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3.xml" ContentType="application/vnd.openxmlformats-officedocument.drawing+xml"/>
  <Override PartName="/xl/slicers/slicer2.xml" ContentType="application/vnd.ms-excel.slicer+xml"/>
  <Override PartName="/xl/charts/chartEx2.xml" ContentType="application/vnd.ms-office.chartex+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charts/chart25.xml" ContentType="application/vnd.openxmlformats-officedocument.drawingml.chart+xml"/>
  <Override PartName="/xl/charts/style26.xml" ContentType="application/vnd.ms-office.chartstyle+xml"/>
  <Override PartName="/xl/charts/colors26.xml" ContentType="application/vnd.ms-office.chartcolorstyle+xml"/>
  <Override PartName="/xl/charts/chart26.xml" ContentType="application/vnd.openxmlformats-officedocument.drawingml.chart+xml"/>
  <Override PartName="/xl/charts/style27.xml" ContentType="application/vnd.ms-office.chartstyle+xml"/>
  <Override PartName="/xl/charts/colors27.xml" ContentType="application/vnd.ms-office.chartcolorstyle+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charts/chart29.xml" ContentType="application/vnd.openxmlformats-officedocument.drawingml.chart+xml"/>
  <Override PartName="/xl/charts/style30.xml" ContentType="application/vnd.ms-office.chartstyle+xml"/>
  <Override PartName="/xl/charts/colors30.xml" ContentType="application/vnd.ms-office.chartcolorstyle+xml"/>
  <Override PartName="/xl/charts/chart30.xml" ContentType="application/vnd.openxmlformats-officedocument.drawingml.chart+xml"/>
  <Override PartName="/xl/charts/style31.xml" ContentType="application/vnd.ms-office.chartstyle+xml"/>
  <Override PartName="/xl/charts/colors31.xml" ContentType="application/vnd.ms-office.chartcolorstyle+xml"/>
  <Override PartName="/xl/charts/chart31.xml" ContentType="application/vnd.openxmlformats-officedocument.drawingml.chart+xml"/>
  <Override PartName="/xl/charts/style32.xml" ContentType="application/vnd.ms-office.chartstyle+xml"/>
  <Override PartName="/xl/charts/colors32.xml" ContentType="application/vnd.ms-office.chartcolorstyle+xml"/>
  <Override PartName="/xl/charts/chart32.xml" ContentType="application/vnd.openxmlformats-officedocument.drawingml.chart+xml"/>
  <Override PartName="/xl/charts/style33.xml" ContentType="application/vnd.ms-office.chartstyle+xml"/>
  <Override PartName="/xl/charts/colors33.xml" ContentType="application/vnd.ms-office.chartcolorstyle+xml"/>
  <Override PartName="/xl/charts/chart33.xml" ContentType="application/vnd.openxmlformats-officedocument.drawingml.chart+xml"/>
  <Override PartName="/xl/charts/style34.xml" ContentType="application/vnd.ms-office.chartstyle+xml"/>
  <Override PartName="/xl/charts/colors3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8_{C7DB512C-528A-46A3-8425-15523F80C636}" xr6:coauthVersionLast="47" xr6:coauthVersionMax="47" xr10:uidLastSave="{00000000-0000-0000-0000-000000000000}"/>
  <bookViews>
    <workbookView xWindow="-108" yWindow="-108" windowWidth="23256" windowHeight="12456" firstSheet="1" activeTab="3" xr2:uid="{3C64B7DA-D163-470C-8D4F-C5B90B8A7C72}"/>
  </bookViews>
  <sheets>
    <sheet name="SS QUERY" sheetId="1" r:id="rId1"/>
    <sheet name="DATA" sheetId="2" r:id="rId2"/>
    <sheet name="PIVOT" sheetId="3" r:id="rId3"/>
    <sheet name="DASHBOARD" sheetId="4" r:id="rId4"/>
  </sheets>
  <definedNames>
    <definedName name="_xlnm._FilterDatabase" localSheetId="2" hidden="1">PIVOT!$G$7:$H$51</definedName>
    <definedName name="_xlchart.v5.0" hidden="1">PIVOT!$D$7</definedName>
    <definedName name="_xlchart.v5.1" hidden="1">PIVOT!$D$8:$D$51</definedName>
    <definedName name="_xlchart.v5.2" hidden="1">PIVOT!$E$7</definedName>
    <definedName name="_xlchart.v5.3" hidden="1">PIVOT!$E$8:$E$51</definedName>
    <definedName name="_xlchart.v5.4" hidden="1">PIVOT!$D$7</definedName>
    <definedName name="_xlchart.v5.5" hidden="1">PIVOT!$D$8:$D$51</definedName>
    <definedName name="_xlchart.v5.6" hidden="1">PIVOT!$E$7</definedName>
    <definedName name="_xlchart.v5.7" hidden="1">PIVOT!$E$8:$E$51</definedName>
    <definedName name="_xlcn.WorksheetConnection_Book1Query11" hidden="1">Query1[]</definedName>
    <definedName name="ExternalData_1" localSheetId="1" hidden="1">DATA!$A$1:$T$5010</definedName>
    <definedName name="_xlnm.Print_Area" localSheetId="3">DASHBOARD!$D$9:$AI$75</definedName>
    <definedName name="Slicer_order_date__Month">#N/A</definedName>
    <definedName name="Slicer_order_date__Year">#N/A</definedName>
    <definedName name="Slicer_region">#N/A</definedName>
    <definedName name="Slicer_segment">#N/A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 cacheId="14" r:id="rId19"/>
    <pivotCache cacheId="15" r:id="rId20"/>
    <pivotCache cacheId="16" r:id="rId21"/>
  </pivotCaches>
  <extLst>
    <ext xmlns:x14="http://schemas.microsoft.com/office/spreadsheetml/2009/9/main" uri="{876F7934-8845-4945-9796-88D515C7AA90}">
      <x14:pivotCaches>
        <pivotCache cacheId="17" r:id="rId22"/>
      </x14:pivotCaches>
    </ext>
    <ext xmlns:x14="http://schemas.microsoft.com/office/spreadsheetml/2009/9/main" uri="{BBE1A952-AA13-448e-AADC-164F8A28A991}">
      <x14:slicerCaches>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1" name="Query1" connection="WorksheetConnection_Book1!Query1"/>
        </x15:modelTables>
        <x15:extLst>
          <ext xmlns:x16="http://schemas.microsoft.com/office/spreadsheetml/2014/11/main" uri="{9835A34E-60A6-4A7C-AAB8-D5F71C897F49}">
            <x16:modelTimeGroupings>
              <x16:modelTimeGrouping tableName="Query1" columnName="ship_date" columnId="ship_date">
                <x16:calculatedTimeColumn columnName="ship_date (Year)" columnId="ship_date (Year)" contentType="years" isSelected="1"/>
                <x16:calculatedTimeColumn columnName="ship_date (Quarter)" columnId="ship_date (Quarter)" contentType="quarters" isSelected="1"/>
                <x16:calculatedTimeColumn columnName="ship_date (Month Index)" columnId="ship_date (Month Index)" contentType="monthsindex" isSelected="1"/>
                <x16:calculatedTimeColumn columnName="ship_date (Month)" columnId="ship_date (Month)" contentType="months" isSelected="1"/>
              </x16:modelTimeGrouping>
              <x16:modelTimeGrouping tableName="Query1" columnName="order_date" columnId="order_date">
                <x16:calculatedTimeColumn columnName="order_date (Year)" columnId="order_date (Year)" contentType="years" isSelected="1"/>
                <x16:calculatedTimeColumn columnName="order_date (Quarter)" columnId="order_date (Quarter)" contentType="quarters" isSelected="1"/>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3" l="1"/>
  <c r="C4" i="3"/>
  <c r="B4" i="3"/>
  <c r="A4" i="3"/>
  <c r="E13" i="3"/>
  <c r="I57" i="3"/>
  <c r="I56" i="3"/>
  <c r="I55" i="3"/>
  <c r="B134" i="3"/>
  <c r="B133" i="3"/>
  <c r="B132" i="3"/>
  <c r="D144" i="3"/>
  <c r="J55" i="3" l="1"/>
  <c r="K55" i="3" s="1"/>
  <c r="J56" i="3"/>
  <c r="K56" i="3" s="1"/>
  <c r="J57" i="3"/>
  <c r="K57" i="3" s="1"/>
  <c r="C132" i="3"/>
  <c r="D132" i="3" s="1"/>
  <c r="C133" i="3"/>
  <c r="D133" i="3" s="1"/>
  <c r="C134" i="3"/>
  <c r="D134" i="3" s="1"/>
  <c r="C142" i="3"/>
  <c r="C143" i="3"/>
  <c r="C144" i="3"/>
  <c r="C145" i="3"/>
  <c r="C141" i="3"/>
  <c r="C154" i="3"/>
  <c r="C155" i="3"/>
  <c r="C156" i="3"/>
  <c r="C157" i="3"/>
  <c r="C153" i="3"/>
  <c r="D143" i="3"/>
  <c r="D141" i="3"/>
  <c r="D156" i="3"/>
  <c r="D154" i="3"/>
  <c r="D142" i="3"/>
  <c r="D155" i="3"/>
  <c r="D145" i="3"/>
  <c r="D157" i="3"/>
  <c r="D153" i="3"/>
  <c r="E44" i="3"/>
  <c r="E35" i="3"/>
  <c r="E26" i="3"/>
  <c r="E17" i="3"/>
  <c r="E9" i="3"/>
  <c r="E51" i="3"/>
  <c r="E42" i="3"/>
  <c r="E34" i="3"/>
  <c r="E25" i="3"/>
  <c r="E16" i="3"/>
  <c r="E8" i="3"/>
  <c r="E29" i="3"/>
  <c r="E50" i="3"/>
  <c r="E41" i="3"/>
  <c r="E33" i="3"/>
  <c r="E24" i="3"/>
  <c r="E15" i="3"/>
  <c r="E38" i="3"/>
  <c r="E49" i="3"/>
  <c r="E40" i="3"/>
  <c r="E31" i="3"/>
  <c r="E23" i="3"/>
  <c r="E14" i="3"/>
  <c r="E21" i="3"/>
  <c r="E48" i="3"/>
  <c r="E39" i="3"/>
  <c r="E30" i="3"/>
  <c r="E22" i="3"/>
  <c r="E47" i="3"/>
  <c r="E46" i="3"/>
  <c r="E37" i="3"/>
  <c r="E28" i="3"/>
  <c r="E19" i="3"/>
  <c r="E11" i="3"/>
  <c r="E12" i="3"/>
  <c r="E45" i="3"/>
  <c r="E36" i="3"/>
  <c r="E27" i="3"/>
  <c r="E18" i="3"/>
  <c r="E1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3CE66B-E9CB-4A03-933F-76BD336DA02F}"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FF0A2FC9-7305-4534-83F7-5B2AABBFA0F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3CCEAED-9C81-46D4-9B77-6022A6415C92}" name="WorksheetConnection_Book1!Query1" type="102" refreshedVersion="8" minRefreshableVersion="5">
    <extLst>
      <ext xmlns:x15="http://schemas.microsoft.com/office/spreadsheetml/2010/11/main" uri="{DE250136-89BD-433C-8126-D09CA5730AF9}">
        <x15:connection id="Query1" autoDelete="1">
          <x15:rangePr sourceName="_xlcn.WorksheetConnection_Book1Query11"/>
        </x15:connection>
      </ext>
    </extLst>
  </connection>
</connections>
</file>

<file path=xl/sharedStrings.xml><?xml version="1.0" encoding="utf-8"?>
<sst xmlns="http://schemas.openxmlformats.org/spreadsheetml/2006/main" count="70482" uniqueCount="10698">
  <si>
    <t>order_id</t>
  </si>
  <si>
    <t>order_date</t>
  </si>
  <si>
    <t>ship_date</t>
  </si>
  <si>
    <t>ship_mode</t>
  </si>
  <si>
    <t>customer_id</t>
  </si>
  <si>
    <t>customer_name</t>
  </si>
  <si>
    <t>segment</t>
  </si>
  <si>
    <t>country</t>
  </si>
  <si>
    <t>city</t>
  </si>
  <si>
    <t>state</t>
  </si>
  <si>
    <t>postal_code</t>
  </si>
  <si>
    <t>region</t>
  </si>
  <si>
    <t>product_id</t>
  </si>
  <si>
    <t>category</t>
  </si>
  <si>
    <t>sub_category</t>
  </si>
  <si>
    <t>product_name</t>
  </si>
  <si>
    <t>sales</t>
  </si>
  <si>
    <t>quantity</t>
  </si>
  <si>
    <t>discount</t>
  </si>
  <si>
    <t>profit</t>
  </si>
  <si>
    <t>CA-2016-152156</t>
  </si>
  <si>
    <t>Second Class</t>
  </si>
  <si>
    <t>CG-12520</t>
  </si>
  <si>
    <t>Claire Gute</t>
  </si>
  <si>
    <t>Consumer</t>
  </si>
  <si>
    <t>United States</t>
  </si>
  <si>
    <t>Henderson</t>
  </si>
  <si>
    <t>Kentucky</t>
  </si>
  <si>
    <t>42420</t>
  </si>
  <si>
    <t>South</t>
  </si>
  <si>
    <t>FUR-BO-10001798</t>
  </si>
  <si>
    <t>Furniture</t>
  </si>
  <si>
    <t>Bookcases</t>
  </si>
  <si>
    <t>Bush Somerset Collection Bookcase</t>
  </si>
  <si>
    <t>CA-2016-138688</t>
  </si>
  <si>
    <t>DV-13045</t>
  </si>
  <si>
    <t>Darrin Van Huff</t>
  </si>
  <si>
    <t>Corporate</t>
  </si>
  <si>
    <t>Los Angeles</t>
  </si>
  <si>
    <t>California</t>
  </si>
  <si>
    <t>90036</t>
  </si>
  <si>
    <t>West</t>
  </si>
  <si>
    <t>OFF-LA-10000240</t>
  </si>
  <si>
    <t>Office Supplies</t>
  </si>
  <si>
    <t>Labels</t>
  </si>
  <si>
    <t>Self-Adhesive Address Labels for Typewriters by Universal</t>
  </si>
  <si>
    <t>US-2015-108966</t>
  </si>
  <si>
    <t>Standard Class</t>
  </si>
  <si>
    <t>SO-20335</t>
  </si>
  <si>
    <t>Sean O'Donnell</t>
  </si>
  <si>
    <t>Fort Lauderdale</t>
  </si>
  <si>
    <t>Florida</t>
  </si>
  <si>
    <t>33311</t>
  </si>
  <si>
    <t>FUR-TA-10000577</t>
  </si>
  <si>
    <t>Tables</t>
  </si>
  <si>
    <t>Bretford CR4500 Series Slim Rectangular Table</t>
  </si>
  <si>
    <t>CA-2014-115812</t>
  </si>
  <si>
    <t>BH-11710</t>
  </si>
  <si>
    <t>Brosina Hoffman</t>
  </si>
  <si>
    <t>90032</t>
  </si>
  <si>
    <t>FUR-FU-10001487</t>
  </si>
  <si>
    <t>Furnishings</t>
  </si>
  <si>
    <t>Eldon Expressions Wood and Plastic Desk Accessories, Cherry Wood</t>
  </si>
  <si>
    <t>CA-2017-114412</t>
  </si>
  <si>
    <t>AA-10480</t>
  </si>
  <si>
    <t>Andrew Allen</t>
  </si>
  <si>
    <t>Concord</t>
  </si>
  <si>
    <t>North Carolina</t>
  </si>
  <si>
    <t>28027</t>
  </si>
  <si>
    <t>OFF-PA-10002365</t>
  </si>
  <si>
    <t>Paper</t>
  </si>
  <si>
    <t>Xerox 1967</t>
  </si>
  <si>
    <t>CA-2016-161389</t>
  </si>
  <si>
    <t>IM-15070</t>
  </si>
  <si>
    <t>Irene Maddox</t>
  </si>
  <si>
    <t>Seattle</t>
  </si>
  <si>
    <t>Washington</t>
  </si>
  <si>
    <t>98103</t>
  </si>
  <si>
    <t>OFF-BI-10003656</t>
  </si>
  <si>
    <t>Binders</t>
  </si>
  <si>
    <t>Fellowes PB200 Plastic Comb Binding Machine</t>
  </si>
  <si>
    <t>US-2015-118983</t>
  </si>
  <si>
    <t>HP-14815</t>
  </si>
  <si>
    <t>Harold Pawlan</t>
  </si>
  <si>
    <t>Home Office</t>
  </si>
  <si>
    <t>Fort Worth</t>
  </si>
  <si>
    <t>Texas</t>
  </si>
  <si>
    <t>76106</t>
  </si>
  <si>
    <t>Central</t>
  </si>
  <si>
    <t>OFF-AP-10002311</t>
  </si>
  <si>
    <t>Appliances</t>
  </si>
  <si>
    <t>Holmes Replacement Filter for HEPA Air Cleaner, Very Large Room, HEPA Filter</t>
  </si>
  <si>
    <t>CA-2014-105893</t>
  </si>
  <si>
    <t>PK-19075</t>
  </si>
  <si>
    <t>Pete Kriz</t>
  </si>
  <si>
    <t>Madison</t>
  </si>
  <si>
    <t>Wisconsin</t>
  </si>
  <si>
    <t>53711</t>
  </si>
  <si>
    <t>OFF-ST-10004186</t>
  </si>
  <si>
    <t>Storage</t>
  </si>
  <si>
    <t>Stur-D-Stor Shelving, Vertical 5-Shelf: 72"H x 36"W x 18 1/2"D</t>
  </si>
  <si>
    <t>CA-2014-167164</t>
  </si>
  <si>
    <t>AG-10270</t>
  </si>
  <si>
    <t>Alejandro Grove</t>
  </si>
  <si>
    <t>West Jordan</t>
  </si>
  <si>
    <t>Utah</t>
  </si>
  <si>
    <t>84084</t>
  </si>
  <si>
    <t>OFF-ST-10000107</t>
  </si>
  <si>
    <t>Fellowes Super Stor/Drawer</t>
  </si>
  <si>
    <t>CA-2014-143336</t>
  </si>
  <si>
    <t>ZD-21925</t>
  </si>
  <si>
    <t>Zuschuss Donatelli</t>
  </si>
  <si>
    <t>San Francisco</t>
  </si>
  <si>
    <t>94109</t>
  </si>
  <si>
    <t>OFF-AR-10003056</t>
  </si>
  <si>
    <t>Art</t>
  </si>
  <si>
    <t>Newell 341</t>
  </si>
  <si>
    <t>CA-2016-137330</t>
  </si>
  <si>
    <t>KB-16585</t>
  </si>
  <si>
    <t>Ken Black</t>
  </si>
  <si>
    <t>Fremont</t>
  </si>
  <si>
    <t>Nebraska</t>
  </si>
  <si>
    <t>68025</t>
  </si>
  <si>
    <t>OFF-AR-10000246</t>
  </si>
  <si>
    <t>Newell 318</t>
  </si>
  <si>
    <t>US-2017-156909</t>
  </si>
  <si>
    <t>SF-20065</t>
  </si>
  <si>
    <t>Sandra Flanagan</t>
  </si>
  <si>
    <t>Philadelphia</t>
  </si>
  <si>
    <t>Pennsylvania</t>
  </si>
  <si>
    <t>19140</t>
  </si>
  <si>
    <t>East</t>
  </si>
  <si>
    <t>FUR-CH-10002774</t>
  </si>
  <si>
    <t>Chairs</t>
  </si>
  <si>
    <t>Global Deluxe Stacking Chair, Gray</t>
  </si>
  <si>
    <t>CA-2015-106320</t>
  </si>
  <si>
    <t>EB-13870</t>
  </si>
  <si>
    <t>Emily Burns</t>
  </si>
  <si>
    <t>Orem</t>
  </si>
  <si>
    <t>84057</t>
  </si>
  <si>
    <t>CA-2016-121755</t>
  </si>
  <si>
    <t>EH-13945</t>
  </si>
  <si>
    <t>Eric Hoffmann</t>
  </si>
  <si>
    <t>90049</t>
  </si>
  <si>
    <t>OFF-BI-10001634</t>
  </si>
  <si>
    <t>Wilson Jones Active Use Binders</t>
  </si>
  <si>
    <t>US-2015-150630</t>
  </si>
  <si>
    <t>TB-21520</t>
  </si>
  <si>
    <t>Tracy Blumstein</t>
  </si>
  <si>
    <t>FUR-BO-10004834</t>
  </si>
  <si>
    <t>Riverside Palais Royal Lawyers Bookcase, Royale Cherry Finish</t>
  </si>
  <si>
    <t>CA-2017-107727</t>
  </si>
  <si>
    <t>MA-17560</t>
  </si>
  <si>
    <t>Matt Abelman</t>
  </si>
  <si>
    <t>Houston</t>
  </si>
  <si>
    <t>77095</t>
  </si>
  <si>
    <t>OFF-PA-10000249</t>
  </si>
  <si>
    <t>Easy-staple paper</t>
  </si>
  <si>
    <t>CA-2016-117590</t>
  </si>
  <si>
    <t>First Class</t>
  </si>
  <si>
    <t>GH-14485</t>
  </si>
  <si>
    <t>Gene Hale</t>
  </si>
  <si>
    <t>Richardson</t>
  </si>
  <si>
    <t>75080</t>
  </si>
  <si>
    <t>TEC-PH-10004977</t>
  </si>
  <si>
    <t>Technology</t>
  </si>
  <si>
    <t>Phones</t>
  </si>
  <si>
    <t>GE 30524EE4</t>
  </si>
  <si>
    <t>CA-2015-117415</t>
  </si>
  <si>
    <t>SN-20710</t>
  </si>
  <si>
    <t>Steve Nguyen</t>
  </si>
  <si>
    <t>77041</t>
  </si>
  <si>
    <t>OFF-EN-10002986</t>
  </si>
  <si>
    <t>Envelopes</t>
  </si>
  <si>
    <t>#10-4 1/8" x 9 1/2" Premium Diagonal Seam Envelopes</t>
  </si>
  <si>
    <t>CA-2017-120999</t>
  </si>
  <si>
    <t>LC-16930</t>
  </si>
  <si>
    <t>Linda Cazamias</t>
  </si>
  <si>
    <t>Naperville</t>
  </si>
  <si>
    <t>Illinois</t>
  </si>
  <si>
    <t>60540</t>
  </si>
  <si>
    <t>TEC-PH-10004093</t>
  </si>
  <si>
    <t>Panasonic Kx-TS550</t>
  </si>
  <si>
    <t>CA-2016-101343</t>
  </si>
  <si>
    <t>RA-19885</t>
  </si>
  <si>
    <t>Ruben Ausman</t>
  </si>
  <si>
    <t>OFF-ST-10003479</t>
  </si>
  <si>
    <t>Eldon Base for stackable storage shelf, platinum</t>
  </si>
  <si>
    <t>CA-2017-139619</t>
  </si>
  <si>
    <t>ES-14080</t>
  </si>
  <si>
    <t>Erin Smith</t>
  </si>
  <si>
    <t>Melbourne</t>
  </si>
  <si>
    <t>32935</t>
  </si>
  <si>
    <t>OFF-ST-10003282</t>
  </si>
  <si>
    <t>Advantus 10-Drawer Portable Organizer, Chrome Metal Frame, Smoke Drawers</t>
  </si>
  <si>
    <t>CA-2016-118255</t>
  </si>
  <si>
    <t>ON-18715</t>
  </si>
  <si>
    <t>Odella Nelson</t>
  </si>
  <si>
    <t>Eagan</t>
  </si>
  <si>
    <t>Minnesota</t>
  </si>
  <si>
    <t>55122</t>
  </si>
  <si>
    <t>TEC-AC-10000171</t>
  </si>
  <si>
    <t>Accessories</t>
  </si>
  <si>
    <t>Verbatim 25 GB 6x Blu-ray Single Layer Recordable Disc, 25/Pack</t>
  </si>
  <si>
    <t>CA-2014-146703</t>
  </si>
  <si>
    <t>PO-18865</t>
  </si>
  <si>
    <t>Patrick O'Donnell</t>
  </si>
  <si>
    <t>Westland</t>
  </si>
  <si>
    <t>Michigan</t>
  </si>
  <si>
    <t>48185</t>
  </si>
  <si>
    <t>OFF-ST-10001713</t>
  </si>
  <si>
    <t>Gould Plastics 9-Pocket Panel Bin, 18-3/8w x 5-1/4d x 20-1/2h, Black</t>
  </si>
  <si>
    <t>CA-2016-169194</t>
  </si>
  <si>
    <t>LH-16900</t>
  </si>
  <si>
    <t>Lena Hernandez</t>
  </si>
  <si>
    <t>Dover</t>
  </si>
  <si>
    <t>Delaware</t>
  </si>
  <si>
    <t>19901</t>
  </si>
  <si>
    <t>TEC-AC-10002167</t>
  </si>
  <si>
    <t>Imation�8gb Micro Traveldrive Usb 2.0�Flash Drive</t>
  </si>
  <si>
    <t>CA-2015-115742</t>
  </si>
  <si>
    <t>DP-13000</t>
  </si>
  <si>
    <t>Darren Powers</t>
  </si>
  <si>
    <t>New Albany</t>
  </si>
  <si>
    <t>Indiana</t>
  </si>
  <si>
    <t>47150</t>
  </si>
  <si>
    <t>OFF-BI-10004410</t>
  </si>
  <si>
    <t>C-Line Peel &amp; Stick Add-On Filing Pockets, 8-3/4 x 5-1/8, 10/Pack</t>
  </si>
  <si>
    <t>CA-2016-105816</t>
  </si>
  <si>
    <t>JM-15265</t>
  </si>
  <si>
    <t>Janet Molinari</t>
  </si>
  <si>
    <t>New York City</t>
  </si>
  <si>
    <t>New York</t>
  </si>
  <si>
    <t>10024</t>
  </si>
  <si>
    <t>OFF-FA-10000304</t>
  </si>
  <si>
    <t>Fasteners</t>
  </si>
  <si>
    <t>Advantus Push Pins</t>
  </si>
  <si>
    <t>CA-2016-111682</t>
  </si>
  <si>
    <t>TB-21055</t>
  </si>
  <si>
    <t>Ted Butterfield</t>
  </si>
  <si>
    <t>Troy</t>
  </si>
  <si>
    <t>12180</t>
  </si>
  <si>
    <t>OFF-ST-10000604</t>
  </si>
  <si>
    <t>Home/Office Personal File Carts</t>
  </si>
  <si>
    <t>CA-2015-135545</t>
  </si>
  <si>
    <t>KM-16720</t>
  </si>
  <si>
    <t>Kunst Miller</t>
  </si>
  <si>
    <t>90004</t>
  </si>
  <si>
    <t>TEC-AC-10004633</t>
  </si>
  <si>
    <t>Verbatim 25 GB 6x Blu-ray Single Layer Recordable Disc, 3/Pack</t>
  </si>
  <si>
    <t>US-2015-164175</t>
  </si>
  <si>
    <t>PS-18970</t>
  </si>
  <si>
    <t>Paul Stevenson</t>
  </si>
  <si>
    <t>Chicago</t>
  </si>
  <si>
    <t>60610</t>
  </si>
  <si>
    <t>FUR-CH-10001146</t>
  </si>
  <si>
    <t>Global Value Mid-Back Manager's Chair, Gray</t>
  </si>
  <si>
    <t>CA-2014-106376</t>
  </si>
  <si>
    <t>BS-11590</t>
  </si>
  <si>
    <t>Brendan Sweed</t>
  </si>
  <si>
    <t>Gilbert</t>
  </si>
  <si>
    <t>Arizona</t>
  </si>
  <si>
    <t>85234</t>
  </si>
  <si>
    <t>OFF-AR-10002671</t>
  </si>
  <si>
    <t>Hunt BOSTON Model 1606 High-Volume Electric Pencil Sharpener, Beige</t>
  </si>
  <si>
    <t>CA-2016-119823</t>
  </si>
  <si>
    <t>KD-16270</t>
  </si>
  <si>
    <t>Karen Daniels</t>
  </si>
  <si>
    <t>Springfield</t>
  </si>
  <si>
    <t>Virginia</t>
  </si>
  <si>
    <t>22153</t>
  </si>
  <si>
    <t>OFF-PA-10000482</t>
  </si>
  <si>
    <t>Snap-A-Way Black Print Carbonless Ruled Speed Letter, Triplicate</t>
  </si>
  <si>
    <t>CA-2016-106075</t>
  </si>
  <si>
    <t>HM-14980</t>
  </si>
  <si>
    <t>Henry MacAllister</t>
  </si>
  <si>
    <t>10009</t>
  </si>
  <si>
    <t>OFF-BI-10004654</t>
  </si>
  <si>
    <t>Avery Binding System Hidden Tab Executive Style Index Sets</t>
  </si>
  <si>
    <t>CA-2017-114440</t>
  </si>
  <si>
    <t>OFF-PA-10004675</t>
  </si>
  <si>
    <t>Telephone Message Books with Fax/Mobile Section, 5 1/2" x 3 3/16"</t>
  </si>
  <si>
    <t>US-2015-134026</t>
  </si>
  <si>
    <t>JE-15745</t>
  </si>
  <si>
    <t>Joel Eaton</t>
  </si>
  <si>
    <t>Memphis</t>
  </si>
  <si>
    <t>Tennessee</t>
  </si>
  <si>
    <t>38109</t>
  </si>
  <si>
    <t>FUR-CH-10000513</t>
  </si>
  <si>
    <t>High-Back Leather Manager's Chair</t>
  </si>
  <si>
    <t>US-2017-118038</t>
  </si>
  <si>
    <t>KB-16600</t>
  </si>
  <si>
    <t>Ken Brennan</t>
  </si>
  <si>
    <t>OFF-BI-10004182</t>
  </si>
  <si>
    <t>Economy Binders</t>
  </si>
  <si>
    <t>US-2014-147606</t>
  </si>
  <si>
    <t>FUR-FU-10003194</t>
  </si>
  <si>
    <t>Eldon Expressions Desk Accessory, Wood Pencil Holder, Oak</t>
  </si>
  <si>
    <t>CA-2016-127208</t>
  </si>
  <si>
    <t>SC-20770</t>
  </si>
  <si>
    <t>Stewart Carmichael</t>
  </si>
  <si>
    <t>Decatur</t>
  </si>
  <si>
    <t>Alabama</t>
  </si>
  <si>
    <t>35601</t>
  </si>
  <si>
    <t>OFF-AP-10002118</t>
  </si>
  <si>
    <t>1.7 Cubic Foot Compact "Cube" Office Refrigerators</t>
  </si>
  <si>
    <t>CA-2014-139451</t>
  </si>
  <si>
    <t>DN-13690</t>
  </si>
  <si>
    <t>Duane Noonan</t>
  </si>
  <si>
    <t>94122</t>
  </si>
  <si>
    <t>OFF-AR-10002053</t>
  </si>
  <si>
    <t>Premium Writing Pencils, Soft, #2 by Central Association for the Blind</t>
  </si>
  <si>
    <t>CA-2015-149734</t>
  </si>
  <si>
    <t>JC-16105</t>
  </si>
  <si>
    <t>Julie Creighton</t>
  </si>
  <si>
    <t>Durham</t>
  </si>
  <si>
    <t>27707</t>
  </si>
  <si>
    <t>OFF-EN-10000927</t>
  </si>
  <si>
    <t>Jet-Pak Recycled Peel 'N' Seal Padded Mailers</t>
  </si>
  <si>
    <t>US-2017-119662</t>
  </si>
  <si>
    <t>CS-12400</t>
  </si>
  <si>
    <t>Christopher Schild</t>
  </si>
  <si>
    <t>60623</t>
  </si>
  <si>
    <t>OFF-ST-10003656</t>
  </si>
  <si>
    <t>Safco Industrial Wire Shelving</t>
  </si>
  <si>
    <t>CA-2017-140088</t>
  </si>
  <si>
    <t>FUR-CH-10000863</t>
  </si>
  <si>
    <t>Novimex Swivel Fabric Task Chair</t>
  </si>
  <si>
    <t>CA-2017-155558</t>
  </si>
  <si>
    <t>PG-18895</t>
  </si>
  <si>
    <t>Paul Gonzalez</t>
  </si>
  <si>
    <t>Rochester</t>
  </si>
  <si>
    <t>55901</t>
  </si>
  <si>
    <t>TEC-AC-10001998</t>
  </si>
  <si>
    <t>Logitech�LS21 Speaker System - PC Multimedia - 2.1-CH - Wired</t>
  </si>
  <si>
    <t>CA-2016-159695</t>
  </si>
  <si>
    <t>GM-14455</t>
  </si>
  <si>
    <t>Gary Mitchum</t>
  </si>
  <si>
    <t>OFF-ST-10003442</t>
  </si>
  <si>
    <t>Eldon Portable Mobile Manager</t>
  </si>
  <si>
    <t>CA-2016-109806</t>
  </si>
  <si>
    <t>JS-15685</t>
  </si>
  <si>
    <t>Jim Sink</t>
  </si>
  <si>
    <t>OFF-AR-10004930</t>
  </si>
  <si>
    <t>Turquoise Lead Holder with Pocket Clip</t>
  </si>
  <si>
    <t>CA-2015-149587</t>
  </si>
  <si>
    <t>KB-16315</t>
  </si>
  <si>
    <t>Karl Braun</t>
  </si>
  <si>
    <t>Minneapolis</t>
  </si>
  <si>
    <t>55407</t>
  </si>
  <si>
    <t>OFF-PA-10003177</t>
  </si>
  <si>
    <t>Xerox 1999</t>
  </si>
  <si>
    <t>US-2017-109484</t>
  </si>
  <si>
    <t>RB-19705</t>
  </si>
  <si>
    <t>Roger Barcio</t>
  </si>
  <si>
    <t>Portland</t>
  </si>
  <si>
    <t>Oregon</t>
  </si>
  <si>
    <t>97206</t>
  </si>
  <si>
    <t>OFF-BI-10004738</t>
  </si>
  <si>
    <t>Flexible Leather- Look Classic Collection Ring Binder</t>
  </si>
  <si>
    <t>CA-2017-161018</t>
  </si>
  <si>
    <t>PN-18775</t>
  </si>
  <si>
    <t>Parhena Norris</t>
  </si>
  <si>
    <t>FUR-FU-10000629</t>
  </si>
  <si>
    <t>9-3/4 Diameter Round Wall Clock</t>
  </si>
  <si>
    <t>CA-2017-157833</t>
  </si>
  <si>
    <t>KD-16345</t>
  </si>
  <si>
    <t>Katherine Ducich</t>
  </si>
  <si>
    <t>OFF-BI-10001721</t>
  </si>
  <si>
    <t>Trimflex Flexible Post Binders</t>
  </si>
  <si>
    <t>CA-2016-149223</t>
  </si>
  <si>
    <t>ER-13855</t>
  </si>
  <si>
    <t>Elpida Rittenbach</t>
  </si>
  <si>
    <t>Saint Paul</t>
  </si>
  <si>
    <t>55106</t>
  </si>
  <si>
    <t>OFF-AP-10000358</t>
  </si>
  <si>
    <t>Fellowes Basic Home/Office Series Surge Protectors</t>
  </si>
  <si>
    <t>CA-2016-158568</t>
  </si>
  <si>
    <t>RB-19465</t>
  </si>
  <si>
    <t>Rick Bensley</t>
  </si>
  <si>
    <t>OFF-PA-10003256</t>
  </si>
  <si>
    <t>Avery Personal Creations Heavyweight Cards</t>
  </si>
  <si>
    <t>CA-2016-129903</t>
  </si>
  <si>
    <t>GZ-14470</t>
  </si>
  <si>
    <t>Gary Zandusky</t>
  </si>
  <si>
    <t>OFF-PA-10004040</t>
  </si>
  <si>
    <t>Universal Premium White Copier/Laser Paper (20Lb. and 87 Bright)</t>
  </si>
  <si>
    <t>US-2015-156867</t>
  </si>
  <si>
    <t>LC-16870</t>
  </si>
  <si>
    <t>Lena Cacioppo</t>
  </si>
  <si>
    <t>Aurora</t>
  </si>
  <si>
    <t>Colorado</t>
  </si>
  <si>
    <t>80013</t>
  </si>
  <si>
    <t>TEC-AC-10001552</t>
  </si>
  <si>
    <t>Logitech K350 2.4Ghz Wireless Keyboard</t>
  </si>
  <si>
    <t>CA-2017-119004</t>
  </si>
  <si>
    <t>JM-15250</t>
  </si>
  <si>
    <t>Janet Martin</t>
  </si>
  <si>
    <t>Charlotte</t>
  </si>
  <si>
    <t>28205</t>
  </si>
  <si>
    <t>TEC-AC-10003499</t>
  </si>
  <si>
    <t>Memorex Mini Travel Drive 8 GB USB 2.0 Flash Drive</t>
  </si>
  <si>
    <t>CA-2015-129476</t>
  </si>
  <si>
    <t>PA-19060</t>
  </si>
  <si>
    <t>Pete Armstrong</t>
  </si>
  <si>
    <t>Orland Park</t>
  </si>
  <si>
    <t>60462</t>
  </si>
  <si>
    <t>TEC-AC-10000844</t>
  </si>
  <si>
    <t>Logitech�Gaming G510s - Keyboard</t>
  </si>
  <si>
    <t>CA-2017-146780</t>
  </si>
  <si>
    <t>CV-12805</t>
  </si>
  <si>
    <t>Cynthia Voltz</t>
  </si>
  <si>
    <t>10035</t>
  </si>
  <si>
    <t>FUR-FU-10001934</t>
  </si>
  <si>
    <t>Magnifier Swing Arm Lamp</t>
  </si>
  <si>
    <t>CA-2016-128867</t>
  </si>
  <si>
    <t>CL-12565</t>
  </si>
  <si>
    <t>Clay Ludtke</t>
  </si>
  <si>
    <t>Urbandale</t>
  </si>
  <si>
    <t>Iowa</t>
  </si>
  <si>
    <t>50322</t>
  </si>
  <si>
    <t>OFF-AR-10000380</t>
  </si>
  <si>
    <t>Hunt PowerHouse Electric Pencil Sharpener, Blue</t>
  </si>
  <si>
    <t>CA-2014-115259</t>
  </si>
  <si>
    <t>RC-19960</t>
  </si>
  <si>
    <t>Ryan Crowe</t>
  </si>
  <si>
    <t>Columbus</t>
  </si>
  <si>
    <t>Ohio</t>
  </si>
  <si>
    <t>43229</t>
  </si>
  <si>
    <t>OFF-FA-10000621</t>
  </si>
  <si>
    <t>OIC Colored Binder Clips, Assorted Sizes</t>
  </si>
  <si>
    <t>CA-2015-110457</t>
  </si>
  <si>
    <t>DK-13090</t>
  </si>
  <si>
    <t>Dave Kipp</t>
  </si>
  <si>
    <t>FUR-TA-10001768</t>
  </si>
  <si>
    <t>Hon Racetrack Conference Tables</t>
  </si>
  <si>
    <t>US-2015-136476</t>
  </si>
  <si>
    <t>GG-14650</t>
  </si>
  <si>
    <t>Greg Guthrie</t>
  </si>
  <si>
    <t>Bristol</t>
  </si>
  <si>
    <t>37620</t>
  </si>
  <si>
    <t>OFF-BI-10003650</t>
  </si>
  <si>
    <t>GBC DocuBind 300 Electric Binding Machine</t>
  </si>
  <si>
    <t>CA-2016-103730</t>
  </si>
  <si>
    <t>SC-20725</t>
  </si>
  <si>
    <t>Steven Cartwright</t>
  </si>
  <si>
    <t>Wilmington</t>
  </si>
  <si>
    <t>19805</t>
  </si>
  <si>
    <t>FUR-FU-10002157</t>
  </si>
  <si>
    <t>Artistic Insta-Plaque</t>
  </si>
  <si>
    <t>US-2014-152030</t>
  </si>
  <si>
    <t>AD-10180</t>
  </si>
  <si>
    <t>Alan Dominguez</t>
  </si>
  <si>
    <t>FUR-CH-10004063</t>
  </si>
  <si>
    <t>Global Deluxe High-Back Manager's Chair</t>
  </si>
  <si>
    <t>US-2014-134614</t>
  </si>
  <si>
    <t>PF-19165</t>
  </si>
  <si>
    <t>Philip Fox</t>
  </si>
  <si>
    <t>Bloomington</t>
  </si>
  <si>
    <t>61701</t>
  </si>
  <si>
    <t>FUR-TA-10004534</t>
  </si>
  <si>
    <t>Bevis 44 x 96 Conference Tables</t>
  </si>
  <si>
    <t>US-2017-107272</t>
  </si>
  <si>
    <t>TS-21610</t>
  </si>
  <si>
    <t>Troy Staebel</t>
  </si>
  <si>
    <t>Phoenix</t>
  </si>
  <si>
    <t>85023</t>
  </si>
  <si>
    <t>OFF-BI-10003274</t>
  </si>
  <si>
    <t>Avery Durable Slant Ring Binders, No Labels</t>
  </si>
  <si>
    <t>US-2016-125969</t>
  </si>
  <si>
    <t>LS-16975</t>
  </si>
  <si>
    <t>Lindsay Shagiari</t>
  </si>
  <si>
    <t>US-2017-164147</t>
  </si>
  <si>
    <t>DW-13585</t>
  </si>
  <si>
    <t>Dorothy Wardle</t>
  </si>
  <si>
    <t>TEC-PH-10002293</t>
  </si>
  <si>
    <t>Anker 36W 4-Port USB Wall Charger Travel Power Adapter for iPhone 5s 5c 5</t>
  </si>
  <si>
    <t>CA-2016-145583</t>
  </si>
  <si>
    <t>LC-16885</t>
  </si>
  <si>
    <t>Lena Creighton</t>
  </si>
  <si>
    <t>Roseville</t>
  </si>
  <si>
    <t>95661</t>
  </si>
  <si>
    <t>OFF-PA-10001804</t>
  </si>
  <si>
    <t>Xerox 195</t>
  </si>
  <si>
    <t>CA-2016-110366</t>
  </si>
  <si>
    <t>JD-15895</t>
  </si>
  <si>
    <t>Jonathan Doherty</t>
  </si>
  <si>
    <t>FUR-FU-10004848</t>
  </si>
  <si>
    <t>Howard Miller 13-3/4" Diameter Brushed Chrome Round Wall Clock</t>
  </si>
  <si>
    <t>CA-2017-106180</t>
  </si>
  <si>
    <t>SH-19975</t>
  </si>
  <si>
    <t>Sally Hughsby</t>
  </si>
  <si>
    <t>OFF-AR-10000940</t>
  </si>
  <si>
    <t>Newell 343</t>
  </si>
  <si>
    <t>CA-2017-155376</t>
  </si>
  <si>
    <t>SG-20080</t>
  </si>
  <si>
    <t>Sandra Glassco</t>
  </si>
  <si>
    <t>Independence</t>
  </si>
  <si>
    <t>Missouri</t>
  </si>
  <si>
    <t>64055</t>
  </si>
  <si>
    <t>OFF-AP-10001058</t>
  </si>
  <si>
    <t>Sanyo 2.5 Cubic Foot Mid-Size Office Refrigerators</t>
  </si>
  <si>
    <t>CA-2015-110744</t>
  </si>
  <si>
    <t>HA-14920</t>
  </si>
  <si>
    <t>Helen Andreada</t>
  </si>
  <si>
    <t>Pasadena</t>
  </si>
  <si>
    <t>91104</t>
  </si>
  <si>
    <t>CA-2014-110072</t>
  </si>
  <si>
    <t>MG-17680</t>
  </si>
  <si>
    <t>Maureen Gastineau</t>
  </si>
  <si>
    <t>Newark</t>
  </si>
  <si>
    <t>43055</t>
  </si>
  <si>
    <t>FUR-FU-10000521</t>
  </si>
  <si>
    <t>Seth Thomas 14" Putty-Colored Wall Clock</t>
  </si>
  <si>
    <t>CA-2016-114489</t>
  </si>
  <si>
    <t>JE-16165</t>
  </si>
  <si>
    <t>Justin Ellison</t>
  </si>
  <si>
    <t>Franklin</t>
  </si>
  <si>
    <t>53132</t>
  </si>
  <si>
    <t>TEC-PH-10000215</t>
  </si>
  <si>
    <t>Plantronics Cordless�Phone Headset�with In-line Volume - M214C</t>
  </si>
  <si>
    <t>CA-2016-158834</t>
  </si>
  <si>
    <t>TW-21025</t>
  </si>
  <si>
    <t>Tamara Willingham</t>
  </si>
  <si>
    <t>Scottsdale</t>
  </si>
  <si>
    <t>85254</t>
  </si>
  <si>
    <t>OFF-AP-10000326</t>
  </si>
  <si>
    <t>Belkin 7 Outlet SurgeMaster Surge Protector with Phone Protection</t>
  </si>
  <si>
    <t>CA-2015-124919</t>
  </si>
  <si>
    <t>SP-20650</t>
  </si>
  <si>
    <t>Stephanie Phelps</t>
  </si>
  <si>
    <t>San Jose</t>
  </si>
  <si>
    <t>95123</t>
  </si>
  <si>
    <t>OFF-PA-10001950</t>
  </si>
  <si>
    <t>Southworth 25% Cotton Antique Laid Paper &amp; Envelopes</t>
  </si>
  <si>
    <t>CA-2015-118948</t>
  </si>
  <si>
    <t>NK-18490</t>
  </si>
  <si>
    <t>Neil Knudson</t>
  </si>
  <si>
    <t>98105</t>
  </si>
  <si>
    <t>OFF-AR-10001547</t>
  </si>
  <si>
    <t>Newell 311</t>
  </si>
  <si>
    <t>CA-2014-104269</t>
  </si>
  <si>
    <t>DB-13060</t>
  </si>
  <si>
    <t>Dave Brooks</t>
  </si>
  <si>
    <t>98115</t>
  </si>
  <si>
    <t>CA-2016-114104</t>
  </si>
  <si>
    <t>NP-18670</t>
  </si>
  <si>
    <t>Nora Paige</t>
  </si>
  <si>
    <t>Edmond</t>
  </si>
  <si>
    <t>Oklahoma</t>
  </si>
  <si>
    <t>73034</t>
  </si>
  <si>
    <t>OFF-LA-10002475</t>
  </si>
  <si>
    <t>Avery 519</t>
  </si>
  <si>
    <t>CA-2016-162733</t>
  </si>
  <si>
    <t>TT-21070</t>
  </si>
  <si>
    <t>Ted Trevino</t>
  </si>
  <si>
    <t>90045</t>
  </si>
  <si>
    <t>OFF-PA-10002751</t>
  </si>
  <si>
    <t>Xerox 1920</t>
  </si>
  <si>
    <t>CA-2015-119697</t>
  </si>
  <si>
    <t>EM-13960</t>
  </si>
  <si>
    <t>Eric Murdock</t>
  </si>
  <si>
    <t>19134</t>
  </si>
  <si>
    <t>TEC-AC-10003657</t>
  </si>
  <si>
    <t>Lenovo 17-Key USB Numeric Keypad</t>
  </si>
  <si>
    <t>CA-2016-154508</t>
  </si>
  <si>
    <t>RD-19900</t>
  </si>
  <si>
    <t>Ruben Dartt</t>
  </si>
  <si>
    <t>Carlsbad</t>
  </si>
  <si>
    <t>New Mexico</t>
  </si>
  <si>
    <t>88220</t>
  </si>
  <si>
    <t>OFF-EN-10001990</t>
  </si>
  <si>
    <t>Staple envelope</t>
  </si>
  <si>
    <t>CA-2016-113817</t>
  </si>
  <si>
    <t>MJ-17740</t>
  </si>
  <si>
    <t>Max Jones</t>
  </si>
  <si>
    <t>OFF-BI-10004002</t>
  </si>
  <si>
    <t>Wilson Jones International Size A4 Ring Binders</t>
  </si>
  <si>
    <t>CA-2014-139892</t>
  </si>
  <si>
    <t>BM-11140</t>
  </si>
  <si>
    <t>Becky Martin</t>
  </si>
  <si>
    <t>San Antonio</t>
  </si>
  <si>
    <t>78207</t>
  </si>
  <si>
    <t>OFF-AR-10004441</t>
  </si>
  <si>
    <t>BIC Brite Liner Highlighters</t>
  </si>
  <si>
    <t>CA-2014-118962</t>
  </si>
  <si>
    <t>CS-12130</t>
  </si>
  <si>
    <t>Chad Sievert</t>
  </si>
  <si>
    <t>OFF-PA-10000659</t>
  </si>
  <si>
    <t>Adams Phone Message Book, Professional, 400 Message Capacity, 5 3/6� x 11�</t>
  </si>
  <si>
    <t>US-2014-100853</t>
  </si>
  <si>
    <t>JB-15400</t>
  </si>
  <si>
    <t>Jennifer Braxton</t>
  </si>
  <si>
    <t>OFF-AP-10000891</t>
  </si>
  <si>
    <t>Kensington 7 Outlet MasterPiece HOMEOFFICE Power Control Center</t>
  </si>
  <si>
    <t>US-2017-152366</t>
  </si>
  <si>
    <t>SJ-20500</t>
  </si>
  <si>
    <t>Shirley Jackson</t>
  </si>
  <si>
    <t>77036</t>
  </si>
  <si>
    <t>OFF-AP-10002684</t>
  </si>
  <si>
    <t>Acco 7-Outlet Masterpiece Power Center, Wihtout Fax/Phone Line Protection</t>
  </si>
  <si>
    <t>US-2015-101511</t>
  </si>
  <si>
    <t>FUR-CH-10004698</t>
  </si>
  <si>
    <t>Padded Folding Chairs, Black, 4/Carton</t>
  </si>
  <si>
    <t>CA-2015-137225</t>
  </si>
  <si>
    <t>JK-15640</t>
  </si>
  <si>
    <t>Jim Kriz</t>
  </si>
  <si>
    <t>OFF-AR-10001940</t>
  </si>
  <si>
    <t>Sanford Colorific Eraseable Coloring Pencils, 12 Count</t>
  </si>
  <si>
    <t>CA-2014-166191</t>
  </si>
  <si>
    <t>DK-13150</t>
  </si>
  <si>
    <t>David Kendrick</t>
  </si>
  <si>
    <t>62521</t>
  </si>
  <si>
    <t>OFF-ST-10003455</t>
  </si>
  <si>
    <t>Tenex File Box, Personal Filing Tote with Lid, Black</t>
  </si>
  <si>
    <t>CA-2014-158274</t>
  </si>
  <si>
    <t>RM-19675</t>
  </si>
  <si>
    <t>Robert Marley</t>
  </si>
  <si>
    <t>Monroe</t>
  </si>
  <si>
    <t>Louisiana</t>
  </si>
  <si>
    <t>71203</t>
  </si>
  <si>
    <t>TEC-PH-10003273</t>
  </si>
  <si>
    <t>AT&amp;T TR1909W</t>
  </si>
  <si>
    <t>CA-2016-105018</t>
  </si>
  <si>
    <t>SK-19990</t>
  </si>
  <si>
    <t>Sally Knutson</t>
  </si>
  <si>
    <t>Fairfield</t>
  </si>
  <si>
    <t>Connecticut</t>
  </si>
  <si>
    <t>6824</t>
  </si>
  <si>
    <t>OFF-BI-10001890</t>
  </si>
  <si>
    <t>Avery Poly Binder Pockets</t>
  </si>
  <si>
    <t>CA-2014-123260</t>
  </si>
  <si>
    <t>FM-14290</t>
  </si>
  <si>
    <t>Frank Merwin</t>
  </si>
  <si>
    <t>TEC-AC-10002323</t>
  </si>
  <si>
    <t>SanDisk Ultra 32 GB MicroSDHC Class 10 Memory Card</t>
  </si>
  <si>
    <t>CA-2016-157000</t>
  </si>
  <si>
    <t>AM-10360</t>
  </si>
  <si>
    <t>Alice McCarthy</t>
  </si>
  <si>
    <t>Grand Prairie</t>
  </si>
  <si>
    <t>75051</t>
  </si>
  <si>
    <t>OFF-ST-10001328</t>
  </si>
  <si>
    <t>Personal Filing Tote with Lid, Black/Gray</t>
  </si>
  <si>
    <t>CA-2015-102281</t>
  </si>
  <si>
    <t>MP-17470</t>
  </si>
  <si>
    <t>Mark Packer</t>
  </si>
  <si>
    <t>FUR-BO-10002613</t>
  </si>
  <si>
    <t>Atlantic Metals Mobile 4-Shelf Bookcases, Custom Colors</t>
  </si>
  <si>
    <t>CA-2015-131457</t>
  </si>
  <si>
    <t>MZ-17515</t>
  </si>
  <si>
    <t>Mary Zewe</t>
  </si>
  <si>
    <t>Redlands</t>
  </si>
  <si>
    <t>92374</t>
  </si>
  <si>
    <t>OFF-EN-10001509</t>
  </si>
  <si>
    <t>Poly String Tie Envelopes</t>
  </si>
  <si>
    <t>CA-2014-140004</t>
  </si>
  <si>
    <t>CB-12025</t>
  </si>
  <si>
    <t>Cassandra Brandow</t>
  </si>
  <si>
    <t>Hamilton</t>
  </si>
  <si>
    <t>45011</t>
  </si>
  <si>
    <t>OFF-AR-10004685</t>
  </si>
  <si>
    <t>Binney &amp; Smith Crayola Metallic Colored Pencils, 8-Color Set</t>
  </si>
  <si>
    <t>CA-2017-107720</t>
  </si>
  <si>
    <t>VM-21685</t>
  </si>
  <si>
    <t>Valerie Mitchum</t>
  </si>
  <si>
    <t>Westfield</t>
  </si>
  <si>
    <t>New Jersey</t>
  </si>
  <si>
    <t>7090</t>
  </si>
  <si>
    <t>OFF-ST-10001414</t>
  </si>
  <si>
    <t>Decoflex Hanging Personal Folder File</t>
  </si>
  <si>
    <t>US-2017-124303</t>
  </si>
  <si>
    <t>FH-14365</t>
  </si>
  <si>
    <t>Fred Hopkins</t>
  </si>
  <si>
    <t>19120</t>
  </si>
  <si>
    <t>OFF-BI-10000343</t>
  </si>
  <si>
    <t>Pressboard Covers with Storage Hooks, 9 1/2" x 11", Light Blue</t>
  </si>
  <si>
    <t>CA-2017-105074</t>
  </si>
  <si>
    <t>MB-17305</t>
  </si>
  <si>
    <t>Maria Bertelson</t>
  </si>
  <si>
    <t>Akron</t>
  </si>
  <si>
    <t>44312</t>
  </si>
  <si>
    <t>OFF-PA-10002666</t>
  </si>
  <si>
    <t>Southworth 25% Cotton Linen-Finish Paper &amp; Envelopes</t>
  </si>
  <si>
    <t>CA-2014-133690</t>
  </si>
  <si>
    <t>BS-11755</t>
  </si>
  <si>
    <t>Bruce Stewart</t>
  </si>
  <si>
    <t>Denver</t>
  </si>
  <si>
    <t>80219</t>
  </si>
  <si>
    <t>FUR-TA-10004289</t>
  </si>
  <si>
    <t>BoxOffice By Design Rectangular and Half-Moon Meeting Room Tables</t>
  </si>
  <si>
    <t>US-2017-116701</t>
  </si>
  <si>
    <t>LC-17140</t>
  </si>
  <si>
    <t>Logan Currie</t>
  </si>
  <si>
    <t>Dallas</t>
  </si>
  <si>
    <t>75220</t>
  </si>
  <si>
    <t>OFF-AP-10003217</t>
  </si>
  <si>
    <t>Eureka Sanitaire  Commercial Upright</t>
  </si>
  <si>
    <t>CA-2017-126382</t>
  </si>
  <si>
    <t>HK-14890</t>
  </si>
  <si>
    <t>Heather Kirkland</t>
  </si>
  <si>
    <t>37064</t>
  </si>
  <si>
    <t>FUR-FU-10002960</t>
  </si>
  <si>
    <t>Eldon 200 Class Desk Accessories, Burgundy</t>
  </si>
  <si>
    <t>CA-2017-108329</t>
  </si>
  <si>
    <t>LE-16810</t>
  </si>
  <si>
    <t>Laurel Elliston</t>
  </si>
  <si>
    <t>Whittier</t>
  </si>
  <si>
    <t>90604</t>
  </si>
  <si>
    <t>TEC-PH-10001918</t>
  </si>
  <si>
    <t>Nortel Business Series Terminal T7208 Digital phone</t>
  </si>
  <si>
    <t>CA-2017-135860</t>
  </si>
  <si>
    <t>JH-15985</t>
  </si>
  <si>
    <t>Joseph Holt</t>
  </si>
  <si>
    <t>Saginaw</t>
  </si>
  <si>
    <t>48601</t>
  </si>
  <si>
    <t>OFF-ST-10000642</t>
  </si>
  <si>
    <t>Tennsco Lockers, Gray</t>
  </si>
  <si>
    <t>CA-2015-101007</t>
  </si>
  <si>
    <t>MS-17980</t>
  </si>
  <si>
    <t>Michael Stewart</t>
  </si>
  <si>
    <t>TEC-AC-10001266</t>
  </si>
  <si>
    <t>Memorex Micro Travel Drive 8 GB</t>
  </si>
  <si>
    <t>CA-2015-146262</t>
  </si>
  <si>
    <t>VW-21775</t>
  </si>
  <si>
    <t>Victoria Wilson</t>
  </si>
  <si>
    <t>Medina</t>
  </si>
  <si>
    <t>44256</t>
  </si>
  <si>
    <t>OFF-LA-10004544</t>
  </si>
  <si>
    <t>Avery 505</t>
  </si>
  <si>
    <t>CA-2016-130162</t>
  </si>
  <si>
    <t>JH-15910</t>
  </si>
  <si>
    <t>Jonathan Howell</t>
  </si>
  <si>
    <t>CA-2015-169397</t>
  </si>
  <si>
    <t>JB-15925</t>
  </si>
  <si>
    <t>Joni Blumstein</t>
  </si>
  <si>
    <t>Dublin</t>
  </si>
  <si>
    <t>43017</t>
  </si>
  <si>
    <t>OFF-FA-10000585</t>
  </si>
  <si>
    <t>OIC Bulk Pack Metal Binder Clips</t>
  </si>
  <si>
    <t>CA-2015-163055</t>
  </si>
  <si>
    <t>DS-13180</t>
  </si>
  <si>
    <t>David Smith</t>
  </si>
  <si>
    <t>Detroit</t>
  </si>
  <si>
    <t>48227</t>
  </si>
  <si>
    <t>OFF-AR-10001026</t>
  </si>
  <si>
    <t>Sanford Uni-Blazer View Highlighters, Chisel Tip, Yellow</t>
  </si>
  <si>
    <t>US-2015-145436</t>
  </si>
  <si>
    <t>VD-21670</t>
  </si>
  <si>
    <t>Valerie Dominguez</t>
  </si>
  <si>
    <t>Columbia</t>
  </si>
  <si>
    <t>38401</t>
  </si>
  <si>
    <t>FUR-CH-10004860</t>
  </si>
  <si>
    <t>Global Low Back Tilter Chair</t>
  </si>
  <si>
    <t>US-2014-156216</t>
  </si>
  <si>
    <t>EA-14035</t>
  </si>
  <si>
    <t>Erin Ashbrook</t>
  </si>
  <si>
    <t>OFF-BI-10001679</t>
  </si>
  <si>
    <t>GBC Instant Index System for Binding Systems</t>
  </si>
  <si>
    <t>US-2017-100930</t>
  </si>
  <si>
    <t>FUR-TA-10001705</t>
  </si>
  <si>
    <t>Bush Advantage Collection Round Conference Table</t>
  </si>
  <si>
    <t>CA-2017-160514</t>
  </si>
  <si>
    <t>DB-13120</t>
  </si>
  <si>
    <t>David Bremer</t>
  </si>
  <si>
    <t>Santa Clara</t>
  </si>
  <si>
    <t>95051</t>
  </si>
  <si>
    <t>OFF-PA-10002479</t>
  </si>
  <si>
    <t>Xerox 4200 Series MultiUse Premium Copy Paper (20Lb. and 84 Bright)</t>
  </si>
  <si>
    <t>CA-2016-157749</t>
  </si>
  <si>
    <t>KL-16645</t>
  </si>
  <si>
    <t>Ken Lonsdale</t>
  </si>
  <si>
    <t>OFF-PA-10003349</t>
  </si>
  <si>
    <t>Xerox 1957</t>
  </si>
  <si>
    <t>CA-2014-131926</t>
  </si>
  <si>
    <t>DW-13480</t>
  </si>
  <si>
    <t>Dianna Wilson</t>
  </si>
  <si>
    <t>Lakeville</t>
  </si>
  <si>
    <t>55044</t>
  </si>
  <si>
    <t>CA-2016-154739</t>
  </si>
  <si>
    <t>LH-17155</t>
  </si>
  <si>
    <t>Logan Haushalter</t>
  </si>
  <si>
    <t>FUR-CH-10002965</t>
  </si>
  <si>
    <t>Global Leather Highback Executive Chair with Pneumatic Height Adjustment, Black</t>
  </si>
  <si>
    <t>CA-2016-145625</t>
  </si>
  <si>
    <t>KC-16540</t>
  </si>
  <si>
    <t>Kelly Collister</t>
  </si>
  <si>
    <t>San Diego</t>
  </si>
  <si>
    <t>92037</t>
  </si>
  <si>
    <t>OFF-PA-10004569</t>
  </si>
  <si>
    <t>Wirebound Message Books, Two 4 1/4" x 5" Forms per Page</t>
  </si>
  <si>
    <t>CA-2016-146941</t>
  </si>
  <si>
    <t>DL-13315</t>
  </si>
  <si>
    <t>Delfina Latchford</t>
  </si>
  <si>
    <t>OFF-ST-10001228</t>
  </si>
  <si>
    <t>Fellowes Personal Hanging Folder Files, Navy</t>
  </si>
  <si>
    <t>US-2015-159982</t>
  </si>
  <si>
    <t>DR-12880</t>
  </si>
  <si>
    <t>Dan Reichenbach</t>
  </si>
  <si>
    <t>FUR-FU-10002505</t>
  </si>
  <si>
    <t>Eldon 100 Class Desk Accessories</t>
  </si>
  <si>
    <t>CA-2017-163139</t>
  </si>
  <si>
    <t>CC-12670</t>
  </si>
  <si>
    <t>Craig Carreira</t>
  </si>
  <si>
    <t>TEC-AC-10000290</t>
  </si>
  <si>
    <t>Sabrent 4-Port USB 2.0 Hub</t>
  </si>
  <si>
    <t>US-2017-155299</t>
  </si>
  <si>
    <t>Dl-13600</t>
  </si>
  <si>
    <t>Dorris liebe</t>
  </si>
  <si>
    <t>77506</t>
  </si>
  <si>
    <t>OFF-AP-10002203</t>
  </si>
  <si>
    <t>Eureka Disposable Bags for Sanitaire Vibra Groomer I Upright Vac</t>
  </si>
  <si>
    <t>US-2014-106992</t>
  </si>
  <si>
    <t>SB-20290</t>
  </si>
  <si>
    <t>Sean Braxton</t>
  </si>
  <si>
    <t>TEC-MA-10000822</t>
  </si>
  <si>
    <t>Machines</t>
  </si>
  <si>
    <t>Lexmark MX611dhe Monochrome Laser Printer</t>
  </si>
  <si>
    <t>CA-2016-125318</t>
  </si>
  <si>
    <t>RC-19825</t>
  </si>
  <si>
    <t>Roy Collins</t>
  </si>
  <si>
    <t>TEC-PH-10001433</t>
  </si>
  <si>
    <t>Cisco Small Business SPA 502G VoIP phone</t>
  </si>
  <si>
    <t>CA-2015-155040</t>
  </si>
  <si>
    <t>AH-10210</t>
  </si>
  <si>
    <t>Alan Hwang</t>
  </si>
  <si>
    <t>Brentwood</t>
  </si>
  <si>
    <t>94513</t>
  </si>
  <si>
    <t>TEC-AC-10004469</t>
  </si>
  <si>
    <t>Microsoft Sculpt Comfort Mouse</t>
  </si>
  <si>
    <t>CA-2017-136826</t>
  </si>
  <si>
    <t>CB-12535</t>
  </si>
  <si>
    <t>Claudia Bergmann</t>
  </si>
  <si>
    <t>Chapel Hill</t>
  </si>
  <si>
    <t>27514</t>
  </si>
  <si>
    <t>OFF-AR-10003602</t>
  </si>
  <si>
    <t>Quartet Omega Colored Chalk, 12/Pack</t>
  </si>
  <si>
    <t>CA-2016-111010</t>
  </si>
  <si>
    <t>OFF-FA-10003472</t>
  </si>
  <si>
    <t>Bagged Rubber Bands</t>
  </si>
  <si>
    <t>US-2017-145366</t>
  </si>
  <si>
    <t>CA-12310</t>
  </si>
  <si>
    <t>Christine Abelman</t>
  </si>
  <si>
    <t>Cincinnati</t>
  </si>
  <si>
    <t>45231</t>
  </si>
  <si>
    <t>OFF-ST-10004180</t>
  </si>
  <si>
    <t>Safco Commercial Shelving</t>
  </si>
  <si>
    <t>CA-2017-163979</t>
  </si>
  <si>
    <t>KH-16690</t>
  </si>
  <si>
    <t>Kristen Hastings</t>
  </si>
  <si>
    <t>94110</t>
  </si>
  <si>
    <t>OFF-ST-10003208</t>
  </si>
  <si>
    <t>Adjustable Depth Letter/Legal Cart</t>
  </si>
  <si>
    <t>CA-2015-155334</t>
  </si>
  <si>
    <t>TEC-AC-10003628</t>
  </si>
  <si>
    <t>Logitech 910-002974 M325 Wireless Mouse for Web Scrolling</t>
  </si>
  <si>
    <t>CA-2017-118136</t>
  </si>
  <si>
    <t>BB-10990</t>
  </si>
  <si>
    <t>Barry Blumstein</t>
  </si>
  <si>
    <t>Inglewood</t>
  </si>
  <si>
    <t>90301</t>
  </si>
  <si>
    <t>OFF-PA-10002615</t>
  </si>
  <si>
    <t>Ampad Gold Fibre Wirebound Steno Books, 6" x 9", Gregg Ruled</t>
  </si>
  <si>
    <t>CA-2017-132976</t>
  </si>
  <si>
    <t>AG-10495</t>
  </si>
  <si>
    <t>Andrew Gjertsen</t>
  </si>
  <si>
    <t>OFF-PA-10000673</t>
  </si>
  <si>
    <t>Post-it �Important Message� Note Pad, Neon Colors, 50 Sheets/Pad</t>
  </si>
  <si>
    <t>US-2015-161991</t>
  </si>
  <si>
    <t>OFF-BI-10004967</t>
  </si>
  <si>
    <t>Round Ring Binders</t>
  </si>
  <si>
    <t>CA-2015-130890</t>
  </si>
  <si>
    <t>JO-15280</t>
  </si>
  <si>
    <t>Jas O'Carroll</t>
  </si>
  <si>
    <t>FUR-TA-10002903</t>
  </si>
  <si>
    <t>Bevis Round Bullnose 29" High Table Top</t>
  </si>
  <si>
    <t>CA-2015-130883</t>
  </si>
  <si>
    <t>OFF-PA-10000474</t>
  </si>
  <si>
    <t>CA-2016-112697</t>
  </si>
  <si>
    <t>AH-10195</t>
  </si>
  <si>
    <t>Alan Haines</t>
  </si>
  <si>
    <t>Tamarac</t>
  </si>
  <si>
    <t>33319</t>
  </si>
  <si>
    <t>OFF-BI-10000778</t>
  </si>
  <si>
    <t>GBC VeloBinder Electric Binding Machine</t>
  </si>
  <si>
    <t>CA-2016-110772</t>
  </si>
  <si>
    <t>NZ-18565</t>
  </si>
  <si>
    <t>Nick Zandusky</t>
  </si>
  <si>
    <t>OFF-FA-10002983</t>
  </si>
  <si>
    <t>Advantus SlideClip Paper Clips</t>
  </si>
  <si>
    <t>CA-2014-111451</t>
  </si>
  <si>
    <t>KL-16555</t>
  </si>
  <si>
    <t>Kelly Lampkin</t>
  </si>
  <si>
    <t>Colorado Springs</t>
  </si>
  <si>
    <t>80906</t>
  </si>
  <si>
    <t>FUR-FU-10004091</t>
  </si>
  <si>
    <t>Howard Miller 13" Diameter Goldtone Round Wall Clock</t>
  </si>
  <si>
    <t>CA-2016-142545</t>
  </si>
  <si>
    <t>OFF-PA-10002105</t>
  </si>
  <si>
    <t>Xerox 223</t>
  </si>
  <si>
    <t>US-2017-152380</t>
  </si>
  <si>
    <t>FUR-TA-10002533</t>
  </si>
  <si>
    <t>BPI Conference Tables</t>
  </si>
  <si>
    <t>CA-2015-144253</t>
  </si>
  <si>
    <t>AS-10225</t>
  </si>
  <si>
    <t>Alan Schoenberger</t>
  </si>
  <si>
    <t>FUR-FU-10002671</t>
  </si>
  <si>
    <t>Electrix 20W Halogen Replacement Bulb for Zoom-In Desk Lamp</t>
  </si>
  <si>
    <t>CA-2014-130960</t>
  </si>
  <si>
    <t>OFF-AR-10003651</t>
  </si>
  <si>
    <t>Newell 350</t>
  </si>
  <si>
    <t>CA-2014-111003</t>
  </si>
  <si>
    <t>CR-12625</t>
  </si>
  <si>
    <t>Corey Roper</t>
  </si>
  <si>
    <t>Lakewood</t>
  </si>
  <si>
    <t>8701</t>
  </si>
  <si>
    <t>OFF-BI-10001072</t>
  </si>
  <si>
    <t>GBC Clear Cover, 8-1/2 x 11, unpunched, 25 covers per pack</t>
  </si>
  <si>
    <t>CA-2017-126774</t>
  </si>
  <si>
    <t>SH-20395</t>
  </si>
  <si>
    <t>Shahid Hopkins</t>
  </si>
  <si>
    <t>Arlington</t>
  </si>
  <si>
    <t>22204</t>
  </si>
  <si>
    <t>OFF-AR-10002804</t>
  </si>
  <si>
    <t>Faber Castell Col-Erase Pencils</t>
  </si>
  <si>
    <t>CA-2016-142902</t>
  </si>
  <si>
    <t>BP-11185</t>
  </si>
  <si>
    <t>Ben Peterman</t>
  </si>
  <si>
    <t>Arvada</t>
  </si>
  <si>
    <t>80004</t>
  </si>
  <si>
    <t>FUR-FU-10001918</t>
  </si>
  <si>
    <t>C-Line Cubicle Keepers Polyproplyene Holder With Velcro Backings</t>
  </si>
  <si>
    <t>CA-2014-120887</t>
  </si>
  <si>
    <t>TS-21205</t>
  </si>
  <si>
    <t>Thomas Seio</t>
  </si>
  <si>
    <t>Hackensack</t>
  </si>
  <si>
    <t>7601</t>
  </si>
  <si>
    <t>FUR-FU-10001588</t>
  </si>
  <si>
    <t>Deflect-o SuperTray Unbreakable Stackable Tray, Letter, Black</t>
  </si>
  <si>
    <t>CA-2014-167850</t>
  </si>
  <si>
    <t>AG-10525</t>
  </si>
  <si>
    <t>Andy Gerbode</t>
  </si>
  <si>
    <t>Saint Petersburg</t>
  </si>
  <si>
    <t>33710</t>
  </si>
  <si>
    <t>TEC-PH-10002398</t>
  </si>
  <si>
    <t>AT&amp;T 1070 Corded Phone</t>
  </si>
  <si>
    <t>CA-2014-164259</t>
  </si>
  <si>
    <t>SP-20860</t>
  </si>
  <si>
    <t>Sung Pak</t>
  </si>
  <si>
    <t>19143</t>
  </si>
  <si>
    <t>OFF-AR-10003373</t>
  </si>
  <si>
    <t>Boston School Pro Electric Pencil Sharpener, 1670</t>
  </si>
  <si>
    <t>CA-2014-164973</t>
  </si>
  <si>
    <t>NM-18445</t>
  </si>
  <si>
    <t>Nathan Mautz</t>
  </si>
  <si>
    <t>FUR-CH-10002602</t>
  </si>
  <si>
    <t>DMI Arturo Collection Mission-style Design Wood Chair</t>
  </si>
  <si>
    <t>CA-2014-156601</t>
  </si>
  <si>
    <t>FA-14230</t>
  </si>
  <si>
    <t>Frank Atkinson</t>
  </si>
  <si>
    <t>Long Beach</t>
  </si>
  <si>
    <t>90805</t>
  </si>
  <si>
    <t>OFF-FA-10000624</t>
  </si>
  <si>
    <t>OIC Binder Clips</t>
  </si>
  <si>
    <t>CA-2016-162138</t>
  </si>
  <si>
    <t>GK-14620</t>
  </si>
  <si>
    <t>Grace Kelly</t>
  </si>
  <si>
    <t>Hesperia</t>
  </si>
  <si>
    <t>92345</t>
  </si>
  <si>
    <t>OFF-BI-10004593</t>
  </si>
  <si>
    <t>Ibico Laser Imprintable Binding System Covers</t>
  </si>
  <si>
    <t>CA-2017-153339</t>
  </si>
  <si>
    <t>DJ-13510</t>
  </si>
  <si>
    <t>Don Jones</t>
  </si>
  <si>
    <t>Murfreesboro</t>
  </si>
  <si>
    <t>37130</t>
  </si>
  <si>
    <t>FUR-FU-10001967</t>
  </si>
  <si>
    <t>Telescoping Adjustable Floor Lamp</t>
  </si>
  <si>
    <t>US-2016-141544</t>
  </si>
  <si>
    <t>PO-18850</t>
  </si>
  <si>
    <t>Patrick O'Brill</t>
  </si>
  <si>
    <t>TEC-PH-10003645</t>
  </si>
  <si>
    <t>Aastra 57i VoIP phone</t>
  </si>
  <si>
    <t>US-2016-150147</t>
  </si>
  <si>
    <t>JL-15850</t>
  </si>
  <si>
    <t>John Lucas</t>
  </si>
  <si>
    <t>TEC-PH-10004614</t>
  </si>
  <si>
    <t>AT&amp;T 841000 Phone</t>
  </si>
  <si>
    <t>CA-2015-137946</t>
  </si>
  <si>
    <t>DB-13615</t>
  </si>
  <si>
    <t>Doug Bickford</t>
  </si>
  <si>
    <t>OFF-BI-10001922</t>
  </si>
  <si>
    <t>Storex Dura Pro Binders</t>
  </si>
  <si>
    <t>CA-2014-129924</t>
  </si>
  <si>
    <t>AC-10420</t>
  </si>
  <si>
    <t>Alyssa Crouse</t>
  </si>
  <si>
    <t>OFF-BI-10003314</t>
  </si>
  <si>
    <t>Tuff Stuff Recycled Round Ring Binders</t>
  </si>
  <si>
    <t>CA-2015-128167</t>
  </si>
  <si>
    <t>OFF-FA-10000490</t>
  </si>
  <si>
    <t>OIC Binder Clips, Mini, 1/4" Capacity, Black</t>
  </si>
  <si>
    <t>CA-2014-122336</t>
  </si>
  <si>
    <t>OFF-AR-10000122</t>
  </si>
  <si>
    <t>Newell 314</t>
  </si>
  <si>
    <t>US-2015-120712</t>
  </si>
  <si>
    <t>CA-2017-169901</t>
  </si>
  <si>
    <t>CC-12550</t>
  </si>
  <si>
    <t>Clay Cheatham</t>
  </si>
  <si>
    <t>CA-2017-134306</t>
  </si>
  <si>
    <t>TD-20995</t>
  </si>
  <si>
    <t>Tamara Dahlen</t>
  </si>
  <si>
    <t>Lowell</t>
  </si>
  <si>
    <t>Massachusetts</t>
  </si>
  <si>
    <t>1852</t>
  </si>
  <si>
    <t>OFF-AR-10004027</t>
  </si>
  <si>
    <t>Binney &amp; Smith inkTank Erasable Desk Highlighter, Chisel Tip, Yellow, 12/Box</t>
  </si>
  <si>
    <t>CA-2016-129714</t>
  </si>
  <si>
    <t>AB-10060</t>
  </si>
  <si>
    <t>Adam Bellavance</t>
  </si>
  <si>
    <t>CA-2016-138520</t>
  </si>
  <si>
    <t>JL-15505</t>
  </si>
  <si>
    <t>Jeremy Lonsdale</t>
  </si>
  <si>
    <t>FUR-BO-10002268</t>
  </si>
  <si>
    <t>Sauder Barrister Bookcases</t>
  </si>
  <si>
    <t>CA-2016-130001</t>
  </si>
  <si>
    <t>CA-2017-155698</t>
  </si>
  <si>
    <t>VB-21745</t>
  </si>
  <si>
    <t>Victoria Brennan</t>
  </si>
  <si>
    <t>Georgia</t>
  </si>
  <si>
    <t>31907</t>
  </si>
  <si>
    <t>OFF-AP-10001124</t>
  </si>
  <si>
    <t>Belkin 8 Outlet SurgeMaster II Gold Surge Protector with Phone Protection</t>
  </si>
  <si>
    <t>CA-2017-144904</t>
  </si>
  <si>
    <t>KW-16435</t>
  </si>
  <si>
    <t>Katrina Willman</t>
  </si>
  <si>
    <t>OFF-LA-10001158</t>
  </si>
  <si>
    <t>Avery Address/Shipping Labels for Typewriters, 4" x 2"</t>
  </si>
  <si>
    <t>CA-2014-123344</t>
  </si>
  <si>
    <t>JD-16060</t>
  </si>
  <si>
    <t>Julia Dunbar</t>
  </si>
  <si>
    <t>CA-2016-155516</t>
  </si>
  <si>
    <t>Same Day</t>
  </si>
  <si>
    <t>MK-17905</t>
  </si>
  <si>
    <t>Michael Kennedy</t>
  </si>
  <si>
    <t>Manchester</t>
  </si>
  <si>
    <t>6040</t>
  </si>
  <si>
    <t>OFF-BI-10002412</t>
  </si>
  <si>
    <t>Wilson Jones �Snap� Scratch Pad Binder Tool for Ring Binders</t>
  </si>
  <si>
    <t>CA-2017-104745</t>
  </si>
  <si>
    <t>GT-14755</t>
  </si>
  <si>
    <t>Guy Thornton</t>
  </si>
  <si>
    <t>Harlingen</t>
  </si>
  <si>
    <t>78550</t>
  </si>
  <si>
    <t>OFF-PA-10002036</t>
  </si>
  <si>
    <t>Xerox 1930</t>
  </si>
  <si>
    <t>US-2014-119137</t>
  </si>
  <si>
    <t>AG-10900</t>
  </si>
  <si>
    <t>Arthur Gainer</t>
  </si>
  <si>
    <t>Tucson</t>
  </si>
  <si>
    <t>85705</t>
  </si>
  <si>
    <t>OFF-BI-10001982</t>
  </si>
  <si>
    <t>Wilson Jones Custom Binder Spines &amp; Labels</t>
  </si>
  <si>
    <t>US-2016-134656</t>
  </si>
  <si>
    <t>MM-18280</t>
  </si>
  <si>
    <t>Muhammed MacIntyre</t>
  </si>
  <si>
    <t>Quincy</t>
  </si>
  <si>
    <t>62301</t>
  </si>
  <si>
    <t>OFF-PA-10003039</t>
  </si>
  <si>
    <t>Xerox 1960</t>
  </si>
  <si>
    <t>US-2017-134481</t>
  </si>
  <si>
    <t>AR-10405</t>
  </si>
  <si>
    <t>Allen Rosenblatt</t>
  </si>
  <si>
    <t>2038</t>
  </si>
  <si>
    <t>FUR-TA-10004915</t>
  </si>
  <si>
    <t>Office Impressions End Table, 20-1/2"H x 24"W x 20"D</t>
  </si>
  <si>
    <t>CA-2015-130792</t>
  </si>
  <si>
    <t>RA-19915</t>
  </si>
  <si>
    <t>Russell Applegate</t>
  </si>
  <si>
    <t>OFF-AP-10000696</t>
  </si>
  <si>
    <t>Holmes Odor Grabber</t>
  </si>
  <si>
    <t>CA-2016-134775</t>
  </si>
  <si>
    <t>AS-10285</t>
  </si>
  <si>
    <t>Alejandro Savely</t>
  </si>
  <si>
    <t>OFF-PA-10004734</t>
  </si>
  <si>
    <t>Southworth Structures Collection</t>
  </si>
  <si>
    <t>CA-2015-125395</t>
  </si>
  <si>
    <t>LA-16780</t>
  </si>
  <si>
    <t>Laura Armstrong</t>
  </si>
  <si>
    <t>Taylor</t>
  </si>
  <si>
    <t>48180</t>
  </si>
  <si>
    <t>TEC-AC-10004708</t>
  </si>
  <si>
    <t>Sony 32GB Class 10 Micro SDHC R40 Memory Card</t>
  </si>
  <si>
    <t>US-2015-168935</t>
  </si>
  <si>
    <t>DO-13435</t>
  </si>
  <si>
    <t>Denny Ordway</t>
  </si>
  <si>
    <t>Pembroke Pines</t>
  </si>
  <si>
    <t>33024</t>
  </si>
  <si>
    <t>FUR-TA-10000617</t>
  </si>
  <si>
    <t>Hon Practical Foundations 30 x 60 Training Table, Light Gray/Charcoal</t>
  </si>
  <si>
    <t>CA-2015-122756</t>
  </si>
  <si>
    <t>DK-13225</t>
  </si>
  <si>
    <t>Dean Katz</t>
  </si>
  <si>
    <t>TEC-MA-10001681</t>
  </si>
  <si>
    <t>Lexmark MarkNet N8150 Wireless Print Server</t>
  </si>
  <si>
    <t>CA-2014-115973</t>
  </si>
  <si>
    <t>NG-18430</t>
  </si>
  <si>
    <t>Nathan Gelder</t>
  </si>
  <si>
    <t>OFF-AR-10004757</t>
  </si>
  <si>
    <t>Crayola Colored Pencils</t>
  </si>
  <si>
    <t>CA-2017-101798</t>
  </si>
  <si>
    <t>MV-18190</t>
  </si>
  <si>
    <t>Mike Vittorini</t>
  </si>
  <si>
    <t>OFF-BI-10000050</t>
  </si>
  <si>
    <t>Angle-D Binders with Locking Rings, Label Holders</t>
  </si>
  <si>
    <t>US-2014-135972</t>
  </si>
  <si>
    <t>JG-15115</t>
  </si>
  <si>
    <t>Jack Garza</t>
  </si>
  <si>
    <t>Des Moines</t>
  </si>
  <si>
    <t>98198</t>
  </si>
  <si>
    <t>TEC-PH-10003012</t>
  </si>
  <si>
    <t>Nortel Meridian M3904 Professional Digital phone</t>
  </si>
  <si>
    <t>US-2014-134971</t>
  </si>
  <si>
    <t>BP-11095</t>
  </si>
  <si>
    <t>Bart Pistole</t>
  </si>
  <si>
    <t>Peoria</t>
  </si>
  <si>
    <t>61604</t>
  </si>
  <si>
    <t>OFF-BI-10003982</t>
  </si>
  <si>
    <t>Wilson Jones Century Plastic Molded Ring Binders</t>
  </si>
  <si>
    <t>CA-2017-102946</t>
  </si>
  <si>
    <t>VP-21730</t>
  </si>
  <si>
    <t>Victor Preis</t>
  </si>
  <si>
    <t>Las Vegas</t>
  </si>
  <si>
    <t>Nevada</t>
  </si>
  <si>
    <t>89115</t>
  </si>
  <si>
    <t>OFF-BI-10004492</t>
  </si>
  <si>
    <t>Tuf-Vin Binders</t>
  </si>
  <si>
    <t>CA-2017-165603</t>
  </si>
  <si>
    <t>SS-20140</t>
  </si>
  <si>
    <t>Saphhira Shifley</t>
  </si>
  <si>
    <t>Warwick</t>
  </si>
  <si>
    <t>Rhode Island</t>
  </si>
  <si>
    <t>2886</t>
  </si>
  <si>
    <t>OFF-ST-10000798</t>
  </si>
  <si>
    <t>2300 Heavy-Duty Transfer File Systems by Perma</t>
  </si>
  <si>
    <t>CA-2015-122259</t>
  </si>
  <si>
    <t>OFF-SU-10002573</t>
  </si>
  <si>
    <t>Supplies</t>
  </si>
  <si>
    <t>Acme 10" Easy Grip Assistive Scissors</t>
  </si>
  <si>
    <t>CA-2016-108987</t>
  </si>
  <si>
    <t>AG-10675</t>
  </si>
  <si>
    <t>Anna Gayman</t>
  </si>
  <si>
    <t>OFF-ST-10001580</t>
  </si>
  <si>
    <t>Super Decoflex Portable Personal File</t>
  </si>
  <si>
    <t>CA-2014-113166</t>
  </si>
  <si>
    <t>LF-17185</t>
  </si>
  <si>
    <t>Luke Foster</t>
  </si>
  <si>
    <t>Miami</t>
  </si>
  <si>
    <t>33180</t>
  </si>
  <si>
    <t>OFF-PA-10001947</t>
  </si>
  <si>
    <t>Xerox 1974</t>
  </si>
  <si>
    <t>CA-2014-155208</t>
  </si>
  <si>
    <t>OFF-AR-10003478</t>
  </si>
  <si>
    <t>Avery Hi-Liter EverBold Pen Style Fluorescent Highlighters, 4/Pack</t>
  </si>
  <si>
    <t>CA-2017-117933</t>
  </si>
  <si>
    <t>RF-19840</t>
  </si>
  <si>
    <t>Roy Franz�sisch</t>
  </si>
  <si>
    <t>OFF-AP-10004249</t>
  </si>
  <si>
    <t>Staple holder</t>
  </si>
  <si>
    <t>CA-2017-117457</t>
  </si>
  <si>
    <t>KH-16510</t>
  </si>
  <si>
    <t>Keith Herrera</t>
  </si>
  <si>
    <t>TEC-AC-10000158</t>
  </si>
  <si>
    <t>Sony 64GB Class 10 Micro SDHC R40 Memory Card</t>
  </si>
  <si>
    <t>CA-2017-142636</t>
  </si>
  <si>
    <t>KC-16675</t>
  </si>
  <si>
    <t>Kimberly Carter</t>
  </si>
  <si>
    <t>OFF-PA-10000157</t>
  </si>
  <si>
    <t>Xerox 191</t>
  </si>
  <si>
    <t>CA-2017-122105</t>
  </si>
  <si>
    <t>CJ-12010</t>
  </si>
  <si>
    <t>Caroline Jumper</t>
  </si>
  <si>
    <t>Huntington Beach</t>
  </si>
  <si>
    <t>92646</t>
  </si>
  <si>
    <t>OFF-AR-10004344</t>
  </si>
  <si>
    <t>Bulldog Vacuum Base Pencil Sharpener</t>
  </si>
  <si>
    <t>CA-2016-148796</t>
  </si>
  <si>
    <t>PB-19150</t>
  </si>
  <si>
    <t>Philip Brown</t>
  </si>
  <si>
    <t>FUR-CH-10004886</t>
  </si>
  <si>
    <t>Bevis Steel Folding Chairs</t>
  </si>
  <si>
    <t>CA-2017-154816</t>
  </si>
  <si>
    <t>OFF-PA-10003845</t>
  </si>
  <si>
    <t>Xerox 1987</t>
  </si>
  <si>
    <t>CA-2017-110478</t>
  </si>
  <si>
    <t>OFF-AR-10001573</t>
  </si>
  <si>
    <t>American Pencil</t>
  </si>
  <si>
    <t>CA-2014-142048</t>
  </si>
  <si>
    <t>TEC-AC-10004114</t>
  </si>
  <si>
    <t>KeyTronic�6101 Series -�Keyboard�- Black</t>
  </si>
  <si>
    <t>CA-2017-125388</t>
  </si>
  <si>
    <t>MP-17965</t>
  </si>
  <si>
    <t>Michael Paige</t>
  </si>
  <si>
    <t>Lawrence</t>
  </si>
  <si>
    <t>1841</t>
  </si>
  <si>
    <t>FUR-FU-10004712</t>
  </si>
  <si>
    <t>Westinghouse Mesh Shade Clip-On Gooseneck Lamp, Black</t>
  </si>
  <si>
    <t>CA-2017-155705</t>
  </si>
  <si>
    <t>NF-18385</t>
  </si>
  <si>
    <t>Natalie Fritzler</t>
  </si>
  <si>
    <t>Jackson</t>
  </si>
  <si>
    <t>Mississippi</t>
  </si>
  <si>
    <t>39212</t>
  </si>
  <si>
    <t>FUR-CH-10000015</t>
  </si>
  <si>
    <t>Hon Multipurpose Stacking Arm Chairs</t>
  </si>
  <si>
    <t>CA-2017-149160</t>
  </si>
  <si>
    <t>FUR-FU-10003347</t>
  </si>
  <si>
    <t>Coloredge Poster Frame</t>
  </si>
  <si>
    <t>CA-2014-101476</t>
  </si>
  <si>
    <t>SD-20485</t>
  </si>
  <si>
    <t>Shirley Daniels</t>
  </si>
  <si>
    <t>New Rochelle</t>
  </si>
  <si>
    <t>10801</t>
  </si>
  <si>
    <t>TEC-MA-10000029</t>
  </si>
  <si>
    <t>Epson WorkForce WF-2530 All-in-One Printer, Copier Scanner</t>
  </si>
  <si>
    <t>CA-2017-152275</t>
  </si>
  <si>
    <t>KH-16630</t>
  </si>
  <si>
    <t>Ken Heidel</t>
  </si>
  <si>
    <t>OFF-AR-10000369</t>
  </si>
  <si>
    <t>Design Ebony Sketching Pencil</t>
  </si>
  <si>
    <t>US-2016-123750</t>
  </si>
  <si>
    <t>RB-19795</t>
  </si>
  <si>
    <t>Ross Baird</t>
  </si>
  <si>
    <t>Gastonia</t>
  </si>
  <si>
    <t>28052</t>
  </si>
  <si>
    <t>OFF-BI-10004584</t>
  </si>
  <si>
    <t>GBC ProClick 150 Presentation Binding System</t>
  </si>
  <si>
    <t>CA-2016-127369</t>
  </si>
  <si>
    <t>OFF-ST-10003306</t>
  </si>
  <si>
    <t>Letter Size Cart</t>
  </si>
  <si>
    <t>US-2014-150574</t>
  </si>
  <si>
    <t>MK-18160</t>
  </si>
  <si>
    <t>Mike Kennedy</t>
  </si>
  <si>
    <t>Jacksonville</t>
  </si>
  <si>
    <t>32216</t>
  </si>
  <si>
    <t>OFF-BI-10000773</t>
  </si>
  <si>
    <t>Insertable Tab Post Binder Dividers</t>
  </si>
  <si>
    <t>CA-2016-147375</t>
  </si>
  <si>
    <t>PO-19180</t>
  </si>
  <si>
    <t>Philisse Overcash</t>
  </si>
  <si>
    <t>TEC-MA-10002937</t>
  </si>
  <si>
    <t>Canon Color ImageCLASS MF8580Cdw Wireless Laser All-In-One Printer, Copier, Scanner</t>
  </si>
  <si>
    <t>CA-2017-130043</t>
  </si>
  <si>
    <t>BB-11545</t>
  </si>
  <si>
    <t>Brenda Bowman</t>
  </si>
  <si>
    <t>77070</t>
  </si>
  <si>
    <t>OFF-PA-10002230</t>
  </si>
  <si>
    <t>Xerox 1897</t>
  </si>
  <si>
    <t>CA-2017-157252</t>
  </si>
  <si>
    <t>FUR-CH-10003396</t>
  </si>
  <si>
    <t>Global Deluxe Steno Chair</t>
  </si>
  <si>
    <t>CA-2016-115756</t>
  </si>
  <si>
    <t>FUR-FU-10000246</t>
  </si>
  <si>
    <t>Aluminum Document Frame</t>
  </si>
  <si>
    <t>CA-2017-154214</t>
  </si>
  <si>
    <t>TB-21595</t>
  </si>
  <si>
    <t>Troy Blackwell</t>
  </si>
  <si>
    <t>47201</t>
  </si>
  <si>
    <t>FUR-FU-10000206</t>
  </si>
  <si>
    <t>GE General Purpose, Extra Long Life, Showcase &amp; Floodlight Incandescent Bulbs</t>
  </si>
  <si>
    <t>CA-2016-166674</t>
  </si>
  <si>
    <t>RB-19360</t>
  </si>
  <si>
    <t>Raymond Buch</t>
  </si>
  <si>
    <t>Auburn</t>
  </si>
  <si>
    <t>13021</t>
  </si>
  <si>
    <t>OFF-AR-10000588</t>
  </si>
  <si>
    <t>Newell 345</t>
  </si>
  <si>
    <t>CA-2017-147277</t>
  </si>
  <si>
    <t>EB-13705</t>
  </si>
  <si>
    <t>Ed Braxton</t>
  </si>
  <si>
    <t>FUR-TA-10001539</t>
  </si>
  <si>
    <t>Chromcraft Rectangular Conference Tables</t>
  </si>
  <si>
    <t>CA-2016-100153</t>
  </si>
  <si>
    <t>TEC-AC-10001772</t>
  </si>
  <si>
    <t>Memorex Mini Travel Drive 16 GB USB 2.0 Flash Drive</t>
  </si>
  <si>
    <t>US-2014-110674</t>
  </si>
  <si>
    <t>SC-20095</t>
  </si>
  <si>
    <t>Sanjit Chand</t>
  </si>
  <si>
    <t>94521</t>
  </si>
  <si>
    <t>FUR-CH-10000225</t>
  </si>
  <si>
    <t>Global Geo Office Task Chair, Gray</t>
  </si>
  <si>
    <t>US-2016-157945</t>
  </si>
  <si>
    <t>FUR-CH-10002331</t>
  </si>
  <si>
    <t>Hon 4700 Series Mobuis Mid-Back Task Chairs with Adjustable Arms</t>
  </si>
  <si>
    <t>CA-2015-109638</t>
  </si>
  <si>
    <t>OFF-AP-10002472</t>
  </si>
  <si>
    <t>3M Office Air Cleaner</t>
  </si>
  <si>
    <t>CA-2016-109869</t>
  </si>
  <si>
    <t>TN-21040</t>
  </si>
  <si>
    <t>Tanja Norvell</t>
  </si>
  <si>
    <t>FUR-FU-10000023</t>
  </si>
  <si>
    <t>Eldon Wave Desk Accessories</t>
  </si>
  <si>
    <t>US-2015-101399</t>
  </si>
  <si>
    <t>JS-15940</t>
  </si>
  <si>
    <t>Joni Sundaresam</t>
  </si>
  <si>
    <t>Park Ridge</t>
  </si>
  <si>
    <t>60068</t>
  </si>
  <si>
    <t>FUR-FU-10002918</t>
  </si>
  <si>
    <t>Eldon ClusterMat Chair Mat with Cordless Antistatic Protection</t>
  </si>
  <si>
    <t>CA-2017-154907</t>
  </si>
  <si>
    <t>FUR-BO-10002824</t>
  </si>
  <si>
    <t>Bush Mission Pointe Library</t>
  </si>
  <si>
    <t>US-2016-100419</t>
  </si>
  <si>
    <t>OFF-BI-10002194</t>
  </si>
  <si>
    <t>Cardinal Hold-It CD Pocket</t>
  </si>
  <si>
    <t>CA-2015-154144</t>
  </si>
  <si>
    <t>MH-17785</t>
  </si>
  <si>
    <t>Maya Herman</t>
  </si>
  <si>
    <t>Lindenhurst</t>
  </si>
  <si>
    <t>11757</t>
  </si>
  <si>
    <t>OFF-PA-10004071</t>
  </si>
  <si>
    <t>Eaton Premium Continuous-Feed Paper, 25% Cotton, Letter Size, White, 1000 Shts/Box</t>
  </si>
  <si>
    <t>CA-2014-144666</t>
  </si>
  <si>
    <t>JP-15520</t>
  </si>
  <si>
    <t>Jeremy Pistek</t>
  </si>
  <si>
    <t>OFF-ST-10002743</t>
  </si>
  <si>
    <t>SAFCO Boltless Steel Shelving</t>
  </si>
  <si>
    <t>CA-2016-103891</t>
  </si>
  <si>
    <t>TEC-PH-10000149</t>
  </si>
  <si>
    <t>Cisco SPA525G2 IP Phone - Wireless</t>
  </si>
  <si>
    <t>CA-2016-152632</t>
  </si>
  <si>
    <t>JE-15475</t>
  </si>
  <si>
    <t>Jeremy Ellison</t>
  </si>
  <si>
    <t>CA-2016-100790</t>
  </si>
  <si>
    <t>JG-15805</t>
  </si>
  <si>
    <t>John Grady</t>
  </si>
  <si>
    <t>OFF-AR-10003045</t>
  </si>
  <si>
    <t>Prang Colored Pencils</t>
  </si>
  <si>
    <t>CA-2014-134677</t>
  </si>
  <si>
    <t>XP-21865</t>
  </si>
  <si>
    <t>Xylona Preis</t>
  </si>
  <si>
    <t>92024</t>
  </si>
  <si>
    <t>TEC-AC-10001445</t>
  </si>
  <si>
    <t>Imation�USB 2.0 Swivel�Flash Drive�USB�flash drive�- 4 GB - Pink</t>
  </si>
  <si>
    <t>CA-2014-127691</t>
  </si>
  <si>
    <t>EM-14065</t>
  </si>
  <si>
    <t>Erin Mull</t>
  </si>
  <si>
    <t>CA-2017-140963</t>
  </si>
  <si>
    <t>MT-18070</t>
  </si>
  <si>
    <t>Michelle Tran</t>
  </si>
  <si>
    <t>OFF-LA-10003923</t>
  </si>
  <si>
    <t>Alphabetical Labels for Top Tab Filing</t>
  </si>
  <si>
    <t>CA-2014-154627</t>
  </si>
  <si>
    <t>SA-20830</t>
  </si>
  <si>
    <t>Sue Ann Reed</t>
  </si>
  <si>
    <t>TEC-PH-10001363</t>
  </si>
  <si>
    <t>Apple iPhone 5S</t>
  </si>
  <si>
    <t>CA-2014-133753</t>
  </si>
  <si>
    <t>CW-11905</t>
  </si>
  <si>
    <t>Carl Weiss</t>
  </si>
  <si>
    <t>Huntsville</t>
  </si>
  <si>
    <t>77340</t>
  </si>
  <si>
    <t>TEC-PH-10000376</t>
  </si>
  <si>
    <t>Square Credit Card Reader</t>
  </si>
  <si>
    <t>CA-2014-113362</t>
  </si>
  <si>
    <t>AJ-10960</t>
  </si>
  <si>
    <t>Astrea Jones</t>
  </si>
  <si>
    <t>14609</t>
  </si>
  <si>
    <t>OFF-ST-10001809</t>
  </si>
  <si>
    <t>Fellowes Officeware Wire Shelving</t>
  </si>
  <si>
    <t>CA-2016-169166</t>
  </si>
  <si>
    <t>SS-20590</t>
  </si>
  <si>
    <t>Sonia Sunley</t>
  </si>
  <si>
    <t>TEC-AC-10000991</t>
  </si>
  <si>
    <t>Sony Micro Vault Click 8 GB USB 2.0 Flash Drive</t>
  </si>
  <si>
    <t>US-2016-120929</t>
  </si>
  <si>
    <t>RO-19780</t>
  </si>
  <si>
    <t>Rose O'Brian</t>
  </si>
  <si>
    <t>FUR-TA-10001857</t>
  </si>
  <si>
    <t>Balt Solid Wood Rectangular Table</t>
  </si>
  <si>
    <t>CA-2015-134782</t>
  </si>
  <si>
    <t>MD-17350</t>
  </si>
  <si>
    <t>Maribeth Dona</t>
  </si>
  <si>
    <t>Fayetteville</t>
  </si>
  <si>
    <t>Arkansas</t>
  </si>
  <si>
    <t>72701</t>
  </si>
  <si>
    <t>OFF-EN-10001434</t>
  </si>
  <si>
    <t>Strathmore #10 Envelopes, Ultimate White</t>
  </si>
  <si>
    <t>CA-2016-126158</t>
  </si>
  <si>
    <t>OFF-BI-10002498</t>
  </si>
  <si>
    <t>Clear Mylar Reinforcing Strips</t>
  </si>
  <si>
    <t>US-2016-105578</t>
  </si>
  <si>
    <t>MY-17380</t>
  </si>
  <si>
    <t>Maribeth Yedwab</t>
  </si>
  <si>
    <t>Parker</t>
  </si>
  <si>
    <t>80134</t>
  </si>
  <si>
    <t>OFF-BI-10001670</t>
  </si>
  <si>
    <t>Vinyl Sectional Post Binders</t>
  </si>
  <si>
    <t>CA-2017-134978</t>
  </si>
  <si>
    <t>CA-2015-145352</t>
  </si>
  <si>
    <t>CM-12385</t>
  </si>
  <si>
    <t>Christopher Martinez</t>
  </si>
  <si>
    <t>Atlanta</t>
  </si>
  <si>
    <t>30318</t>
  </si>
  <si>
    <t>OFF-AR-10001662</t>
  </si>
  <si>
    <t>Rogers Handheld Barrel Pencil Sharpener</t>
  </si>
  <si>
    <t>CA-2017-135307</t>
  </si>
  <si>
    <t>LS-17245</t>
  </si>
  <si>
    <t>Lynn Smith</t>
  </si>
  <si>
    <t>Gladstone</t>
  </si>
  <si>
    <t>64118</t>
  </si>
  <si>
    <t>FUR-FU-10001290</t>
  </si>
  <si>
    <t>Executive Impressions Supervisor Wall Clock</t>
  </si>
  <si>
    <t>CA-2016-106341</t>
  </si>
  <si>
    <t>CA-2017-163405</t>
  </si>
  <si>
    <t>BN-11515</t>
  </si>
  <si>
    <t>Bradley Nguyen</t>
  </si>
  <si>
    <t>OFF-AR-10003811</t>
  </si>
  <si>
    <t>Newell 327</t>
  </si>
  <si>
    <t>CA-2017-127432</t>
  </si>
  <si>
    <t>TEC-CO-10003236</t>
  </si>
  <si>
    <t>Copiers</t>
  </si>
  <si>
    <t>Canon Image Class D660 Copier</t>
  </si>
  <si>
    <t>CA-2015-157812</t>
  </si>
  <si>
    <t>DB-13210</t>
  </si>
  <si>
    <t>Dean Braden</t>
  </si>
  <si>
    <t>CA-2017-145142</t>
  </si>
  <si>
    <t>MC-17605</t>
  </si>
  <si>
    <t>Matt Connell</t>
  </si>
  <si>
    <t>48234</t>
  </si>
  <si>
    <t>US-2016-139486</t>
  </si>
  <si>
    <t>TEC-PH-10003555</t>
  </si>
  <si>
    <t>Motorola HK250 Universal Bluetooth Headset</t>
  </si>
  <si>
    <t>CA-2015-158792</t>
  </si>
  <si>
    <t>BD-11605</t>
  </si>
  <si>
    <t>Brian Dahlen</t>
  </si>
  <si>
    <t>OFF-FA-10002815</t>
  </si>
  <si>
    <t>Staples</t>
  </si>
  <si>
    <t>CA-2017-113558</t>
  </si>
  <si>
    <t>PH-18790</t>
  </si>
  <si>
    <t>Patricia Hirasaki</t>
  </si>
  <si>
    <t>Lakeland</t>
  </si>
  <si>
    <t>33801</t>
  </si>
  <si>
    <t>FUR-CH-10003379</t>
  </si>
  <si>
    <t>Global Commerce Series High-Back Swivel/Tilt Chairs</t>
  </si>
  <si>
    <t>US-2015-138303</t>
  </si>
  <si>
    <t>MG-18145</t>
  </si>
  <si>
    <t>Mike Gockenbach</t>
  </si>
  <si>
    <t>OFF-ST-10004963</t>
  </si>
  <si>
    <t>Eldon Gobal File Keepers</t>
  </si>
  <si>
    <t>CA-2015-102848</t>
  </si>
  <si>
    <t>KB-16240</t>
  </si>
  <si>
    <t>Karen Bern</t>
  </si>
  <si>
    <t>FUR-CH-10000595</t>
  </si>
  <si>
    <t>Safco Contoured Stacking Chairs</t>
  </si>
  <si>
    <t>US-2017-129441</t>
  </si>
  <si>
    <t>JC-15340</t>
  </si>
  <si>
    <t>Jasper Cacioppo</t>
  </si>
  <si>
    <t>FUR-FU-10000448</t>
  </si>
  <si>
    <t>Tenex Chairmats For Use With Carpeted Floors</t>
  </si>
  <si>
    <t>CA-2016-168753</t>
  </si>
  <si>
    <t>RL-19615</t>
  </si>
  <si>
    <t>Rob Lucas</t>
  </si>
  <si>
    <t>Montgomery</t>
  </si>
  <si>
    <t>36116</t>
  </si>
  <si>
    <t>TEC-PH-10000984</t>
  </si>
  <si>
    <t>Panasonic KX-TG9471B</t>
  </si>
  <si>
    <t>CA-2016-126613</t>
  </si>
  <si>
    <t>AA-10375</t>
  </si>
  <si>
    <t>Allen Armold</t>
  </si>
  <si>
    <t>Mesa</t>
  </si>
  <si>
    <t>85204</t>
  </si>
  <si>
    <t>OFF-ST-10001325</t>
  </si>
  <si>
    <t>Sterilite Officeware Hinged File Box</t>
  </si>
  <si>
    <t>US-2017-122637</t>
  </si>
  <si>
    <t>EP-13915</t>
  </si>
  <si>
    <t>Emily Phan</t>
  </si>
  <si>
    <t>60653</t>
  </si>
  <si>
    <t>OFF-BI-10002429</t>
  </si>
  <si>
    <t>Premier Elliptical Ring Binder, Black</t>
  </si>
  <si>
    <t>CA-2015-147851</t>
  </si>
  <si>
    <t>OFF-BI-10004528</t>
  </si>
  <si>
    <t>Cardinal Poly Pocket Divider Pockets for Ring Binders</t>
  </si>
  <si>
    <t>CA-2015-134894</t>
  </si>
  <si>
    <t>DK-12985</t>
  </si>
  <si>
    <t>Darren Koutras</t>
  </si>
  <si>
    <t>OFF-AP-10001271</t>
  </si>
  <si>
    <t>Eureka The Boss Cordless Rechargeable Stick Vac</t>
  </si>
  <si>
    <t>CA-2014-140795</t>
  </si>
  <si>
    <t>BD-11500</t>
  </si>
  <si>
    <t>Bradley Drucker</t>
  </si>
  <si>
    <t>Green Bay</t>
  </si>
  <si>
    <t>54302</t>
  </si>
  <si>
    <t>TEC-AC-10001432</t>
  </si>
  <si>
    <t>Enermax Aurora Lite Keyboard</t>
  </si>
  <si>
    <t>CA-2016-136924</t>
  </si>
  <si>
    <t>TEC-PH-10002262</t>
  </si>
  <si>
    <t>LG Electronics Tone+ HBS-730 Bluetooth Headset</t>
  </si>
  <si>
    <t>US-2015-120161</t>
  </si>
  <si>
    <t>LM-17065</t>
  </si>
  <si>
    <t>Liz MacKendrick</t>
  </si>
  <si>
    <t>45503</t>
  </si>
  <si>
    <t>CA-2014-103849</t>
  </si>
  <si>
    <t>TEC-AC-10001465</t>
  </si>
  <si>
    <t>SanDisk Cruzer 64 GB USB Flash Drive</t>
  </si>
  <si>
    <t>CA-2017-162929</t>
  </si>
  <si>
    <t>AS-10135</t>
  </si>
  <si>
    <t>Adrian Shami</t>
  </si>
  <si>
    <t>OFF-BI-10000404</t>
  </si>
  <si>
    <t>Avery Printable Repositionable Plastic Tabs</t>
  </si>
  <si>
    <t>CA-2015-113173</t>
  </si>
  <si>
    <t>CA-2016-136406</t>
  </si>
  <si>
    <t>BD-11320</t>
  </si>
  <si>
    <t>Bill Donatelli</t>
  </si>
  <si>
    <t>FUR-CH-10002024</t>
  </si>
  <si>
    <t>HON 5400 Series Task Chairs for Big and Tall</t>
  </si>
  <si>
    <t>CA-2017-112774</t>
  </si>
  <si>
    <t>FUR-FU-10003039</t>
  </si>
  <si>
    <t>Howard Miller 11-1/2" Diameter Grantwood Wall Clock</t>
  </si>
  <si>
    <t>CA-2017-101945</t>
  </si>
  <si>
    <t>GT-14710</t>
  </si>
  <si>
    <t>Greg Tran</t>
  </si>
  <si>
    <t>OFF-FA-10004248</t>
  </si>
  <si>
    <t>Advantus T-Pin Paper Clips</t>
  </si>
  <si>
    <t>CA-2017-100650</t>
  </si>
  <si>
    <t>OFF-ST-10001780</t>
  </si>
  <si>
    <t>Tennsco 16-Compartment Lockers with Coat Rack</t>
  </si>
  <si>
    <t>CA-2014-155852</t>
  </si>
  <si>
    <t>AJ-10945</t>
  </si>
  <si>
    <t>Ashley Jarboe</t>
  </si>
  <si>
    <t>28403</t>
  </si>
  <si>
    <t>OFF-AR-10003560</t>
  </si>
  <si>
    <t>Zebra Zazzle Fluorescent Highlighters</t>
  </si>
  <si>
    <t>CA-2016-113243</t>
  </si>
  <si>
    <t>OT-18730</t>
  </si>
  <si>
    <t>Olvera Toch</t>
  </si>
  <si>
    <t>OFF-LA-10001297</t>
  </si>
  <si>
    <t>Avery 473</t>
  </si>
  <si>
    <t>CA-2017-118731</t>
  </si>
  <si>
    <t>LP-17080</t>
  </si>
  <si>
    <t>Liz Pelletier</t>
  </si>
  <si>
    <t>CA-2014-145576</t>
  </si>
  <si>
    <t>CA-12775</t>
  </si>
  <si>
    <t>Cynthia Arntzen</t>
  </si>
  <si>
    <t>Tampa</t>
  </si>
  <si>
    <t>33614</t>
  </si>
  <si>
    <t>OFF-AP-10003914</t>
  </si>
  <si>
    <t>Sanitaire Vibra Groomer IR Commercial Upright Vacuum, Replacement Belts</t>
  </si>
  <si>
    <t>CA-2015-130736</t>
  </si>
  <si>
    <t>JF-15490</t>
  </si>
  <si>
    <t>Jeremy Farry</t>
  </si>
  <si>
    <t>OFF-FA-10003467</t>
  </si>
  <si>
    <t>Alliance Big Bands Rubber Bands, 12/Pack</t>
  </si>
  <si>
    <t>CA-2017-137099</t>
  </si>
  <si>
    <t>FP-14320</t>
  </si>
  <si>
    <t>Frank Preis</t>
  </si>
  <si>
    <t>90008</t>
  </si>
  <si>
    <t>TEC-PH-10002496</t>
  </si>
  <si>
    <t>Cisco SPA301</t>
  </si>
  <si>
    <t>CA-2017-156951</t>
  </si>
  <si>
    <t>EB-13840</t>
  </si>
  <si>
    <t>Ellis Ballard</t>
  </si>
  <si>
    <t>OFF-PA-10004530</t>
  </si>
  <si>
    <t>Personal Creations Ink Jet Cards and Labels</t>
  </si>
  <si>
    <t>CA-2017-164826</t>
  </si>
  <si>
    <t>JF-15415</t>
  </si>
  <si>
    <t>Jennifer Ferguson</t>
  </si>
  <si>
    <t>CA-2016-127250</t>
  </si>
  <si>
    <t>SF-20200</t>
  </si>
  <si>
    <t>Sarah Foster</t>
  </si>
  <si>
    <t>Marysville</t>
  </si>
  <si>
    <t>98270</t>
  </si>
  <si>
    <t>OFF-AR-10003394</t>
  </si>
  <si>
    <t>Newell 332</t>
  </si>
  <si>
    <t>CA-2015-149713</t>
  </si>
  <si>
    <t>TG-21640</t>
  </si>
  <si>
    <t>Trudy Glocke</t>
  </si>
  <si>
    <t>CA-2017-118640</t>
  </si>
  <si>
    <t>CS-11950</t>
  </si>
  <si>
    <t>Carlos Soltero</t>
  </si>
  <si>
    <t>OFF-ST-10002974</t>
  </si>
  <si>
    <t>Trav-L-File Heavy-Duty Shuttle II, Black</t>
  </si>
  <si>
    <t>CA-2015-132906</t>
  </si>
  <si>
    <t>CC-12145</t>
  </si>
  <si>
    <t>Charles Crestani</t>
  </si>
  <si>
    <t>OFF-SU-10004498</t>
  </si>
  <si>
    <t>Martin-Yale Premier Letter Opener</t>
  </si>
  <si>
    <t>CA-2017-145233</t>
  </si>
  <si>
    <t>DV-13465</t>
  </si>
  <si>
    <t>Dianna Vittorini</t>
  </si>
  <si>
    <t>CA-2015-128139</t>
  </si>
  <si>
    <t>BD-11725</t>
  </si>
  <si>
    <t>Bruce Degenhardt</t>
  </si>
  <si>
    <t>Richmond</t>
  </si>
  <si>
    <t>40475</t>
  </si>
  <si>
    <t>FUR-CH-10003956</t>
  </si>
  <si>
    <t>Novimex High-Tech Fabric Mesh Task Chair</t>
  </si>
  <si>
    <t>US-2016-156986</t>
  </si>
  <si>
    <t>ZC-21910</t>
  </si>
  <si>
    <t>Zuschuss Carroll</t>
  </si>
  <si>
    <t>Salem</t>
  </si>
  <si>
    <t>97301</t>
  </si>
  <si>
    <t>TEC-PH-10003800</t>
  </si>
  <si>
    <t>i.Sound Portable Power - 8000 mAh</t>
  </si>
  <si>
    <t>CA-2014-135405</t>
  </si>
  <si>
    <t>MS-17830</t>
  </si>
  <si>
    <t>Melanie Seite</t>
  </si>
  <si>
    <t>Laredo</t>
  </si>
  <si>
    <t>78041</t>
  </si>
  <si>
    <t>OFF-AR-10004078</t>
  </si>
  <si>
    <t>Newell 312</t>
  </si>
  <si>
    <t>CA-2014-131450</t>
  </si>
  <si>
    <t>LR-16915</t>
  </si>
  <si>
    <t>Lena Radford</t>
  </si>
  <si>
    <t>OFF-AP-10004708</t>
  </si>
  <si>
    <t>Fellowes Superior 10 Outlet Split Surge Protector</t>
  </si>
  <si>
    <t>CA-2016-120180</t>
  </si>
  <si>
    <t>TP-21130</t>
  </si>
  <si>
    <t>Theone Pippenger</t>
  </si>
  <si>
    <t>OFF-SU-10004115</t>
  </si>
  <si>
    <t>Acme Stainless Steel Office Snips</t>
  </si>
  <si>
    <t>US-2016-100720</t>
  </si>
  <si>
    <t>CK-12205</t>
  </si>
  <si>
    <t>Chloris Kastensmidt</t>
  </si>
  <si>
    <t>TEC-PH-10001425</t>
  </si>
  <si>
    <t>Mophie Juice Pack Helium for iPhone</t>
  </si>
  <si>
    <t>CA-2014-149958</t>
  </si>
  <si>
    <t>AS-10240</t>
  </si>
  <si>
    <t>Alan Shonely</t>
  </si>
  <si>
    <t>OFF-ST-10001490</t>
  </si>
  <si>
    <t>Hot File 7-Pocket, Floor Stand</t>
  </si>
  <si>
    <t>US-2014-105767</t>
  </si>
  <si>
    <t>AR-10510</t>
  </si>
  <si>
    <t>Andrew Roberts</t>
  </si>
  <si>
    <t>OFF-BI-10000848</t>
  </si>
  <si>
    <t>Angle-D Ring Binders</t>
  </si>
  <si>
    <t>CA-2016-161816</t>
  </si>
  <si>
    <t>NB-18655</t>
  </si>
  <si>
    <t>Nona Balk</t>
  </si>
  <si>
    <t>75217</t>
  </si>
  <si>
    <t>CA-2016-121223</t>
  </si>
  <si>
    <t>GD-14590</t>
  </si>
  <si>
    <t>Giulietta Dortch</t>
  </si>
  <si>
    <t>OFF-PA-10001204</t>
  </si>
  <si>
    <t>Xerox 1972</t>
  </si>
  <si>
    <t>CA-2017-138611</t>
  </si>
  <si>
    <t>CK-12595</t>
  </si>
  <si>
    <t>Clytie Kelty</t>
  </si>
  <si>
    <t>Grove City</t>
  </si>
  <si>
    <t>43123</t>
  </si>
  <si>
    <t>TEC-PH-10000011</t>
  </si>
  <si>
    <t>PureGear Roll-On Screen Protector</t>
  </si>
  <si>
    <t>CA-2017-117947</t>
  </si>
  <si>
    <t>NG-18355</t>
  </si>
  <si>
    <t>Nat Gilpin</t>
  </si>
  <si>
    <t>10011</t>
  </si>
  <si>
    <t>FUR-FU-10003849</t>
  </si>
  <si>
    <t>DAX Metal Frame, Desktop, Stepped-Edge</t>
  </si>
  <si>
    <t>US-2014-111171</t>
  </si>
  <si>
    <t>CA-12265</t>
  </si>
  <si>
    <t>Christina Anderson</t>
  </si>
  <si>
    <t>OFF-BI-10002103</t>
  </si>
  <si>
    <t>Cardinal Slant-D Ring Binder, Heavy Gauge Vinyl</t>
  </si>
  <si>
    <t>CA-2015-138009</t>
  </si>
  <si>
    <t>SF-20965</t>
  </si>
  <si>
    <t>Sylvia Foulston</t>
  </si>
  <si>
    <t>Dearborn</t>
  </si>
  <si>
    <t>48126</t>
  </si>
  <si>
    <t>FUR-CH-10004853</t>
  </si>
  <si>
    <t>Global Manager's Adjustable Task Chair, Storm</t>
  </si>
  <si>
    <t>CA-2017-163020</t>
  </si>
  <si>
    <t>MO-17800</t>
  </si>
  <si>
    <t>Meg O'Connel</t>
  </si>
  <si>
    <t>FUR-FU-10000221</t>
  </si>
  <si>
    <t>Master Caster Door Stop, Brown</t>
  </si>
  <si>
    <t>CA-2017-153787</t>
  </si>
  <si>
    <t>AT-10735</t>
  </si>
  <si>
    <t>Annie Thurman</t>
  </si>
  <si>
    <t>OFF-AP-10001563</t>
  </si>
  <si>
    <t>Belkin Premiere Surge Master II 8-outlet surge protector</t>
  </si>
  <si>
    <t>CA-2017-133431</t>
  </si>
  <si>
    <t>OFF-BI-10000605</t>
  </si>
  <si>
    <t>Acco Pressboard Covers with Storage Hooks, 9 1/2" x 11", Executive Red</t>
  </si>
  <si>
    <t>US-2016-135720</t>
  </si>
  <si>
    <t>FM-14380</t>
  </si>
  <si>
    <t>Fred McMath</t>
  </si>
  <si>
    <t>OFF-ST-10001963</t>
  </si>
  <si>
    <t>Tennsco Regal Shelving Units</t>
  </si>
  <si>
    <t>CA-2017-144694</t>
  </si>
  <si>
    <t>TEC-AC-10002857</t>
  </si>
  <si>
    <t>Verbatim 25 GB 6x Blu-ray Single Layer Recordable Disc, 1/Pack</t>
  </si>
  <si>
    <t>CA-2015-168004</t>
  </si>
  <si>
    <t>DJ-13420</t>
  </si>
  <si>
    <t>Denny Joy</t>
  </si>
  <si>
    <t>Warner Robins</t>
  </si>
  <si>
    <t>31088</t>
  </si>
  <si>
    <t>FUR-CH-10001482</t>
  </si>
  <si>
    <t>Office Star - Mesh Screen back chair with Vinyl seat</t>
  </si>
  <si>
    <t>US-2016-123470</t>
  </si>
  <si>
    <t>ME-17725</t>
  </si>
  <si>
    <t>Max Engle</t>
  </si>
  <si>
    <t>OFF-BI-10001989</t>
  </si>
  <si>
    <t>Premium Transparent Presentation Covers by GBC</t>
  </si>
  <si>
    <t>CA-2016-115917</t>
  </si>
  <si>
    <t>FUR-FU-10000576</t>
  </si>
  <si>
    <t>Luxo Professional Fluorescent Magnifier Lamp with Clamp-Mount Base</t>
  </si>
  <si>
    <t>CA-2016-147067</t>
  </si>
  <si>
    <t>JD-16150</t>
  </si>
  <si>
    <t>Justin Deggeller</t>
  </si>
  <si>
    <t>FUR-FU-10000732</t>
  </si>
  <si>
    <t>Eldon 200 Class Desk Accessories</t>
  </si>
  <si>
    <t>CA-2017-167913</t>
  </si>
  <si>
    <t>JL-15835</t>
  </si>
  <si>
    <t>John Lee</t>
  </si>
  <si>
    <t>Mission Viejo</t>
  </si>
  <si>
    <t>92691</t>
  </si>
  <si>
    <t>OFF-ST-10000585</t>
  </si>
  <si>
    <t>Economy Rollaway Files</t>
  </si>
  <si>
    <t>CA-2017-106103</t>
  </si>
  <si>
    <t>SC-20305</t>
  </si>
  <si>
    <t>Sean Christensen</t>
  </si>
  <si>
    <t>Rochester Hills</t>
  </si>
  <si>
    <t>48307</t>
  </si>
  <si>
    <t>TEC-AC-10003832</t>
  </si>
  <si>
    <t>Logitech�P710e Mobile Speakerphone</t>
  </si>
  <si>
    <t>US-2017-127719</t>
  </si>
  <si>
    <t>OFF-PA-10001934</t>
  </si>
  <si>
    <t>Xerox 1993</t>
  </si>
  <si>
    <t>CA-2017-126221</t>
  </si>
  <si>
    <t>CC-12430</t>
  </si>
  <si>
    <t>Chuck Clark</t>
  </si>
  <si>
    <t>OFF-AP-10002457</t>
  </si>
  <si>
    <t>Eureka The Boss Plus 12-Amp Hard Box Upright Vacuum, Red</t>
  </si>
  <si>
    <t>CA-2016-103947</t>
  </si>
  <si>
    <t>OFF-FA-10003112</t>
  </si>
  <si>
    <t>CA-2016-160745</t>
  </si>
  <si>
    <t>AR-10825</t>
  </si>
  <si>
    <t>Anthony Rawles</t>
  </si>
  <si>
    <t>Vancouver</t>
  </si>
  <si>
    <t>98661</t>
  </si>
  <si>
    <t>FUR-FU-10001935</t>
  </si>
  <si>
    <t>3M Hangers With Command Adhesive</t>
  </si>
  <si>
    <t>CA-2016-132661</t>
  </si>
  <si>
    <t>SR-20740</t>
  </si>
  <si>
    <t>Steven Roelle</t>
  </si>
  <si>
    <t>CA-2017-140844</t>
  </si>
  <si>
    <t>OFF-PA-10003892</t>
  </si>
  <si>
    <t>Xerox 1943</t>
  </si>
  <si>
    <t>CA-2016-137239</t>
  </si>
  <si>
    <t>CR-12730</t>
  </si>
  <si>
    <t>Craig Reiter</t>
  </si>
  <si>
    <t>OFF-AP-10002439</t>
  </si>
  <si>
    <t>Tripp Lite Isotel 8 Ultra 8 Outlet Metal Surge</t>
  </si>
  <si>
    <t>US-2016-156097</t>
  </si>
  <si>
    <t>EH-14125</t>
  </si>
  <si>
    <t>Eugene Hildebrand</t>
  </si>
  <si>
    <t>60505</t>
  </si>
  <si>
    <t>FUR-CH-10001215</t>
  </si>
  <si>
    <t>Global Troy Executive Leather Low-Back Tilter</t>
  </si>
  <si>
    <t>CA-2015-146563</t>
  </si>
  <si>
    <t>CA-2016-123666</t>
  </si>
  <si>
    <t>SP-20545</t>
  </si>
  <si>
    <t>Sibella Parks</t>
  </si>
  <si>
    <t>OFF-ST-10001522</t>
  </si>
  <si>
    <t>Gould Plastics 18-Pocket Panel Bin, 34w x 5-1/4d x 20-1/2h</t>
  </si>
  <si>
    <t>CA-2016-143308</t>
  </si>
  <si>
    <t>CA-2017-132682</t>
  </si>
  <si>
    <t>TH-21235</t>
  </si>
  <si>
    <t>Tiffany House</t>
  </si>
  <si>
    <t>75081</t>
  </si>
  <si>
    <t>OFF-SU-10004231</t>
  </si>
  <si>
    <t>Acme Tagit Stainless Steel Antibacterial Scissors</t>
  </si>
  <si>
    <t>CA-2014-156314</t>
  </si>
  <si>
    <t>RP-19390</t>
  </si>
  <si>
    <t>Resi P�lking</t>
  </si>
  <si>
    <t>Cleveland</t>
  </si>
  <si>
    <t>44105</t>
  </si>
  <si>
    <t>FUR-FU-10003096</t>
  </si>
  <si>
    <t>Master Giant Foot Doorstop, Safety Yellow</t>
  </si>
  <si>
    <t>US-2017-106663</t>
  </si>
  <si>
    <t>FUR-FU-10002759</t>
  </si>
  <si>
    <t>12-1/2 Diameter Round Wall Clock</t>
  </si>
  <si>
    <t>CA-2017-111178</t>
  </si>
  <si>
    <t>OFF-AR-10001954</t>
  </si>
  <si>
    <t>Newell 331</t>
  </si>
  <si>
    <t>CA-2017-130351</t>
  </si>
  <si>
    <t>RB-19570</t>
  </si>
  <si>
    <t>Rob Beeghly</t>
  </si>
  <si>
    <t>OFF-AP-10004532</t>
  </si>
  <si>
    <t>Kensington 6 Outlet Guardian Standard Surge Protector</t>
  </si>
  <si>
    <t>US-2017-119438</t>
  </si>
  <si>
    <t>CD-11980</t>
  </si>
  <si>
    <t>Carol Darley</t>
  </si>
  <si>
    <t>Tyler</t>
  </si>
  <si>
    <t>75701</t>
  </si>
  <si>
    <t>OFF-AP-10000804</t>
  </si>
  <si>
    <t>Hoover Portapower Portable Vacuum</t>
  </si>
  <si>
    <t>CA-2016-164511</t>
  </si>
  <si>
    <t>DJ-13630</t>
  </si>
  <si>
    <t>Doug Jacobs</t>
  </si>
  <si>
    <t>OFF-BI-10003305</t>
  </si>
  <si>
    <t>Avery Hanging File Binders</t>
  </si>
  <si>
    <t>US-2017-168116</t>
  </si>
  <si>
    <t>GT-14635</t>
  </si>
  <si>
    <t>Grant Thornton</t>
  </si>
  <si>
    <t>Burlington</t>
  </si>
  <si>
    <t>27217</t>
  </si>
  <si>
    <t>TEC-MA-10004125</t>
  </si>
  <si>
    <t>Cubify CubeX 3D Printer Triple Head Print</t>
  </si>
  <si>
    <t>CA-2014-157784</t>
  </si>
  <si>
    <t>MC-17845</t>
  </si>
  <si>
    <t>Michael Chen</t>
  </si>
  <si>
    <t>TEC-AC-10003911</t>
  </si>
  <si>
    <t>NETGEAR AC1750 Dual Band Gigabit�Smart WiFi Router</t>
  </si>
  <si>
    <t>CA-2017-161480</t>
  </si>
  <si>
    <t>RA-19285</t>
  </si>
  <si>
    <t>Ralph Arnett</t>
  </si>
  <si>
    <t>FUR-BO-10004015</t>
  </si>
  <si>
    <t>Bush Andora Bookcase, Maple/Graphite Gray Finish</t>
  </si>
  <si>
    <t>US-2014-117135</t>
  </si>
  <si>
    <t>NP-18325</t>
  </si>
  <si>
    <t>Naresj Patel</t>
  </si>
  <si>
    <t>Waynesboro</t>
  </si>
  <si>
    <t>22980</t>
  </si>
  <si>
    <t>FUR-FU-10004071</t>
  </si>
  <si>
    <t>Luxo Professional Magnifying Clamp-On Fluorescent Lamps</t>
  </si>
  <si>
    <t>CA-2015-131534</t>
  </si>
  <si>
    <t>AB-10165</t>
  </si>
  <si>
    <t>Alan Barnes</t>
  </si>
  <si>
    <t>TEC-AC-10002253</t>
  </si>
  <si>
    <t>Imation Bio 8GB USB�Flash Drive Imation�Corp</t>
  </si>
  <si>
    <t>CA-2015-119291</t>
  </si>
  <si>
    <t>JO-15550</t>
  </si>
  <si>
    <t>Jesus Ocampo</t>
  </si>
  <si>
    <t>Chester</t>
  </si>
  <si>
    <t>19013</t>
  </si>
  <si>
    <t>CA-2017-114552</t>
  </si>
  <si>
    <t>CA-2016-163755</t>
  </si>
  <si>
    <t>FUR-FU-10003394</t>
  </si>
  <si>
    <t>Tenex "The Solids" Textured Chair Mats</t>
  </si>
  <si>
    <t>CA-2015-142027</t>
  </si>
  <si>
    <t>JK-15370</t>
  </si>
  <si>
    <t>Jay Kimmel</t>
  </si>
  <si>
    <t>FUR-TA-10002774</t>
  </si>
  <si>
    <t>Laminate Occasional Tables</t>
  </si>
  <si>
    <t>CA-2014-138527</t>
  </si>
  <si>
    <t>BN-11470</t>
  </si>
  <si>
    <t>Brad Norvell</t>
  </si>
  <si>
    <t>Cary</t>
  </si>
  <si>
    <t>27511</t>
  </si>
  <si>
    <t>OFF-PA-10001800</t>
  </si>
  <si>
    <t>Xerox 220</t>
  </si>
  <si>
    <t>CA-2014-112158</t>
  </si>
  <si>
    <t>DP-13165</t>
  </si>
  <si>
    <t>David Philippe</t>
  </si>
  <si>
    <t>CA-2014-113887</t>
  </si>
  <si>
    <t>TH-21550</t>
  </si>
  <si>
    <t>Tracy Hopkins</t>
  </si>
  <si>
    <t>CA-2017-146136</t>
  </si>
  <si>
    <t>AP-10915</t>
  </si>
  <si>
    <t>Arthur Prichep</t>
  </si>
  <si>
    <t>Palm Coast</t>
  </si>
  <si>
    <t>32137</t>
  </si>
  <si>
    <t>OFF-EN-10001219</t>
  </si>
  <si>
    <t>#10- 4 1/8" x 9 1/2" Security-Tint Envelopes</t>
  </si>
  <si>
    <t>US-2017-100048</t>
  </si>
  <si>
    <t>RS-19765</t>
  </si>
  <si>
    <t>Roland Schwarz</t>
  </si>
  <si>
    <t>Mount Vernon</t>
  </si>
  <si>
    <t>10550</t>
  </si>
  <si>
    <t>OFF-AP-10001154</t>
  </si>
  <si>
    <t>Bionaire Personal Warm Mist Humidifier/Vaporizer</t>
  </si>
  <si>
    <t>CA-2014-153150</t>
  </si>
  <si>
    <t>OFF-BI-10003355</t>
  </si>
  <si>
    <t>Cardinal Holdit Business Card Pockets</t>
  </si>
  <si>
    <t>CA-2014-130092</t>
  </si>
  <si>
    <t>SV-20365</t>
  </si>
  <si>
    <t>Seth Vernon</t>
  </si>
  <si>
    <t>FUR-FU-10000010</t>
  </si>
  <si>
    <t>DAX Value U-Channel Document Frames, Easel Back</t>
  </si>
  <si>
    <t>CA-2017-108910</t>
  </si>
  <si>
    <t>FUR-FU-10002253</t>
  </si>
  <si>
    <t>Howard Miller 13" Diameter Pewter Finish Round Wall Clock</t>
  </si>
  <si>
    <t>CA-2014-104472</t>
  </si>
  <si>
    <t>CK-12325</t>
  </si>
  <si>
    <t>Christine Kargatis</t>
  </si>
  <si>
    <t>OFF-BI-10001658</t>
  </si>
  <si>
    <t>GBC Standard Therm-A-Bind Covers</t>
  </si>
  <si>
    <t>CA-2016-112942</t>
  </si>
  <si>
    <t>RD-19810</t>
  </si>
  <si>
    <t>Ross DeVincentis</t>
  </si>
  <si>
    <t>OFF-PA-10004092</t>
  </si>
  <si>
    <t>Tops Green Bar Computer Printout Paper</t>
  </si>
  <si>
    <t>CA-2016-142335</t>
  </si>
  <si>
    <t>FUR-TA-10000198</t>
  </si>
  <si>
    <t>Chromcraft Bull-Nose Wood Oval Conference Tables &amp; Bases</t>
  </si>
  <si>
    <t>CA-2014-117429</t>
  </si>
  <si>
    <t>MR-17545</t>
  </si>
  <si>
    <t>Mathew Reese</t>
  </si>
  <si>
    <t>FUR-FU-10000222</t>
  </si>
  <si>
    <t>Seth Thomas 16" Steel Case Clock</t>
  </si>
  <si>
    <t>CA-2016-114713</t>
  </si>
  <si>
    <t>SC-20695</t>
  </si>
  <si>
    <t>Steve Chapman</t>
  </si>
  <si>
    <t>Hialeah</t>
  </si>
  <si>
    <t>33012</t>
  </si>
  <si>
    <t>OFF-SU-10004664</t>
  </si>
  <si>
    <t>Acme Softgrip Scissors</t>
  </si>
  <si>
    <t>CA-2017-144113</t>
  </si>
  <si>
    <t>JF-15355</t>
  </si>
  <si>
    <t>Jay Fein</t>
  </si>
  <si>
    <t>Austin</t>
  </si>
  <si>
    <t>78745</t>
  </si>
  <si>
    <t>OFF-EN-10001141</t>
  </si>
  <si>
    <t>Manila Recycled Extra-Heavyweight Clasp Envelopes, 6" x 9"</t>
  </si>
  <si>
    <t>US-2016-150861</t>
  </si>
  <si>
    <t>EG-13900</t>
  </si>
  <si>
    <t>Emily Grady</t>
  </si>
  <si>
    <t>Oceanside</t>
  </si>
  <si>
    <t>11572</t>
  </si>
  <si>
    <t>OFF-PA-10001954</t>
  </si>
  <si>
    <t>Xerox 1964</t>
  </si>
  <si>
    <t>CA-2017-131954</t>
  </si>
  <si>
    <t>DS-13030</t>
  </si>
  <si>
    <t>Darrin Sayre</t>
  </si>
  <si>
    <t>OFF-ST-10000736</t>
  </si>
  <si>
    <t>Carina Double Wide Media Storage Towers in Natural &amp; Black</t>
  </si>
  <si>
    <t>CA-2014-132500</t>
  </si>
  <si>
    <t>TEC-AC-10001383</t>
  </si>
  <si>
    <t>Logitech Wireless Touch Keyboard K400</t>
  </si>
  <si>
    <t>CA-2014-112326</t>
  </si>
  <si>
    <t>PO-19195</t>
  </si>
  <si>
    <t>Phillina Ober</t>
  </si>
  <si>
    <t>OFF-LA-10003223</t>
  </si>
  <si>
    <t>Avery 508</t>
  </si>
  <si>
    <t>US-2016-146710</t>
  </si>
  <si>
    <t>SS-20875</t>
  </si>
  <si>
    <t>Sung Shariari</t>
  </si>
  <si>
    <t>CA-2014-124429</t>
  </si>
  <si>
    <t>FUR-TA-10002607</t>
  </si>
  <si>
    <t>KI Conference Tables</t>
  </si>
  <si>
    <t>CA-2016-150889</t>
  </si>
  <si>
    <t>PB-19105</t>
  </si>
  <si>
    <t>Peter B�hler</t>
  </si>
  <si>
    <t>Evanston</t>
  </si>
  <si>
    <t>60201</t>
  </si>
  <si>
    <t>TEC-PH-10000004</t>
  </si>
  <si>
    <t>Belkin iPhone and iPad Lightning Cable</t>
  </si>
  <si>
    <t>CA-2017-126074</t>
  </si>
  <si>
    <t>RF-19735</t>
  </si>
  <si>
    <t>Roland Fjeld</t>
  </si>
  <si>
    <t>Trenton</t>
  </si>
  <si>
    <t>48183</t>
  </si>
  <si>
    <t>OFF-BI-10003638</t>
  </si>
  <si>
    <t>GBC Durable Plastic Covers</t>
  </si>
  <si>
    <t>CA-2016-110499</t>
  </si>
  <si>
    <t>YC-21895</t>
  </si>
  <si>
    <t>Yoseph Carroll</t>
  </si>
  <si>
    <t>TEC-CO-10002095</t>
  </si>
  <si>
    <t>Hewlett Packard 610 Color Digital Copier / Printer</t>
  </si>
  <si>
    <t>CA-2015-135272</t>
  </si>
  <si>
    <t>CA-2016-140928</t>
  </si>
  <si>
    <t>FUR-TA-10001095</t>
  </si>
  <si>
    <t>Chromcraft Round Conference Tables</t>
  </si>
  <si>
    <t>CA-2014-106803</t>
  </si>
  <si>
    <t>DC-13285</t>
  </si>
  <si>
    <t>Debra Catini</t>
  </si>
  <si>
    <t>Cottage Grove</t>
  </si>
  <si>
    <t>55016</t>
  </si>
  <si>
    <t>OFF-ST-10002444</t>
  </si>
  <si>
    <t>Recycled Eldon Regeneration Jumbo File</t>
  </si>
  <si>
    <t>CA-2017-117240</t>
  </si>
  <si>
    <t>CP-12340</t>
  </si>
  <si>
    <t>Christine Phan</t>
  </si>
  <si>
    <t>CA-2017-133333</t>
  </si>
  <si>
    <t>BF-11020</t>
  </si>
  <si>
    <t>Barry Franz�sisch</t>
  </si>
  <si>
    <t>OFF-PA-10002377</t>
  </si>
  <si>
    <t>Xerox 1916</t>
  </si>
  <si>
    <t>CA-2015-112319</t>
  </si>
  <si>
    <t>OFF-PA-10003441</t>
  </si>
  <si>
    <t>Xerox 226</t>
  </si>
  <si>
    <t>CA-2017-126046</t>
  </si>
  <si>
    <t>OFF-LA-10004484</t>
  </si>
  <si>
    <t>Avery 476</t>
  </si>
  <si>
    <t>CA-2015-114923</t>
  </si>
  <si>
    <t>LH-17020</t>
  </si>
  <si>
    <t>Lisa Hazard</t>
  </si>
  <si>
    <t>TEC-PH-10003931</t>
  </si>
  <si>
    <t>JBL Micro Wireless Portable Bluetooth Speaker</t>
  </si>
  <si>
    <t>CA-2014-162775</t>
  </si>
  <si>
    <t>CS-12250</t>
  </si>
  <si>
    <t>Chris Selesnick</t>
  </si>
  <si>
    <t>Bossier City</t>
  </si>
  <si>
    <t>71111</t>
  </si>
  <si>
    <t>CA-2014-106810</t>
  </si>
  <si>
    <t>AJ-10795</t>
  </si>
  <si>
    <t>Anthony Johnson</t>
  </si>
  <si>
    <t>FUR-FU-10004306</t>
  </si>
  <si>
    <t>Electrix Halogen Magnifier Lamp</t>
  </si>
  <si>
    <t>CA-2016-157245</t>
  </si>
  <si>
    <t>FUR-CH-10003746</t>
  </si>
  <si>
    <t>Hon 4070 Series Pagoda Round Back Stacking Chairs</t>
  </si>
  <si>
    <t>CA-2017-104220</t>
  </si>
  <si>
    <t>BV-11245</t>
  </si>
  <si>
    <t>Benjamin Venier</t>
  </si>
  <si>
    <t>50315</t>
  </si>
  <si>
    <t>OFF-BI-10001036</t>
  </si>
  <si>
    <t>Cardinal EasyOpen D-Ring Binders</t>
  </si>
  <si>
    <t>CA-2014-165974</t>
  </si>
  <si>
    <t>DL-12865</t>
  </si>
  <si>
    <t>Dan Lawera</t>
  </si>
  <si>
    <t>OFF-AR-10003405</t>
  </si>
  <si>
    <t>Dixon My First Ticonderoga Pencil, #2</t>
  </si>
  <si>
    <t>CA-2015-144267</t>
  </si>
  <si>
    <t>FUR-CH-10002335</t>
  </si>
  <si>
    <t>Hon GuestStacker Chair</t>
  </si>
  <si>
    <t>US-2015-157014</t>
  </si>
  <si>
    <t>BM-11785</t>
  </si>
  <si>
    <t>Bryan Mills</t>
  </si>
  <si>
    <t>OFF-BI-10001098</t>
  </si>
  <si>
    <t>Acco D-Ring Binder w/DublLock</t>
  </si>
  <si>
    <t>CA-2015-154921</t>
  </si>
  <si>
    <t>OFF-EN-10000056</t>
  </si>
  <si>
    <t>Cameo Buff Policy Envelopes</t>
  </si>
  <si>
    <t>CA-2017-129567</t>
  </si>
  <si>
    <t>OFF-BI-10000014</t>
  </si>
  <si>
    <t>Heavy-Duty E-Z-D Binders</t>
  </si>
  <si>
    <t>CA-2015-154620</t>
  </si>
  <si>
    <t>LT-17110</t>
  </si>
  <si>
    <t>Liz Thompson</t>
  </si>
  <si>
    <t>Lancaster</t>
  </si>
  <si>
    <t>93534</t>
  </si>
  <si>
    <t>FUR-CH-10004675</t>
  </si>
  <si>
    <t>Lifetime Advantage Folding Chairs, 4/Carton</t>
  </si>
  <si>
    <t>CA-2015-115938</t>
  </si>
  <si>
    <t>OFF-BI-10001543</t>
  </si>
  <si>
    <t>GBC VeloBinder Manual Binding System</t>
  </si>
  <si>
    <t>CA-2016-105256</t>
  </si>
  <si>
    <t>JK-15730</t>
  </si>
  <si>
    <t>Joe Kamberova</t>
  </si>
  <si>
    <t>Asheville</t>
  </si>
  <si>
    <t>28806</t>
  </si>
  <si>
    <t>TEC-PH-10001530</t>
  </si>
  <si>
    <t>Cisco Unified IP Phone 7945G VoIP phone</t>
  </si>
  <si>
    <t>CA-2014-156433</t>
  </si>
  <si>
    <t>ES-14020</t>
  </si>
  <si>
    <t>Erica Smith</t>
  </si>
  <si>
    <t>OFF-LA-10001569</t>
  </si>
  <si>
    <t>Avery 499</t>
  </si>
  <si>
    <t>CA-2017-151428</t>
  </si>
  <si>
    <t>RH-19495</t>
  </si>
  <si>
    <t>Rick Hansen</t>
  </si>
  <si>
    <t>OFF-BI-10000546</t>
  </si>
  <si>
    <t>Avery Durable Binders</t>
  </si>
  <si>
    <t>CA-2015-124653</t>
  </si>
  <si>
    <t>OFF-PA-10000176</t>
  </si>
  <si>
    <t>Xerox 1887</t>
  </si>
  <si>
    <t>CA-2015-101910</t>
  </si>
  <si>
    <t>CD-11920</t>
  </si>
  <si>
    <t>Carlos Daly</t>
  </si>
  <si>
    <t>Lake Elsinore</t>
  </si>
  <si>
    <t>92530</t>
  </si>
  <si>
    <t>FUR-CH-10002647</t>
  </si>
  <si>
    <t>Situations Contoured Folding Chairs, 4/Set</t>
  </si>
  <si>
    <t>CA-2017-105809</t>
  </si>
  <si>
    <t>HW-14935</t>
  </si>
  <si>
    <t>Helen Wasserman</t>
  </si>
  <si>
    <t>92105</t>
  </si>
  <si>
    <t>FUR-FU-10004090</t>
  </si>
  <si>
    <t>Executive Impressions 14" Contract Wall Clock</t>
  </si>
  <si>
    <t>CA-2016-136133</t>
  </si>
  <si>
    <t>OFF-AP-10000576</t>
  </si>
  <si>
    <t>Belkin 7 Outlet SurgeMaster II</t>
  </si>
  <si>
    <t>CA-2016-115504</t>
  </si>
  <si>
    <t>MC-18130</t>
  </si>
  <si>
    <t>Mike Caudle</t>
  </si>
  <si>
    <t>OFF-PA-10003953</t>
  </si>
  <si>
    <t>Xerox 218</t>
  </si>
  <si>
    <t>CA-2017-135783</t>
  </si>
  <si>
    <t>GM-14440</t>
  </si>
  <si>
    <t>Gary McGarr</t>
  </si>
  <si>
    <t>FUR-FU-10000794</t>
  </si>
  <si>
    <t>Eldon Stackable Tray, Side-Load, Legal, Smoke</t>
  </si>
  <si>
    <t>CA-2014-134313</t>
  </si>
  <si>
    <t>OFF-AR-10001897</t>
  </si>
  <si>
    <t>Model L Table or Wall-Mount Pencil Sharpener</t>
  </si>
  <si>
    <t>CA-2015-140921</t>
  </si>
  <si>
    <t>CA-2014-151995</t>
  </si>
  <si>
    <t>OFF-AR-10003190</t>
  </si>
  <si>
    <t>Newell 32</t>
  </si>
  <si>
    <t>CA-2017-143686</t>
  </si>
  <si>
    <t>PJ-19015</t>
  </si>
  <si>
    <t>Pauline Johnson</t>
  </si>
  <si>
    <t>Santa Ana</t>
  </si>
  <si>
    <t>92704</t>
  </si>
  <si>
    <t>CA-2015-106565</t>
  </si>
  <si>
    <t>BW-11110</t>
  </si>
  <si>
    <t>Bart Watters</t>
  </si>
  <si>
    <t>Milwaukee</t>
  </si>
  <si>
    <t>53209</t>
  </si>
  <si>
    <t>OFF-PA-10000061</t>
  </si>
  <si>
    <t>Xerox 205</t>
  </si>
  <si>
    <t>CA-2016-149370</t>
  </si>
  <si>
    <t>OFF-PA-10003651</t>
  </si>
  <si>
    <t>Xerox 1968</t>
  </si>
  <si>
    <t>CA-2014-140858</t>
  </si>
  <si>
    <t>OFF-PA-10000304</t>
  </si>
  <si>
    <t>Xerox 1995</t>
  </si>
  <si>
    <t>CA-2017-101434</t>
  </si>
  <si>
    <t>TR-21325</t>
  </si>
  <si>
    <t>Toby Ritter</t>
  </si>
  <si>
    <t>Belleville</t>
  </si>
  <si>
    <t>7109</t>
  </si>
  <si>
    <t>TEC-AC-10002402</t>
  </si>
  <si>
    <t>Razer Kraken PRO Over Ear PC and Music Headset</t>
  </si>
  <si>
    <t>US-2014-102071</t>
  </si>
  <si>
    <t>PG-18820</t>
  </si>
  <si>
    <t>Patrick Gardner</t>
  </si>
  <si>
    <t>TEC-AC-10003441</t>
  </si>
  <si>
    <t>Kingston Digital DataTraveler 32GB USB 2.0</t>
  </si>
  <si>
    <t>CA-2017-126956</t>
  </si>
  <si>
    <t>OFF-FA-10002280</t>
  </si>
  <si>
    <t>Advantus Plastic Paper Clips</t>
  </si>
  <si>
    <t>CA-2017-129462</t>
  </si>
  <si>
    <t>FUR-CH-10000665</t>
  </si>
  <si>
    <t>Global Airflow Leather Mesh Back Chair, Black</t>
  </si>
  <si>
    <t>CA-2016-165316</t>
  </si>
  <si>
    <t>OFF-AR-10002956</t>
  </si>
  <si>
    <t>Boston 16801 Nautilus Battery Pencil Sharpener</t>
  </si>
  <si>
    <t>US-2014-115987</t>
  </si>
  <si>
    <t>OFF-BI-10001071</t>
  </si>
  <si>
    <t>GBC ProClick Punch Binding System</t>
  </si>
  <si>
    <t>US-2017-156083</t>
  </si>
  <si>
    <t>JL-15175</t>
  </si>
  <si>
    <t>James Lanier</t>
  </si>
  <si>
    <t>OFF-PA-10001560</t>
  </si>
  <si>
    <t>Adams Telephone Message Books, 5 1/4� x 11�</t>
  </si>
  <si>
    <t>US-2016-137547</t>
  </si>
  <si>
    <t>TEC-PH-10002365</t>
  </si>
  <si>
    <t>Belkin Grip Candy Sheer Case / Cover for iPhone 5 and 5S</t>
  </si>
  <si>
    <t>CA-2015-100454</t>
  </si>
  <si>
    <t>BM-11650</t>
  </si>
  <si>
    <t>Brian Moss</t>
  </si>
  <si>
    <t>OFF-AR-10004648</t>
  </si>
  <si>
    <t>Boston 19500 Mighty Mite Electric Pencil Sharpener</t>
  </si>
  <si>
    <t>CA-2016-161669</t>
  </si>
  <si>
    <t>EM-14095</t>
  </si>
  <si>
    <t>Eudokia Martin</t>
  </si>
  <si>
    <t>OFF-BI-10001294</t>
  </si>
  <si>
    <t>Fellowes Binding Cases</t>
  </si>
  <si>
    <t>CA-2015-114300</t>
  </si>
  <si>
    <t>AF-10885</t>
  </si>
  <si>
    <t>Art Foster</t>
  </si>
  <si>
    <t>Louisville</t>
  </si>
  <si>
    <t>40214</t>
  </si>
  <si>
    <t>TEC-PH-10001552</t>
  </si>
  <si>
    <t>I Need's 3d Hello Kitty Hybrid Silicone Case Cover for HTC One X 4g with 3d Hello Kitty Stylus Pen Green/pink</t>
  </si>
  <si>
    <t>CA-2017-107503</t>
  </si>
  <si>
    <t>GA-14725</t>
  </si>
  <si>
    <t>Guy Armstrong</t>
  </si>
  <si>
    <t>Lorain</t>
  </si>
  <si>
    <t>44052</t>
  </si>
  <si>
    <t>FUR-FU-10003878</t>
  </si>
  <si>
    <t>Linden 10" Round Wall Clock, Black</t>
  </si>
  <si>
    <t>CA-2014-107755</t>
  </si>
  <si>
    <t>CK-12760</t>
  </si>
  <si>
    <t>Cyma Kinney</t>
  </si>
  <si>
    <t>Linden</t>
  </si>
  <si>
    <t>7036</t>
  </si>
  <si>
    <t>TEC-AC-10000710</t>
  </si>
  <si>
    <t>Maxell DVD-RAM Discs</t>
  </si>
  <si>
    <t>CA-2016-152534</t>
  </si>
  <si>
    <t>DP-13105</t>
  </si>
  <si>
    <t>Dave Poirier</t>
  </si>
  <si>
    <t>Salinas</t>
  </si>
  <si>
    <t>93905</t>
  </si>
  <si>
    <t>OFF-AR-10002335</t>
  </si>
  <si>
    <t>DIXON Oriole Pencils</t>
  </si>
  <si>
    <t>CA-2016-113747</t>
  </si>
  <si>
    <t>CA-2016-123274</t>
  </si>
  <si>
    <t>CA-2014-125612</t>
  </si>
  <si>
    <t>BK-11260</t>
  </si>
  <si>
    <t>Berenike Kampe</t>
  </si>
  <si>
    <t>OFF-PA-10001019</t>
  </si>
  <si>
    <t>Xerox 1884</t>
  </si>
  <si>
    <t>CA-2017-161984</t>
  </si>
  <si>
    <t>SJ-20125</t>
  </si>
  <si>
    <t>Sanjit Jacobs</t>
  </si>
  <si>
    <t>New Brunswick</t>
  </si>
  <si>
    <t>8901</t>
  </si>
  <si>
    <t>CA-2014-133851</t>
  </si>
  <si>
    <t>CM-12445</t>
  </si>
  <si>
    <t>Chuck Magee</t>
  </si>
  <si>
    <t>OFF-SU-10001225</t>
  </si>
  <si>
    <t>Staple remover</t>
  </si>
  <si>
    <t>CA-2016-134474</t>
  </si>
  <si>
    <t>TEC-AC-10001714</t>
  </si>
  <si>
    <t>Logitech�MX Performance Wireless Mouse</t>
  </si>
  <si>
    <t>CA-2014-149020</t>
  </si>
  <si>
    <t>AJ-10780</t>
  </si>
  <si>
    <t>Anthony Jacobs</t>
  </si>
  <si>
    <t>OFF-LA-10004272</t>
  </si>
  <si>
    <t>Avery 482</t>
  </si>
  <si>
    <t>CA-2016-134362</t>
  </si>
  <si>
    <t>LS-16945</t>
  </si>
  <si>
    <t>Linda Southworth</t>
  </si>
  <si>
    <t>OFF-LA-10004853</t>
  </si>
  <si>
    <t>Avery 483</t>
  </si>
  <si>
    <t>CA-2014-136742</t>
  </si>
  <si>
    <t>GP-14740</t>
  </si>
  <si>
    <t>Guy Phonely</t>
  </si>
  <si>
    <t>17602</t>
  </si>
  <si>
    <t>OFF-BI-10003719</t>
  </si>
  <si>
    <t>Large Capacity Hanging Post Binders</t>
  </si>
  <si>
    <t>CA-2016-158099</t>
  </si>
  <si>
    <t>PK-18910</t>
  </si>
  <si>
    <t>Paul Knutson</t>
  </si>
  <si>
    <t>OFF-BI-10000545</t>
  </si>
  <si>
    <t>GBC Ibimaster 500 Manual ProClick Binding System</t>
  </si>
  <si>
    <t>CA-2015-131128</t>
  </si>
  <si>
    <t>OFF-PA-10003591</t>
  </si>
  <si>
    <t>Southworth 100% Cotton The Best Paper</t>
  </si>
  <si>
    <t>CA-2014-148488</t>
  </si>
  <si>
    <t>SM-20005</t>
  </si>
  <si>
    <t>Sally Matthias</t>
  </si>
  <si>
    <t>OFF-PA-10004470</t>
  </si>
  <si>
    <t>Adams Write n' Stick Phone Message Book, 11" X 5 1/4", 200 Messages</t>
  </si>
  <si>
    <t>CA-2017-114636</t>
  </si>
  <si>
    <t>OFF-PA-10001790</t>
  </si>
  <si>
    <t>Xerox 1910</t>
  </si>
  <si>
    <t>CA-2016-116736</t>
  </si>
  <si>
    <t>FUR-FU-10004017</t>
  </si>
  <si>
    <t>Tenex Contemporary Contur Chairmats for Low and Medium Pile Carpet, Computer, 39" x 49"</t>
  </si>
  <si>
    <t>US-2014-158638</t>
  </si>
  <si>
    <t>AG-10765</t>
  </si>
  <si>
    <t>Anthony Garverick</t>
  </si>
  <si>
    <t>OFF-BI-10003712</t>
  </si>
  <si>
    <t>Acco Pressboard Covers with Storage Hooks, 14 7/8" x 11", Light Blue</t>
  </si>
  <si>
    <t>CA-2017-111689</t>
  </si>
  <si>
    <t>OFF-BI-10003984</t>
  </si>
  <si>
    <t>Lock-Up Easel 'Spel-Binder'</t>
  </si>
  <si>
    <t>CA-2015-129098</t>
  </si>
  <si>
    <t>OFF-ST-10001321</t>
  </si>
  <si>
    <t>Decoflex Hanging Personal Folder File, Blue</t>
  </si>
  <si>
    <t>US-2017-123463</t>
  </si>
  <si>
    <t>OFF-AR-10001118</t>
  </si>
  <si>
    <t>Binney &amp; Smith Crayola Metallic Crayons, 16-Color Pack</t>
  </si>
  <si>
    <t>CA-2016-165148</t>
  </si>
  <si>
    <t>PM-19135</t>
  </si>
  <si>
    <t>Peter McVee</t>
  </si>
  <si>
    <t>CA-2014-134061</t>
  </si>
  <si>
    <t>LL-16840</t>
  </si>
  <si>
    <t>Lauren Leatherbury</t>
  </si>
  <si>
    <t>FUR-FU-10001424</t>
  </si>
  <si>
    <t>Dax Clear Box Frame</t>
  </si>
  <si>
    <t>CA-2015-143602</t>
  </si>
  <si>
    <t>JS-15595</t>
  </si>
  <si>
    <t>Jill Stevenson</t>
  </si>
  <si>
    <t>OFF-BI-10002071</t>
  </si>
  <si>
    <t>Fellowes Black Plastic Comb Bindings</t>
  </si>
  <si>
    <t>CA-2017-115364</t>
  </si>
  <si>
    <t>OFF-ST-10002486</t>
  </si>
  <si>
    <t>Eldon Shelf Savers Cubes and Bins</t>
  </si>
  <si>
    <t>CA-2017-150707</t>
  </si>
  <si>
    <t>EL-13735</t>
  </si>
  <si>
    <t>Ed Ludwig</t>
  </si>
  <si>
    <t>Maryland</t>
  </si>
  <si>
    <t>21044</t>
  </si>
  <si>
    <t>OFF-BI-10001078</t>
  </si>
  <si>
    <t>Acco PRESSTEX Data Binder with Storage Hooks, Dark Blue, 14 7/8" X 11"</t>
  </si>
  <si>
    <t>CA-2014-104976</t>
  </si>
  <si>
    <t>CA-2017-132934</t>
  </si>
  <si>
    <t>TEC-AC-10000927</t>
  </si>
  <si>
    <t xml:space="preserve">Anker Ultrathin Bluetooth Wireless Keyboard Aluminum Cover with Stand </t>
  </si>
  <si>
    <t>CA-2017-133256</t>
  </si>
  <si>
    <t>OFF-PA-10001622</t>
  </si>
  <si>
    <t>Ampad Poly Cover Wirebound Steno Book, 6" x 9" Assorted Colors, Gregg Ruled</t>
  </si>
  <si>
    <t>CA-2016-105494</t>
  </si>
  <si>
    <t>PC-18745</t>
  </si>
  <si>
    <t>Pamela Coakley</t>
  </si>
  <si>
    <t>OFF-ST-10002205</t>
  </si>
  <si>
    <t>File Shuttle I and Handi-File</t>
  </si>
  <si>
    <t>CA-2016-140634</t>
  </si>
  <si>
    <t>HL-15040</t>
  </si>
  <si>
    <t>Hunter Lopez</t>
  </si>
  <si>
    <t>OFF-EN-10001099</t>
  </si>
  <si>
    <t>CA-2014-144407</t>
  </si>
  <si>
    <t>MS-17365</t>
  </si>
  <si>
    <t>Maribeth Schnelling</t>
  </si>
  <si>
    <t>CA-2017-160983</t>
  </si>
  <si>
    <t>GB-14530</t>
  </si>
  <si>
    <t>George Bell</t>
  </si>
  <si>
    <t>OFF-PA-10002250</t>
  </si>
  <si>
    <t>Things To Do Today Pad</t>
  </si>
  <si>
    <t>US-2016-114622</t>
  </si>
  <si>
    <t>JR-16210</t>
  </si>
  <si>
    <t>Justin Ritter</t>
  </si>
  <si>
    <t>OFF-BI-10004716</t>
  </si>
  <si>
    <t>Wilson Jones Hanging Recycled Pressboard Data Binders</t>
  </si>
  <si>
    <t>CA-2017-150959</t>
  </si>
  <si>
    <t>OFF-LA-10001045</t>
  </si>
  <si>
    <t>Permanent Self-Adhesive File Folder Labels for Typewriters by Universal</t>
  </si>
  <si>
    <t>CA-2017-132353</t>
  </si>
  <si>
    <t>TEC-PH-10004536</t>
  </si>
  <si>
    <t>Avaya 5420 Digital phone</t>
  </si>
  <si>
    <t>CA-2016-130477</t>
  </si>
  <si>
    <t>OFF-PA-10002947</t>
  </si>
  <si>
    <t>Xerox 1923</t>
  </si>
  <si>
    <t>CA-2017-143259</t>
  </si>
  <si>
    <t>FUR-BO-10003441</t>
  </si>
  <si>
    <t>Bush Westfield Collection Bookcases, Fully Assembled</t>
  </si>
  <si>
    <t>CA-2017-137596</t>
  </si>
  <si>
    <t>BE-11335</t>
  </si>
  <si>
    <t>Bill Eplett</t>
  </si>
  <si>
    <t>49201</t>
  </si>
  <si>
    <t>TEC-PH-10001494</t>
  </si>
  <si>
    <t>Polycom CX600 IP Phone VoIP phone</t>
  </si>
  <si>
    <t>CA-2015-133627</t>
  </si>
  <si>
    <t>SC-20050</t>
  </si>
  <si>
    <t>Sample Company A</t>
  </si>
  <si>
    <t>Norwich</t>
  </si>
  <si>
    <t>6360</t>
  </si>
  <si>
    <t>CA-2017-102519</t>
  </si>
  <si>
    <t>US-2014-141215</t>
  </si>
  <si>
    <t>FUR-TA-10001520</t>
  </si>
  <si>
    <t>Lesro Sheffield Collection Coffee Table, End Table, Center Table, Corner Table</t>
  </si>
  <si>
    <t>CA-2016-165218</t>
  </si>
  <si>
    <t>RW-19630</t>
  </si>
  <si>
    <t>Rob Williams</t>
  </si>
  <si>
    <t>CA-2014-138296</t>
  </si>
  <si>
    <t>CA-2015-111164</t>
  </si>
  <si>
    <t>SE-20110</t>
  </si>
  <si>
    <t>Sanjit Engle</t>
  </si>
  <si>
    <t>TEC-AC-10002473</t>
  </si>
  <si>
    <t>Maxell 4.7GB DVD-R</t>
  </si>
  <si>
    <t>CA-2016-149797</t>
  </si>
  <si>
    <t>AH-10075</t>
  </si>
  <si>
    <t>Adam Hart</t>
  </si>
  <si>
    <t>CA-2014-132962</t>
  </si>
  <si>
    <t>JM-15535</t>
  </si>
  <si>
    <t>Jessica Myrick</t>
  </si>
  <si>
    <t>OFF-PA-10003543</t>
  </si>
  <si>
    <t>Xerox 1985</t>
  </si>
  <si>
    <t>CA-2015-115091</t>
  </si>
  <si>
    <t>JJ-15760</t>
  </si>
  <si>
    <t>Joel Jenkins</t>
  </si>
  <si>
    <t>OFF-AR-10000658</t>
  </si>
  <si>
    <t>Newell 324</t>
  </si>
  <si>
    <t>CA-2017-144932</t>
  </si>
  <si>
    <t>CA-2017-114216</t>
  </si>
  <si>
    <t>RK-19300</t>
  </si>
  <si>
    <t>Ralph Kennedy</t>
  </si>
  <si>
    <t>OFF-PA-10002195</t>
  </si>
  <si>
    <t>RSVP Cards &amp; Envelopes, Blank White, 8-1/2" X 11", 24 Cards/25 Envelopes/Set</t>
  </si>
  <si>
    <t>CA-2016-140081</t>
  </si>
  <si>
    <t>CG-12040</t>
  </si>
  <si>
    <t>Catherine Glotzbach</t>
  </si>
  <si>
    <t>OFF-PA-10001745</t>
  </si>
  <si>
    <t>Wirebound Message Books, 2 7/8" x 5", 3 Forms per Page</t>
  </si>
  <si>
    <t>US-2017-111745</t>
  </si>
  <si>
    <t>CA-2015-148250</t>
  </si>
  <si>
    <t>RP-19270</t>
  </si>
  <si>
    <t>Rachel Payne</t>
  </si>
  <si>
    <t>Riverside</t>
  </si>
  <si>
    <t>92503</t>
  </si>
  <si>
    <t>OFF-PA-10000289</t>
  </si>
  <si>
    <t>Xerox 213</t>
  </si>
  <si>
    <t>CA-2016-105760</t>
  </si>
  <si>
    <t>KC-16255</t>
  </si>
  <si>
    <t>Karen Carlisle</t>
  </si>
  <si>
    <t>OFF-PA-10000350</t>
  </si>
  <si>
    <t>Message Book, Standard Line "While You Were Out", 5 1/2" X 4", 200 Sets/Book</t>
  </si>
  <si>
    <t>CA-2016-142958</t>
  </si>
  <si>
    <t>OFF-BI-10001759</t>
  </si>
  <si>
    <t>Acco Pressboard Covers with Storage Hooks, 14 7/8" x 11", Dark Blue</t>
  </si>
  <si>
    <t>CA-2015-120880</t>
  </si>
  <si>
    <t>OFF-PA-10004101</t>
  </si>
  <si>
    <t>Xerox 1894</t>
  </si>
  <si>
    <t>US-2015-140200</t>
  </si>
  <si>
    <t>FUR-TA-10002356</t>
  </si>
  <si>
    <t>Bevis Boat-Shaped Conference Table</t>
  </si>
  <si>
    <t>US-2017-110576</t>
  </si>
  <si>
    <t>FUR-FU-10003601</t>
  </si>
  <si>
    <t>Deflect-o RollaMat Studded, Beveled Mat for Medium Pile Carpeting</t>
  </si>
  <si>
    <t>CA-2017-131156</t>
  </si>
  <si>
    <t>KH-16360</t>
  </si>
  <si>
    <t>Katherine Hughes</t>
  </si>
  <si>
    <t>FUR-FU-10001940</t>
  </si>
  <si>
    <t>Staple-based wall hangings</t>
  </si>
  <si>
    <t>CA-2017-136539</t>
  </si>
  <si>
    <t>GH-14665</t>
  </si>
  <si>
    <t>Greg Hansen</t>
  </si>
  <si>
    <t>Round Rock</t>
  </si>
  <si>
    <t>78664</t>
  </si>
  <si>
    <t>OFF-AR-10001958</t>
  </si>
  <si>
    <t>Stanley Bostitch Contemporary Electric Pencil Sharpeners</t>
  </si>
  <si>
    <t>CA-2017-119305</t>
  </si>
  <si>
    <t>SW-20275</t>
  </si>
  <si>
    <t>Scott Williamson</t>
  </si>
  <si>
    <t>CA-2017-102414</t>
  </si>
  <si>
    <t>JA-15970</t>
  </si>
  <si>
    <t>Joseph Airdo</t>
  </si>
  <si>
    <t>TEC-PH-10002923</t>
  </si>
  <si>
    <t>Logitech B530 USB�Headset�-�headset�- Full size, Binaural</t>
  </si>
  <si>
    <t>CA-2015-112571</t>
  </si>
  <si>
    <t>DL-12925</t>
  </si>
  <si>
    <t>Daniel Lacy</t>
  </si>
  <si>
    <t>92054</t>
  </si>
  <si>
    <t>FUR-FU-10004188</t>
  </si>
  <si>
    <t>Luxo Professional Combination Clamp-On Lamps</t>
  </si>
  <si>
    <t>CA-2017-152142</t>
  </si>
  <si>
    <t>LW-16990</t>
  </si>
  <si>
    <t>Lindsay Williams</t>
  </si>
  <si>
    <t>CA-2015-160059</t>
  </si>
  <si>
    <t>TB-21190</t>
  </si>
  <si>
    <t>Thomas Brumley</t>
  </si>
  <si>
    <t>OFF-BI-10000145</t>
  </si>
  <si>
    <t>Zipper Ring Binder Pockets</t>
  </si>
  <si>
    <t>CA-2016-120859</t>
  </si>
  <si>
    <t>OFF-EN-10001335</t>
  </si>
  <si>
    <t>White Business Envelopes with Contemporary Seam, Recycled White Business Envelopes</t>
  </si>
  <si>
    <t>CA-2014-127488</t>
  </si>
  <si>
    <t>OFF-LA-10001613</t>
  </si>
  <si>
    <t>Avery File Folder Labels</t>
  </si>
  <si>
    <t>CA-2017-135279</t>
  </si>
  <si>
    <t>BS-11800</t>
  </si>
  <si>
    <t>Bryan Spruell</t>
  </si>
  <si>
    <t>OFF-LA-10004055</t>
  </si>
  <si>
    <t>Color-Coded Legal Exhibit Labels</t>
  </si>
  <si>
    <t>CA-2014-115791</t>
  </si>
  <si>
    <t>FUR-FU-10001095</t>
  </si>
  <si>
    <t>DAX Black Cherry Wood-Tone Poster Frame</t>
  </si>
  <si>
    <t>US-2017-103247</t>
  </si>
  <si>
    <t>US-2017-100209</t>
  </si>
  <si>
    <t>OFF-BI-10002012</t>
  </si>
  <si>
    <t>Wilson Jones Easy Flow II Sheet Lifters</t>
  </si>
  <si>
    <t>CA-2017-159366</t>
  </si>
  <si>
    <t>CA-2016-145499</t>
  </si>
  <si>
    <t>RW-19690</t>
  </si>
  <si>
    <t>Robert Waldorf</t>
  </si>
  <si>
    <t>CA-2015-157035</t>
  </si>
  <si>
    <t>OFF-PA-10004156</t>
  </si>
  <si>
    <t>Xerox 188</t>
  </si>
  <si>
    <t>CA-2016-144939</t>
  </si>
  <si>
    <t>FUR-CH-10003199</t>
  </si>
  <si>
    <t>Office Star - Contemporary Task Swivel Chair</t>
  </si>
  <si>
    <t>CA-2014-163419</t>
  </si>
  <si>
    <t>TZ-21580</t>
  </si>
  <si>
    <t>Tracy Zic</t>
  </si>
  <si>
    <t>80027</t>
  </si>
  <si>
    <t>OFF-AR-10000034</t>
  </si>
  <si>
    <t>BIC Brite Liner Grip Highlighters, Assorted, 5/Pack</t>
  </si>
  <si>
    <t>CA-2017-100314</t>
  </si>
  <si>
    <t>AS-10630</t>
  </si>
  <si>
    <t>Ann Steele</t>
  </si>
  <si>
    <t>CA-2015-146829</t>
  </si>
  <si>
    <t>TS-21340</t>
  </si>
  <si>
    <t>Toby Swindell</t>
  </si>
  <si>
    <t>OFF-BI-10004022</t>
  </si>
  <si>
    <t>Acco Suede Grain Vinyl Round Ring Binder</t>
  </si>
  <si>
    <t>CA-2017-167899</t>
  </si>
  <si>
    <t>CA-2015-153549</t>
  </si>
  <si>
    <t>SL-20155</t>
  </si>
  <si>
    <t>Sara Luxemburg</t>
  </si>
  <si>
    <t>FUR-CH-10004086</t>
  </si>
  <si>
    <t>Hon 4070 Series Pagoda Armless Upholstered Stacking Chairs</t>
  </si>
  <si>
    <t>CA-2016-110023</t>
  </si>
  <si>
    <t>CA-2016-105585</t>
  </si>
  <si>
    <t>CA-2014-117639</t>
  </si>
  <si>
    <t>MW-18235</t>
  </si>
  <si>
    <t>Mitch Willingham</t>
  </si>
  <si>
    <t>Virginia Beach</t>
  </si>
  <si>
    <t>23464</t>
  </si>
  <si>
    <t>OFF-BI-10003925</t>
  </si>
  <si>
    <t>Fellowes PB300 Plastic Comb Binding Machine</t>
  </si>
  <si>
    <t>CA-2015-162537</t>
  </si>
  <si>
    <t>RD-19585</t>
  </si>
  <si>
    <t>Rob Dowd</t>
  </si>
  <si>
    <t>OFF-EN-10003862</t>
  </si>
  <si>
    <t>Laser &amp; Ink Jet Business Envelopes</t>
  </si>
  <si>
    <t>CA-2016-155488</t>
  </si>
  <si>
    <t>CA-2015-124891</t>
  </si>
  <si>
    <t>TEC-AC-10003033</t>
  </si>
  <si>
    <t>Plantronics CS510 - Over-the-Head monaural Wireless Headset System</t>
  </si>
  <si>
    <t>CA-2015-126445</t>
  </si>
  <si>
    <t>RA-19945</t>
  </si>
  <si>
    <t>Ryan Akin</t>
  </si>
  <si>
    <t>Murrieta</t>
  </si>
  <si>
    <t>92563</t>
  </si>
  <si>
    <t>OFF-ST-10000046</t>
  </si>
  <si>
    <t>Fellowes Super Stor/Drawer Files</t>
  </si>
  <si>
    <t>CA-2015-111199</t>
  </si>
  <si>
    <t>CA-2015-105312</t>
  </si>
  <si>
    <t>MT-17815</t>
  </si>
  <si>
    <t>Meg Tillman</t>
  </si>
  <si>
    <t>OFF-EN-10002600</t>
  </si>
  <si>
    <t>Redi-Strip #10 Envelopes, 4 1/8 x 9 1/2</t>
  </si>
  <si>
    <t>US-2017-106705</t>
  </si>
  <si>
    <t>OFF-PA-10001509</t>
  </si>
  <si>
    <t>Recycled Desk Saver Line "While You Were Out" Book, 5 1/2" X 4"</t>
  </si>
  <si>
    <t>CA-2017-135034</t>
  </si>
  <si>
    <t>CA-2014-158540</t>
  </si>
  <si>
    <t>VG-21790</t>
  </si>
  <si>
    <t>Vivek Gonzalez</t>
  </si>
  <si>
    <t>FUR-FU-10001602</t>
  </si>
  <si>
    <t>Eldon Delta Triangular Chair Mat, 52" x 58", Clear</t>
  </si>
  <si>
    <t>CA-2017-118437</t>
  </si>
  <si>
    <t>US-2015-126214</t>
  </si>
  <si>
    <t>JS-15880</t>
  </si>
  <si>
    <t>John Stevenson</t>
  </si>
  <si>
    <t>FUR-TA-10003748</t>
  </si>
  <si>
    <t>Bevis 36 x 72 Conference Tables</t>
  </si>
  <si>
    <t>CA-2015-133025</t>
  </si>
  <si>
    <t>OFF-PA-10004100</t>
  </si>
  <si>
    <t>Xerox 216</t>
  </si>
  <si>
    <t>CA-2015-108665</t>
  </si>
  <si>
    <t>KM-16225</t>
  </si>
  <si>
    <t>Kalyca Meade</t>
  </si>
  <si>
    <t>FUR-FU-10002191</t>
  </si>
  <si>
    <t>G.E. Halogen Desk Lamp Bulbs</t>
  </si>
  <si>
    <t>CA-2015-124450</t>
  </si>
  <si>
    <t>OFF-AR-10001166</t>
  </si>
  <si>
    <t>Staples in misc. colors</t>
  </si>
  <si>
    <t>CA-2015-167269</t>
  </si>
  <si>
    <t>OFF-EN-10003072</t>
  </si>
  <si>
    <t>Peel &amp; Seel Envelopes</t>
  </si>
  <si>
    <t>CA-2017-106964</t>
  </si>
  <si>
    <t>HR-14770</t>
  </si>
  <si>
    <t>Hallie Redmond</t>
  </si>
  <si>
    <t>OFF-BI-10000320</t>
  </si>
  <si>
    <t>GBC Plastic Binding Combs</t>
  </si>
  <si>
    <t>CA-2016-126529</t>
  </si>
  <si>
    <t>DE-13255</t>
  </si>
  <si>
    <t>Deanra Eno</t>
  </si>
  <si>
    <t>OFF-PA-10001166</t>
  </si>
  <si>
    <t>Xerox 2</t>
  </si>
  <si>
    <t>CA-2014-163552</t>
  </si>
  <si>
    <t>CA-2016-109820</t>
  </si>
  <si>
    <t>AG-10390</t>
  </si>
  <si>
    <t>Allen Goldenen</t>
  </si>
  <si>
    <t>OFF-PA-10000955</t>
  </si>
  <si>
    <t>Southworth 25% Cotton Granite Paper &amp; Envelopes</t>
  </si>
  <si>
    <t>CA-2016-113061</t>
  </si>
  <si>
    <t>FUR-FU-10003975</t>
  </si>
  <si>
    <t>Eldon Advantage Chair Mats for Low to Medium Pile Carpets</t>
  </si>
  <si>
    <t>CA-2015-127418</t>
  </si>
  <si>
    <t>JJ-15445</t>
  </si>
  <si>
    <t>Jennifer Jackson</t>
  </si>
  <si>
    <t>OFF-BI-10003707</t>
  </si>
  <si>
    <t>Aluminum Screw Posts</t>
  </si>
  <si>
    <t>CA-2017-121818</t>
  </si>
  <si>
    <t>JH-15430</t>
  </si>
  <si>
    <t>Jennifer Halladay</t>
  </si>
  <si>
    <t>OFF-AR-10000203</t>
  </si>
  <si>
    <t>Newell 336</t>
  </si>
  <si>
    <t>CA-2016-127670</t>
  </si>
  <si>
    <t>RD-19660</t>
  </si>
  <si>
    <t>Robert Dilbeck</t>
  </si>
  <si>
    <t>Saint Peters</t>
  </si>
  <si>
    <t>63376</t>
  </si>
  <si>
    <t>CA-2016-102981</t>
  </si>
  <si>
    <t>MO-17500</t>
  </si>
  <si>
    <t>Mary O'Rourke</t>
  </si>
  <si>
    <t>TEC-AC-10004761</t>
  </si>
  <si>
    <t>Maxell 4.7GB DVD+RW 3/Pack</t>
  </si>
  <si>
    <t>CA-2017-115651</t>
  </si>
  <si>
    <t>NS-18640</t>
  </si>
  <si>
    <t>Noel Staavos</t>
  </si>
  <si>
    <t>OFF-AR-10001130</t>
  </si>
  <si>
    <t>Quartet Alpha White Chalk, 12/Pack</t>
  </si>
  <si>
    <t>CA-2017-152702</t>
  </si>
  <si>
    <t>FUR-CH-10002304</t>
  </si>
  <si>
    <t>Global Stack Chair without Arms, Black</t>
  </si>
  <si>
    <t>CA-2016-169103</t>
  </si>
  <si>
    <t>CA-2014-139192</t>
  </si>
  <si>
    <t>TEC-PH-10000486</t>
  </si>
  <si>
    <t>Plantronics HL10 Handset Lifter</t>
  </si>
  <si>
    <t>US-2015-153500</t>
  </si>
  <si>
    <t>DG-13300</t>
  </si>
  <si>
    <t>Deirdre Greer</t>
  </si>
  <si>
    <t>FUR-FU-10000293</t>
  </si>
  <si>
    <t>Eldon Antistatic Chair Mats for Low to Medium Pile Carpets</t>
  </si>
  <si>
    <t>CA-2015-110667</t>
  </si>
  <si>
    <t>NF-18595</t>
  </si>
  <si>
    <t>Nicole Fjeld</t>
  </si>
  <si>
    <t>OFF-AR-10000716</t>
  </si>
  <si>
    <t>DIXON Ticonderoga Erasable Checking Pencils</t>
  </si>
  <si>
    <t>CA-2017-167150</t>
  </si>
  <si>
    <t>OFF-BI-10001097</t>
  </si>
  <si>
    <t>Avery Hole Reinforcements</t>
  </si>
  <si>
    <t>CA-2016-105284</t>
  </si>
  <si>
    <t>MG-17650</t>
  </si>
  <si>
    <t>Matthew Grinstein</t>
  </si>
  <si>
    <t>OFF-FA-10001754</t>
  </si>
  <si>
    <t>Stockwell Gold Paper Clips</t>
  </si>
  <si>
    <t>US-2015-125374</t>
  </si>
  <si>
    <t>CA-2015-161263</t>
  </si>
  <si>
    <t>TS-21160</t>
  </si>
  <si>
    <t>Theresa Swint</t>
  </si>
  <si>
    <t>Toledo</t>
  </si>
  <si>
    <t>43615</t>
  </si>
  <si>
    <t>OFF-AP-10002350</t>
  </si>
  <si>
    <t>Belkin F9H710-06 7 Outlet SurgeMaster Surge Protector</t>
  </si>
  <si>
    <t>CA-2016-157686</t>
  </si>
  <si>
    <t>BD-11620</t>
  </si>
  <si>
    <t>Brian DeCherney</t>
  </si>
  <si>
    <t>US-2017-139955</t>
  </si>
  <si>
    <t>CM-12160</t>
  </si>
  <si>
    <t>Charles McCrossin</t>
  </si>
  <si>
    <t>Brownsville</t>
  </si>
  <si>
    <t>78521</t>
  </si>
  <si>
    <t>OFF-SU-10001935</t>
  </si>
  <si>
    <t>US-2015-150161</t>
  </si>
  <si>
    <t>OFF-BI-10001524</t>
  </si>
  <si>
    <t>GBC Premium Transparent Covers with Diagonal Lined Pattern</t>
  </si>
  <si>
    <t>CA-2015-144652</t>
  </si>
  <si>
    <t>SN-20560</t>
  </si>
  <si>
    <t>Skye Norling</t>
  </si>
  <si>
    <t>OFF-AR-10003732</t>
  </si>
  <si>
    <t>Newell 333</t>
  </si>
  <si>
    <t>CA-2016-152814</t>
  </si>
  <si>
    <t>EH-14005</t>
  </si>
  <si>
    <t>Erica Hernandez</t>
  </si>
  <si>
    <t>OFF-PA-10001970</t>
  </si>
  <si>
    <t>Xerox 1881</t>
  </si>
  <si>
    <t>CA-2017-106943</t>
  </si>
  <si>
    <t>FO-14305</t>
  </si>
  <si>
    <t>Frank Olsen</t>
  </si>
  <si>
    <t>OFF-BI-10003669</t>
  </si>
  <si>
    <t>3M Organizer Strips</t>
  </si>
  <si>
    <t>CA-2016-134348</t>
  </si>
  <si>
    <t>MS-17710</t>
  </si>
  <si>
    <t>Maurice Satty</t>
  </si>
  <si>
    <t>OFF-BI-10003727</t>
  </si>
  <si>
    <t>Avery Durable Slant Ring Binders With Label Holder</t>
  </si>
  <si>
    <t>CA-2016-161781</t>
  </si>
  <si>
    <t>CC-12100</t>
  </si>
  <si>
    <t>Chad Cunningham</t>
  </si>
  <si>
    <t>OFF-AR-10000255</t>
  </si>
  <si>
    <t>Newell 328</t>
  </si>
  <si>
    <t>CA-2017-132521</t>
  </si>
  <si>
    <t>DW-13540</t>
  </si>
  <si>
    <t>Don Weiss</t>
  </si>
  <si>
    <t>OFF-AP-10002191</t>
  </si>
  <si>
    <t>Belkin 8 Outlet SurgeMaster II Gold Surge Protector</t>
  </si>
  <si>
    <t>CA-2015-110016</t>
  </si>
  <si>
    <t>BT-11395</t>
  </si>
  <si>
    <t>Bill Tyler</t>
  </si>
  <si>
    <t>OFF-PA-10000349</t>
  </si>
  <si>
    <t>US-2016-143819</t>
  </si>
  <si>
    <t>CA-2016-167584</t>
  </si>
  <si>
    <t>OFF-PA-10000029</t>
  </si>
  <si>
    <t>Xerox 224</t>
  </si>
  <si>
    <t>CA-2016-166163</t>
  </si>
  <si>
    <t>CY-12745</t>
  </si>
  <si>
    <t>Craig Yedwab</t>
  </si>
  <si>
    <t>Oakland</t>
  </si>
  <si>
    <t>94601</t>
  </si>
  <si>
    <t>TEC-PH-10004896</t>
  </si>
  <si>
    <t>Nokia Lumia 521 (T-Mobile)</t>
  </si>
  <si>
    <t>CA-2017-158407</t>
  </si>
  <si>
    <t>CA-2015-143490</t>
  </si>
  <si>
    <t>OFF-AR-10002952</t>
  </si>
  <si>
    <t>Stanley Contemporary Battery Pencil Sharpeners</t>
  </si>
  <si>
    <t>CA-2015-165085</t>
  </si>
  <si>
    <t>BT-11485</t>
  </si>
  <si>
    <t>Brad Thomas</t>
  </si>
  <si>
    <t>Clinton</t>
  </si>
  <si>
    <t>20735</t>
  </si>
  <si>
    <t>OFF-PA-10000605</t>
  </si>
  <si>
    <t>Xerox 1950</t>
  </si>
  <si>
    <t>CA-2017-160423</t>
  </si>
  <si>
    <t>PS-19045</t>
  </si>
  <si>
    <t>Penelope Sewall</t>
  </si>
  <si>
    <t>OFF-ST-10004340</t>
  </si>
  <si>
    <t>Fellowes Mobile File Cart, Black</t>
  </si>
  <si>
    <t>CA-2014-159338</t>
  </si>
  <si>
    <t>FUR-TA-10004147</t>
  </si>
  <si>
    <t>Hon 4060 Series Tables</t>
  </si>
  <si>
    <t>CA-2016-107216</t>
  </si>
  <si>
    <t>PV-18985</t>
  </si>
  <si>
    <t>Paul Van Hugh</t>
  </si>
  <si>
    <t>OFF-AR-10001545</t>
  </si>
  <si>
    <t>Newell 326</t>
  </si>
  <si>
    <t>US-2017-145863</t>
  </si>
  <si>
    <t>OFF-BI-10004140</t>
  </si>
  <si>
    <t>Avery Non-Stick Binders</t>
  </si>
  <si>
    <t>CA-2016-112340</t>
  </si>
  <si>
    <t>NM-18520</t>
  </si>
  <si>
    <t>Neoma Murray</t>
  </si>
  <si>
    <t>OFF-PA-10001892</t>
  </si>
  <si>
    <t>Rediform Wirebound "Phone Memo" Message Book, 11 x 5-3/4</t>
  </si>
  <si>
    <t>US-2016-110156</t>
  </si>
  <si>
    <t>CA-2017-140585</t>
  </si>
  <si>
    <t>OFF-BI-10003364</t>
  </si>
  <si>
    <t>Binding Machine Supplies</t>
  </si>
  <si>
    <t>CA-2016-144855</t>
  </si>
  <si>
    <t>DL-13495</t>
  </si>
  <si>
    <t>Dionis Lloyd</t>
  </si>
  <si>
    <t>OFF-LA-10003766</t>
  </si>
  <si>
    <t>Self-Adhesive Removable Labels</t>
  </si>
  <si>
    <t>CA-2015-142755</t>
  </si>
  <si>
    <t>CS-12355</t>
  </si>
  <si>
    <t>Christine Sundaresam</t>
  </si>
  <si>
    <t>Roswell</t>
  </si>
  <si>
    <t>30076</t>
  </si>
  <si>
    <t>US-2014-147627</t>
  </si>
  <si>
    <t>TEC-PH-10001061</t>
  </si>
  <si>
    <t>Apple iPhone 5C</t>
  </si>
  <si>
    <t>CA-2015-105970</t>
  </si>
  <si>
    <t>OFF-AR-10003156</t>
  </si>
  <si>
    <t>50 Colored Long Pencils</t>
  </si>
  <si>
    <t>CA-2016-112102</t>
  </si>
  <si>
    <t>FUR-TA-10004086</t>
  </si>
  <si>
    <t>KI Adjustable-Height Table</t>
  </si>
  <si>
    <t>US-2016-114776</t>
  </si>
  <si>
    <t>US-2016-134908</t>
  </si>
  <si>
    <t>US-2016-148803</t>
  </si>
  <si>
    <t>OFF-ST-10001476</t>
  </si>
  <si>
    <t>Steel Personal Filing/Posting Tote</t>
  </si>
  <si>
    <t>CA-2016-152170</t>
  </si>
  <si>
    <t>FH-14275</t>
  </si>
  <si>
    <t>Frank Hawley</t>
  </si>
  <si>
    <t>La Porte</t>
  </si>
  <si>
    <t>46350</t>
  </si>
  <si>
    <t>OFF-EN-10002831</t>
  </si>
  <si>
    <t>Tyvek  Top-Opening Peel &amp; Seel  Envelopes, Gray</t>
  </si>
  <si>
    <t>CA-2014-146969</t>
  </si>
  <si>
    <t>CA-2015-112452</t>
  </si>
  <si>
    <t>NC-18340</t>
  </si>
  <si>
    <t>Nat Carroll</t>
  </si>
  <si>
    <t>Lansing</t>
  </si>
  <si>
    <t>48911</t>
  </si>
  <si>
    <t>OFF-AP-10003849</t>
  </si>
  <si>
    <t>Hoover Shoulder Vac Commercial Portable Vacuum</t>
  </si>
  <si>
    <t>CA-2015-113971</t>
  </si>
  <si>
    <t>FUR-FU-10001852</t>
  </si>
  <si>
    <t>Eldon Regeneration Recycled Desk Accessories, Smoke</t>
  </si>
  <si>
    <t>CA-2017-160395</t>
  </si>
  <si>
    <t>OFF-AR-10003759</t>
  </si>
  <si>
    <t>Crayola Anti Dust Chalk, 12/Pack</t>
  </si>
  <si>
    <t>CA-2014-136567</t>
  </si>
  <si>
    <t>OFF-ST-10004337</t>
  </si>
  <si>
    <t>SAFCO Commercial Wire Shelving, 72h</t>
  </si>
  <si>
    <t>CA-2016-149314</t>
  </si>
  <si>
    <t>FUR-CH-10002126</t>
  </si>
  <si>
    <t>Hon Deluxe Fabric Upholstered Stacking Chairs</t>
  </si>
  <si>
    <t>CA-2017-147039</t>
  </si>
  <si>
    <t>AA-10315</t>
  </si>
  <si>
    <t>Alex Avila</t>
  </si>
  <si>
    <t>CA-2014-126522</t>
  </si>
  <si>
    <t>LT-16765</t>
  </si>
  <si>
    <t>Larry Tron</t>
  </si>
  <si>
    <t>Escondido</t>
  </si>
  <si>
    <t>92025</t>
  </si>
  <si>
    <t>OFF-AR-10004042</t>
  </si>
  <si>
    <t>BOSTON Model 1800 Electric Pencil Sharpeners, Putty/Woodgrain</t>
  </si>
  <si>
    <t>CA-2014-127964</t>
  </si>
  <si>
    <t>AP-10720</t>
  </si>
  <si>
    <t>Anne Pryor</t>
  </si>
  <si>
    <t>TEC-PH-10004700</t>
  </si>
  <si>
    <t>PowerGen Dual USB Car Charger</t>
  </si>
  <si>
    <t>CA-2014-117709</t>
  </si>
  <si>
    <t>PM-18940</t>
  </si>
  <si>
    <t>Paul MacIntyre</t>
  </si>
  <si>
    <t>CA-2015-125416</t>
  </si>
  <si>
    <t>CA-2017-145226</t>
  </si>
  <si>
    <t>FUR-FU-10004952</t>
  </si>
  <si>
    <t>C-Line Cubicle Keepers Polyproplyene Holder w/Velcro Back, 8-1/2x11, 25/Bx</t>
  </si>
  <si>
    <t>US-2014-100279</t>
  </si>
  <si>
    <t>OFF-PA-10002259</t>
  </si>
  <si>
    <t>Geographics Note Cards, Blank, White, 8 1/2" x 11"</t>
  </si>
  <si>
    <t>CA-2014-158064</t>
  </si>
  <si>
    <t>OFF-BI-10002976</t>
  </si>
  <si>
    <t>ACCOHIDE Binder by Acco</t>
  </si>
  <si>
    <t>US-2015-104430</t>
  </si>
  <si>
    <t>OFF-BI-10000301</t>
  </si>
  <si>
    <t>GBC Instant Report Kit</t>
  </si>
  <si>
    <t>CA-2015-132080</t>
  </si>
  <si>
    <t>OFF-BI-10003694</t>
  </si>
  <si>
    <t>Avery 3 1/2" Diskette Storage Pages, 10/Pack</t>
  </si>
  <si>
    <t>CA-2016-161207</t>
  </si>
  <si>
    <t>OFF-SU-10000381</t>
  </si>
  <si>
    <t>Acme Forged Steel Scissors with Black Enamel Handles</t>
  </si>
  <si>
    <t>CA-2014-120243</t>
  </si>
  <si>
    <t>AT-10435</t>
  </si>
  <si>
    <t>Alyssa Tate</t>
  </si>
  <si>
    <t>OFF-LA-10004425</t>
  </si>
  <si>
    <t>Staple-on labels</t>
  </si>
  <si>
    <t>CA-2016-113621</t>
  </si>
  <si>
    <t>FUR-CH-10001270</t>
  </si>
  <si>
    <t>Harbour Creations Steel Folding Chair</t>
  </si>
  <si>
    <t>CA-2016-168081</t>
  </si>
  <si>
    <t>CA-12055</t>
  </si>
  <si>
    <t>Cathy Armstrong</t>
  </si>
  <si>
    <t>TEC-AC-10003174</t>
  </si>
  <si>
    <t>Plantronics S12 Corded Telephone Headset System</t>
  </si>
  <si>
    <t>CA-2014-128146</t>
  </si>
  <si>
    <t>TEC-PH-10004539</t>
  </si>
  <si>
    <t>Wireless Extenders zBoost YX545 SOHO Signal Booster</t>
  </si>
  <si>
    <t>CA-2017-138779</t>
  </si>
  <si>
    <t>OFF-EN-10002504</t>
  </si>
  <si>
    <t>Tyvek  Top-Opening Peel &amp; Seel Envelopes, Plain White</t>
  </si>
  <si>
    <t>CA-2014-127131</t>
  </si>
  <si>
    <t>HR-14830</t>
  </si>
  <si>
    <t>Harold Ryan</t>
  </si>
  <si>
    <t>OFF-BI-10004656</t>
  </si>
  <si>
    <t>Peel &amp; Stick Add-On Corner Pockets</t>
  </si>
  <si>
    <t>CA-2017-117212</t>
  </si>
  <si>
    <t>BT-11530</t>
  </si>
  <si>
    <t>Bradley Talbott</t>
  </si>
  <si>
    <t>US-2015-130519</t>
  </si>
  <si>
    <t>OFF-PA-10001937</t>
  </si>
  <si>
    <t>Xerox 21</t>
  </si>
  <si>
    <t>CA-2016-130946</t>
  </si>
  <si>
    <t>TEC-AC-10001990</t>
  </si>
  <si>
    <t>Kensington Orbit Wireless Mobile Trackball for PC and Mac</t>
  </si>
  <si>
    <t>CA-2016-114727</t>
  </si>
  <si>
    <t>CA-2017-133235</t>
  </si>
  <si>
    <t>LH-16750</t>
  </si>
  <si>
    <t>Larry Hughes</t>
  </si>
  <si>
    <t>TEC-PH-10002660</t>
  </si>
  <si>
    <t>Nortel Networks T7316 E Nt8 B27</t>
  </si>
  <si>
    <t>CA-2016-137050</t>
  </si>
  <si>
    <t>SW-20755</t>
  </si>
  <si>
    <t>Steven Ward</t>
  </si>
  <si>
    <t>OFF-ST-10004634</t>
  </si>
  <si>
    <t>Personal Folder Holder, Ebony</t>
  </si>
  <si>
    <t>US-2017-118087</t>
  </si>
  <si>
    <t>SP-20620</t>
  </si>
  <si>
    <t>Stefania Perrino</t>
  </si>
  <si>
    <t>CA-2014-110184</t>
  </si>
  <si>
    <t>BF-11170</t>
  </si>
  <si>
    <t>Ben Ferrer</t>
  </si>
  <si>
    <t>CA-2016-126004</t>
  </si>
  <si>
    <t>CA-2017-100013</t>
  </si>
  <si>
    <t>CA-2015-132570</t>
  </si>
  <si>
    <t>KT-16480</t>
  </si>
  <si>
    <t>Kean Thornton</t>
  </si>
  <si>
    <t>Buffalo</t>
  </si>
  <si>
    <t>14215</t>
  </si>
  <si>
    <t>CA-2016-153682</t>
  </si>
  <si>
    <t>BG-11695</t>
  </si>
  <si>
    <t>Brooke Gillingham</t>
  </si>
  <si>
    <t>TEC-CO-10001046</t>
  </si>
  <si>
    <t>Canon Imageclass D680 Copier / Fax</t>
  </si>
  <si>
    <t>CA-2016-144344</t>
  </si>
  <si>
    <t>FUR-FU-10000076</t>
  </si>
  <si>
    <t>24-Hour Round Wall Clock</t>
  </si>
  <si>
    <t>CA-2014-127012</t>
  </si>
  <si>
    <t>GM-14680</t>
  </si>
  <si>
    <t>Greg Matthias</t>
  </si>
  <si>
    <t>FUR-FU-10003691</t>
  </si>
  <si>
    <t>Eldon Image Series Desk Accessories, Ebony</t>
  </si>
  <si>
    <t>CA-2016-128727</t>
  </si>
  <si>
    <t>TEC-PH-10003442</t>
  </si>
  <si>
    <t>Samsung Replacement EH64AVFWE Premium Headset</t>
  </si>
  <si>
    <t>US-2016-162859</t>
  </si>
  <si>
    <t>OFF-BI-10004519</t>
  </si>
  <si>
    <t>GBC DocuBind P100 Manual Binding Machine</t>
  </si>
  <si>
    <t>CA-2017-133641</t>
  </si>
  <si>
    <t>EJ-14155</t>
  </si>
  <si>
    <t>Eva Jacobs</t>
  </si>
  <si>
    <t>Gulfport</t>
  </si>
  <si>
    <t>39503</t>
  </si>
  <si>
    <t>OFF-EN-10004955</t>
  </si>
  <si>
    <t>Fashion Color Clasp Envelopes</t>
  </si>
  <si>
    <t>CA-2014-168494</t>
  </si>
  <si>
    <t>NP-18700</t>
  </si>
  <si>
    <t>Nora Preis</t>
  </si>
  <si>
    <t>Fresno</t>
  </si>
  <si>
    <t>93727</t>
  </si>
  <si>
    <t>FUR-TA-10004619</t>
  </si>
  <si>
    <t>Hon Non-Folding Utility Tables</t>
  </si>
  <si>
    <t>CA-2017-115602</t>
  </si>
  <si>
    <t>OFF-AR-10002280</t>
  </si>
  <si>
    <t>CA-2015-154956</t>
  </si>
  <si>
    <t>TEC-PH-10004165</t>
  </si>
  <si>
    <t>Mitel MiVoice 5330e IP Phone</t>
  </si>
  <si>
    <t>CA-2017-144638</t>
  </si>
  <si>
    <t>MH-18115</t>
  </si>
  <si>
    <t>Mick Hernandez</t>
  </si>
  <si>
    <t>OFF-AR-10003958</t>
  </si>
  <si>
    <t>Newell 337</t>
  </si>
  <si>
    <t>US-2016-168620</t>
  </si>
  <si>
    <t>OFF-BI-10001575</t>
  </si>
  <si>
    <t>GBC Linen Binding Covers</t>
  </si>
  <si>
    <t>CA-2017-117079</t>
  </si>
  <si>
    <t>JR-15700</t>
  </si>
  <si>
    <t>Jocasta Rupert</t>
  </si>
  <si>
    <t>TEC-PH-10004586</t>
  </si>
  <si>
    <t>Wilson SignalBoost 841262 DB PRO Amplifier Kit</t>
  </si>
  <si>
    <t>US-2016-144393</t>
  </si>
  <si>
    <t>SM-20950</t>
  </si>
  <si>
    <t>Suzanne McNair</t>
  </si>
  <si>
    <t>Greenville</t>
  </si>
  <si>
    <t>27834</t>
  </si>
  <si>
    <t>OFF-BI-10004236</t>
  </si>
  <si>
    <t>XtraLife ClearVue Slant-D Ring Binder, White, 3"</t>
  </si>
  <si>
    <t>CA-2017-105053</t>
  </si>
  <si>
    <t>CA-2016-155992</t>
  </si>
  <si>
    <t>CC-12220</t>
  </si>
  <si>
    <t>Chris Cortes</t>
  </si>
  <si>
    <t>CA-2017-110380</t>
  </si>
  <si>
    <t>PF-19225</t>
  </si>
  <si>
    <t>Phillip Flathmann</t>
  </si>
  <si>
    <t>OFF-AR-10000422</t>
  </si>
  <si>
    <t>Pencil and Crayon Sharpener</t>
  </si>
  <si>
    <t>US-2014-167738</t>
  </si>
  <si>
    <t>CA-2017-121412</t>
  </si>
  <si>
    <t>CA-2017-100426</t>
  </si>
  <si>
    <t>DC-12850</t>
  </si>
  <si>
    <t>Dan Campbell</t>
  </si>
  <si>
    <t>Florence</t>
  </si>
  <si>
    <t>35630</t>
  </si>
  <si>
    <t>OFF-PA-10002870</t>
  </si>
  <si>
    <t>Ampad Phone Message Book, Recycled, 400 Message Capacity, 5 �� x 11�</t>
  </si>
  <si>
    <t>US-2016-103646</t>
  </si>
  <si>
    <t>OFF-ST-10000563</t>
  </si>
  <si>
    <t>Fellowes Bankers Box Stor/Drawer Steel Plus</t>
  </si>
  <si>
    <t>CA-2016-119186</t>
  </si>
  <si>
    <t>OFF-PA-10004621</t>
  </si>
  <si>
    <t>Xerox 212</t>
  </si>
  <si>
    <t>CA-2016-148698</t>
  </si>
  <si>
    <t>BD-11770</t>
  </si>
  <si>
    <t>Bryan Davis</t>
  </si>
  <si>
    <t>OFF-AR-10004022</t>
  </si>
  <si>
    <t>Panasonic KP-380BK Classic Electric Pencil Sharpener</t>
  </si>
  <si>
    <t>CA-2014-163293</t>
  </si>
  <si>
    <t>TEC-AC-10004209</t>
  </si>
  <si>
    <t>Memorex Froggy Flash Drive 4 GB</t>
  </si>
  <si>
    <t>CA-2016-160815</t>
  </si>
  <si>
    <t>TEC-PH-10003505</t>
  </si>
  <si>
    <t>Geemarc AmpliPOWER60</t>
  </si>
  <si>
    <t>CA-2017-122154</t>
  </si>
  <si>
    <t>OFF-LA-10000121</t>
  </si>
  <si>
    <t>Avery 48</t>
  </si>
  <si>
    <t>US-2015-149692</t>
  </si>
  <si>
    <t>OFF-BI-10002813</t>
  </si>
  <si>
    <t>Avery Reinforcements for Hole-Punch Pages</t>
  </si>
  <si>
    <t>CA-2016-119445</t>
  </si>
  <si>
    <t>GM-14500</t>
  </si>
  <si>
    <t>Gene McClure</t>
  </si>
  <si>
    <t>Providence</t>
  </si>
  <si>
    <t>2908</t>
  </si>
  <si>
    <t>OFF-ST-10000617</t>
  </si>
  <si>
    <t>Woodgrain Magazine Files by Perma</t>
  </si>
  <si>
    <t>CA-2015-124268</t>
  </si>
  <si>
    <t>OFF-AR-10004817</t>
  </si>
  <si>
    <t>Colorific Watercolor Pencils</t>
  </si>
  <si>
    <t>CA-2016-154711</t>
  </si>
  <si>
    <t>TB-21355</t>
  </si>
  <si>
    <t>Todd Boyes</t>
  </si>
  <si>
    <t>FUR-FU-10000397</t>
  </si>
  <si>
    <t>Luxo Economy Swing Arm Lamp</t>
  </si>
  <si>
    <t>CA-2016-163384</t>
  </si>
  <si>
    <t>OFF-BI-10004970</t>
  </si>
  <si>
    <t>ACCOHIDE 3-Ring Binder, Blue, 1"</t>
  </si>
  <si>
    <t>CA-2015-101707</t>
  </si>
  <si>
    <t>OFF-SU-10001218</t>
  </si>
  <si>
    <t>Fiskars Softgrip Scissors</t>
  </si>
  <si>
    <t>CA-2015-138898</t>
  </si>
  <si>
    <t>JH-16180</t>
  </si>
  <si>
    <t>Justin Hirsh</t>
  </si>
  <si>
    <t>Pueblo</t>
  </si>
  <si>
    <t>81001</t>
  </si>
  <si>
    <t>OFF-AP-10004487</t>
  </si>
  <si>
    <t>Kensington 4 Outlet MasterPiece Compact Power Control Center</t>
  </si>
  <si>
    <t>CA-2017-115427</t>
  </si>
  <si>
    <t>EB-13975</t>
  </si>
  <si>
    <t>Erica Bern</t>
  </si>
  <si>
    <t>94533</t>
  </si>
  <si>
    <t>CA-2016-134425</t>
  </si>
  <si>
    <t>QJ-19255</t>
  </si>
  <si>
    <t>Quincy Jones</t>
  </si>
  <si>
    <t>CA-2015-121391</t>
  </si>
  <si>
    <t>OFF-ST-10001590</t>
  </si>
  <si>
    <t>Tenex Personal Project File with Scoop Front Design, Black</t>
  </si>
  <si>
    <t>CA-2016-137043</t>
  </si>
  <si>
    <t>FUR-FU-10003664</t>
  </si>
  <si>
    <t>Electrix Architect's Clamp-On Swing Arm Lamp, Black</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</si>
  <si>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</si>
  <si>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</si>
  <si>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</si>
  <si>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</si>
  <si>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</si>
  <si>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</si>
  <si>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</si>
  <si>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</si>
  <si>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</si>
  <si>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</si>
  <si>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CA-2016-101966</t>
  </si>
  <si>
    <t>TEC-PH-10003437</t>
  </si>
  <si>
    <t>Blue Parrot B250XT Professional Grade Wireless Bluetooth�Headset�with</t>
  </si>
  <si>
    <t>CA-2016-141397</t>
  </si>
  <si>
    <t>OFF-PA-10002986</t>
  </si>
  <si>
    <t>Xerox 1898</t>
  </si>
  <si>
    <t>CA-2016-141082</t>
  </si>
  <si>
    <t>OFF-LA-10001404</t>
  </si>
  <si>
    <t>Avery 517</t>
  </si>
  <si>
    <t>US-2016-134488</t>
  </si>
  <si>
    <t>CA-2016-145919</t>
  </si>
  <si>
    <t>HG-14965</t>
  </si>
  <si>
    <t>Henry Goldwyn</t>
  </si>
  <si>
    <t>OFF-PA-10003072</t>
  </si>
  <si>
    <t>Eureka Recycled Copy Paper 8 1/2" x 11", Ream</t>
  </si>
  <si>
    <t>CA-2017-157651</t>
  </si>
  <si>
    <t>TEC-AC-10003116</t>
  </si>
  <si>
    <t>Memorex Froggy Flash Drive 8 GB</t>
  </si>
  <si>
    <t>CA-2014-160773</t>
  </si>
  <si>
    <t>LW-16825</t>
  </si>
  <si>
    <t>Laurel Workman</t>
  </si>
  <si>
    <t>Deltona</t>
  </si>
  <si>
    <t>32725</t>
  </si>
  <si>
    <t>CA-2017-167703</t>
  </si>
  <si>
    <t>MC-17575</t>
  </si>
  <si>
    <t>Matt Collins</t>
  </si>
  <si>
    <t>CA-2017-121804</t>
  </si>
  <si>
    <t>LP-17095</t>
  </si>
  <si>
    <t>Liz Preis</t>
  </si>
  <si>
    <t>Murray</t>
  </si>
  <si>
    <t>42071</t>
  </si>
  <si>
    <t>OFF-AP-10004859</t>
  </si>
  <si>
    <t>Acco 6 Outlet Guardian Premium Surge Suppressor</t>
  </si>
  <si>
    <t>CA-2017-162635</t>
  </si>
  <si>
    <t>EB-14170</t>
  </si>
  <si>
    <t>Evan Bailliet</t>
  </si>
  <si>
    <t>OFF-PA-10002659</t>
  </si>
  <si>
    <t>Avoid Verbal Orders Carbonless Minifold Book</t>
  </si>
  <si>
    <t>CA-2014-107153</t>
  </si>
  <si>
    <t>GZ-14545</t>
  </si>
  <si>
    <t>George Zrebassa</t>
  </si>
  <si>
    <t>US-2014-117058</t>
  </si>
  <si>
    <t>OFF-BI-10004139</t>
  </si>
  <si>
    <t>Fellowes Presentation Covers for Comb Binding Machines</t>
  </si>
  <si>
    <t>CA-2015-120439</t>
  </si>
  <si>
    <t>FUR-FU-10001867</t>
  </si>
  <si>
    <t>Eldon Expressions Punched Metal &amp; Wood Desk Accessories, Pewter &amp; Cherry</t>
  </si>
  <si>
    <t>CA-2016-128258</t>
  </si>
  <si>
    <t>CP-12085</t>
  </si>
  <si>
    <t>Cathy Prescott</t>
  </si>
  <si>
    <t>CA-2017-106033</t>
  </si>
  <si>
    <t>FG-14260</t>
  </si>
  <si>
    <t>Frank Gastineau</t>
  </si>
  <si>
    <t>OFF-AR-10002818</t>
  </si>
  <si>
    <t>Panasonic KP-310 Heavy-Duty Electric Pencil Sharpener</t>
  </si>
  <si>
    <t>CA-2016-142762</t>
  </si>
  <si>
    <t>LD-17005</t>
  </si>
  <si>
    <t>Lisa DeCherney</t>
  </si>
  <si>
    <t>CA-2017-127705</t>
  </si>
  <si>
    <t>AB-10255</t>
  </si>
  <si>
    <t>Alejandro Ballentine</t>
  </si>
  <si>
    <t>TEC-PH-10000347</t>
  </si>
  <si>
    <t>Cush Cases Heavy Duty Rugged Cover Case for Samsung Galaxy S5 - Purple</t>
  </si>
  <si>
    <t>CA-2014-122567</t>
  </si>
  <si>
    <t>MN-17935</t>
  </si>
  <si>
    <t>Michael Nguyen</t>
  </si>
  <si>
    <t>CA-2014-121664</t>
  </si>
  <si>
    <t>OFF-BI-10003684</t>
  </si>
  <si>
    <t>Wilson Jones Legal Size Ring Binders</t>
  </si>
  <si>
    <t>CA-2016-122133</t>
  </si>
  <si>
    <t>JR-15670</t>
  </si>
  <si>
    <t>Jim Radford</t>
  </si>
  <si>
    <t>Middletown</t>
  </si>
  <si>
    <t>6457</t>
  </si>
  <si>
    <t>OFF-ST-10002574</t>
  </si>
  <si>
    <t>SAFCO Commercial Wire Shelving, Black</t>
  </si>
  <si>
    <t>US-2017-123281</t>
  </si>
  <si>
    <t>JF-15190</t>
  </si>
  <si>
    <t>Jamie Frazer</t>
  </si>
  <si>
    <t>FUR-FU-10003724</t>
  </si>
  <si>
    <t>Westinghouse Clip-On Gooseneck Lamps</t>
  </si>
  <si>
    <t>CA-2017-100524</t>
  </si>
  <si>
    <t>CM-12115</t>
  </si>
  <si>
    <t>Chad McGuire</t>
  </si>
  <si>
    <t>FUR-FU-10004018</t>
  </si>
  <si>
    <t>Tensor Computer Mounted Lamp</t>
  </si>
  <si>
    <t>CA-2017-113481</t>
  </si>
  <si>
    <t>AS-10045</t>
  </si>
  <si>
    <t>Aaron Smayling</t>
  </si>
  <si>
    <t>28540</t>
  </si>
  <si>
    <t>TEC-MA-10002178</t>
  </si>
  <si>
    <t>Cisco CP-7937G Unified IP Conference Station Phone</t>
  </si>
  <si>
    <t>CA-2015-131758</t>
  </si>
  <si>
    <t>OFF-AR-10000411</t>
  </si>
  <si>
    <t>Boston 16701 Slimline Battery Pencil Sharpener</t>
  </si>
  <si>
    <t>CA-2014-118339</t>
  </si>
  <si>
    <t>CA-2014-153976</t>
  </si>
  <si>
    <t>BP-11290</t>
  </si>
  <si>
    <t>Beth Paige</t>
  </si>
  <si>
    <t>FUR-CH-10002880</t>
  </si>
  <si>
    <t>Global High-Back Leather Tilter, Burgundy</t>
  </si>
  <si>
    <t>CA-2016-162901</t>
  </si>
  <si>
    <t>OFF-ST-10000649</t>
  </si>
  <si>
    <t>Hanging Personal Folder File</t>
  </si>
  <si>
    <t>CA-2017-162978</t>
  </si>
  <si>
    <t>TEC-PH-10003092</t>
  </si>
  <si>
    <t>Motorola L804</t>
  </si>
  <si>
    <t>US-2014-160444</t>
  </si>
  <si>
    <t>CA-2016-145247</t>
  </si>
  <si>
    <t>ND-18370</t>
  </si>
  <si>
    <t>Natalie DeCherney</t>
  </si>
  <si>
    <t>OFF-PA-10003641</t>
  </si>
  <si>
    <t>Xerox 1909</t>
  </si>
  <si>
    <t>CA-2017-160045</t>
  </si>
  <si>
    <t>LB-16735</t>
  </si>
  <si>
    <t>Larry Blacks</t>
  </si>
  <si>
    <t>US-2014-151925</t>
  </si>
  <si>
    <t>KT-16465</t>
  </si>
  <si>
    <t>Kean Takahito</t>
  </si>
  <si>
    <t>FUR-CH-10002961</t>
  </si>
  <si>
    <t>Leather Task Chair, Black</t>
  </si>
  <si>
    <t>CA-2017-125199</t>
  </si>
  <si>
    <t>HM-14860</t>
  </si>
  <si>
    <t>Harry Marie</t>
  </si>
  <si>
    <t>US-2017-155425</t>
  </si>
  <si>
    <t>AB-10600</t>
  </si>
  <si>
    <t>Ann Blume</t>
  </si>
  <si>
    <t>CA-2017-133249</t>
  </si>
  <si>
    <t>SZ-20035</t>
  </si>
  <si>
    <t>Sam Zeldin</t>
  </si>
  <si>
    <t>Pico Rivera</t>
  </si>
  <si>
    <t>90660</t>
  </si>
  <si>
    <t>US-2015-103471</t>
  </si>
  <si>
    <t>CA-2017-136672</t>
  </si>
  <si>
    <t>MG-17890</t>
  </si>
  <si>
    <t>Michael Granlund</t>
  </si>
  <si>
    <t>TEC-AC-10004510</t>
  </si>
  <si>
    <t>Logitech Desktop MK120 Mouse and keyboard Combo</t>
  </si>
  <si>
    <t>US-2014-157021</t>
  </si>
  <si>
    <t>OFF-LA-10002312</t>
  </si>
  <si>
    <t>Avery 490</t>
  </si>
  <si>
    <t>CA-2015-120362</t>
  </si>
  <si>
    <t>FUR-TA-10003008</t>
  </si>
  <si>
    <t>Lesro Round Back Collection Coffee Table, End Table</t>
  </si>
  <si>
    <t>CA-2014-126361</t>
  </si>
  <si>
    <t>OFF-AP-10003590</t>
  </si>
  <si>
    <t>Hoover WindTunnel Plus Canister Vacuum</t>
  </si>
  <si>
    <t>US-2016-100566</t>
  </si>
  <si>
    <t>JK-16120</t>
  </si>
  <si>
    <t>Julie Kriz</t>
  </si>
  <si>
    <t>US-2016-108504</t>
  </si>
  <si>
    <t>PP-18955</t>
  </si>
  <si>
    <t>Paul Prost</t>
  </si>
  <si>
    <t>Smyrna</t>
  </si>
  <si>
    <t>30080</t>
  </si>
  <si>
    <t>OFF-ST-10002344</t>
  </si>
  <si>
    <t>Carina 42"Hx23 3/4"W Media Storage Unit</t>
  </si>
  <si>
    <t>CA-2017-124828</t>
  </si>
  <si>
    <t>YS-21880</t>
  </si>
  <si>
    <t>Yana Sorensen</t>
  </si>
  <si>
    <t>OFF-AR-10003514</t>
  </si>
  <si>
    <t>4009 Highlighters by Sanford</t>
  </si>
  <si>
    <t>US-2017-117247</t>
  </si>
  <si>
    <t>FUR-TA-10002958</t>
  </si>
  <si>
    <t>Bevis Oval Conference Table, Walnut</t>
  </si>
  <si>
    <t>CA-2016-124485</t>
  </si>
  <si>
    <t>OFF-BI-10000822</t>
  </si>
  <si>
    <t>Acco PRESSTEX Data Binder with Storage Hooks, Light Blue, 9 1/2" X 11"</t>
  </si>
  <si>
    <t>CA-2016-159212</t>
  </si>
  <si>
    <t>KM-16375</t>
  </si>
  <si>
    <t>Katherine Murray</t>
  </si>
  <si>
    <t>24153</t>
  </si>
  <si>
    <t>TEC-PH-10003988</t>
  </si>
  <si>
    <t>LF Elite 3D Dazzle Designer Hard Case Cover, Lf Stylus Pen and Wiper For Apple Iphone 5c Mini Lite</t>
  </si>
  <si>
    <t>US-2016-161396</t>
  </si>
  <si>
    <t>FUR-TA-10002622</t>
  </si>
  <si>
    <t>Bush Andora Conference Table, Maple/Graphite Gray Finish</t>
  </si>
  <si>
    <t>US-2014-118486</t>
  </si>
  <si>
    <t>CA-2016-130407</t>
  </si>
  <si>
    <t>OFF-AR-10002240</t>
  </si>
  <si>
    <t>Panasonic KP-150 Electric Pencil Sharpener</t>
  </si>
  <si>
    <t>US-2016-122245</t>
  </si>
  <si>
    <t>AB-10105</t>
  </si>
  <si>
    <t>Adrian Barton</t>
  </si>
  <si>
    <t>CA-2017-105144</t>
  </si>
  <si>
    <t>CA-2016-136329</t>
  </si>
  <si>
    <t>CA-2014-146640</t>
  </si>
  <si>
    <t>HA-14905</t>
  </si>
  <si>
    <t>Helen Abelman</t>
  </si>
  <si>
    <t>OFF-BI-10002867</t>
  </si>
  <si>
    <t>GBC Recycled Regency Composition Covers</t>
  </si>
  <si>
    <t>CA-2017-115994</t>
  </si>
  <si>
    <t>BT-11305</t>
  </si>
  <si>
    <t>Beth Thompson</t>
  </si>
  <si>
    <t>Costa Mesa</t>
  </si>
  <si>
    <t>92627</t>
  </si>
  <si>
    <t>TEC-AC-10000580</t>
  </si>
  <si>
    <t>Logitech G13 Programmable Gameboard with LCD Display</t>
  </si>
  <si>
    <t>CA-2015-126697</t>
  </si>
  <si>
    <t>SV-20815</t>
  </si>
  <si>
    <t>Stuart Van</t>
  </si>
  <si>
    <t>TEC-PH-10002922</t>
  </si>
  <si>
    <t>ShoreTel ShorePhone IP 230 VoIP phone</t>
  </si>
  <si>
    <t>CA-2015-124800</t>
  </si>
  <si>
    <t>RW-19540</t>
  </si>
  <si>
    <t>Rick Wilson</t>
  </si>
  <si>
    <t>OFF-PA-10000501</t>
  </si>
  <si>
    <t>Petty Cash Envelope</t>
  </si>
  <si>
    <t>US-2015-164448</t>
  </si>
  <si>
    <t>DK-12835</t>
  </si>
  <si>
    <t>Damala Kotsonis</t>
  </si>
  <si>
    <t>OFF-BI-10002949</t>
  </si>
  <si>
    <t>Prestige Round Ring Binders</t>
  </si>
  <si>
    <t>CA-2017-122700</t>
  </si>
  <si>
    <t>CA-2014-120768</t>
  </si>
  <si>
    <t>OFF-BI-10001191</t>
  </si>
  <si>
    <t>Canvas Sectional Post Binders</t>
  </si>
  <si>
    <t>US-2016-153129</t>
  </si>
  <si>
    <t>OFF-PA-10003673</t>
  </si>
  <si>
    <t>Strathmore Photo Mount Cards</t>
  </si>
  <si>
    <t>CA-2017-106852</t>
  </si>
  <si>
    <t>ST-20530</t>
  </si>
  <si>
    <t>Shui Tom</t>
  </si>
  <si>
    <t>Parma</t>
  </si>
  <si>
    <t>44134</t>
  </si>
  <si>
    <t>OFF-PA-10001639</t>
  </si>
  <si>
    <t>Xerox 203</t>
  </si>
  <si>
    <t>CA-2015-139731</t>
  </si>
  <si>
    <t>TEC-AC-10004975</t>
  </si>
  <si>
    <t>Plantronics Audio 995 Wireless Stereo Headset</t>
  </si>
  <si>
    <t>CA-2017-122735</t>
  </si>
  <si>
    <t>OFF-BI-10004364</t>
  </si>
  <si>
    <t>CA-2017-128160</t>
  </si>
  <si>
    <t>MM-17920</t>
  </si>
  <si>
    <t>Michael Moore</t>
  </si>
  <si>
    <t>OFF-BI-10001510</t>
  </si>
  <si>
    <t>Deluxe Heavy-Duty Vinyl Round Ring Binder</t>
  </si>
  <si>
    <t>CA-2017-117695</t>
  </si>
  <si>
    <t>PW-19030</t>
  </si>
  <si>
    <t>Pauline Webber</t>
  </si>
  <si>
    <t>OFF-PA-10002713</t>
  </si>
  <si>
    <t>Adams Phone Message Book, 200 Message Capacity, 8 1/16� x 11�</t>
  </si>
  <si>
    <t>CA-2015-166135</t>
  </si>
  <si>
    <t>SC-20440</t>
  </si>
  <si>
    <t>Shaun Chance</t>
  </si>
  <si>
    <t>CA-2016-133725</t>
  </si>
  <si>
    <t>CA-2017-102337</t>
  </si>
  <si>
    <t>OFF-ST-10004804</t>
  </si>
  <si>
    <t>Belkin 19" Vented Equipment Shelf, Black</t>
  </si>
  <si>
    <t>US-2014-112564</t>
  </si>
  <si>
    <t>OFF-BI-10004876</t>
  </si>
  <si>
    <t>Wilson Jones Suede Grain Vinyl Binders</t>
  </si>
  <si>
    <t>CA-2015-145821</t>
  </si>
  <si>
    <t>TEC-PH-10004348</t>
  </si>
  <si>
    <t>OtterBox Defender Series Case - iPhone 5c</t>
  </si>
  <si>
    <t>US-2015-160150</t>
  </si>
  <si>
    <t>TS-21085</t>
  </si>
  <si>
    <t>Thais Sissman</t>
  </si>
  <si>
    <t>OFF-BI-10004352</t>
  </si>
  <si>
    <t>Wilson Jones DublLock D-Ring Binders</t>
  </si>
  <si>
    <t>CA-2016-133711</t>
  </si>
  <si>
    <t>MC-17425</t>
  </si>
  <si>
    <t>Mark Cousins</t>
  </si>
  <si>
    <t>Mobile</t>
  </si>
  <si>
    <t>36608</t>
  </si>
  <si>
    <t>OFF-PA-10001685</t>
  </si>
  <si>
    <t>CA-2017-148474</t>
  </si>
  <si>
    <t>ME-17320</t>
  </si>
  <si>
    <t>Maria Etezadi</t>
  </si>
  <si>
    <t>OFF-BI-10000977</t>
  </si>
  <si>
    <t>Ibico Plastic Spiral Binding Combs</t>
  </si>
  <si>
    <t>CA-2015-111297</t>
  </si>
  <si>
    <t>CA-2016-123722</t>
  </si>
  <si>
    <t>NH-18610</t>
  </si>
  <si>
    <t>Nicole Hansen</t>
  </si>
  <si>
    <t>Irving</t>
  </si>
  <si>
    <t>75061</t>
  </si>
  <si>
    <t>CA-2014-155271</t>
  </si>
  <si>
    <t>FUR-FU-10001473</t>
  </si>
  <si>
    <t>DAX Wood Document Frame</t>
  </si>
  <si>
    <t>CA-2015-119907</t>
  </si>
  <si>
    <t>OFF-BI-10001765</t>
  </si>
  <si>
    <t>Wilson Jones Heavy-Duty Casebound Ring Binders with Metal Hinges</t>
  </si>
  <si>
    <t>US-2016-128902</t>
  </si>
  <si>
    <t>MB-18085</t>
  </si>
  <si>
    <t>Mick Brown</t>
  </si>
  <si>
    <t>Vineland</t>
  </si>
  <si>
    <t>8360</t>
  </si>
  <si>
    <t>CA-2016-152289</t>
  </si>
  <si>
    <t>TEC-AC-10004571</t>
  </si>
  <si>
    <t>Logitech G700s Rechargeable Gaming Mouse</t>
  </si>
  <si>
    <t>US-2016-104794</t>
  </si>
  <si>
    <t>KD-16495</t>
  </si>
  <si>
    <t>Keith Dawkins</t>
  </si>
  <si>
    <t>CA-2014-151708</t>
  </si>
  <si>
    <t>CA-2015-100769</t>
  </si>
  <si>
    <t>CA-2017-139199</t>
  </si>
  <si>
    <t>FUR-CH-10000847</t>
  </si>
  <si>
    <t>Global Executive Mid-Back Manager's Chair</t>
  </si>
  <si>
    <t>US-2015-161466</t>
  </si>
  <si>
    <t>OFF-AR-10000634</t>
  </si>
  <si>
    <t>Newell 320</t>
  </si>
  <si>
    <t>CA-2017-164959</t>
  </si>
  <si>
    <t>KN-16390</t>
  </si>
  <si>
    <t>Katherine Nockton</t>
  </si>
  <si>
    <t>US-2015-105676</t>
  </si>
  <si>
    <t>FUR-FU-10004270</t>
  </si>
  <si>
    <t>Eldon Image Series Desk Accessories, Burgundy</t>
  </si>
  <si>
    <t>CA-2016-113138</t>
  </si>
  <si>
    <t>NP-18685</t>
  </si>
  <si>
    <t>Nora Pelletier</t>
  </si>
  <si>
    <t>Niagara Falls</t>
  </si>
  <si>
    <t>14304</t>
  </si>
  <si>
    <t>OFF-AR-10003770</t>
  </si>
  <si>
    <t>Newell 340</t>
  </si>
  <si>
    <t>US-2017-104955</t>
  </si>
  <si>
    <t>OFF-LA-10003121</t>
  </si>
  <si>
    <t>Avery 506</t>
  </si>
  <si>
    <t>CA-2016-121958</t>
  </si>
  <si>
    <t>CS-12505</t>
  </si>
  <si>
    <t>Cindy Stewart</t>
  </si>
  <si>
    <t>Thomasville</t>
  </si>
  <si>
    <t>27360</t>
  </si>
  <si>
    <t>CA-2017-121468</t>
  </si>
  <si>
    <t>US-2016-108455</t>
  </si>
  <si>
    <t>OFF-PA-10002262</t>
  </si>
  <si>
    <t>Xerox 192</t>
  </si>
  <si>
    <t>CA-2017-101210</t>
  </si>
  <si>
    <t>US-2016-108098</t>
  </si>
  <si>
    <t>TEC-AC-10000865</t>
  </si>
  <si>
    <t>WD My Passport Ultra 500GB Portable External Hard Drive</t>
  </si>
  <si>
    <t>CA-2014-119032</t>
  </si>
  <si>
    <t>MS-17770</t>
  </si>
  <si>
    <t>Maxwell Schwartz</t>
  </si>
  <si>
    <t>OFF-FA-10003021</t>
  </si>
  <si>
    <t>CA-2015-140410</t>
  </si>
  <si>
    <t>CM-12655</t>
  </si>
  <si>
    <t>Corinna Mitchell</t>
  </si>
  <si>
    <t>TEC-PH-10003580</t>
  </si>
  <si>
    <t>Cisco IP Phone 7961G-GE VoIP phone</t>
  </si>
  <si>
    <t>CA-2014-136280</t>
  </si>
  <si>
    <t>Co-12640</t>
  </si>
  <si>
    <t>Corey-Lock</t>
  </si>
  <si>
    <t>OFF-LA-10000452</t>
  </si>
  <si>
    <t>Avery 488</t>
  </si>
  <si>
    <t>CA-2017-151911</t>
  </si>
  <si>
    <t>CA-2017-166436</t>
  </si>
  <si>
    <t>TS-21370</t>
  </si>
  <si>
    <t>Todd Sumrall</t>
  </si>
  <si>
    <t>OFF-PA-10001838</t>
  </si>
  <si>
    <t>Adams Telephone Message Book W/Dividers/Space For Phone Numbers, 5 1/4"X8 1/2", 300/Messages</t>
  </si>
  <si>
    <t>CA-2017-139661</t>
  </si>
  <si>
    <t>JW-15220</t>
  </si>
  <si>
    <t>Jane Waco</t>
  </si>
  <si>
    <t>FUR-FU-10002885</t>
  </si>
  <si>
    <t>Magna Visual Magnetic Picture Hangers</t>
  </si>
  <si>
    <t>CA-2014-123925</t>
  </si>
  <si>
    <t>CA-2017-152485</t>
  </si>
  <si>
    <t>JD-15790</t>
  </si>
  <si>
    <t>John Dryer</t>
  </si>
  <si>
    <t>Coppell</t>
  </si>
  <si>
    <t>75019</t>
  </si>
  <si>
    <t>CA-2016-141586</t>
  </si>
  <si>
    <t>OFF-BI-10003981</t>
  </si>
  <si>
    <t>Avery Durable Plastic 1" Binders</t>
  </si>
  <si>
    <t>CA-2017-130386</t>
  </si>
  <si>
    <t>OFF-PA-10002749</t>
  </si>
  <si>
    <t>Wirebound Message Books, 5-1/2 x 4 Forms, 2 or 4 Forms per Page</t>
  </si>
  <si>
    <t>CA-2016-100468</t>
  </si>
  <si>
    <t>TEC-PH-10001300</t>
  </si>
  <si>
    <t>iKross Bluetooth Portable Keyboard + Cell Phone Stand Holder + Brush for Apple iPhone 5S 5C 5, 4S 4</t>
  </si>
  <si>
    <t>CA-2015-153388</t>
  </si>
  <si>
    <t>PC-19000</t>
  </si>
  <si>
    <t>Pauline Chand</t>
  </si>
  <si>
    <t>OFF-AR-10001868</t>
  </si>
  <si>
    <t>Prang Dustless Chalk Sticks</t>
  </si>
  <si>
    <t>CA-2017-154935</t>
  </si>
  <si>
    <t>AR-10540</t>
  </si>
  <si>
    <t>Andy Reiter</t>
  </si>
  <si>
    <t>OFF-BI-10003708</t>
  </si>
  <si>
    <t>Acco Four Pocket Poly Ring Binder with Label Holder, Smoke, 1"</t>
  </si>
  <si>
    <t>CA-2016-134208</t>
  </si>
  <si>
    <t>TEC-MA-10004458</t>
  </si>
  <si>
    <t>Lexmark X 9575 Professional All-in-One Color Printer</t>
  </si>
  <si>
    <t>CA-2017-108294</t>
  </si>
  <si>
    <t>OFF-BI-10004965</t>
  </si>
  <si>
    <t>Ibico Covers for Plastic or Wire Binding Elements</t>
  </si>
  <si>
    <t>CA-2017-103611</t>
  </si>
  <si>
    <t>CA-2017-100384</t>
  </si>
  <si>
    <t>OFF-AR-10002135</t>
  </si>
  <si>
    <t>Boston Heavy-Duty Trimline Electric Pencil Sharpeners</t>
  </si>
  <si>
    <t>CA-2017-112809</t>
  </si>
  <si>
    <t>OFF-ST-10002276</t>
  </si>
  <si>
    <t>Safco Steel Mobile File Cart</t>
  </si>
  <si>
    <t>US-2017-160759</t>
  </si>
  <si>
    <t>AI-10855</t>
  </si>
  <si>
    <t>Arianne Irving</t>
  </si>
  <si>
    <t>CA-2017-148446</t>
  </si>
  <si>
    <t>FUR-TA-10004256</t>
  </si>
  <si>
    <t>Bretford �Just In Time� Height-Adjustable Multi-Task Work Tables</t>
  </si>
  <si>
    <t>CA-2014-111059</t>
  </si>
  <si>
    <t>TB-21400</t>
  </si>
  <si>
    <t>Tom Boeckenhauer</t>
  </si>
  <si>
    <t>CA-2017-116204</t>
  </si>
  <si>
    <t>CA-2017-109946</t>
  </si>
  <si>
    <t>PL-18925</t>
  </si>
  <si>
    <t>Paul Lucas</t>
  </si>
  <si>
    <t>OFF-AR-10001419</t>
  </si>
  <si>
    <t>Newell 325</t>
  </si>
  <si>
    <t>CA-2015-144806</t>
  </si>
  <si>
    <t>GH-14425</t>
  </si>
  <si>
    <t>Gary Hwang</t>
  </si>
  <si>
    <t>CA-2016-122392</t>
  </si>
  <si>
    <t>OFF-AR-10002221</t>
  </si>
  <si>
    <t>12 Colored Short Pencils</t>
  </si>
  <si>
    <t>CA-2015-148432</t>
  </si>
  <si>
    <t>OFF-FA-10004968</t>
  </si>
  <si>
    <t>Rubber Band Ball</t>
  </si>
  <si>
    <t>CA-2015-103793</t>
  </si>
  <si>
    <t>OFF-PA-10001125</t>
  </si>
  <si>
    <t>Xerox 1988</t>
  </si>
  <si>
    <t>CA-2017-159884</t>
  </si>
  <si>
    <t>OFF-ST-10000344</t>
  </si>
  <si>
    <t>Neat Ideas Personal Hanging Folder Files, Black</t>
  </si>
  <si>
    <t>CA-2016-139885</t>
  </si>
  <si>
    <t>OFF-ST-10003324</t>
  </si>
  <si>
    <t>Belkin OmniView SE Rackmount Kit</t>
  </si>
  <si>
    <t>CA-2017-124086</t>
  </si>
  <si>
    <t>MP-18175</t>
  </si>
  <si>
    <t>Mike Pelletier</t>
  </si>
  <si>
    <t>Laguna Niguel</t>
  </si>
  <si>
    <t>92677</t>
  </si>
  <si>
    <t>CA-2016-112389</t>
  </si>
  <si>
    <t>JM-15655</t>
  </si>
  <si>
    <t>Jim Mitchum</t>
  </si>
  <si>
    <t>Bridgeton</t>
  </si>
  <si>
    <t>8302</t>
  </si>
  <si>
    <t>OFF-ST-10000419</t>
  </si>
  <si>
    <t>Rogers Jumbo File, Granite</t>
  </si>
  <si>
    <t>CA-2017-121888</t>
  </si>
  <si>
    <t>CL-11890</t>
  </si>
  <si>
    <t>Carl Ludwig</t>
  </si>
  <si>
    <t>Everett</t>
  </si>
  <si>
    <t>2149</t>
  </si>
  <si>
    <t>TEC-PH-10000439</t>
  </si>
  <si>
    <t>GE DSL Phone Line Filter</t>
  </si>
  <si>
    <t>CA-2014-166884</t>
  </si>
  <si>
    <t>FUR-FU-10003981</t>
  </si>
  <si>
    <t>CA-2014-107181</t>
  </si>
  <si>
    <t>DB-13270</t>
  </si>
  <si>
    <t>Deborah Brumfield</t>
  </si>
  <si>
    <t>OFF-BI-10004230</t>
  </si>
  <si>
    <t>GBC Recycled Grain Textured Covers</t>
  </si>
  <si>
    <t>CA-2014-150245</t>
  </si>
  <si>
    <t>CA-2015-111395</t>
  </si>
  <si>
    <t>OFF-PA-10000994</t>
  </si>
  <si>
    <t>Xerox 1915</t>
  </si>
  <si>
    <t>CA-2014-134278</t>
  </si>
  <si>
    <t>US-2017-124926</t>
  </si>
  <si>
    <t>OFF-AP-10004868</t>
  </si>
  <si>
    <t>Hoover Commercial Soft Guard Upright Vacuum And Disposable Filtration Bags</t>
  </si>
  <si>
    <t>CA-2016-159345</t>
  </si>
  <si>
    <t>IG-15085</t>
  </si>
  <si>
    <t>Ivan Gibson</t>
  </si>
  <si>
    <t>OFF-PA-10000806</t>
  </si>
  <si>
    <t>Xerox 1934</t>
  </si>
  <si>
    <t>CA-2014-130274</t>
  </si>
  <si>
    <t>OFF-LA-10002195</t>
  </si>
  <si>
    <t>Avery 481</t>
  </si>
  <si>
    <t>CA-2017-158386</t>
  </si>
  <si>
    <t>BO-11425</t>
  </si>
  <si>
    <t>Bobby Odegard</t>
  </si>
  <si>
    <t>CA-2015-111507</t>
  </si>
  <si>
    <t>OFF-AR-10001315</t>
  </si>
  <si>
    <t>Newell 310</t>
  </si>
  <si>
    <t>CA-2017-120761</t>
  </si>
  <si>
    <t>AB-10150</t>
  </si>
  <si>
    <t>Aimee Bixby</t>
  </si>
  <si>
    <t>11561</t>
  </si>
  <si>
    <t>CA-2016-109176</t>
  </si>
  <si>
    <t>JW-16075</t>
  </si>
  <si>
    <t>Julia West</t>
  </si>
  <si>
    <t>OFF-EN-10003134</t>
  </si>
  <si>
    <t>CA-2015-112116</t>
  </si>
  <si>
    <t>FUR-TA-10001039</t>
  </si>
  <si>
    <t>CA-2016-126809</t>
  </si>
  <si>
    <t>EB-13750</t>
  </si>
  <si>
    <t>Edward Becker</t>
  </si>
  <si>
    <t>CA-2014-105172</t>
  </si>
  <si>
    <t>OFF-LA-10001641</t>
  </si>
  <si>
    <t>Avery 518</t>
  </si>
  <si>
    <t>CA-2017-107293</t>
  </si>
  <si>
    <t>US-2017-102890</t>
  </si>
  <si>
    <t>SG-20470</t>
  </si>
  <si>
    <t>Sheri Gordon</t>
  </si>
  <si>
    <t>CA-2015-158554</t>
  </si>
  <si>
    <t>CM-12190</t>
  </si>
  <si>
    <t>Charlotte Melton</t>
  </si>
  <si>
    <t>OFF-PA-10004000</t>
  </si>
  <si>
    <t>While You Were Out Pads, 50 per Pad, 4 x 5 1/4, Green Cycle</t>
  </si>
  <si>
    <t>CA-2014-116239</t>
  </si>
  <si>
    <t>OFF-ST-10001370</t>
  </si>
  <si>
    <t>Sensible Storage WireTech Storage Systems</t>
  </si>
  <si>
    <t>CA-2015-132101</t>
  </si>
  <si>
    <t>CA-2015-129112</t>
  </si>
  <si>
    <t>AW-10840</t>
  </si>
  <si>
    <t>Anthony Witt</t>
  </si>
  <si>
    <t>Allen</t>
  </si>
  <si>
    <t>75002</t>
  </si>
  <si>
    <t>TEC-AC-10003038</t>
  </si>
  <si>
    <t>Kingston Digital DataTraveler 16GB USB 2.0</t>
  </si>
  <si>
    <t>US-2017-152002</t>
  </si>
  <si>
    <t>OFF-PA-10000357</t>
  </si>
  <si>
    <t>White Dual Perf Computer Printout Paper, 2700 Sheets, 1 Part, Heavyweight, 20 lbs., 14 7/8 x 11</t>
  </si>
  <si>
    <t>CA-2017-165029</t>
  </si>
  <si>
    <t>OFF-AR-10003504</t>
  </si>
  <si>
    <t>Newell 347</t>
  </si>
  <si>
    <t>US-2014-157385</t>
  </si>
  <si>
    <t>CA-2014-101602</t>
  </si>
  <si>
    <t>MC-18100</t>
  </si>
  <si>
    <t>Mick Crebagga</t>
  </si>
  <si>
    <t>El Paso</t>
  </si>
  <si>
    <t>79907</t>
  </si>
  <si>
    <t>TEC-PH-10000169</t>
  </si>
  <si>
    <t>ARKON Windshield Dashboard Air Vent Car Mount Holder</t>
  </si>
  <si>
    <t>CA-2016-109057</t>
  </si>
  <si>
    <t>TT-21460</t>
  </si>
  <si>
    <t>Tonja Turnell</t>
  </si>
  <si>
    <t>OFF-ST-10002406</t>
  </si>
  <si>
    <t>Pizazz Global Quick File</t>
  </si>
  <si>
    <t>CA-2016-154403</t>
  </si>
  <si>
    <t>OFF-PA-10001526</t>
  </si>
  <si>
    <t>Xerox 1949</t>
  </si>
  <si>
    <t>CA-2016-102456</t>
  </si>
  <si>
    <t>OFF-AP-10004336</t>
  </si>
  <si>
    <t>Conquest 14 Commercial Heavy-Duty Upright Vacuum, Collection System, Accessory Kit</t>
  </si>
  <si>
    <t>CA-2015-131338</t>
  </si>
  <si>
    <t>CA-2016-109911</t>
  </si>
  <si>
    <t>VG-21805</t>
  </si>
  <si>
    <t>Vivek Grady</t>
  </si>
  <si>
    <t>US-2016-132423</t>
  </si>
  <si>
    <t>MY-18295</t>
  </si>
  <si>
    <t>Muhammed Yedwab</t>
  </si>
  <si>
    <t>Grapevine</t>
  </si>
  <si>
    <t>76051</t>
  </si>
  <si>
    <t>OFF-AR-10001221</t>
  </si>
  <si>
    <t>Dixon Ticonderoga Erasable Colored Pencil Set, 12-Color</t>
  </si>
  <si>
    <t>CA-2015-122826</t>
  </si>
  <si>
    <t>RD-19480</t>
  </si>
  <si>
    <t>Rick Duston</t>
  </si>
  <si>
    <t>Olympia</t>
  </si>
  <si>
    <t>98502</t>
  </si>
  <si>
    <t>TEC-PH-10004830</t>
  </si>
  <si>
    <t>Pyle PRT45 Retro Home�Telephone</t>
  </si>
  <si>
    <t>CA-2014-117317</t>
  </si>
  <si>
    <t>OFF-PA-10004519</t>
  </si>
  <si>
    <t>Spiral Phone Message Books with Labels by Adams</t>
  </si>
  <si>
    <t>CA-2015-118423</t>
  </si>
  <si>
    <t>DP-13390</t>
  </si>
  <si>
    <t>Dennis Pardue</t>
  </si>
  <si>
    <t>FUR-BO-10000362</t>
  </si>
  <si>
    <t>Sauder Inglewood Library Bookcases</t>
  </si>
  <si>
    <t>CA-2017-149181</t>
  </si>
  <si>
    <t>FUR-CH-10004540</t>
  </si>
  <si>
    <t>Global Chrome Stack Chair</t>
  </si>
  <si>
    <t>CA-2017-132234</t>
  </si>
  <si>
    <t>CA-2017-158876</t>
  </si>
  <si>
    <t>OFF-PA-10000308</t>
  </si>
  <si>
    <t>Xerox 1901</t>
  </si>
  <si>
    <t>CA-2016-164672</t>
  </si>
  <si>
    <t>FUR-FU-10001488</t>
  </si>
  <si>
    <t>Tenex 46" x 60" Computer Anti-Static Chairmat, Rectangular Shaped</t>
  </si>
  <si>
    <t>US-2016-132857</t>
  </si>
  <si>
    <t>OFF-AR-10003251</t>
  </si>
  <si>
    <t>Prang Drawing Pencil Set</t>
  </si>
  <si>
    <t>CA-2017-116645</t>
  </si>
  <si>
    <t>OFF-AR-10001044</t>
  </si>
  <si>
    <t>BOSTON Ranger #55 Pencil Sharpener, Black</t>
  </si>
  <si>
    <t>US-2016-115819</t>
  </si>
  <si>
    <t>CA-2014-156349</t>
  </si>
  <si>
    <t>ML-17395</t>
  </si>
  <si>
    <t>Marina Lichtenstein</t>
  </si>
  <si>
    <t>CA-2017-138380</t>
  </si>
  <si>
    <t>US-2016-113509</t>
  </si>
  <si>
    <t>TEC-AC-10004855</t>
  </si>
  <si>
    <t>V7 USB Numeric Keypad</t>
  </si>
  <si>
    <t>CA-2015-130022</t>
  </si>
  <si>
    <t>OFF-LA-10002787</t>
  </si>
  <si>
    <t>Avery 480</t>
  </si>
  <si>
    <t>US-2016-118780</t>
  </si>
  <si>
    <t>OFF-ST-10000352</t>
  </si>
  <si>
    <t>Acco Perma 2700 Stacking Storage Drawers</t>
  </si>
  <si>
    <t>CA-2017-108560</t>
  </si>
  <si>
    <t>JC-15385</t>
  </si>
  <si>
    <t>Jenna Caffey</t>
  </si>
  <si>
    <t>Kent</t>
  </si>
  <si>
    <t>98031</t>
  </si>
  <si>
    <t>FUR-FU-10002937</t>
  </si>
  <si>
    <t>GE 48" Fluorescent Tube, Cool White Energy Saver, 34 Watts, 30/Box</t>
  </si>
  <si>
    <t>CA-2015-157084</t>
  </si>
  <si>
    <t>JG-15160</t>
  </si>
  <si>
    <t>James Galang</t>
  </si>
  <si>
    <t>CA-2015-164539</t>
  </si>
  <si>
    <t>CA-2015-143119</t>
  </si>
  <si>
    <t>MC-17275</t>
  </si>
  <si>
    <t>Marc Crier</t>
  </si>
  <si>
    <t>Lafayette</t>
  </si>
  <si>
    <t>70506</t>
  </si>
  <si>
    <t>CA-2017-101049</t>
  </si>
  <si>
    <t>FUR-FU-10004415</t>
  </si>
  <si>
    <t>Stacking Tray, Side-Loading, Legal, Smoke</t>
  </si>
  <si>
    <t>CA-2016-106530</t>
  </si>
  <si>
    <t>OFF-ST-10002011</t>
  </si>
  <si>
    <t>Smead Adjustable Mobile File Trolley with Lockable Top</t>
  </si>
  <si>
    <t>CA-2014-168984</t>
  </si>
  <si>
    <t>NW-18400</t>
  </si>
  <si>
    <t>Natalie Webber</t>
  </si>
  <si>
    <t>Tigard</t>
  </si>
  <si>
    <t>97224</t>
  </si>
  <si>
    <t>CA-2016-157266</t>
  </si>
  <si>
    <t>TB-21280</t>
  </si>
  <si>
    <t>Toby Braunhardt</t>
  </si>
  <si>
    <t>District of Columbia</t>
  </si>
  <si>
    <t>20016</t>
  </si>
  <si>
    <t>OFF-PA-10002689</t>
  </si>
  <si>
    <t>Weyerhaeuser First Choice Laser/Copy Paper (20Lb. and 88 Bright)</t>
  </si>
  <si>
    <t>US-2014-134712</t>
  </si>
  <si>
    <t>BS-11380</t>
  </si>
  <si>
    <t>Bill Stewart</t>
  </si>
  <si>
    <t>Skokie</t>
  </si>
  <si>
    <t>60076</t>
  </si>
  <si>
    <t>CA-2015-111829</t>
  </si>
  <si>
    <t>OFF-ST-10000142</t>
  </si>
  <si>
    <t>Deluxe Rollaway Locking File with Drawer</t>
  </si>
  <si>
    <t>CA-2015-105221</t>
  </si>
  <si>
    <t>CA-2015-120341</t>
  </si>
  <si>
    <t>OFF-BI-10004224</t>
  </si>
  <si>
    <t>Catalog Binders with Expanding Posts</t>
  </si>
  <si>
    <t>CA-2014-135699</t>
  </si>
  <si>
    <t>HH-15010</t>
  </si>
  <si>
    <t>Hilary Holden</t>
  </si>
  <si>
    <t>OFF-PA-10004475</t>
  </si>
  <si>
    <t>Xerox 1940</t>
  </si>
  <si>
    <t>US-2017-132444</t>
  </si>
  <si>
    <t>CD-12280</t>
  </si>
  <si>
    <t>Christina DeMoss</t>
  </si>
  <si>
    <t>CA-2014-127159</t>
  </si>
  <si>
    <t>CA-2017-161809</t>
  </si>
  <si>
    <t>TH-21100</t>
  </si>
  <si>
    <t>Thea Hendricks</t>
  </si>
  <si>
    <t>TEC-PH-10004922</t>
  </si>
  <si>
    <t>RCA Visys Integrated PBX 8-Line Router</t>
  </si>
  <si>
    <t>CA-2017-127285</t>
  </si>
  <si>
    <t>MM-18055</t>
  </si>
  <si>
    <t>Michelle Moray</t>
  </si>
  <si>
    <t>OFF-BI-10004330</t>
  </si>
  <si>
    <t>GBC Velobind Prepunched Cover Sets, Regency Series</t>
  </si>
  <si>
    <t>CA-2017-144526</t>
  </si>
  <si>
    <t>TEC-PH-10002549</t>
  </si>
  <si>
    <t>Polycom SoundPoint IP 450 VoIP phone</t>
  </si>
  <si>
    <t>CA-2016-128531</t>
  </si>
  <si>
    <t>NS-18505</t>
  </si>
  <si>
    <t>Neola Schneider</t>
  </si>
  <si>
    <t>US-2015-157154</t>
  </si>
  <si>
    <t>FUR-TA-10001889</t>
  </si>
  <si>
    <t>Bush Advantage Collection Racetrack Conference Table</t>
  </si>
  <si>
    <t>CA-2017-159457</t>
  </si>
  <si>
    <t>TEC-PH-10002185</t>
  </si>
  <si>
    <t>QVS USB Car Charger 2-Port 2.1Amp for iPod/iPhone/iPad/iPad 2/iPad 3</t>
  </si>
  <si>
    <t>CA-2016-107615</t>
  </si>
  <si>
    <t>RB-19645</t>
  </si>
  <si>
    <t>Robert Barroso</t>
  </si>
  <si>
    <t>North Las Vegas</t>
  </si>
  <si>
    <t>89031</t>
  </si>
  <si>
    <t>TEC-AC-10001013</t>
  </si>
  <si>
    <t>Logitech ClearChat Comfort/USB Headset H390</t>
  </si>
  <si>
    <t>CA-2017-111647</t>
  </si>
  <si>
    <t>TEC-PH-10002726</t>
  </si>
  <si>
    <t>netTALK DUO VoIP Telephone Service</t>
  </si>
  <si>
    <t>CA-2015-150560</t>
  </si>
  <si>
    <t>SW-20455</t>
  </si>
  <si>
    <t>Shaun Weien</t>
  </si>
  <si>
    <t>Suffolk</t>
  </si>
  <si>
    <t>23434</t>
  </si>
  <si>
    <t>OFF-LA-10003930</t>
  </si>
  <si>
    <t>Dot Matrix Printer Tape Reel Labels, White, 5000/Box</t>
  </si>
  <si>
    <t>CA-2015-143077</t>
  </si>
  <si>
    <t>FUR-FU-10003535</t>
  </si>
  <si>
    <t>Howard Miller Distant Time Traveler Alarm Clock</t>
  </si>
  <si>
    <t>CA-2016-122728</t>
  </si>
  <si>
    <t>EB-13930</t>
  </si>
  <si>
    <t>Eric Barreto</t>
  </si>
  <si>
    <t>CA-2014-122882</t>
  </si>
  <si>
    <t>US-2016-101497</t>
  </si>
  <si>
    <t>PS-18760</t>
  </si>
  <si>
    <t>Pamela Stobb</t>
  </si>
  <si>
    <t>CA-2016-147585</t>
  </si>
  <si>
    <t>FUR-FU-10002597</t>
  </si>
  <si>
    <t>C-Line Magnetic Cubicle Keepers, Clear Polypropylene</t>
  </si>
  <si>
    <t>CA-2017-149489</t>
  </si>
  <si>
    <t>OFF-AP-10002495</t>
  </si>
  <si>
    <t>Acco Smartsocket Table Surge Protector, 6 Color-Coded Adapter Outlets</t>
  </si>
  <si>
    <t>CA-2017-143798</t>
  </si>
  <si>
    <t>OFF-PA-10000788</t>
  </si>
  <si>
    <t>Xerox 210</t>
  </si>
  <si>
    <t>CA-2014-142839</t>
  </si>
  <si>
    <t>CA-2017-129833</t>
  </si>
  <si>
    <t>HF-14995</t>
  </si>
  <si>
    <t>Herbert Flentye</t>
  </si>
  <si>
    <t>Indianapolis</t>
  </si>
  <si>
    <t>46203</t>
  </si>
  <si>
    <t>OFF-PA-10000575</t>
  </si>
  <si>
    <t>Wirebound Message Books, Four 2 3/4 x 5 White Forms per Page</t>
  </si>
  <si>
    <t>US-2016-154361</t>
  </si>
  <si>
    <t>HZ-14950</t>
  </si>
  <si>
    <t>Henia Zydlo</t>
  </si>
  <si>
    <t>FUR-FU-10004020</t>
  </si>
  <si>
    <t>Advantus Panel Wall Acrylic Frame</t>
  </si>
  <si>
    <t>US-2016-158708</t>
  </si>
  <si>
    <t>TEC-AC-10003133</t>
  </si>
  <si>
    <t>Memorex Mini Travel Drive 4 GB USB 2.0 Flash Drive</t>
  </si>
  <si>
    <t>CA-2015-156335</t>
  </si>
  <si>
    <t>TEC-AC-10002006</t>
  </si>
  <si>
    <t>Memorex Micro Travel Drive 16 GB</t>
  </si>
  <si>
    <t>CA-2015-148376</t>
  </si>
  <si>
    <t>OFF-AP-10000240</t>
  </si>
  <si>
    <t>Belkin F9G930V10-GRY 9 Outlet Surge</t>
  </si>
  <si>
    <t>CA-2014-135657</t>
  </si>
  <si>
    <t>CA-2015-114069</t>
  </si>
  <si>
    <t>CA-2014-139857</t>
  </si>
  <si>
    <t>CD-12790</t>
  </si>
  <si>
    <t>Cynthia Delaney</t>
  </si>
  <si>
    <t>OFF-FA-10001843</t>
  </si>
  <si>
    <t>CA-2016-106306</t>
  </si>
  <si>
    <t>OFF-BI-10003676</t>
  </si>
  <si>
    <t>GBC Standard Recycled Report Covers, Clear Plastic Sheets</t>
  </si>
  <si>
    <t>CA-2015-100545</t>
  </si>
  <si>
    <t>CA-2017-123491</t>
  </si>
  <si>
    <t>JK-15205</t>
  </si>
  <si>
    <t>Jamie Kunitz</t>
  </si>
  <si>
    <t>OFF-LA-10003077</t>
  </si>
  <si>
    <t>Avery 500</t>
  </si>
  <si>
    <t>CA-2015-145401</t>
  </si>
  <si>
    <t>OFF-PA-10004405</t>
  </si>
  <si>
    <t>Rediform Voice Mail Log Books</t>
  </si>
  <si>
    <t>US-2017-124968</t>
  </si>
  <si>
    <t>CA-2017-104003</t>
  </si>
  <si>
    <t>FUR-BO-10003965</t>
  </si>
  <si>
    <t>O'Sullivan Manor Hill 2-Door Library in Brianna Oak</t>
  </si>
  <si>
    <t>CA-2016-154788</t>
  </si>
  <si>
    <t>CA-2016-169943</t>
  </si>
  <si>
    <t>US-2015-123218</t>
  </si>
  <si>
    <t>CA-2015-127453</t>
  </si>
  <si>
    <t>OFF-AP-10000828</t>
  </si>
  <si>
    <t>Avanti 4.4 Cu. Ft. Refrigerator</t>
  </si>
  <si>
    <t>US-2017-164056</t>
  </si>
  <si>
    <t>FM-14215</t>
  </si>
  <si>
    <t>Filia McAdams</t>
  </si>
  <si>
    <t>FUR-TA-10001307</t>
  </si>
  <si>
    <t>SAFCO PlanMaster Heigh-Adjustable Drafting Table Base, 43w x 30d x 30-37h, Black</t>
  </si>
  <si>
    <t>CA-2016-106894</t>
  </si>
  <si>
    <t>TEC-AC-10003063</t>
  </si>
  <si>
    <t>Micro Innovations USB RF Wireless Keyboard with Mouse</t>
  </si>
  <si>
    <t>CA-2014-125136</t>
  </si>
  <si>
    <t>OFF-PA-10001457</t>
  </si>
  <si>
    <t>White GlueTop Scratch Pads</t>
  </si>
  <si>
    <t>US-2016-131149</t>
  </si>
  <si>
    <t>OFF-ST-10000689</t>
  </si>
  <si>
    <t>Fellowes Strictly Business Drawer File, Letter/Legal Size</t>
  </si>
  <si>
    <t>CA-2017-101483</t>
  </si>
  <si>
    <t>OFF-AP-10002082</t>
  </si>
  <si>
    <t>Holmes HEPA Air Purifier</t>
  </si>
  <si>
    <t>CA-2015-130204</t>
  </si>
  <si>
    <t>CA-2014-110527</t>
  </si>
  <si>
    <t>ED-13885</t>
  </si>
  <si>
    <t>Emily Ducich</t>
  </si>
  <si>
    <t>OFF-LA-10000262</t>
  </si>
  <si>
    <t>Avery 494</t>
  </si>
  <si>
    <t>CA-2017-152807</t>
  </si>
  <si>
    <t>OFF-PA-10004355</t>
  </si>
  <si>
    <t>Xerox 231</t>
  </si>
  <si>
    <t>CA-2014-133270</t>
  </si>
  <si>
    <t>OFF-AR-10002656</t>
  </si>
  <si>
    <t>Sanford Liquid Accent Highlighters</t>
  </si>
  <si>
    <t>CA-2016-155670</t>
  </si>
  <si>
    <t>OFF-BI-10000138</t>
  </si>
  <si>
    <t>Acco Translucent Poly Ring Binders</t>
  </si>
  <si>
    <t>US-2014-157406</t>
  </si>
  <si>
    <t>DA-13450</t>
  </si>
  <si>
    <t>Dianna Arnett</t>
  </si>
  <si>
    <t>CA-2015-139094</t>
  </si>
  <si>
    <t>FUR-TA-10004607</t>
  </si>
  <si>
    <t>Hon 2111 Invitation Series Straight Table</t>
  </si>
  <si>
    <t>CA-2017-168837</t>
  </si>
  <si>
    <t>JW-15955</t>
  </si>
  <si>
    <t>Joni Wasserman</t>
  </si>
  <si>
    <t>CA-2017-116715</t>
  </si>
  <si>
    <t>CA-2015-135622</t>
  </si>
  <si>
    <t>OFF-PA-10000100</t>
  </si>
  <si>
    <t>Xerox 1945</t>
  </si>
  <si>
    <t>US-2015-107349</t>
  </si>
  <si>
    <t>CA-2014-139017</t>
  </si>
  <si>
    <t>RM-19375</t>
  </si>
  <si>
    <t>Raymond Messe</t>
  </si>
  <si>
    <t>CA-2014-141817</t>
  </si>
  <si>
    <t>CA-2015-130785</t>
  </si>
  <si>
    <t>FUR-BO-10000330</t>
  </si>
  <si>
    <t>Sauder Camden County Barrister Bookcase, Planked Cherry Finish</t>
  </si>
  <si>
    <t>CA-2016-110254</t>
  </si>
  <si>
    <t>ML-17755</t>
  </si>
  <si>
    <t>Max Ludwig</t>
  </si>
  <si>
    <t>US-2014-158057</t>
  </si>
  <si>
    <t>CC-12685</t>
  </si>
  <si>
    <t>Craig Carroll</t>
  </si>
  <si>
    <t>Greensboro</t>
  </si>
  <si>
    <t>27405</t>
  </si>
  <si>
    <t>CA-2017-146024</t>
  </si>
  <si>
    <t>CA-2016-129686</t>
  </si>
  <si>
    <t>CA-2014-118976</t>
  </si>
  <si>
    <t>OFF-BI-10001628</t>
  </si>
  <si>
    <t>Acco Data Flex Cable Posts For Top &amp; Bottom Load Binders, 6" Capacity</t>
  </si>
  <si>
    <t>CA-2015-105347</t>
  </si>
  <si>
    <t>OFF-PA-10000675</t>
  </si>
  <si>
    <t>Xerox 1919</t>
  </si>
  <si>
    <t>CA-2016-124667</t>
  </si>
  <si>
    <t>TEC-AC-10003447</t>
  </si>
  <si>
    <t>Micropad Numeric Keypads</t>
  </si>
  <si>
    <t>CA-2015-111094</t>
  </si>
  <si>
    <t>OFF-PA-10001609</t>
  </si>
  <si>
    <t>Tops Wirebound Message Log Books</t>
  </si>
  <si>
    <t>CA-2017-166317</t>
  </si>
  <si>
    <t>JE-15610</t>
  </si>
  <si>
    <t>Jim Epp</t>
  </si>
  <si>
    <t>CA-2015-154326</t>
  </si>
  <si>
    <t>RP-19855</t>
  </si>
  <si>
    <t>Roy Phan</t>
  </si>
  <si>
    <t>Kenosha</t>
  </si>
  <si>
    <t>53142</t>
  </si>
  <si>
    <t>TEC-PH-10001819</t>
  </si>
  <si>
    <t>Innergie mMini Combo Duo USB Travel Charging Kit</t>
  </si>
  <si>
    <t>CA-2014-102008</t>
  </si>
  <si>
    <t>CA-2014-120474</t>
  </si>
  <si>
    <t>FUR-CH-10001854</t>
  </si>
  <si>
    <t>Office Star - Professional Matrix Back Chair with 2-to-1 Synchro Tilt and Mesh Fabric Seat</t>
  </si>
  <si>
    <t>CA-2014-104773</t>
  </si>
  <si>
    <t>TB-21175</t>
  </si>
  <si>
    <t>Thomas Boland</t>
  </si>
  <si>
    <t>OFF-ST-10000777</t>
  </si>
  <si>
    <t>Companion Letter/Legal File, Black</t>
  </si>
  <si>
    <t>CA-2016-140774</t>
  </si>
  <si>
    <t>BE-11455</t>
  </si>
  <si>
    <t>Brad Eason</t>
  </si>
  <si>
    <t>Olathe</t>
  </si>
  <si>
    <t>Kansas</t>
  </si>
  <si>
    <t>66062</t>
  </si>
  <si>
    <t>US-2017-139465</t>
  </si>
  <si>
    <t>OFF-ST-10002352</t>
  </si>
  <si>
    <t>Iris Project Case</t>
  </si>
  <si>
    <t>CA-2016-100965</t>
  </si>
  <si>
    <t>CA-2016-121034</t>
  </si>
  <si>
    <t>JF-15565</t>
  </si>
  <si>
    <t>Jill Fjeld</t>
  </si>
  <si>
    <t>CA-2016-149461</t>
  </si>
  <si>
    <t>CA-2017-158379</t>
  </si>
  <si>
    <t>US-2016-116729</t>
  </si>
  <si>
    <t>TEC-PH-10002200</t>
  </si>
  <si>
    <t>Samsung Galaxy Note 2</t>
  </si>
  <si>
    <t>CA-2016-164938</t>
  </si>
  <si>
    <t>PB-19210</t>
  </si>
  <si>
    <t>Phillip Breyer</t>
  </si>
  <si>
    <t>Tulsa</t>
  </si>
  <si>
    <t>74133</t>
  </si>
  <si>
    <t>TEC-PH-10004897</t>
  </si>
  <si>
    <t>Mediabridge Sport Armband iPhone 5s</t>
  </si>
  <si>
    <t>CA-2016-165484</t>
  </si>
  <si>
    <t>FUR-FU-10001196</t>
  </si>
  <si>
    <t>DAX Cubicle Frames - 8x10</t>
  </si>
  <si>
    <t>CA-2014-132612</t>
  </si>
  <si>
    <t>US-2017-161193</t>
  </si>
  <si>
    <t>BT-11680</t>
  </si>
  <si>
    <t>Brian Thompson</t>
  </si>
  <si>
    <t>FUR-FU-10001861</t>
  </si>
  <si>
    <t>Floodlight Indoor Halogen Bulbs, 1 Bulb per Pack, 60 Watts</t>
  </si>
  <si>
    <t>CA-2015-131597</t>
  </si>
  <si>
    <t>CA-2015-164833</t>
  </si>
  <si>
    <t>OFF-LA-10000443</t>
  </si>
  <si>
    <t>Avery 501</t>
  </si>
  <si>
    <t>CA-2015-125423</t>
  </si>
  <si>
    <t>OFF-LA-10001771</t>
  </si>
  <si>
    <t>Avery 513</t>
  </si>
  <si>
    <t>US-2014-130379</t>
  </si>
  <si>
    <t>JL-15235</t>
  </si>
  <si>
    <t>Janet Lee</t>
  </si>
  <si>
    <t>OFF-AP-10001394</t>
  </si>
  <si>
    <t>Harmony Air Purifier</t>
  </si>
  <si>
    <t>CA-2016-168956</t>
  </si>
  <si>
    <t>OFF-AP-10004233</t>
  </si>
  <si>
    <t>Honeywell Enviracaire Portable Air Cleaner for up to 8 x 10 Room</t>
  </si>
  <si>
    <t>CA-2016-167507</t>
  </si>
  <si>
    <t>CA-2016-109344</t>
  </si>
  <si>
    <t>CH-12070</t>
  </si>
  <si>
    <t>Cathy Hwang</t>
  </si>
  <si>
    <t>Raleigh</t>
  </si>
  <si>
    <t>27604</t>
  </si>
  <si>
    <t>TEC-PH-10002624</t>
  </si>
  <si>
    <t>Samsung Galaxy S4 Mini</t>
  </si>
  <si>
    <t>US-2015-140851</t>
  </si>
  <si>
    <t>ND-18460</t>
  </si>
  <si>
    <t>Neil Ducich</t>
  </si>
  <si>
    <t>Macon</t>
  </si>
  <si>
    <t>31204</t>
  </si>
  <si>
    <t>OFF-PA-10000019</t>
  </si>
  <si>
    <t>Xerox 1931</t>
  </si>
  <si>
    <t>CA-2014-103373</t>
  </si>
  <si>
    <t>TEC-PH-10002885</t>
  </si>
  <si>
    <t>Apple iPhone 5</t>
  </si>
  <si>
    <t>CA-2017-145884</t>
  </si>
  <si>
    <t>TEC-PH-10000895</t>
  </si>
  <si>
    <t>Polycom VVX 310 VoIP phone</t>
  </si>
  <si>
    <t>CA-2015-131422</t>
  </si>
  <si>
    <t>CA-2017-162691</t>
  </si>
  <si>
    <t>TEC-MA-10000488</t>
  </si>
  <si>
    <t>Bady BDG101FRU Card Printer</t>
  </si>
  <si>
    <t>CA-2014-141278</t>
  </si>
  <si>
    <t>CA-2017-122693</t>
  </si>
  <si>
    <t>OFF-AP-10002518</t>
  </si>
  <si>
    <t>Kensington 7 Outlet MasterPiece Power Center</t>
  </si>
  <si>
    <t>CA-2014-117345</t>
  </si>
  <si>
    <t>BF-10975</t>
  </si>
  <si>
    <t>Barbara Fisher</t>
  </si>
  <si>
    <t>CA-2016-157763</t>
  </si>
  <si>
    <t>KH-16330</t>
  </si>
  <si>
    <t>Katharine Harms</t>
  </si>
  <si>
    <t>Bowling Green</t>
  </si>
  <si>
    <t>42104</t>
  </si>
  <si>
    <t>FUR-CH-10000988</t>
  </si>
  <si>
    <t>Hon Olson Stacker Stools</t>
  </si>
  <si>
    <t>CA-2015-135391</t>
  </si>
  <si>
    <t>OFF-LA-10001074</t>
  </si>
  <si>
    <t>Round Specialty Laser Printer Labels</t>
  </si>
  <si>
    <t>US-2017-113852</t>
  </si>
  <si>
    <t>GW-14605</t>
  </si>
  <si>
    <t>Giulietta Weimer</t>
  </si>
  <si>
    <t>TEC-AC-10003027</t>
  </si>
  <si>
    <t>Imation�8GB Mini TravelDrive USB 2.0�Flash Drive</t>
  </si>
  <si>
    <t>US-2017-158512</t>
  </si>
  <si>
    <t>CA-2017-128370</t>
  </si>
  <si>
    <t>CA-2015-160472</t>
  </si>
  <si>
    <t>OFF-ST-10000464</t>
  </si>
  <si>
    <t>Multi-Use Personal File Cart and Caster Set, Three Stacking Bins</t>
  </si>
  <si>
    <t>CA-2014-114643</t>
  </si>
  <si>
    <t>OFF-AR-10003631</t>
  </si>
  <si>
    <t>US-2017-158218</t>
  </si>
  <si>
    <t>CA-2015-121608</t>
  </si>
  <si>
    <t>US-2017-121251</t>
  </si>
  <si>
    <t>FUR-BO-10001918</t>
  </si>
  <si>
    <t>Sauder Forest Hills Library with Doors, Woodland Oak Finish</t>
  </si>
  <si>
    <t>CA-2014-151078</t>
  </si>
  <si>
    <t>US-2016-100839</t>
  </si>
  <si>
    <t>NC-18625</t>
  </si>
  <si>
    <t>Noah Childs</t>
  </si>
  <si>
    <t>FUR-TA-10004575</t>
  </si>
  <si>
    <t>Hon 5100 Series Wood Tables</t>
  </si>
  <si>
    <t>US-2017-116659</t>
  </si>
  <si>
    <t>TEC-PH-10002824</t>
  </si>
  <si>
    <t>Jabra SPEAK 410 Multidevice Speakerphone</t>
  </si>
  <si>
    <t>CA-2017-118857</t>
  </si>
  <si>
    <t>FUR-FU-10004460</t>
  </si>
  <si>
    <t>Howard Miller 12" Round Wall Clock</t>
  </si>
  <si>
    <t>CA-2015-127110</t>
  </si>
  <si>
    <t>OFF-PA-10003309</t>
  </si>
  <si>
    <t>Xerox 211</t>
  </si>
  <si>
    <t>CA-2016-148201</t>
  </si>
  <si>
    <t>CA-2014-116932</t>
  </si>
  <si>
    <t>ME-18010</t>
  </si>
  <si>
    <t>Michelle Ellison</t>
  </si>
  <si>
    <t>OFF-AR-10002067</t>
  </si>
  <si>
    <t>Newell 334</t>
  </si>
  <si>
    <t>CA-2017-142888</t>
  </si>
  <si>
    <t>BP-11230</t>
  </si>
  <si>
    <t>Benjamin Patterson</t>
  </si>
  <si>
    <t>Spokane</t>
  </si>
  <si>
    <t>99207</t>
  </si>
  <si>
    <t>FUR-TA-10004767</t>
  </si>
  <si>
    <t>Safco Drafting Table</t>
  </si>
  <si>
    <t>CA-2014-147914</t>
  </si>
  <si>
    <t>US-2016-112977</t>
  </si>
  <si>
    <t>FUR-BO-10003272</t>
  </si>
  <si>
    <t>O'Sullivan Living Dimensions 5-Shelf Bookcases</t>
  </si>
  <si>
    <t>CA-2017-112039</t>
  </si>
  <si>
    <t>JC-15775</t>
  </si>
  <si>
    <t>John Castell</t>
  </si>
  <si>
    <t>CA-2017-118885</t>
  </si>
  <si>
    <t>US-2017-166611</t>
  </si>
  <si>
    <t>CA-2015-109512</t>
  </si>
  <si>
    <t>OFF-EN-10002621</t>
  </si>
  <si>
    <t>CA-2016-118570</t>
  </si>
  <si>
    <t>OFF-PA-10001289</t>
  </si>
  <si>
    <t>White Computer Printout Paper by Universal</t>
  </si>
  <si>
    <t>CA-2017-154718</t>
  </si>
  <si>
    <t>OFF-LA-10003714</t>
  </si>
  <si>
    <t>Avery 510</t>
  </si>
  <si>
    <t>CA-2016-147578</t>
  </si>
  <si>
    <t>FUR-FU-10001889</t>
  </si>
  <si>
    <t>Ultra Door Pull Handle</t>
  </si>
  <si>
    <t>CA-2014-140165</t>
  </si>
  <si>
    <t>CA-2014-142587</t>
  </si>
  <si>
    <t>CA-2014-157623</t>
  </si>
  <si>
    <t>CA-2017-145310</t>
  </si>
  <si>
    <t>CA-2016-100083</t>
  </si>
  <si>
    <t>OFF-PA-10000241</t>
  </si>
  <si>
    <t>IBM Multi-Purpose Copy Paper, 8 1/2 x 11", Case</t>
  </si>
  <si>
    <t>US-2017-108063</t>
  </si>
  <si>
    <t>AS-10090</t>
  </si>
  <si>
    <t>Adam Shillingsburg</t>
  </si>
  <si>
    <t>Charlottesville</t>
  </si>
  <si>
    <t>22901</t>
  </si>
  <si>
    <t>OFF-AR-10001446</t>
  </si>
  <si>
    <t>Newell 309</t>
  </si>
  <si>
    <t>CA-2015-109197</t>
  </si>
  <si>
    <t>OFF-BI-10004632</t>
  </si>
  <si>
    <t>Ibico Hi-Tech Manual Binding System</t>
  </si>
  <si>
    <t>CA-2017-141789</t>
  </si>
  <si>
    <t>AC-10450</t>
  </si>
  <si>
    <t>Amy Cox</t>
  </si>
  <si>
    <t>OFF-BI-10001359</t>
  </si>
  <si>
    <t>GBC DocuBind TL300 Electric Binding System</t>
  </si>
  <si>
    <t>CA-2014-169775</t>
  </si>
  <si>
    <t>OFF-EN-10001749</t>
  </si>
  <si>
    <t>Jiffy Padded Mailers with Self-Seal Closure</t>
  </si>
  <si>
    <t>CA-2016-140543</t>
  </si>
  <si>
    <t>CA-2016-151141</t>
  </si>
  <si>
    <t>TEC-PH-10004924</t>
  </si>
  <si>
    <t>SKILCRAFT Telephone Shoulder Rest, 2" x 6.5" x 2.5", Black</t>
  </si>
  <si>
    <t>CA-2017-167094</t>
  </si>
  <si>
    <t>CA-2017-154410</t>
  </si>
  <si>
    <t>MD-17860</t>
  </si>
  <si>
    <t>Michael Dominguez</t>
  </si>
  <si>
    <t>US-2016-150567</t>
  </si>
  <si>
    <t>OFF-BI-10001757</t>
  </si>
  <si>
    <t>Pressboard Hanging Data Binders for Unburst Sheets</t>
  </si>
  <si>
    <t>CA-2015-157959</t>
  </si>
  <si>
    <t>FUR-FU-10004093</t>
  </si>
  <si>
    <t>Hand-Finished Solid Wood Document Frame</t>
  </si>
  <si>
    <t>CA-2017-105886</t>
  </si>
  <si>
    <t>DB-13660</t>
  </si>
  <si>
    <t>Duane Benoit</t>
  </si>
  <si>
    <t>FUR-FU-10001037</t>
  </si>
  <si>
    <t>DAX Charcoal/Nickel-Tone Document Frame, 5 x 7</t>
  </si>
  <si>
    <t>CA-2016-105963</t>
  </si>
  <si>
    <t>CA-2017-121503</t>
  </si>
  <si>
    <t>OFF-PA-10001878</t>
  </si>
  <si>
    <t>Xerox 1891</t>
  </si>
  <si>
    <t>CA-2014-103366</t>
  </si>
  <si>
    <t>EH-13990</t>
  </si>
  <si>
    <t>Erica Hackney</t>
  </si>
  <si>
    <t>CA-2017-124597</t>
  </si>
  <si>
    <t>OFF-LA-10003190</t>
  </si>
  <si>
    <t>Avery 474</t>
  </si>
  <si>
    <t>CA-2015-105634</t>
  </si>
  <si>
    <t>CA-2015-123673</t>
  </si>
  <si>
    <t>TEC-PH-10001809</t>
  </si>
  <si>
    <t>Panasonic KX T7736-B Digital phone</t>
  </si>
  <si>
    <t>US-2017-111423</t>
  </si>
  <si>
    <t>EH-13765</t>
  </si>
  <si>
    <t>Edward Hooks</t>
  </si>
  <si>
    <t>Watertown</t>
  </si>
  <si>
    <t>13601</t>
  </si>
  <si>
    <t>OFF-BI-10003091</t>
  </si>
  <si>
    <t>GBC DocuBind TL200 Manual Binding Machine</t>
  </si>
  <si>
    <t>CA-2015-125178</t>
  </si>
  <si>
    <t>OFF-ST-10002562</t>
  </si>
  <si>
    <t>Staple magnet</t>
  </si>
  <si>
    <t>CA-2016-156685</t>
  </si>
  <si>
    <t>SC-20230</t>
  </si>
  <si>
    <t>Scot Coram</t>
  </si>
  <si>
    <t>76017</t>
  </si>
  <si>
    <t>TEC-PH-10004345</t>
  </si>
  <si>
    <t>Cisco SPA 502G IP Phone</t>
  </si>
  <si>
    <t>CA-2017-126865</t>
  </si>
  <si>
    <t>CA-2017-102834</t>
  </si>
  <si>
    <t>TEC-AC-10001908</t>
  </si>
  <si>
    <t>Logitech Wireless Headset h800</t>
  </si>
  <si>
    <t>US-2016-139710</t>
  </si>
  <si>
    <t>TEC-PH-10001198</t>
  </si>
  <si>
    <t>Avaya 4621SW VoIP phone</t>
  </si>
  <si>
    <t>CA-2017-121538</t>
  </si>
  <si>
    <t>US-2017-101539</t>
  </si>
  <si>
    <t>OFF-PA-10001972</t>
  </si>
  <si>
    <t>Xerox 214</t>
  </si>
  <si>
    <t>CA-2016-152121</t>
  </si>
  <si>
    <t>TEC-PH-10002483</t>
  </si>
  <si>
    <t>Motorola Moto X</t>
  </si>
  <si>
    <t>CA-2017-161200</t>
  </si>
  <si>
    <t>FUR-BO-10000468</t>
  </si>
  <si>
    <t>O'Sullivan 2-Shelf Heavy-Duty Bookcases</t>
  </si>
  <si>
    <t>CA-2017-101245</t>
  </si>
  <si>
    <t>OFF-PA-10003129</t>
  </si>
  <si>
    <t>Tops White Computer Printout Paper</t>
  </si>
  <si>
    <t>CA-2015-141768</t>
  </si>
  <si>
    <t>FUR-FU-10002268</t>
  </si>
  <si>
    <t>Ultra Door Push Plate</t>
  </si>
  <si>
    <t>CA-2016-112109</t>
  </si>
  <si>
    <t>JE-15715</t>
  </si>
  <si>
    <t>Joe Elijah</t>
  </si>
  <si>
    <t>Broomfield</t>
  </si>
  <si>
    <t>80020</t>
  </si>
  <si>
    <t>OFF-BI-10002082</t>
  </si>
  <si>
    <t>GBC Twin Loop Wire Binding Elements</t>
  </si>
  <si>
    <t>CA-2017-144064</t>
  </si>
  <si>
    <t>CA-2016-108581</t>
  </si>
  <si>
    <t>TEC-AC-10001109</t>
  </si>
  <si>
    <t>Logitech Trackman Marble Mouse</t>
  </si>
  <si>
    <t>CA-2017-157987</t>
  </si>
  <si>
    <t>AC-10615</t>
  </si>
  <si>
    <t>Ann Chong</t>
  </si>
  <si>
    <t>CA-2017-110905</t>
  </si>
  <si>
    <t>CA-2017-165841</t>
  </si>
  <si>
    <t>TEC-PH-10002103</t>
  </si>
  <si>
    <t>Jabra SPEAK 410</t>
  </si>
  <si>
    <t>CA-2017-117485</t>
  </si>
  <si>
    <t>TEC-AC-10004659</t>
  </si>
  <si>
    <t>Imation�Secure+ Hardware Encrypted USB 2.0�Flash Drive; 16GB</t>
  </si>
  <si>
    <t>CA-2017-140242</t>
  </si>
  <si>
    <t>OFF-AR-10004752</t>
  </si>
  <si>
    <t>Blackstonian Pencils</t>
  </si>
  <si>
    <t>CA-2014-148950</t>
  </si>
  <si>
    <t>JD-16015</t>
  </si>
  <si>
    <t>Joy Daniels</t>
  </si>
  <si>
    <t>OFF-BI-10001249</t>
  </si>
  <si>
    <t>Avery Heavy-Duty EZD View Binder with Locking Rings</t>
  </si>
  <si>
    <t>CA-2014-110408</t>
  </si>
  <si>
    <t>CA-2015-109939</t>
  </si>
  <si>
    <t>OFF-AR-10000127</t>
  </si>
  <si>
    <t>Newell 321</t>
  </si>
  <si>
    <t>CA-2016-112669</t>
  </si>
  <si>
    <t>CA-2015-119592</t>
  </si>
  <si>
    <t>OFF-BI-10004187</t>
  </si>
  <si>
    <t>3-ring staple pack</t>
  </si>
  <si>
    <t>CA-2014-122749</t>
  </si>
  <si>
    <t>TEC-PH-10003811</t>
  </si>
  <si>
    <t>Jabra Supreme Plus Driver Edition�Headset</t>
  </si>
  <si>
    <t>CA-2014-164721</t>
  </si>
  <si>
    <t>CA-2016-147417</t>
  </si>
  <si>
    <t>CB-12415</t>
  </si>
  <si>
    <t>Christy Brittain</t>
  </si>
  <si>
    <t>TEC-CO-10001449</t>
  </si>
  <si>
    <t>Hewlett Packard LaserJet 3310 Copier</t>
  </si>
  <si>
    <t>CA-2015-127509</t>
  </si>
  <si>
    <t>OFF-BI-10002393</t>
  </si>
  <si>
    <t>Binder Posts</t>
  </si>
  <si>
    <t>CA-2017-111374</t>
  </si>
  <si>
    <t>CA-2017-133648</t>
  </si>
  <si>
    <t>US-2017-147221</t>
  </si>
  <si>
    <t>JS-16030</t>
  </si>
  <si>
    <t>Joy Smith</t>
  </si>
  <si>
    <t>OFF-AP-10002534</t>
  </si>
  <si>
    <t>3.6 Cubic Foot Counter Height Office Refrigerator</t>
  </si>
  <si>
    <t>CA-2014-131905</t>
  </si>
  <si>
    <t>CA-2017-166128</t>
  </si>
  <si>
    <t>LW-17215</t>
  </si>
  <si>
    <t>Luke Weiss</t>
  </si>
  <si>
    <t>TEC-AC-10001767</t>
  </si>
  <si>
    <t>SanDisk Ultra 64 GB MicroSDHC Class 10 Memory Card</t>
  </si>
  <si>
    <t>CA-2017-163510</t>
  </si>
  <si>
    <t>US-2017-143028</t>
  </si>
  <si>
    <t>CA-2014-111150</t>
  </si>
  <si>
    <t>CA-2017-165386</t>
  </si>
  <si>
    <t>FUR-BO-10003034</t>
  </si>
  <si>
    <t>O'Sullivan Elevations Bookcase, Cherry Finish</t>
  </si>
  <si>
    <t>CA-2014-116407</t>
  </si>
  <si>
    <t>CA-2015-155761</t>
  </si>
  <si>
    <t>SC-20800</t>
  </si>
  <si>
    <t>Stuart Calhoun</t>
  </si>
  <si>
    <t>TEC-AC-10001606</t>
  </si>
  <si>
    <t>Logitech Wireless Performance Mouse MX for PC and Mac</t>
  </si>
  <si>
    <t>CA-2016-145905</t>
  </si>
  <si>
    <t>AM-10705</t>
  </si>
  <si>
    <t>Anne McFarland</t>
  </si>
  <si>
    <t>36830</t>
  </si>
  <si>
    <t>CA-2015-113110</t>
  </si>
  <si>
    <t>OFF-BI-10000088</t>
  </si>
  <si>
    <t>GBC Imprintable Covers</t>
  </si>
  <si>
    <t>CA-2016-168354</t>
  </si>
  <si>
    <t>RH-19510</t>
  </si>
  <si>
    <t>Rick Huthwaite</t>
  </si>
  <si>
    <t>US-2017-111241</t>
  </si>
  <si>
    <t>CA-2015-114237</t>
  </si>
  <si>
    <t>FUR-BO-10004409</t>
  </si>
  <si>
    <t>Safco Value Mate Series Steel Bookcases, Baked Enamel Finish on Steel, Gray</t>
  </si>
  <si>
    <t>CA-2016-113516</t>
  </si>
  <si>
    <t>OFF-BI-10002225</t>
  </si>
  <si>
    <t>Square Ring Data Binders, Rigid 75 Pt. Covers, 11" x 14-7/8"</t>
  </si>
  <si>
    <t>CA-2015-117961</t>
  </si>
  <si>
    <t>CA-2016-128923</t>
  </si>
  <si>
    <t>CA-2017-162481</t>
  </si>
  <si>
    <t>CT-11995</t>
  </si>
  <si>
    <t>Carol Triggs</t>
  </si>
  <si>
    <t>CA-2015-119214</t>
  </si>
  <si>
    <t>OFF-PA-10002893</t>
  </si>
  <si>
    <t>Wirebound Service Call Books, 5 1/2" x 4"</t>
  </si>
  <si>
    <t>CA-2015-122287</t>
  </si>
  <si>
    <t>OFF-PA-10001661</t>
  </si>
  <si>
    <t>Xerox 1922</t>
  </si>
  <si>
    <t>CA-2015-104493</t>
  </si>
  <si>
    <t>OFF-BI-10004817</t>
  </si>
  <si>
    <t>GBC Personal VeloBind Strips</t>
  </si>
  <si>
    <t>US-2017-158946</t>
  </si>
  <si>
    <t>OFF-AR-10001860</t>
  </si>
  <si>
    <t>BIC Liqua Brite Liner</t>
  </si>
  <si>
    <t>CA-2014-129168</t>
  </si>
  <si>
    <t>CA-2016-131835</t>
  </si>
  <si>
    <t>MC-17590</t>
  </si>
  <si>
    <t>Matt Collister</t>
  </si>
  <si>
    <t>Perth Amboy</t>
  </si>
  <si>
    <t>8861</t>
  </si>
  <si>
    <t>CA-2015-142237</t>
  </si>
  <si>
    <t>CA-2016-136434</t>
  </si>
  <si>
    <t>CA-2017-120376</t>
  </si>
  <si>
    <t>TEC-AC-10001114</t>
  </si>
  <si>
    <t>Microsoft Wireless Mobile Mouse 4000</t>
  </si>
  <si>
    <t>CA-2014-106439</t>
  </si>
  <si>
    <t>OFF-FA-10002975</t>
  </si>
  <si>
    <t>CA-2015-133452</t>
  </si>
  <si>
    <t>TEC-AC-10002800</t>
  </si>
  <si>
    <t>Plantronics Audio 478 Stereo USB Headset</t>
  </si>
  <si>
    <t>CA-2016-146521</t>
  </si>
  <si>
    <t>CC-12610</t>
  </si>
  <si>
    <t>Corey Catlett</t>
  </si>
  <si>
    <t>US-2017-110996</t>
  </si>
  <si>
    <t>KA-16525</t>
  </si>
  <si>
    <t>Kelly Andreada</t>
  </si>
  <si>
    <t>Ontario</t>
  </si>
  <si>
    <t>91761</t>
  </si>
  <si>
    <t>CA-2016-129693</t>
  </si>
  <si>
    <t>TC-20980</t>
  </si>
  <si>
    <t>Tamara Chand</t>
  </si>
  <si>
    <t>OFF-BI-10002954</t>
  </si>
  <si>
    <t>Newell 3-Hole Punched Plastic Slotted Magazine Holders for Binders</t>
  </si>
  <si>
    <t>CA-2017-122504</t>
  </si>
  <si>
    <t>TEC-AC-10003289</t>
  </si>
  <si>
    <t>Anker Ultra-Slim Mini Bluetooth 3.0 Wireless Keyboard</t>
  </si>
  <si>
    <t>CA-2014-131051</t>
  </si>
  <si>
    <t>CA-2017-140676</t>
  </si>
  <si>
    <t>BF-11080</t>
  </si>
  <si>
    <t>Bart Folk</t>
  </si>
  <si>
    <t>Baltimore</t>
  </si>
  <si>
    <t>21215</t>
  </si>
  <si>
    <t>OFF-PA-10004082</t>
  </si>
  <si>
    <t>Adams Telephone Message Book w/Frequently-Called Numbers Space, 400 Messages per Book</t>
  </si>
  <si>
    <t>CA-2015-120103</t>
  </si>
  <si>
    <t>OFF-PA-10001295</t>
  </si>
  <si>
    <t>Computer Printout Paper with Letter-Trim Perforations</t>
  </si>
  <si>
    <t>CA-2017-104647</t>
  </si>
  <si>
    <t>CA-2014-110352</t>
  </si>
  <si>
    <t>CA-2016-140501</t>
  </si>
  <si>
    <t>OFF-LA-10003510</t>
  </si>
  <si>
    <t>Avery 4027 File Folder Labels for Dot Matrix Printers, 5000 Labels per Box, White</t>
  </si>
  <si>
    <t>CA-2015-139290</t>
  </si>
  <si>
    <t>OFF-LA-10004008</t>
  </si>
  <si>
    <t>Avery 507</t>
  </si>
  <si>
    <t>CA-2017-166142</t>
  </si>
  <si>
    <t>MM-17260</t>
  </si>
  <si>
    <t>Magdelene Morse</t>
  </si>
  <si>
    <t>OFF-BI-10004094</t>
  </si>
  <si>
    <t>GBC Standard Plastic Binding Systems Combs</t>
  </si>
  <si>
    <t>CA-2014-145926</t>
  </si>
  <si>
    <t>FUR-CH-10004289</t>
  </si>
  <si>
    <t>Global Super Steno Chair</t>
  </si>
  <si>
    <t>CA-2015-149678</t>
  </si>
  <si>
    <t>US-2015-164357</t>
  </si>
  <si>
    <t>OFF-AR-10001177</t>
  </si>
  <si>
    <t>Newell 349</t>
  </si>
  <si>
    <t>US-2016-146570</t>
  </si>
  <si>
    <t>OFF-BI-10001718</t>
  </si>
  <si>
    <t>GBC DocuBind P50 Personal Binding Machine</t>
  </si>
  <si>
    <t>CA-2017-124401</t>
  </si>
  <si>
    <t>US-2014-140116</t>
  </si>
  <si>
    <t>OFF-ST-10000078</t>
  </si>
  <si>
    <t>Tennsco 6- and 18-Compartment Lockers</t>
  </si>
  <si>
    <t>CA-2014-123295</t>
  </si>
  <si>
    <t>AH-10120</t>
  </si>
  <si>
    <t>Adrian Hane</t>
  </si>
  <si>
    <t>FUR-CH-10002372</t>
  </si>
  <si>
    <t>Office Star - Ergonomically Designed Knee Chair</t>
  </si>
  <si>
    <t>CA-2017-167101</t>
  </si>
  <si>
    <t>US-2014-167633</t>
  </si>
  <si>
    <t>BW-11200</t>
  </si>
  <si>
    <t>Ben Wallace</t>
  </si>
  <si>
    <t>Boynton Beach</t>
  </si>
  <si>
    <t>33437</t>
  </si>
  <si>
    <t>OFF-PA-10004888</t>
  </si>
  <si>
    <t>Xerox 217</t>
  </si>
  <si>
    <t>US-2014-152723</t>
  </si>
  <si>
    <t>OFF-BI-10003460</t>
  </si>
  <si>
    <t>Acco 3-Hole Punch</t>
  </si>
  <si>
    <t>CA-2015-164882</t>
  </si>
  <si>
    <t>CA-2015-159786</t>
  </si>
  <si>
    <t>CA-2016-130267</t>
  </si>
  <si>
    <t>SW-20245</t>
  </si>
  <si>
    <t>Scot Wooten</t>
  </si>
  <si>
    <t>Stockton</t>
  </si>
  <si>
    <t>95207</t>
  </si>
  <si>
    <t>OFF-PA-10002222</t>
  </si>
  <si>
    <t>Xerox Color Copier Paper, 11" x 17", Ream</t>
  </si>
  <si>
    <t>CA-2017-155460</t>
  </si>
  <si>
    <t>US-2017-168690</t>
  </si>
  <si>
    <t>CA-2017-158246</t>
  </si>
  <si>
    <t>FUR-CH-10003061</t>
  </si>
  <si>
    <t>Global Leather Task Chair, Black</t>
  </si>
  <si>
    <t>CA-2017-167381</t>
  </si>
  <si>
    <t>FUR-BO-10001972</t>
  </si>
  <si>
    <t>O'Sullivan 4-Shelf Bookcase in Odessa Pine</t>
  </si>
  <si>
    <t>CA-2017-144862</t>
  </si>
  <si>
    <t>OFF-EN-10003040</t>
  </si>
  <si>
    <t>Quality Park Security Envelopes</t>
  </si>
  <si>
    <t>CA-2014-126032</t>
  </si>
  <si>
    <t>BS-11665</t>
  </si>
  <si>
    <t>Brian Stugart</t>
  </si>
  <si>
    <t>CA-2015-134859</t>
  </si>
  <si>
    <t>FUR-FU-10003623</t>
  </si>
  <si>
    <t>DataProducts Ampli Magnifier Task Lamp, Black,</t>
  </si>
  <si>
    <t>US-2014-114188</t>
  </si>
  <si>
    <t>RF-19345</t>
  </si>
  <si>
    <t>Randy Ferguson</t>
  </si>
  <si>
    <t>New Hampshire</t>
  </si>
  <si>
    <t>3820</t>
  </si>
  <si>
    <t>OFF-AP-10000124</t>
  </si>
  <si>
    <t>Acco 6 Outlet Guardian Basic Surge Suppressor</t>
  </si>
  <si>
    <t>CA-2015-156524</t>
  </si>
  <si>
    <t>OFF-PA-10003883</t>
  </si>
  <si>
    <t>Message Book, Phone, Wirebound Standard Line Memo, 2 3/4" X 5"</t>
  </si>
  <si>
    <t>CA-2015-122210</t>
  </si>
  <si>
    <t>WB-21850</t>
  </si>
  <si>
    <t>William Brown</t>
  </si>
  <si>
    <t>CA-2015-156377</t>
  </si>
  <si>
    <t>TB-21625</t>
  </si>
  <si>
    <t>Trudy Brown</t>
  </si>
  <si>
    <t>FUR-FU-10002364</t>
  </si>
  <si>
    <t>Eldon Expressions Wood Desk Accessories, Oak</t>
  </si>
  <si>
    <t>US-2017-157896</t>
  </si>
  <si>
    <t>CA-2014-159520</t>
  </si>
  <si>
    <t>CA-2016-155481</t>
  </si>
  <si>
    <t>US-2016-152051</t>
  </si>
  <si>
    <t>CA-2014-141607</t>
  </si>
  <si>
    <t>CA-2017-102771</t>
  </si>
  <si>
    <t>TEC-PH-10001536</t>
  </si>
  <si>
    <t>Spigen Samsung Galaxy S5 Case Wallet</t>
  </si>
  <si>
    <t>US-2017-139969</t>
  </si>
  <si>
    <t>AF-10870</t>
  </si>
  <si>
    <t>Art Ferguson</t>
  </si>
  <si>
    <t>College Station</t>
  </si>
  <si>
    <t>77840</t>
  </si>
  <si>
    <t>FUR-CH-10001973</t>
  </si>
  <si>
    <t>Office Star Flex Back Scooter Chair with White Frame</t>
  </si>
  <si>
    <t>CA-2014-167360</t>
  </si>
  <si>
    <t>RB-19435</t>
  </si>
  <si>
    <t>Richard Bierner</t>
  </si>
  <si>
    <t>Saint Louis</t>
  </si>
  <si>
    <t>63116</t>
  </si>
  <si>
    <t>CA-2015-123505</t>
  </si>
  <si>
    <t>OFF-PA-10002586</t>
  </si>
  <si>
    <t>Xerox 1970</t>
  </si>
  <si>
    <t>CA-2016-117282</t>
  </si>
  <si>
    <t>US-2016-120460</t>
  </si>
  <si>
    <t>FUR-FU-10004973</t>
  </si>
  <si>
    <t>Flat Face Poster Frame</t>
  </si>
  <si>
    <t>CA-2016-111115</t>
  </si>
  <si>
    <t>CA-2014-124646</t>
  </si>
  <si>
    <t>OFF-ST-10001097</t>
  </si>
  <si>
    <t>Office Impressions Heavy Duty Welded Shelving &amp; Multimedia Storage Drawers</t>
  </si>
  <si>
    <t>CA-2017-148166</t>
  </si>
  <si>
    <t>OFF-AR-10004956</t>
  </si>
  <si>
    <t>Newell 33</t>
  </si>
  <si>
    <t>CA-2016-159737</t>
  </si>
  <si>
    <t>CA-2016-141019</t>
  </si>
  <si>
    <t>CA-2016-101938</t>
  </si>
  <si>
    <t>OFF-AR-10003696</t>
  </si>
  <si>
    <t>Panasonic KP-350BK Electric Pencil Sharpener with Auto Stop</t>
  </si>
  <si>
    <t>CA-2017-166296</t>
  </si>
  <si>
    <t>KF-16285</t>
  </si>
  <si>
    <t>Karen Ferguson</t>
  </si>
  <si>
    <t>Manteca</t>
  </si>
  <si>
    <t>95336</t>
  </si>
  <si>
    <t>OFF-PA-10004359</t>
  </si>
  <si>
    <t>Multicolor Computer Printout Paper</t>
  </si>
  <si>
    <t>CA-2016-154018</t>
  </si>
  <si>
    <t>CA-2017-117870</t>
  </si>
  <si>
    <t>JH-15820</t>
  </si>
  <si>
    <t>John Huston</t>
  </si>
  <si>
    <t>44240</t>
  </si>
  <si>
    <t>US-2017-137491</t>
  </si>
  <si>
    <t>CA-2014-152296</t>
  </si>
  <si>
    <t>IL-15100</t>
  </si>
  <si>
    <t>Ivan Liston</t>
  </si>
  <si>
    <t>OFF-BI-10004506</t>
  </si>
  <si>
    <t>Wilson Jones data.warehouse D-Ring Binders with DublLock</t>
  </si>
  <si>
    <t>CA-2016-112025</t>
  </si>
  <si>
    <t>OFF-BI-10002353</t>
  </si>
  <si>
    <t>GBC VeloBind Cover Sets</t>
  </si>
  <si>
    <t>CA-2015-132507</t>
  </si>
  <si>
    <t>OFF-ST-10000943</t>
  </si>
  <si>
    <t>Eldon ProFile File 'N Store Portable File Tub Letter/Legal Size Black</t>
  </si>
  <si>
    <t>CA-2016-125738</t>
  </si>
  <si>
    <t>PB-18805</t>
  </si>
  <si>
    <t>Patrick Bzostek</t>
  </si>
  <si>
    <t>Salt Lake City</t>
  </si>
  <si>
    <t>84106</t>
  </si>
  <si>
    <t>OFF-PA-10000740</t>
  </si>
  <si>
    <t>Xerox 1982</t>
  </si>
  <si>
    <t>CA-2016-128818</t>
  </si>
  <si>
    <t>OFF-BI-10000309</t>
  </si>
  <si>
    <t>GBC Twin Loop Wire Binding Elements, 9/16" Spine, Black</t>
  </si>
  <si>
    <t>CA-2017-124576</t>
  </si>
  <si>
    <t>OFF-BI-10002735</t>
  </si>
  <si>
    <t>GBC Prestige Therm-A-Bind Covers</t>
  </si>
  <si>
    <t>CA-2016-101378</t>
  </si>
  <si>
    <t>RH-19600</t>
  </si>
  <si>
    <t>Rob Haberlin</t>
  </si>
  <si>
    <t>35810</t>
  </si>
  <si>
    <t>TEC-AC-10002345</t>
  </si>
  <si>
    <t>HP Standard 104 key PS/2 Keyboard</t>
  </si>
  <si>
    <t>CA-2017-143063</t>
  </si>
  <si>
    <t>CA-2016-118913</t>
  </si>
  <si>
    <t>OFF-AP-10000692</t>
  </si>
  <si>
    <t>Fellowes Mighty 8 Compact Surge Protector</t>
  </si>
  <si>
    <t>CA-2016-128412</t>
  </si>
  <si>
    <t>CA-2016-136483</t>
  </si>
  <si>
    <t>CA-2014-163013</t>
  </si>
  <si>
    <t>CA-2015-135363</t>
  </si>
  <si>
    <t>US-2014-165659</t>
  </si>
  <si>
    <t>CA-2015-138002</t>
  </si>
  <si>
    <t>OFF-BI-10002160</t>
  </si>
  <si>
    <t>Acco Hanging Data Binders</t>
  </si>
  <si>
    <t>CA-2015-128860</t>
  </si>
  <si>
    <t>CA-2016-164350</t>
  </si>
  <si>
    <t>OFF-AR-10000538</t>
  </si>
  <si>
    <t>Boston Model 1800 Electric Pencil Sharpener, Gray</t>
  </si>
  <si>
    <t>US-2014-103905</t>
  </si>
  <si>
    <t>AW-10930</t>
  </si>
  <si>
    <t>Arthur Wiediger</t>
  </si>
  <si>
    <t>CA-2015-129854</t>
  </si>
  <si>
    <t>OFF-AR-10000390</t>
  </si>
  <si>
    <t>Newell Chalk Holder</t>
  </si>
  <si>
    <t>CA-2014-125556</t>
  </si>
  <si>
    <t>ML-17410</t>
  </si>
  <si>
    <t>Maris LaWare</t>
  </si>
  <si>
    <t>TEC-PH-10001079</t>
  </si>
  <si>
    <t>Polycom SoundPoint Pro SE-225 Corded phone</t>
  </si>
  <si>
    <t>CA-2016-162313</t>
  </si>
  <si>
    <t>OFF-AP-10003842</t>
  </si>
  <si>
    <t>Euro-Pro Shark Turbo Vacuum</t>
  </si>
  <si>
    <t>CA-2017-107874</t>
  </si>
  <si>
    <t>CA-2017-129378</t>
  </si>
  <si>
    <t>CA-2014-151953</t>
  </si>
  <si>
    <t>DB-13555</t>
  </si>
  <si>
    <t>Dorothy Badders</t>
  </si>
  <si>
    <t>OFF-AR-10003469</t>
  </si>
  <si>
    <t>Nontoxic Chalk</t>
  </si>
  <si>
    <t>CA-2017-130841</t>
  </si>
  <si>
    <t>MH-17620</t>
  </si>
  <si>
    <t>Matt Hagelstein</t>
  </si>
  <si>
    <t>CA-2015-131884</t>
  </si>
  <si>
    <t>DK-13375</t>
  </si>
  <si>
    <t>Dennis Kane</t>
  </si>
  <si>
    <t>Marion</t>
  </si>
  <si>
    <t>43302</t>
  </si>
  <si>
    <t>TEC-PH-10001578</t>
  </si>
  <si>
    <t>Polycom SoundStation2 EX Conference�phone</t>
  </si>
  <si>
    <t>CA-2017-121909</t>
  </si>
  <si>
    <t>OFF-PA-10003790</t>
  </si>
  <si>
    <t>Xerox 1991</t>
  </si>
  <si>
    <t>CA-2016-106383</t>
  </si>
  <si>
    <t>BT-11440</t>
  </si>
  <si>
    <t>Bobby Trafton</t>
  </si>
  <si>
    <t>Littleton</t>
  </si>
  <si>
    <t>80122</t>
  </si>
  <si>
    <t>FUR-BO-10002202</t>
  </si>
  <si>
    <t>Atlantic Metals Mobile 2-Shelf Bookcases, Custom Colors</t>
  </si>
  <si>
    <t>CA-2017-130771</t>
  </si>
  <si>
    <t>OFF-FA-10003059</t>
  </si>
  <si>
    <t>Assorted Color Push Pins</t>
  </si>
  <si>
    <t>CA-2016-139157</t>
  </si>
  <si>
    <t>FUR-TA-10003238</t>
  </si>
  <si>
    <t>Chromcraft Bull-Nose Wood 48" x 96" Rectangular Conference Tables</t>
  </si>
  <si>
    <t>CA-2014-128055</t>
  </si>
  <si>
    <t>OFF-BI-10004390</t>
  </si>
  <si>
    <t>GBC DocuBind 200 Manual Binding Machine</t>
  </si>
  <si>
    <t>CA-2017-157091</t>
  </si>
  <si>
    <t>DB-13405</t>
  </si>
  <si>
    <t>Denny Blanton</t>
  </si>
  <si>
    <t>CA-2017-132122</t>
  </si>
  <si>
    <t>OFF-ST-10003692</t>
  </si>
  <si>
    <t>Recycled Steel Personal File for Hanging File Folders</t>
  </si>
  <si>
    <t>CA-2015-123232</t>
  </si>
  <si>
    <t>TEC-PH-10001051</t>
  </si>
  <si>
    <t>HTC One</t>
  </si>
  <si>
    <t>CA-2017-104066</t>
  </si>
  <si>
    <t>CA-2015-145849</t>
  </si>
  <si>
    <t>OFF-ST-10000025</t>
  </si>
  <si>
    <t>Fellowes Stor/Drawer Steel Plus Storage Drawers</t>
  </si>
  <si>
    <t>CA-2016-122322</t>
  </si>
  <si>
    <t>OFF-SU-10000952</t>
  </si>
  <si>
    <t>Fiskars Home &amp; Office Scissors</t>
  </si>
  <si>
    <t>CA-2017-166849</t>
  </si>
  <si>
    <t>FUR-FU-10004597</t>
  </si>
  <si>
    <t>Eldon Cleatmat Chair Mats for Medium Pile Carpets</t>
  </si>
  <si>
    <t>CA-2016-146633</t>
  </si>
  <si>
    <t>TG-21310</t>
  </si>
  <si>
    <t>Toby Gnade</t>
  </si>
  <si>
    <t>OFF-BI-10003527</t>
  </si>
  <si>
    <t>Fellowes PB500 Electric Punch Plastic Comb Binding Machine with Manual Bind</t>
  </si>
  <si>
    <t>US-2016-126893</t>
  </si>
  <si>
    <t>CA-2017-103380</t>
  </si>
  <si>
    <t>BF-11005</t>
  </si>
  <si>
    <t>Barry Franz</t>
  </si>
  <si>
    <t>CA-2015-116092</t>
  </si>
  <si>
    <t>JM-16195</t>
  </si>
  <si>
    <t>Justin MacKendrick</t>
  </si>
  <si>
    <t>OFF-PA-10004285</t>
  </si>
  <si>
    <t>Xerox 1959</t>
  </si>
  <si>
    <t>CA-2016-117849</t>
  </si>
  <si>
    <t>OFF-PA-10004327</t>
  </si>
  <si>
    <t>Xerox 1911</t>
  </si>
  <si>
    <t>CA-2015-169201</t>
  </si>
  <si>
    <t>CA-2016-164091</t>
  </si>
  <si>
    <t>TEC-PH-10001944</t>
  </si>
  <si>
    <t>Wi-Ex zBoost YX540 Cellular Phone Signal Booster</t>
  </si>
  <si>
    <t>CA-2017-105214</t>
  </si>
  <si>
    <t>CA-2015-117611</t>
  </si>
  <si>
    <t>MZ-17335</t>
  </si>
  <si>
    <t>Maria Zettner</t>
  </si>
  <si>
    <t>US-2015-137960</t>
  </si>
  <si>
    <t>MW-18220</t>
  </si>
  <si>
    <t>Mitch Webber</t>
  </si>
  <si>
    <t>CA-2017-122994</t>
  </si>
  <si>
    <t>MV-17485</t>
  </si>
  <si>
    <t>Mark Van Huff</t>
  </si>
  <si>
    <t>CA-2016-131065</t>
  </si>
  <si>
    <t>TEC-AC-10004145</t>
  </si>
  <si>
    <t>Logitech diNovo Edge Keyboard</t>
  </si>
  <si>
    <t>CA-2017-149146</t>
  </si>
  <si>
    <t>SM-20320</t>
  </si>
  <si>
    <t>Sean Miller</t>
  </si>
  <si>
    <t>28110</t>
  </si>
  <si>
    <t>OFF-PA-10003919</t>
  </si>
  <si>
    <t>Xerox 1989</t>
  </si>
  <si>
    <t>CA-2017-137470</t>
  </si>
  <si>
    <t>TP-21415</t>
  </si>
  <si>
    <t>Tom Prescott</t>
  </si>
  <si>
    <t>OFF-PA-10002001</t>
  </si>
  <si>
    <t>Xerox 1984</t>
  </si>
  <si>
    <t>CA-2017-105480</t>
  </si>
  <si>
    <t>OFF-PA-10002787</t>
  </si>
  <si>
    <t>Xerox 227</t>
  </si>
  <si>
    <t>CA-2017-164917</t>
  </si>
  <si>
    <t>CA-2015-102036</t>
  </si>
  <si>
    <t>OFF-ST-10003123</t>
  </si>
  <si>
    <t>Fellowes Bases and Tops For Staxonsteel/High-Stak Systems</t>
  </si>
  <si>
    <t>CA-2015-142944</t>
  </si>
  <si>
    <t>FUR-FU-10000308</t>
  </si>
  <si>
    <t>Deflect-o Glass Clear Studded Chair Mats</t>
  </si>
  <si>
    <t>CA-2014-157882</t>
  </si>
  <si>
    <t>FUR-TA-10001866</t>
  </si>
  <si>
    <t>Bevis Round Conference Room Tables and Bases</t>
  </si>
  <si>
    <t>CA-2014-104283</t>
  </si>
  <si>
    <t>CA-2017-142622</t>
  </si>
  <si>
    <t>JK-15625</t>
  </si>
  <si>
    <t>Jim Karlsson</t>
  </si>
  <si>
    <t>FUR-CH-10003833</t>
  </si>
  <si>
    <t>Novimex Fabric Task Chair</t>
  </si>
  <si>
    <t>CA-2016-132143</t>
  </si>
  <si>
    <t>CA-2015-153108</t>
  </si>
  <si>
    <t>CA-2016-112676</t>
  </si>
  <si>
    <t>PJ-18835</t>
  </si>
  <si>
    <t>Patrick Jones</t>
  </si>
  <si>
    <t>OFF-PA-10003971</t>
  </si>
  <si>
    <t>Xerox 1965</t>
  </si>
  <si>
    <t>CA-2017-165687</t>
  </si>
  <si>
    <t>OFF-AP-10004036</t>
  </si>
  <si>
    <t>Bionaire 99.97% HEPA Air Cleaner</t>
  </si>
  <si>
    <t>US-2017-112928</t>
  </si>
  <si>
    <t>OFF-AP-10002287</t>
  </si>
  <si>
    <t>Eureka Sanitaire  Multi-Pro Heavy-Duty Upright, Disposable Bags</t>
  </si>
  <si>
    <t>CA-2017-143343</t>
  </si>
  <si>
    <t>OFF-AR-10002375</t>
  </si>
  <si>
    <t>Newell 351</t>
  </si>
  <si>
    <t>CA-2017-115154</t>
  </si>
  <si>
    <t>RS-19420</t>
  </si>
  <si>
    <t>Ricardo Sperren</t>
  </si>
  <si>
    <t>FUR-TA-10001950</t>
  </si>
  <si>
    <t>Balt Solid Wood Round Tables</t>
  </si>
  <si>
    <t>CA-2015-149342</t>
  </si>
  <si>
    <t>TEC-PH-10001557</t>
  </si>
  <si>
    <t>Pyle PMP37LED</t>
  </si>
  <si>
    <t>CA-2015-130995</t>
  </si>
  <si>
    <t>CA-2017-127929</t>
  </si>
  <si>
    <t>FUR-FU-10003708</t>
  </si>
  <si>
    <t>Tenex Traditional Chairmats for Medium Pile Carpet, Standard Lip, 36" x 48"</t>
  </si>
  <si>
    <t>CA-2015-113145</t>
  </si>
  <si>
    <t>CA-2014-162362</t>
  </si>
  <si>
    <t>OFF-BI-10000756</t>
  </si>
  <si>
    <t>Storex DuraTech Recycled Plastic Frosted Binders</t>
  </si>
  <si>
    <t>CA-2016-106558</t>
  </si>
  <si>
    <t>TEC-AC-10001142</t>
  </si>
  <si>
    <t>First Data FD10 PIN Pad</t>
  </si>
  <si>
    <t>CA-2017-157931</t>
  </si>
  <si>
    <t>FUR-CH-10000785</t>
  </si>
  <si>
    <t>Global Ergonomic Managers Chair</t>
  </si>
  <si>
    <t>CA-2016-115574</t>
  </si>
  <si>
    <t>CA-2015-160794</t>
  </si>
  <si>
    <t>CA-2017-116225</t>
  </si>
  <si>
    <t>SV-20935</t>
  </si>
  <si>
    <t>Susan Vittorini</t>
  </si>
  <si>
    <t>US-2017-120418</t>
  </si>
  <si>
    <t>BC-11125</t>
  </si>
  <si>
    <t>Becky Castell</t>
  </si>
  <si>
    <t>85345</t>
  </si>
  <si>
    <t>FUR-CH-10001394</t>
  </si>
  <si>
    <t>Global Leather Executive Chair</t>
  </si>
  <si>
    <t>CA-2017-122035</t>
  </si>
  <si>
    <t>EM-13825</t>
  </si>
  <si>
    <t>Elizabeth Moffitt</t>
  </si>
  <si>
    <t>Sioux Falls</t>
  </si>
  <si>
    <t>South Dakota</t>
  </si>
  <si>
    <t>57103</t>
  </si>
  <si>
    <t>OFF-LA-10004093</t>
  </si>
  <si>
    <t>Avery 486</t>
  </si>
  <si>
    <t>CA-2015-117828</t>
  </si>
  <si>
    <t>CA-2017-165491</t>
  </si>
  <si>
    <t>TEC-AC-10000358</t>
  </si>
  <si>
    <t>Imation�Secure�Drive�+ Hardware Encrypted USB�flash drive�- 16 GB</t>
  </si>
  <si>
    <t>CA-2015-109470</t>
  </si>
  <si>
    <t>CA-2015-105102</t>
  </si>
  <si>
    <t>BM-11575</t>
  </si>
  <si>
    <t>Brendan Murry</t>
  </si>
  <si>
    <t>CA-2017-138422</t>
  </si>
  <si>
    <t>KN-16705</t>
  </si>
  <si>
    <t>Kristina Nunn</t>
  </si>
  <si>
    <t>Fort Collins</t>
  </si>
  <si>
    <t>80525</t>
  </si>
  <si>
    <t>OFF-EN-10004147</t>
  </si>
  <si>
    <t>Wausau Papers Astrobrights Colored Envelopes</t>
  </si>
  <si>
    <t>US-2015-147739</t>
  </si>
  <si>
    <t>FUR-FU-10001468</t>
  </si>
  <si>
    <t>Tenex Antistatic Computer Chair Mats</t>
  </si>
  <si>
    <t>CA-2016-155187</t>
  </si>
  <si>
    <t>CA-2017-169285</t>
  </si>
  <si>
    <t>CA-2014-140886</t>
  </si>
  <si>
    <t>KW-16570</t>
  </si>
  <si>
    <t>Kelly Williams</t>
  </si>
  <si>
    <t>Clarksville</t>
  </si>
  <si>
    <t>37042</t>
  </si>
  <si>
    <t>CA-2017-152695</t>
  </si>
  <si>
    <t>OFF-EN-10004030</t>
  </si>
  <si>
    <t>Convenience Packs of Business Envelopes</t>
  </si>
  <si>
    <t>CA-2014-110639</t>
  </si>
  <si>
    <t>OFF-PA-10003936</t>
  </si>
  <si>
    <t>Xerox 1994</t>
  </si>
  <si>
    <t>CA-2014-121727</t>
  </si>
  <si>
    <t>CA-2016-137736</t>
  </si>
  <si>
    <t>OFF-AR-10004999</t>
  </si>
  <si>
    <t>Newell 315</t>
  </si>
  <si>
    <t>US-2014-143231</t>
  </si>
  <si>
    <t>FUR-FU-10002501</t>
  </si>
  <si>
    <t>Nu-Dell Executive Frame</t>
  </si>
  <si>
    <t>US-2014-155894</t>
  </si>
  <si>
    <t>CA-2016-119025</t>
  </si>
  <si>
    <t>OFF-AP-10001205</t>
  </si>
  <si>
    <t>Belkin 5 Outlet SurgeMaster Power Centers</t>
  </si>
  <si>
    <t>CA-2016-159373</t>
  </si>
  <si>
    <t>CA-2017-109701</t>
  </si>
  <si>
    <t>CA-2015-111514</t>
  </si>
  <si>
    <t>SC-20260</t>
  </si>
  <si>
    <t>Scott Cohen</t>
  </si>
  <si>
    <t>FUR-BO-10002545</t>
  </si>
  <si>
    <t>Atlantic Metals Mobile 3-Shelf Bookcases, Custom Colors</t>
  </si>
  <si>
    <t>US-2014-148838</t>
  </si>
  <si>
    <t>FUR-TA-10003473</t>
  </si>
  <si>
    <t>Bretford Rectangular Conference Table Tops</t>
  </si>
  <si>
    <t>CA-2017-136497</t>
  </si>
  <si>
    <t>OFF-BI-10001553</t>
  </si>
  <si>
    <t>SpineVue Locking Slant-D Ring Binders by Cardinal</t>
  </si>
  <si>
    <t>US-2016-108637</t>
  </si>
  <si>
    <t>FUR-FU-10004864</t>
  </si>
  <si>
    <t>Howard Miller 14-1/2" Diameter Chrome Round Wall Clock</t>
  </si>
  <si>
    <t>CA-2014-102295</t>
  </si>
  <si>
    <t>FUR-CH-10001714</t>
  </si>
  <si>
    <t>Global Leather &amp; Oak Executive Chair, Burgundy</t>
  </si>
  <si>
    <t>CA-2017-123659</t>
  </si>
  <si>
    <t>OFF-PA-10002464</t>
  </si>
  <si>
    <t>HP Office Recycled Paper (20Lb. and 87 Bright)</t>
  </si>
  <si>
    <t>US-2016-129469</t>
  </si>
  <si>
    <t>FUR-FU-10002298</t>
  </si>
  <si>
    <t>Rubbermaid ClusterMat Chairmats, Mat Size- 66" x 60", Lip 20" x 11" -90 Degree Angle</t>
  </si>
  <si>
    <t>CA-2017-155152</t>
  </si>
  <si>
    <t>TEC-AC-10004353</t>
  </si>
  <si>
    <t>Hypercom P1300 Pinpad</t>
  </si>
  <si>
    <t>CA-2016-159940</t>
  </si>
  <si>
    <t>CA-2017-119669</t>
  </si>
  <si>
    <t>OFF-FA-10000053</t>
  </si>
  <si>
    <t>Revere Boxed Rubber Bands by Revere</t>
  </si>
  <si>
    <t>US-2014-164616</t>
  </si>
  <si>
    <t>CA-2015-148628</t>
  </si>
  <si>
    <t>CA-2016-118052</t>
  </si>
  <si>
    <t>US-2017-117534</t>
  </si>
  <si>
    <t>CV-12295</t>
  </si>
  <si>
    <t>Christina VanderZanden</t>
  </si>
  <si>
    <t>OFF-AP-10002403</t>
  </si>
  <si>
    <t>Acco Smartsocket Color-Coded Six-Outlet AC Adapter Model Surge Protectors</t>
  </si>
  <si>
    <t>CA-2015-145065</t>
  </si>
  <si>
    <t>OFF-FA-10001229</t>
  </si>
  <si>
    <t>US-2015-127040</t>
  </si>
  <si>
    <t>SG-20605</t>
  </si>
  <si>
    <t>Speros Goranitis</t>
  </si>
  <si>
    <t>OFF-PA-10004255</t>
  </si>
  <si>
    <t>Xerox 219</t>
  </si>
  <si>
    <t>CA-2016-128111</t>
  </si>
  <si>
    <t>CA-2015-137897</t>
  </si>
  <si>
    <t>TEC-AC-10002217</t>
  </si>
  <si>
    <t>Imation�Clip USB�flash drive�- 8 GB</t>
  </si>
  <si>
    <t>CA-2017-169264</t>
  </si>
  <si>
    <t>CA-2017-147361</t>
  </si>
  <si>
    <t>CA-2017-145877</t>
  </si>
  <si>
    <t>US-2016-110170</t>
  </si>
  <si>
    <t>FUR-BO-10000780</t>
  </si>
  <si>
    <t>O'Sullivan Plantations 2-Door Library in Landvery Oak</t>
  </si>
  <si>
    <t>CA-2017-108574</t>
  </si>
  <si>
    <t>TEC-AC-10002049</t>
  </si>
  <si>
    <t>Logitech G19 Programmable Gaming Keyboard</t>
  </si>
  <si>
    <t>CA-2017-144589</t>
  </si>
  <si>
    <t>TM-21010</t>
  </si>
  <si>
    <t>Tamara Manning</t>
  </si>
  <si>
    <t>CA-2017-155985</t>
  </si>
  <si>
    <t>FUR-FU-10000758</t>
  </si>
  <si>
    <t>DAX Natural Wood-Tone Poster Frame</t>
  </si>
  <si>
    <t>CA-2014-162684</t>
  </si>
  <si>
    <t>OFF-FA-10000992</t>
  </si>
  <si>
    <t>Acco Clips to Go Binder Clips, 24 Clips in Two Sizes</t>
  </si>
  <si>
    <t>CA-2015-142041</t>
  </si>
  <si>
    <t>EM-13810</t>
  </si>
  <si>
    <t>Eleni McCrary</t>
  </si>
  <si>
    <t>CA-2014-151295</t>
  </si>
  <si>
    <t>CA-2016-156300</t>
  </si>
  <si>
    <t>CA-2015-146087</t>
  </si>
  <si>
    <t>CA-2017-168655</t>
  </si>
  <si>
    <t>ML-18040</t>
  </si>
  <si>
    <t>Michelle Lonsdale</t>
  </si>
  <si>
    <t>Albuquerque</t>
  </si>
  <si>
    <t>87105</t>
  </si>
  <si>
    <t>TEC-AC-10002842</t>
  </si>
  <si>
    <t>WD My Passport Ultra 2TB Portable External Hard Drive</t>
  </si>
  <si>
    <t>CA-2016-107202</t>
  </si>
  <si>
    <t>TEC-MA-10000112</t>
  </si>
  <si>
    <t>Panasonic KX MB2061 Multifunction Printer</t>
  </si>
  <si>
    <t>CA-2017-159597</t>
  </si>
  <si>
    <t>OFF-ST-10002289</t>
  </si>
  <si>
    <t>Safco Wire Cube Shelving System, For Use as 4 or 5 14" Cubes, Black</t>
  </si>
  <si>
    <t>CA-2016-155551</t>
  </si>
  <si>
    <t>CR-12580</t>
  </si>
  <si>
    <t>Clay Rozendal</t>
  </si>
  <si>
    <t>Elmhurst</t>
  </si>
  <si>
    <t>60126</t>
  </si>
  <si>
    <t>US-2017-147669</t>
  </si>
  <si>
    <t>CA-2016-169922</t>
  </si>
  <si>
    <t>OFF-BI-10003784</t>
  </si>
  <si>
    <t>Computer Printout Index Tabs</t>
  </si>
  <si>
    <t>CA-2017-100748</t>
  </si>
  <si>
    <t>CA-2017-129805</t>
  </si>
  <si>
    <t>CA-2014-148586</t>
  </si>
  <si>
    <t>AZ-10750</t>
  </si>
  <si>
    <t>Annie Zypern</t>
  </si>
  <si>
    <t>FUR-CH-10002439</t>
  </si>
  <si>
    <t>Iceberg Nesting Folding Chair, 19w x 6d x 43h</t>
  </si>
  <si>
    <t>US-2017-112613</t>
  </si>
  <si>
    <t>CA-2015-154746</t>
  </si>
  <si>
    <t>OFF-EN-10001532</t>
  </si>
  <si>
    <t>Brown Kraft Recycled Envelopes</t>
  </si>
  <si>
    <t>CA-2017-140053</t>
  </si>
  <si>
    <t>CA-2014-164210</t>
  </si>
  <si>
    <t>PW-19240</t>
  </si>
  <si>
    <t>Pierre Wener</t>
  </si>
  <si>
    <t>FUR-TA-10000849</t>
  </si>
  <si>
    <t>Bevis Rectangular Conference Tables</t>
  </si>
  <si>
    <t>CA-2017-139948</t>
  </si>
  <si>
    <t>CA-2016-146934</t>
  </si>
  <si>
    <t>CA-2015-100573</t>
  </si>
  <si>
    <t>OFF-EN-10000461</t>
  </si>
  <si>
    <t>#10- 4 1/8" x 9 1/2" Recycled Envelopes</t>
  </si>
  <si>
    <t>CA-2016-119165</t>
  </si>
  <si>
    <t>CA-2015-128027</t>
  </si>
  <si>
    <t>CA-2016-140207</t>
  </si>
  <si>
    <t>OFF-BI-10003963</t>
  </si>
  <si>
    <t>Cardinal Holdit Data Disk Pockets</t>
  </si>
  <si>
    <t>CA-2017-140949</t>
  </si>
  <si>
    <t>OFF-LA-10000081</t>
  </si>
  <si>
    <t>Avery 496</t>
  </si>
  <si>
    <t>CA-2017-138548</t>
  </si>
  <si>
    <t>OFF-AP-10002578</t>
  </si>
  <si>
    <t>Fellowes Premier Superior Surge Suppressor, 10-Outlet, With Phone and Remote</t>
  </si>
  <si>
    <t>CA-2015-142419</t>
  </si>
  <si>
    <t>SC-20380</t>
  </si>
  <si>
    <t>Shahid Collister</t>
  </si>
  <si>
    <t>OFF-PA-10001763</t>
  </si>
  <si>
    <t>Xerox 1896</t>
  </si>
  <si>
    <t>CA-2017-148691</t>
  </si>
  <si>
    <t>CA-2017-128755</t>
  </si>
  <si>
    <t>OFF-PA-10000726</t>
  </si>
  <si>
    <t>Black Print Carbonless Snap-Off Rapid Letter, 8 1/2" x 7"</t>
  </si>
  <si>
    <t>US-2016-135923</t>
  </si>
  <si>
    <t>CM-11935</t>
  </si>
  <si>
    <t>Carlos Meador</t>
  </si>
  <si>
    <t>28314</t>
  </si>
  <si>
    <t>FUR-FU-10002107</t>
  </si>
  <si>
    <t>Eldon Pizzaz Desk Accessories</t>
  </si>
  <si>
    <t>CA-2016-114972</t>
  </si>
  <si>
    <t>FUR-CH-10001190</t>
  </si>
  <si>
    <t>Global Deluxe High-Back Office Chair in Storm</t>
  </si>
  <si>
    <t>CA-2017-102750</t>
  </si>
  <si>
    <t>GM-14695</t>
  </si>
  <si>
    <t>Greg Maxwell</t>
  </si>
  <si>
    <t>CA-2014-145212</t>
  </si>
  <si>
    <t>OFF-AR-10002833</t>
  </si>
  <si>
    <t>Newell 322</t>
  </si>
  <si>
    <t>CA-2017-141992</t>
  </si>
  <si>
    <t>OFF-SU-10002557</t>
  </si>
  <si>
    <t>Fiskars Spring-Action Scissors</t>
  </si>
  <si>
    <t>CA-2017-147956</t>
  </si>
  <si>
    <t>CA-2017-126067</t>
  </si>
  <si>
    <t>TEC-PH-10000912</t>
  </si>
  <si>
    <t>Anker 24W Portable Micro USB Car Charger</t>
  </si>
  <si>
    <t>CA-2015-104514</t>
  </si>
  <si>
    <t>OFF-ST-10001837</t>
  </si>
  <si>
    <t>SAFCO Mobile Desk Side File, Wire Frame</t>
  </si>
  <si>
    <t>CA-2015-141040</t>
  </si>
  <si>
    <t>TB-21250</t>
  </si>
  <si>
    <t>Tim Brockman</t>
  </si>
  <si>
    <t>TEC-PH-10001835</t>
  </si>
  <si>
    <t>Jawbone JAMBOX Wireless Bluetooth Speaker</t>
  </si>
  <si>
    <t>CA-2014-113579</t>
  </si>
  <si>
    <t>CA-2014-144624</t>
  </si>
  <si>
    <t>JM-15865</t>
  </si>
  <si>
    <t>John Murray</t>
  </si>
  <si>
    <t>Jamestown</t>
  </si>
  <si>
    <t>14701</t>
  </si>
  <si>
    <t>CA-2016-146206</t>
  </si>
  <si>
    <t>CA-2014-136644</t>
  </si>
  <si>
    <t>SC-20575</t>
  </si>
  <si>
    <t>Sonia Cooley</t>
  </si>
  <si>
    <t>Mishawaka</t>
  </si>
  <si>
    <t>46544</t>
  </si>
  <si>
    <t>CA-2015-122371</t>
  </si>
  <si>
    <t>OFF-ST-10002370</t>
  </si>
  <si>
    <t>Sortfiler Multipurpose Personal File Organizer, Black</t>
  </si>
  <si>
    <t>CA-2016-126935</t>
  </si>
  <si>
    <t>US-2017-133781</t>
  </si>
  <si>
    <t>OFF-EN-10004483</t>
  </si>
  <si>
    <t>#10 White Business Envelopes,4 1/8 x 9 1/2</t>
  </si>
  <si>
    <t>CA-2017-131618</t>
  </si>
  <si>
    <t>LS-17200</t>
  </si>
  <si>
    <t>Luke Schmidt</t>
  </si>
  <si>
    <t>CA-2016-149482</t>
  </si>
  <si>
    <t>RR-19315</t>
  </si>
  <si>
    <t>Ralph Ritter</t>
  </si>
  <si>
    <t>OFF-LA-10000248</t>
  </si>
  <si>
    <t>Avery 52</t>
  </si>
  <si>
    <t>CA-2014-143917</t>
  </si>
  <si>
    <t>CA-2015-120397</t>
  </si>
  <si>
    <t>OFF-AP-10001293</t>
  </si>
  <si>
    <t>Belkin 8 Outlet Surge Protector</t>
  </si>
  <si>
    <t>CA-2017-163902</t>
  </si>
  <si>
    <t>TEC-PH-10000675</t>
  </si>
  <si>
    <t>Panasonic KX TS3282B Corded phone</t>
  </si>
  <si>
    <t>CA-2016-136812</t>
  </si>
  <si>
    <t>OFF-ST-10003470</t>
  </si>
  <si>
    <t>Tennsco Snap-Together Open Shelving Units, Starter Sets and Add-On Units</t>
  </si>
  <si>
    <t>CA-2015-102722</t>
  </si>
  <si>
    <t>CA-2017-155089</t>
  </si>
  <si>
    <t>DB-12910</t>
  </si>
  <si>
    <t>Daniel Byrd</t>
  </si>
  <si>
    <t>CA-2016-124506</t>
  </si>
  <si>
    <t>TEC-AC-10003280</t>
  </si>
  <si>
    <t>Belkin F8E887 USB Wired Ergonomic Keyboard</t>
  </si>
  <si>
    <t>CA-2014-106572</t>
  </si>
  <si>
    <t>CA-2014-128888</t>
  </si>
  <si>
    <t>OFF-EN-10003001</t>
  </si>
  <si>
    <t>Ames Color-File Green Diamond Border X-ray Mailers</t>
  </si>
  <si>
    <t>CA-2017-123134</t>
  </si>
  <si>
    <t>CA-2016-124352</t>
  </si>
  <si>
    <t>OFF-LA-10004559</t>
  </si>
  <si>
    <t>Avery 49</t>
  </si>
  <si>
    <t>CA-2015-124541</t>
  </si>
  <si>
    <t>TT-21220</t>
  </si>
  <si>
    <t>Thomas Thornton</t>
  </si>
  <si>
    <t>CA-2014-108707</t>
  </si>
  <si>
    <t>CA-2014-111500</t>
  </si>
  <si>
    <t>OFF-PA-10000595</t>
  </si>
  <si>
    <t>Xerox 1929</t>
  </si>
  <si>
    <t>US-2017-117723</t>
  </si>
  <si>
    <t>OFF-ST-10004459</t>
  </si>
  <si>
    <t>Tennsco Single-Tier Lockers</t>
  </si>
  <si>
    <t>CA-2015-143238</t>
  </si>
  <si>
    <t>LO-17170</t>
  </si>
  <si>
    <t>Lori Olson</t>
  </si>
  <si>
    <t>La Quinta</t>
  </si>
  <si>
    <t>92253</t>
  </si>
  <si>
    <t>CA-2015-168746</t>
  </si>
  <si>
    <t>CA-2015-113404</t>
  </si>
  <si>
    <t>FUR-CH-10003312</t>
  </si>
  <si>
    <t>Hon 2090 �Pillow Soft� Series Mid Back Swivel/Tilt Chairs</t>
  </si>
  <si>
    <t>CA-2016-144792</t>
  </si>
  <si>
    <t>KD-16615</t>
  </si>
  <si>
    <t>Ken Dana</t>
  </si>
  <si>
    <t>CA-2014-164385</t>
  </si>
  <si>
    <t>NB-18580</t>
  </si>
  <si>
    <t>Nicole Brennan</t>
  </si>
  <si>
    <t>US-2016-114174</t>
  </si>
  <si>
    <t>FUR-BO-10003450</t>
  </si>
  <si>
    <t>Bush Westfield Collection Bookcases, Dark Cherry Finish</t>
  </si>
  <si>
    <t>CA-2017-108070</t>
  </si>
  <si>
    <t>US-2015-128090</t>
  </si>
  <si>
    <t>OFF-AR-10002255</t>
  </si>
  <si>
    <t>Newell 346</t>
  </si>
  <si>
    <t>CA-2017-101042</t>
  </si>
  <si>
    <t>FUR-FU-10004665</t>
  </si>
  <si>
    <t>3M Polarizing Task Lamp with Clamp Arm, Light Gray</t>
  </si>
  <si>
    <t>CA-2016-155439</t>
  </si>
  <si>
    <t>CA-2016-118626</t>
  </si>
  <si>
    <t>TEC-PH-10000369</t>
  </si>
  <si>
    <t>HTC One Mini</t>
  </si>
  <si>
    <t>CA-2015-111458</t>
  </si>
  <si>
    <t>TEC-AC-10001590</t>
  </si>
  <si>
    <t>Dell Slim USB Multimedia Keyboard</t>
  </si>
  <si>
    <t>US-2016-126844</t>
  </si>
  <si>
    <t>FUR-FU-10004909</t>
  </si>
  <si>
    <t>Contemporary Wood/Metal Frame</t>
  </si>
  <si>
    <t>US-2015-112508</t>
  </si>
  <si>
    <t>CA-2015-147788</t>
  </si>
  <si>
    <t>FUR-BO-10004357</t>
  </si>
  <si>
    <t>O'Sullivan Living Dimensions 3-Shelf Bookcases</t>
  </si>
  <si>
    <t>CA-2015-144288</t>
  </si>
  <si>
    <t>CA-2015-110632</t>
  </si>
  <si>
    <t>TEC-AC-10000387</t>
  </si>
  <si>
    <t>KeyTronic�KT800P2 -�Keyboard�- Black</t>
  </si>
  <si>
    <t>CA-2017-109589</t>
  </si>
  <si>
    <t>BD-11635</t>
  </si>
  <si>
    <t>Brian Derr</t>
  </si>
  <si>
    <t>CA-2017-123967</t>
  </si>
  <si>
    <t>OFF-BI-10001308</t>
  </si>
  <si>
    <t>GBC Standard Plastic Binding Systems' Combs</t>
  </si>
  <si>
    <t>CA-2017-148929</t>
  </si>
  <si>
    <t>CA-2017-134404</t>
  </si>
  <si>
    <t>TEC-PH-10000576</t>
  </si>
  <si>
    <t>AT&amp;T 1080 Corded phone</t>
  </si>
  <si>
    <t>CA-2017-109778</t>
  </si>
  <si>
    <t>CA-2016-155845</t>
  </si>
  <si>
    <t>CM-12235</t>
  </si>
  <si>
    <t>Chris McAfee</t>
  </si>
  <si>
    <t>Carrollton</t>
  </si>
  <si>
    <t>75007</t>
  </si>
  <si>
    <t>CA-2017-145128</t>
  </si>
  <si>
    <t>CA-2014-129091</t>
  </si>
  <si>
    <t>US-2014-155502</t>
  </si>
  <si>
    <t>FUR-FU-10004587</t>
  </si>
  <si>
    <t>GE General Use Halogen Bulbs, 100 Watts, 1 Bulb per Pack</t>
  </si>
  <si>
    <t>CA-2015-121041</t>
  </si>
  <si>
    <t>OFF-EN-10001137</t>
  </si>
  <si>
    <t>#10 Gummed Flap White Envelopes, 100/Box</t>
  </si>
  <si>
    <t>CA-2017-131695</t>
  </si>
  <si>
    <t>CA-2016-137729</t>
  </si>
  <si>
    <t>OFF-ST-10001505</t>
  </si>
  <si>
    <t>Perma STOR-ALL Hanging File Box, 13 1/8"W x 12 1/4"D x 10 1/2"H</t>
  </si>
  <si>
    <t>US-2016-115455</t>
  </si>
  <si>
    <t>FUR-FU-10004671</t>
  </si>
  <si>
    <t>Executive Impressions 12" Wall Clock</t>
  </si>
  <si>
    <t>CA-2017-128300</t>
  </si>
  <si>
    <t>TEC-PH-10002807</t>
  </si>
  <si>
    <t>Motorla HX550 Universal Bluetooth Headset</t>
  </si>
  <si>
    <t>CA-2017-149048</t>
  </si>
  <si>
    <t>OFF-EN-10003296</t>
  </si>
  <si>
    <t>Tyvek Side-Opening Peel &amp; Seel Expanding Envelopes</t>
  </si>
  <si>
    <t>CA-2017-108553</t>
  </si>
  <si>
    <t>OFF-AP-10000026</t>
  </si>
  <si>
    <t>Tripp Lite Isotel 6 Outlet Surge Protector with Fax/Modem Protection</t>
  </si>
  <si>
    <t>CA-2016-165848</t>
  </si>
  <si>
    <t>EN-13780</t>
  </si>
  <si>
    <t>Edward Nazzal</t>
  </si>
  <si>
    <t>CA-2014-112718</t>
  </si>
  <si>
    <t>KN-16450</t>
  </si>
  <si>
    <t>Kean Nguyen</t>
  </si>
  <si>
    <t>OFF-BI-10000591</t>
  </si>
  <si>
    <t>Avery Binder Labels</t>
  </si>
  <si>
    <t>CA-2016-154053</t>
  </si>
  <si>
    <t>OFF-AR-10003727</t>
  </si>
  <si>
    <t>Berol Giant Pencil Sharpener</t>
  </si>
  <si>
    <t>CA-2014-127446</t>
  </si>
  <si>
    <t>TEC-AC-10001635</t>
  </si>
  <si>
    <t>KeyTronic�KT400U2 -�Keyboard�- Black</t>
  </si>
  <si>
    <t>CA-2016-137204</t>
  </si>
  <si>
    <t>BO-11350</t>
  </si>
  <si>
    <t>Bill Overfelt</t>
  </si>
  <si>
    <t>CA-2014-147298</t>
  </si>
  <si>
    <t>AG-10300</t>
  </si>
  <si>
    <t>Aleksandra Gannaway</t>
  </si>
  <si>
    <t>CA-2017-147942</t>
  </si>
  <si>
    <t>OFF-LA-10003663</t>
  </si>
  <si>
    <t>Avery 498</t>
  </si>
  <si>
    <t>CA-2017-115931</t>
  </si>
  <si>
    <t>CA-2014-164861</t>
  </si>
  <si>
    <t>MC-17635</t>
  </si>
  <si>
    <t>Matthew Clasen</t>
  </si>
  <si>
    <t>CA-2017-127180</t>
  </si>
  <si>
    <t>TA-21385</t>
  </si>
  <si>
    <t>Tom Ashbrook</t>
  </si>
  <si>
    <t>TEC-CO-10004722</t>
  </si>
  <si>
    <t>Canon imageCLASS 2200 Advanced Copier</t>
  </si>
  <si>
    <t>US-2017-165344</t>
  </si>
  <si>
    <t>TEC-AC-10002399</t>
  </si>
  <si>
    <t>SanDisk Cruzer 32 GB USB Flash Drive</t>
  </si>
  <si>
    <t>CA-2015-168186</t>
  </si>
  <si>
    <t>OFF-PA-10000477</t>
  </si>
  <si>
    <t>Xerox 1952</t>
  </si>
  <si>
    <t>US-2017-110604</t>
  </si>
  <si>
    <t>JF-15295</t>
  </si>
  <si>
    <t>Jason Fortune-</t>
  </si>
  <si>
    <t>CA-2015-116750</t>
  </si>
  <si>
    <t>FUR-FU-10003829</t>
  </si>
  <si>
    <t>Stackable Trays</t>
  </si>
  <si>
    <t>CA-2015-162369</t>
  </si>
  <si>
    <t>TT-21265</t>
  </si>
  <si>
    <t>Tim Taslimi</t>
  </si>
  <si>
    <t>CA-2017-108441</t>
  </si>
  <si>
    <t>SB-20170</t>
  </si>
  <si>
    <t>Sarah Bern</t>
  </si>
  <si>
    <t>OFF-PA-10000697</t>
  </si>
  <si>
    <t>TOPS Voice Message Log Book, Flash Format</t>
  </si>
  <si>
    <t>CA-2015-169740</t>
  </si>
  <si>
    <t>CA-2016-124051</t>
  </si>
  <si>
    <t>CA-2016-149111</t>
  </si>
  <si>
    <t>CA-2014-131002</t>
  </si>
  <si>
    <t>US-2016-146794</t>
  </si>
  <si>
    <t>FUR-BO-10004467</t>
  </si>
  <si>
    <t>Bestar Classic Bookcase</t>
  </si>
  <si>
    <t>CA-2017-112515</t>
  </si>
  <si>
    <t>OFF-BI-10000829</t>
  </si>
  <si>
    <t>CA-2016-150343</t>
  </si>
  <si>
    <t>CA-2015-135538</t>
  </si>
  <si>
    <t>FUR-CH-10004287</t>
  </si>
  <si>
    <t>SAFCO Arco Folding Chair</t>
  </si>
  <si>
    <t>CA-2017-123372</t>
  </si>
  <si>
    <t>TEC-PH-10002834</t>
  </si>
  <si>
    <t>Google Nexus 5</t>
  </si>
  <si>
    <t>CA-2017-159604</t>
  </si>
  <si>
    <t>CL-12700</t>
  </si>
  <si>
    <t>Craig Leslie</t>
  </si>
  <si>
    <t>65807</t>
  </si>
  <si>
    <t>CA-2016-164784</t>
  </si>
  <si>
    <t>CA-2016-111794</t>
  </si>
  <si>
    <t>HG-15025</t>
  </si>
  <si>
    <t>Hunter Glantz</t>
  </si>
  <si>
    <t>Amarillo</t>
  </si>
  <si>
    <t>79109</t>
  </si>
  <si>
    <t>US-2015-139759</t>
  </si>
  <si>
    <t>NL-18310</t>
  </si>
  <si>
    <t>Nancy Lomonaco</t>
  </si>
  <si>
    <t>CA-2014-126403</t>
  </si>
  <si>
    <t>RR-19525</t>
  </si>
  <si>
    <t>Rick Reed</t>
  </si>
  <si>
    <t>OFF-PA-10001144</t>
  </si>
  <si>
    <t>Xerox 1913</t>
  </si>
  <si>
    <t>CA-2017-136875</t>
  </si>
  <si>
    <t>TC-21295</t>
  </si>
  <si>
    <t>Toby Carlisle</t>
  </si>
  <si>
    <t>CA-2017-132185</t>
  </si>
  <si>
    <t>US-2014-160780</t>
  </si>
  <si>
    <t>SV-20785</t>
  </si>
  <si>
    <t>Stewart Visinsky</t>
  </si>
  <si>
    <t>OFF-BI-10001116</t>
  </si>
  <si>
    <t>Wilson Jones 1" Hanging DublLock Ring Binders</t>
  </si>
  <si>
    <t>CA-2017-127026</t>
  </si>
  <si>
    <t>CA-2017-137085</t>
  </si>
  <si>
    <t>OFF-BI-10000632</t>
  </si>
  <si>
    <t>Satellite Sectional Post Binders</t>
  </si>
  <si>
    <t>CA-2016-133123</t>
  </si>
  <si>
    <t>OFF-EN-10003055</t>
  </si>
  <si>
    <t>Blue String-Tie &amp; Button Interoffice Envelopes, 10 x 13</t>
  </si>
  <si>
    <t>US-2016-128195</t>
  </si>
  <si>
    <t>OFF-BI-10002003</t>
  </si>
  <si>
    <t>Ibico Presentation Index for Binding Systems</t>
  </si>
  <si>
    <t>CA-2015-153220</t>
  </si>
  <si>
    <t>OFF-PA-10003016</t>
  </si>
  <si>
    <t>Adams "While You Were Out" Message Pads</t>
  </si>
  <si>
    <t>CA-2014-123064</t>
  </si>
  <si>
    <t>OFF-AR-10004582</t>
  </si>
  <si>
    <t>BIC Brite Liner Grip Highlighters</t>
  </si>
  <si>
    <t>CA-2017-156412</t>
  </si>
  <si>
    <t>US-2016-144211</t>
  </si>
  <si>
    <t>OFF-PA-10002246</t>
  </si>
  <si>
    <t>Wirebound Four 2-3/4 x 5 Forms per Page, 400 Sets per Book</t>
  </si>
  <si>
    <t>CA-2016-138079</t>
  </si>
  <si>
    <t>FUR-FU-10001475</t>
  </si>
  <si>
    <t>Contract Clock, 14", Brown</t>
  </si>
  <si>
    <t>CA-2014-143182</t>
  </si>
  <si>
    <t>CA-2016-161662</t>
  </si>
  <si>
    <t>BE-11410</t>
  </si>
  <si>
    <t>Bobby Elias</t>
  </si>
  <si>
    <t>43130</t>
  </si>
  <si>
    <t>OFF-PA-10003465</t>
  </si>
  <si>
    <t>Xerox 1912</t>
  </si>
  <si>
    <t>CA-2014-145317</t>
  </si>
  <si>
    <t>TEC-MA-10003626</t>
  </si>
  <si>
    <t>Hewlett-Packard Deskjet 6540 Color Inkjet Printer</t>
  </si>
  <si>
    <t>CA-2014-143413</t>
  </si>
  <si>
    <t>OFF-PA-10002319</t>
  </si>
  <si>
    <t>Xerox 1944</t>
  </si>
  <si>
    <t>CA-2017-156818</t>
  </si>
  <si>
    <t>CA-2017-155873</t>
  </si>
  <si>
    <t>OFF-SU-10001165</t>
  </si>
  <si>
    <t>Acme Elite Stainless Steel Scissors</t>
  </si>
  <si>
    <t>CA-2015-121797</t>
  </si>
  <si>
    <t>FUR-FU-10001876</t>
  </si>
  <si>
    <t>Computer Room Manger, 14"</t>
  </si>
  <si>
    <t>US-2015-120572</t>
  </si>
  <si>
    <t>CA-2017-132430</t>
  </si>
  <si>
    <t>FUR-FU-10003577</t>
  </si>
  <si>
    <t>Nu-Dell Leatherette Frames</t>
  </si>
  <si>
    <t>CA-2017-146031</t>
  </si>
  <si>
    <t>CA-2014-110100</t>
  </si>
  <si>
    <t>TEC-PH-10004531</t>
  </si>
  <si>
    <t>OtterBox Commuter Series Case - iPhone 5 &amp; 5s</t>
  </si>
  <si>
    <t>CA-2015-103723</t>
  </si>
  <si>
    <t>CA-2014-127187</t>
  </si>
  <si>
    <t>TEC-PH-10000673</t>
  </si>
  <si>
    <t>Plantronics Voyager Pro HD - Bluetooth Headset</t>
  </si>
  <si>
    <t>CA-2017-128475</t>
  </si>
  <si>
    <t>SC-20680</t>
  </si>
  <si>
    <t>Steve Carroll</t>
  </si>
  <si>
    <t>CA-2014-100006</t>
  </si>
  <si>
    <t>TEC-PH-10002075</t>
  </si>
  <si>
    <t>AT&amp;T EL51110 DECT</t>
  </si>
  <si>
    <t>CA-2017-144827</t>
  </si>
  <si>
    <t>CA-2014-110030</t>
  </si>
  <si>
    <t>CA-2014-121286</t>
  </si>
  <si>
    <t>CA-2016-164735</t>
  </si>
  <si>
    <t>OFF-ST-10001558</t>
  </si>
  <si>
    <t>Acco Perma 4000 Stacking Storage Drawers</t>
  </si>
  <si>
    <t>CA-2014-153479</t>
  </si>
  <si>
    <t>DF-13135</t>
  </si>
  <si>
    <t>David Flashing</t>
  </si>
  <si>
    <t>Vallejo</t>
  </si>
  <si>
    <t>94591</t>
  </si>
  <si>
    <t>OFF-LA-10004689</t>
  </si>
  <si>
    <t>Avery 512</t>
  </si>
  <si>
    <t>CA-2017-149888</t>
  </si>
  <si>
    <t>CA-2017-119193</t>
  </si>
  <si>
    <t>CA-2017-104801</t>
  </si>
  <si>
    <t>FH-14350</t>
  </si>
  <si>
    <t>Fred Harton</t>
  </si>
  <si>
    <t>CA-2014-107594</t>
  </si>
  <si>
    <t>CA-2015-129770</t>
  </si>
  <si>
    <t>CA-2015-115798</t>
  </si>
  <si>
    <t>TEC-PH-10003691</t>
  </si>
  <si>
    <t>BlackBerry Q10</t>
  </si>
  <si>
    <t>CA-2017-122707</t>
  </si>
  <si>
    <t>OFF-SU-10000157</t>
  </si>
  <si>
    <t>Compact Automatic Electric Letter Opener</t>
  </si>
  <si>
    <t>CA-2016-165015</t>
  </si>
  <si>
    <t>CA-2014-149244</t>
  </si>
  <si>
    <t>MS-17530</t>
  </si>
  <si>
    <t>MaryBeth Skach</t>
  </si>
  <si>
    <t>CA-2015-140144</t>
  </si>
  <si>
    <t>CA-2017-163321</t>
  </si>
  <si>
    <t>CA-2014-155887</t>
  </si>
  <si>
    <t>FUR-TA-10002228</t>
  </si>
  <si>
    <t>Bevis Traditional Conference Table Top, Plinth Base</t>
  </si>
  <si>
    <t>US-2015-165449</t>
  </si>
  <si>
    <t>TEC-AC-10004127</t>
  </si>
  <si>
    <t>SanDisk Cruzer 8 GB USB Flash Drive</t>
  </si>
  <si>
    <t>CA-2015-110247</t>
  </si>
  <si>
    <t>RH-19555</t>
  </si>
  <si>
    <t>Ritsa Hightower</t>
  </si>
  <si>
    <t>Tallahassee</t>
  </si>
  <si>
    <t>32303</t>
  </si>
  <si>
    <t>US-2014-141257</t>
  </si>
  <si>
    <t>FUR-CH-10002758</t>
  </si>
  <si>
    <t>Hon Deluxe Fabric Upholstered Stacking Chairs, Squared Back</t>
  </si>
  <si>
    <t>CA-2014-154669</t>
  </si>
  <si>
    <t>OFF-ST-10000532</t>
  </si>
  <si>
    <t>Advantus Rolling Drawer Organizers</t>
  </si>
  <si>
    <t>CA-2014-158029</t>
  </si>
  <si>
    <t>CA-2015-155306</t>
  </si>
  <si>
    <t>GA-14515</t>
  </si>
  <si>
    <t>George Ashbrook</t>
  </si>
  <si>
    <t>CA-2016-127775</t>
  </si>
  <si>
    <t>CA-2016-146171</t>
  </si>
  <si>
    <t>JP-16135</t>
  </si>
  <si>
    <t>Julie Prescott</t>
  </si>
  <si>
    <t>CA-2014-129574</t>
  </si>
  <si>
    <t>Dp-13240</t>
  </si>
  <si>
    <t>Dean percer</t>
  </si>
  <si>
    <t>84107</t>
  </si>
  <si>
    <t>CA-2017-126536</t>
  </si>
  <si>
    <t>TEC-AC-10003709</t>
  </si>
  <si>
    <t>Maxell 4.7GB DVD-R 5/Pack</t>
  </si>
  <si>
    <t>CA-2017-165757</t>
  </si>
  <si>
    <t>OFF-BI-10003166</t>
  </si>
  <si>
    <t>GBC Plasticlear Binding Covers</t>
  </si>
  <si>
    <t>CA-2017-167752</t>
  </si>
  <si>
    <t>OFF-AP-10000159</t>
  </si>
  <si>
    <t>Belkin F9M820V08 8 Outlet Surge</t>
  </si>
  <si>
    <t>US-2015-122140</t>
  </si>
  <si>
    <t>MO-17950</t>
  </si>
  <si>
    <t>Michael Oakman</t>
  </si>
  <si>
    <t>OFF-AP-10001242</t>
  </si>
  <si>
    <t>APC 7 Outlet Network SurgeArrest Surge Protector</t>
  </si>
  <si>
    <t>CA-2016-163986</t>
  </si>
  <si>
    <t>OFF-ST-10000918</t>
  </si>
  <si>
    <t>Crate-A-Files</t>
  </si>
  <si>
    <t>CA-2017-158967</t>
  </si>
  <si>
    <t>CA-2016-131576</t>
  </si>
  <si>
    <t>OFF-BI-10002852</t>
  </si>
  <si>
    <t>Ibico Standard Transparent Covers</t>
  </si>
  <si>
    <t>CA-2017-143455</t>
  </si>
  <si>
    <t>OFF-PA-10004451</t>
  </si>
  <si>
    <t>Xerox 222</t>
  </si>
  <si>
    <t>CA-2016-144729</t>
  </si>
  <si>
    <t>CA-2015-127019</t>
  </si>
  <si>
    <t>OFF-AP-10003971</t>
  </si>
  <si>
    <t>Belkin 6 Outlet Metallic Surge Strip</t>
  </si>
  <si>
    <t>CA-2015-138534</t>
  </si>
  <si>
    <t>FUR-BO-10003159</t>
  </si>
  <si>
    <t>Sauder Camden County Collection Libraries, Planked Cherry Finish</t>
  </si>
  <si>
    <t>CA-2017-108322</t>
  </si>
  <si>
    <t>CA-2017-167668</t>
  </si>
  <si>
    <t>CA-2017-146724</t>
  </si>
  <si>
    <t>CA-2016-139878</t>
  </si>
  <si>
    <t>TEC-PH-10001336</t>
  </si>
  <si>
    <t>Digium D40 VoIP phone</t>
  </si>
  <si>
    <t>US-2016-106677</t>
  </si>
  <si>
    <t>TEC-PH-10003187</t>
  </si>
  <si>
    <t>Anker Astro Mini 3000mAh Ultra-Compact Portable Charger</t>
  </si>
  <si>
    <t>CA-2016-116974</t>
  </si>
  <si>
    <t>CA-2015-149972</t>
  </si>
  <si>
    <t>FUR-CH-10004997</t>
  </si>
  <si>
    <t>Hon Every-Day Series Multi-Task Chairs</t>
  </si>
  <si>
    <t>US-2014-117744</t>
  </si>
  <si>
    <t>CA-2014-125514</t>
  </si>
  <si>
    <t>CA-2014-154599</t>
  </si>
  <si>
    <t>CA-2017-158743</t>
  </si>
  <si>
    <t>OFF-AR-10002257</t>
  </si>
  <si>
    <t>Eldon Spacemaker Box, Quick-Snap Lid, Clear</t>
  </si>
  <si>
    <t>CA-2016-153318</t>
  </si>
  <si>
    <t>US-2015-110163</t>
  </si>
  <si>
    <t>OFF-AR-10001683</t>
  </si>
  <si>
    <t>Lumber Crayons</t>
  </si>
  <si>
    <t>CA-2017-143329</t>
  </si>
  <si>
    <t>DL-13330</t>
  </si>
  <si>
    <t>Denise Leinenbach</t>
  </si>
  <si>
    <t>Las Cruces</t>
  </si>
  <si>
    <t>88001</t>
  </si>
  <si>
    <t>CA-2015-159380</t>
  </si>
  <si>
    <t>OFF-PA-10003893</t>
  </si>
  <si>
    <t>Xerox 1962</t>
  </si>
  <si>
    <t>CA-2015-122623</t>
  </si>
  <si>
    <t>FUR-CH-10000553</t>
  </si>
  <si>
    <t>Metal Folding Chairs, Beige, 4/Carton</t>
  </si>
  <si>
    <t>CA-2015-148635</t>
  </si>
  <si>
    <t>MH-18025</t>
  </si>
  <si>
    <t>Michelle Huthwaite</t>
  </si>
  <si>
    <t>OFF-FA-10004395</t>
  </si>
  <si>
    <t>Plymouth Boxed Rubber Bands by Plymouth</t>
  </si>
  <si>
    <t>CA-2015-135685</t>
  </si>
  <si>
    <t>CA-2015-104626</t>
  </si>
  <si>
    <t>DR-12940</t>
  </si>
  <si>
    <t>Daniel Raglin</t>
  </si>
  <si>
    <t>CA-2016-160500</t>
  </si>
  <si>
    <t>DM-13015</t>
  </si>
  <si>
    <t>Darrin Martin</t>
  </si>
  <si>
    <t>Encinitas</t>
  </si>
  <si>
    <t>CA-2017-100202</t>
  </si>
  <si>
    <t>TEC-PH-10002563</t>
  </si>
  <si>
    <t>Adtran 1202752G1</t>
  </si>
  <si>
    <t>CA-2017-131016</t>
  </si>
  <si>
    <t>US-2014-112914</t>
  </si>
  <si>
    <t>OFF-PA-10003270</t>
  </si>
  <si>
    <t>Xerox 1954</t>
  </si>
  <si>
    <t>CA-2016-124149</t>
  </si>
  <si>
    <t>OFF-PA-10002421</t>
  </si>
  <si>
    <t>Embossed Ink Jet Note Cards</t>
  </si>
  <si>
    <t>CA-2014-148915</t>
  </si>
  <si>
    <t>OFF-ST-10001128</t>
  </si>
  <si>
    <t>Carina Mini System Audio Rack, Model AR050B</t>
  </si>
  <si>
    <t>CA-2017-134649</t>
  </si>
  <si>
    <t>CA-11965</t>
  </si>
  <si>
    <t>Carol Adams</t>
  </si>
  <si>
    <t>Hoover</t>
  </si>
  <si>
    <t>35244</t>
  </si>
  <si>
    <t>CA-2017-110842</t>
  </si>
  <si>
    <t>CA-2016-147368</t>
  </si>
  <si>
    <t>US-2015-104185</t>
  </si>
  <si>
    <t>OFF-ST-10001526</t>
  </si>
  <si>
    <t xml:space="preserve">Iceberg Mobile Mega Data/Printer Cart </t>
  </si>
  <si>
    <t>US-2014-125521</t>
  </si>
  <si>
    <t>US-2017-135062</t>
  </si>
  <si>
    <t>CA-2017-135650</t>
  </si>
  <si>
    <t>AC-10660</t>
  </si>
  <si>
    <t>Anna Chung</t>
  </si>
  <si>
    <t>CA-2017-112865</t>
  </si>
  <si>
    <t>US-2016-162852</t>
  </si>
  <si>
    <t>CA-2017-138163</t>
  </si>
  <si>
    <t>CA-2017-152093</t>
  </si>
  <si>
    <t>CA-2017-157854</t>
  </si>
  <si>
    <t>DM-13345</t>
  </si>
  <si>
    <t>Denise Monton</t>
  </si>
  <si>
    <t>FUR-FU-10003832</t>
  </si>
  <si>
    <t>Eldon Expressions Punched Metal &amp; Wood Desk Accessories, Black &amp; Cherry</t>
  </si>
  <si>
    <t>CA-2016-123617</t>
  </si>
  <si>
    <t>US-2016-128293</t>
  </si>
  <si>
    <t>CA-2017-107342</t>
  </si>
  <si>
    <t>VF-21715</t>
  </si>
  <si>
    <t>Vicky Freymann</t>
  </si>
  <si>
    <t>CA-2016-136371</t>
  </si>
  <si>
    <t>FUR-FU-10000409</t>
  </si>
  <si>
    <t>GE 4 Foot Flourescent Tube, 40 Watt</t>
  </si>
  <si>
    <t>CA-2017-137344</t>
  </si>
  <si>
    <t>CA-2017-169810</t>
  </si>
  <si>
    <t>CA-2016-128594</t>
  </si>
  <si>
    <t>CA-2016-154690</t>
  </si>
  <si>
    <t>CC-12370</t>
  </si>
  <si>
    <t>Christopher Conant</t>
  </si>
  <si>
    <t>CA-2017-138975</t>
  </si>
  <si>
    <t>CA-2017-106537</t>
  </si>
  <si>
    <t>OFF-PA-10000223</t>
  </si>
  <si>
    <t>Xerox 2000</t>
  </si>
  <si>
    <t>US-2017-103828</t>
  </si>
  <si>
    <t>CA-2016-115588</t>
  </si>
  <si>
    <t>CA-2017-143861</t>
  </si>
  <si>
    <t>FUR-FU-10001546</t>
  </si>
  <si>
    <t>Dana Swing-Arm Lamps</t>
  </si>
  <si>
    <t>CA-2014-148040</t>
  </si>
  <si>
    <t>BF-11275</t>
  </si>
  <si>
    <t>Beth Fritzler</t>
  </si>
  <si>
    <t>OFF-PA-10002581</t>
  </si>
  <si>
    <t>Xerox 1951</t>
  </si>
  <si>
    <t>CA-2017-135167</t>
  </si>
  <si>
    <t>OFF-AR-10002399</t>
  </si>
  <si>
    <t>Dixon Prang Watercolor Pencils, 10-Color Set with Brush</t>
  </si>
  <si>
    <t>CA-2017-137022</t>
  </si>
  <si>
    <t>US-2017-102638</t>
  </si>
  <si>
    <t>OFF-FA-10002988</t>
  </si>
  <si>
    <t>Ideal Clamps</t>
  </si>
  <si>
    <t>US-2016-167339</t>
  </si>
  <si>
    <t>CA-2016-152072</t>
  </si>
  <si>
    <t>CA-2016-102932</t>
  </si>
  <si>
    <t>CA-2014-165540</t>
  </si>
  <si>
    <t>CA-2016-130799</t>
  </si>
  <si>
    <t>CA-2016-164483</t>
  </si>
  <si>
    <t>US-2016-159856</t>
  </si>
  <si>
    <t>CA-2017-102099</t>
  </si>
  <si>
    <t>CA-2017-164049</t>
  </si>
  <si>
    <t>OFF-PA-10000791</t>
  </si>
  <si>
    <t>Wirebound Message Books, Four 2 3/4 x 5 Forms per Page, 200 Sets per Book</t>
  </si>
  <si>
    <t>CA-2014-142727</t>
  </si>
  <si>
    <t>HG-14845</t>
  </si>
  <si>
    <t>Harry Greene</t>
  </si>
  <si>
    <t>Lake Charles</t>
  </si>
  <si>
    <t>70601</t>
  </si>
  <si>
    <t>CA-2017-139913</t>
  </si>
  <si>
    <t>OFF-PA-10003739</t>
  </si>
  <si>
    <t>Xerox 1969</t>
  </si>
  <si>
    <t>CA-2014-169033</t>
  </si>
  <si>
    <t>OFF-AR-10001915</t>
  </si>
  <si>
    <t>Peel-Off China Markers</t>
  </si>
  <si>
    <t>US-2016-164630</t>
  </si>
  <si>
    <t>TEC-CO-10000971</t>
  </si>
  <si>
    <t>Hewlett Packard 310 Color Digital Copier</t>
  </si>
  <si>
    <t>US-2015-114839</t>
  </si>
  <si>
    <t>CA-2015-166464</t>
  </si>
  <si>
    <t>CA-2017-124898</t>
  </si>
  <si>
    <t>OFF-PA-10003656</t>
  </si>
  <si>
    <t>Xerox 1935</t>
  </si>
  <si>
    <t>CA-2016-164035</t>
  </si>
  <si>
    <t>OFF-PA-10002160</t>
  </si>
  <si>
    <t>Xerox 1978</t>
  </si>
  <si>
    <t>CA-2016-153577</t>
  </si>
  <si>
    <t>CA-2014-127586</t>
  </si>
  <si>
    <t>OFF-ST-10002615</t>
  </si>
  <si>
    <t>Dual Level, Single-Width Filing Carts</t>
  </si>
  <si>
    <t>CA-2017-121615</t>
  </si>
  <si>
    <t>OFF-PA-10000327</t>
  </si>
  <si>
    <t>Xerox 1971</t>
  </si>
  <si>
    <t>CA-2017-166415</t>
  </si>
  <si>
    <t>CA-2015-118444</t>
  </si>
  <si>
    <t>CA-2014-113929</t>
  </si>
  <si>
    <t>OFF-EN-10003286</t>
  </si>
  <si>
    <t>CA-2015-134747</t>
  </si>
  <si>
    <t>TEC-PH-10002890</t>
  </si>
  <si>
    <t>AT&amp;T 17929 Lendline Telephone</t>
  </si>
  <si>
    <t>CA-2017-155047</t>
  </si>
  <si>
    <t>OFF-AR-10003338</t>
  </si>
  <si>
    <t>Eberhard Faber 3 1/2" Golf Pencils</t>
  </si>
  <si>
    <t>CA-2016-160129</t>
  </si>
  <si>
    <t>OFF-FA-10002763</t>
  </si>
  <si>
    <t>Advantus Map Pennant Flags and Round Head Tacks</t>
  </si>
  <si>
    <t>CA-2017-164329</t>
  </si>
  <si>
    <t>OFF-ST-10001511</t>
  </si>
  <si>
    <t>Space Solutions Commercial Steel Shelving</t>
  </si>
  <si>
    <t>US-2015-141453</t>
  </si>
  <si>
    <t>CA-2014-156993</t>
  </si>
  <si>
    <t>OFF-FA-10003495</t>
  </si>
  <si>
    <t>CA-2014-157721</t>
  </si>
  <si>
    <t>OFF-AP-10001303</t>
  </si>
  <si>
    <t>Holmes Cool Mist Humidifier for the Whole House with 8-Gallon Output per Day, Extended Life Filter</t>
  </si>
  <si>
    <t>CA-2017-128629</t>
  </si>
  <si>
    <t>BP-11155</t>
  </si>
  <si>
    <t>Becky Pak</t>
  </si>
  <si>
    <t>FUR-FU-10000771</t>
  </si>
  <si>
    <t>Eldon 200 Class Desk Accessories, Smoke</t>
  </si>
  <si>
    <t>CA-2017-158106</t>
  </si>
  <si>
    <t>US-2017-120390</t>
  </si>
  <si>
    <t>OFF-BI-10004995</t>
  </si>
  <si>
    <t>GBC DocuBind P400 Electric Binding System</t>
  </si>
  <si>
    <t>CA-2017-143434</t>
  </si>
  <si>
    <t>CA-2015-168564</t>
  </si>
  <si>
    <t>US-2016-169040</t>
  </si>
  <si>
    <t>TEC-PH-10002310</t>
  </si>
  <si>
    <t>Panasonic KX T7731-B Digital phone</t>
  </si>
  <si>
    <t>CA-2017-155880</t>
  </si>
  <si>
    <t>FUR-CH-10000422</t>
  </si>
  <si>
    <t>Global Highback Leather Tilter in Burgundy</t>
  </si>
  <si>
    <t>CA-2017-126242</t>
  </si>
  <si>
    <t>OFF-ST-10000675</t>
  </si>
  <si>
    <t>File Shuttle II and Handi-File, Black</t>
  </si>
  <si>
    <t>CA-2016-166443</t>
  </si>
  <si>
    <t>CA-2017-169859</t>
  </si>
  <si>
    <t>FUR-FU-10004963</t>
  </si>
  <si>
    <t>Eldon 400 Class Desk Accessories, Black Carbon</t>
  </si>
  <si>
    <t>CA-2017-134915</t>
  </si>
  <si>
    <t>EM-14140</t>
  </si>
  <si>
    <t>Eugene Moren</t>
  </si>
  <si>
    <t>Glendale</t>
  </si>
  <si>
    <t>85301</t>
  </si>
  <si>
    <t>CA-2016-153353</t>
  </si>
  <si>
    <t>CA-2017-123638</t>
  </si>
  <si>
    <t>MA-17995</t>
  </si>
  <si>
    <t>Michelle Arnett</t>
  </si>
  <si>
    <t>CA-2017-168900</t>
  </si>
  <si>
    <t>OFF-BI-10003910</t>
  </si>
  <si>
    <t>DXL Angle-View Binders with Locking Rings by Samsill</t>
  </si>
  <si>
    <t>CA-2015-158456</t>
  </si>
  <si>
    <t>CA-2017-143665</t>
  </si>
  <si>
    <t>CA-2017-137428</t>
  </si>
  <si>
    <t>AY-10555</t>
  </si>
  <si>
    <t>Andy Yotov</t>
  </si>
  <si>
    <t>CA-2014-162866</t>
  </si>
  <si>
    <t>CA-2017-167941</t>
  </si>
  <si>
    <t>CA-2017-111808</t>
  </si>
  <si>
    <t>CA-2015-137512</t>
  </si>
  <si>
    <t>CA-2017-139773</t>
  </si>
  <si>
    <t>FUR-CH-10001797</t>
  </si>
  <si>
    <t>Safco Chair Connectors, 6/Carton</t>
  </si>
  <si>
    <t>CA-2017-134607</t>
  </si>
  <si>
    <t>OFF-ST-10002214</t>
  </si>
  <si>
    <t>X-Rack File for Hanging Folders</t>
  </si>
  <si>
    <t>CA-2014-109232</t>
  </si>
  <si>
    <t>CA-2015-139850</t>
  </si>
  <si>
    <t>GB-14575</t>
  </si>
  <si>
    <t>Giulietta Baptist</t>
  </si>
  <si>
    <t>OFF-PA-10003848</t>
  </si>
  <si>
    <t>Xerox 1997</t>
  </si>
  <si>
    <t>CA-2014-131310</t>
  </si>
  <si>
    <t>US-2014-112872</t>
  </si>
  <si>
    <t>CA-2016-139269</t>
  </si>
  <si>
    <t>JB-16045</t>
  </si>
  <si>
    <t>Julia Barnett</t>
  </si>
  <si>
    <t>FUR-FU-10000755</t>
  </si>
  <si>
    <t>Eldon Expressions Mahogany Wood Desk Collection</t>
  </si>
  <si>
    <t>CA-2016-139010</t>
  </si>
  <si>
    <t>TEC-AC-10004227</t>
  </si>
  <si>
    <t>SanDisk Ultra 16 GB MicroSDHC Class 10 Memory Card</t>
  </si>
  <si>
    <t>CA-2016-134376</t>
  </si>
  <si>
    <t>CA-2017-147291</t>
  </si>
  <si>
    <t>CA-2016-112893</t>
  </si>
  <si>
    <t>US-2014-150532</t>
  </si>
  <si>
    <t>OFF-ST-10000760</t>
  </si>
  <si>
    <t>Eldon Fold 'N Roll Cart System</t>
  </si>
  <si>
    <t>CA-2014-138317</t>
  </si>
  <si>
    <t>OFF-EN-10001539</t>
  </si>
  <si>
    <t>CA-2015-130610</t>
  </si>
  <si>
    <t>OFF-BI-10003655</t>
  </si>
  <si>
    <t>Durable Pressboard Binders</t>
  </si>
  <si>
    <t>CA-2017-104381</t>
  </si>
  <si>
    <t>CA-2016-131499</t>
  </si>
  <si>
    <t>MG-17875</t>
  </si>
  <si>
    <t>Michael Grace</t>
  </si>
  <si>
    <t>OFF-AP-10003779</t>
  </si>
  <si>
    <t>Kensington 7 Outlet MasterPiece Power Center with Fax/Phone Line Protection</t>
  </si>
  <si>
    <t>CA-2014-148761</t>
  </si>
  <si>
    <t>OFF-BI-10000666</t>
  </si>
  <si>
    <t>Surelock Post Binders</t>
  </si>
  <si>
    <t>CA-2017-116519</t>
  </si>
  <si>
    <t>CA-2014-130729</t>
  </si>
  <si>
    <t>OFF-BI-10002706</t>
  </si>
  <si>
    <t>Avery Premier Heavy-Duty Binder with Round Locking Rings</t>
  </si>
  <si>
    <t>CA-2016-124772</t>
  </si>
  <si>
    <t>FUR-FU-10004748</t>
  </si>
  <si>
    <t>Howard Miller 16" Diameter Gallery Wall Clock</t>
  </si>
  <si>
    <t>CA-2016-115525</t>
  </si>
  <si>
    <t>CA-2017-134845</t>
  </si>
  <si>
    <t>SR-20425</t>
  </si>
  <si>
    <t>Sharelle Roach</t>
  </si>
  <si>
    <t>US-2015-138919</t>
  </si>
  <si>
    <t>FUR-TA-10004154</t>
  </si>
  <si>
    <t>Riverside Furniture Oval Coffee Table, Oval End Table, End Table with Drawer</t>
  </si>
  <si>
    <t>US-2016-160528</t>
  </si>
  <si>
    <t>CA-2015-123568</t>
  </si>
  <si>
    <t>OFF-FA-10002701</t>
  </si>
  <si>
    <t>Alliance Rubber Bands</t>
  </si>
  <si>
    <t>CA-2017-124674</t>
  </si>
  <si>
    <t>JB-16000</t>
  </si>
  <si>
    <t>Joy Bell-</t>
  </si>
  <si>
    <t>CA-2015-164441</t>
  </si>
  <si>
    <t>CA-2017-169054</t>
  </si>
  <si>
    <t>CA-2014-106719</t>
  </si>
  <si>
    <t>OFF-BI-10002799</t>
  </si>
  <si>
    <t>SlimView Poly Binder, 3/8"</t>
  </si>
  <si>
    <t>CA-2017-116855</t>
  </si>
  <si>
    <t>FUR-CH-10003846</t>
  </si>
  <si>
    <t>Hon Valutask Swivel Chairs</t>
  </si>
  <si>
    <t>US-2016-164189</t>
  </si>
  <si>
    <t>CA-2015-168480</t>
  </si>
  <si>
    <t>DM-12955</t>
  </si>
  <si>
    <t>Dario Medina</t>
  </si>
  <si>
    <t>Lincoln Park</t>
  </si>
  <si>
    <t>48146</t>
  </si>
  <si>
    <t>US-2016-114293</t>
  </si>
  <si>
    <t>CA-2017-134173</t>
  </si>
  <si>
    <t>US-2015-123960</t>
  </si>
  <si>
    <t>CA-2017-101749</t>
  </si>
  <si>
    <t>US-2016-147991</t>
  </si>
  <si>
    <t>CA-2017-149559</t>
  </si>
  <si>
    <t>OFF-PA-10003172</t>
  </si>
  <si>
    <t>Xerox 1996</t>
  </si>
  <si>
    <t>CA-2015-135174</t>
  </si>
  <si>
    <t>CA-2017-125290</t>
  </si>
  <si>
    <t>OFF-AR-10001216</t>
  </si>
  <si>
    <t>Newell 339</t>
  </si>
  <si>
    <t>CA-2014-137351</t>
  </si>
  <si>
    <t>CA-2017-121419</t>
  </si>
  <si>
    <t>TC-21475</t>
  </si>
  <si>
    <t>Tony Chapman</t>
  </si>
  <si>
    <t>US-2017-148054</t>
  </si>
  <si>
    <t>FUR-FU-10003247</t>
  </si>
  <si>
    <t>36X48 HARDFLOOR CHAIRMAT</t>
  </si>
  <si>
    <t>CA-2016-128517</t>
  </si>
  <si>
    <t>SW-20350</t>
  </si>
  <si>
    <t>Sean Wendt</t>
  </si>
  <si>
    <t>TEC-PH-10002555</t>
  </si>
  <si>
    <t>Nortel Meridian M5316 Digital phone</t>
  </si>
  <si>
    <t>US-2015-100377</t>
  </si>
  <si>
    <t>CA-2017-131492</t>
  </si>
  <si>
    <t>OFF-EN-10002973</t>
  </si>
  <si>
    <t>Ampad #10 Peel &amp; Seel Holiday Envelopes</t>
  </si>
  <si>
    <t>CA-2016-144554</t>
  </si>
  <si>
    <t>CA-2017-127621</t>
  </si>
  <si>
    <t>RE-19450</t>
  </si>
  <si>
    <t>Richard Eichhorn</t>
  </si>
  <si>
    <t>OFF-PA-10001307</t>
  </si>
  <si>
    <t>Important Message Pads, 50 4-1/4 x 5-1/2 Forms per Pad</t>
  </si>
  <si>
    <t>CA-2015-145184</t>
  </si>
  <si>
    <t>TEC-PH-10002350</t>
  </si>
  <si>
    <t>Apple EarPods with Remote and Mic</t>
  </si>
  <si>
    <t>CA-2017-106859</t>
  </si>
  <si>
    <t>BF-11215</t>
  </si>
  <si>
    <t>Benjamin Farhat</t>
  </si>
  <si>
    <t>OFF-ST-10000615</t>
  </si>
  <si>
    <t>SimpliFile Personal File, Black Granite, 15w x 6-15/16d x 11-1/4h</t>
  </si>
  <si>
    <t>US-2017-120089</t>
  </si>
  <si>
    <t>CA-2014-119375</t>
  </si>
  <si>
    <t>CA-2016-125206</t>
  </si>
  <si>
    <t>CA-2015-126137</t>
  </si>
  <si>
    <t>CA-2014-143903</t>
  </si>
  <si>
    <t>CA-2014-104780</t>
  </si>
  <si>
    <t>CA-2017-101182</t>
  </si>
  <si>
    <t>KB-16405</t>
  </si>
  <si>
    <t>Katrina Bavinger</t>
  </si>
  <si>
    <t>Apple Valley</t>
  </si>
  <si>
    <t>92307</t>
  </si>
  <si>
    <t>US-2017-132297</t>
  </si>
  <si>
    <t>CA-2014-100328</t>
  </si>
  <si>
    <t>CA-2017-118773</t>
  </si>
  <si>
    <t>US-2017-159205</t>
  </si>
  <si>
    <t>FUR-FU-10001591</t>
  </si>
  <si>
    <t>Advantus Panel Wall Certificate Holder - 8.5x11</t>
  </si>
  <si>
    <t>CA-2016-112123</t>
  </si>
  <si>
    <t>CA-2015-114468</t>
  </si>
  <si>
    <t>CA-2017-135692</t>
  </si>
  <si>
    <t>CA-2017-131233</t>
  </si>
  <si>
    <t>CA-2017-119578</t>
  </si>
  <si>
    <t>JG-15310</t>
  </si>
  <si>
    <t>Jason Gross</t>
  </si>
  <si>
    <t>OFF-SU-10003505</t>
  </si>
  <si>
    <t>Premier Electric Letter Opener</t>
  </si>
  <si>
    <t>CA-2016-124562</t>
  </si>
  <si>
    <t>OFF-BI-10001267</t>
  </si>
  <si>
    <t>Universal Recycled Hanging Pressboard Report Binders, Letter Size</t>
  </si>
  <si>
    <t>US-2017-140074</t>
  </si>
  <si>
    <t>EC-14050</t>
  </si>
  <si>
    <t>Erin Creighton</t>
  </si>
  <si>
    <t>OFF-PA-10002741</t>
  </si>
  <si>
    <t>Xerox 1980</t>
  </si>
  <si>
    <t>CA-2016-103037</t>
  </si>
  <si>
    <t>OFF-LA-10004345</t>
  </si>
  <si>
    <t>Avery 493</t>
  </si>
  <si>
    <t>CA-2017-127460</t>
  </si>
  <si>
    <t>CA-2016-121671</t>
  </si>
  <si>
    <t>OFF-PA-10001471</t>
  </si>
  <si>
    <t>Strathmore Photo Frame Cards</t>
  </si>
  <si>
    <t>CA-2016-150350</t>
  </si>
  <si>
    <t>TEC-MA-10001972</t>
  </si>
  <si>
    <t>Okidata C331dn Printer</t>
  </si>
  <si>
    <t>CA-2015-121720</t>
  </si>
  <si>
    <t>CA-2017-149895</t>
  </si>
  <si>
    <t>EB-14110</t>
  </si>
  <si>
    <t>Eugene Barchas</t>
  </si>
  <si>
    <t>CA-2017-147564</t>
  </si>
  <si>
    <t>OFF-PA-10004438</t>
  </si>
  <si>
    <t>Xerox 1907</t>
  </si>
  <si>
    <t>CA-2014-136399</t>
  </si>
  <si>
    <t>CA-2014-107916</t>
  </si>
  <si>
    <t>JP-15460</t>
  </si>
  <si>
    <t>Jennifer Patt</t>
  </si>
  <si>
    <t>FUR-FU-10004586</t>
  </si>
  <si>
    <t>G.E. Longer-Life Indoor Recessed Floodlight Bulbs</t>
  </si>
  <si>
    <t>CA-2017-164168</t>
  </si>
  <si>
    <t>CA-2015-112557</t>
  </si>
  <si>
    <t>US-2014-122959</t>
  </si>
  <si>
    <t>CA-2017-162572</t>
  </si>
  <si>
    <t>US-2016-148110</t>
  </si>
  <si>
    <t>CA-2017-131828</t>
  </si>
  <si>
    <t>CS-11845</t>
  </si>
  <si>
    <t>Cari Sayre</t>
  </si>
  <si>
    <t>FUR-CH-10004495</t>
  </si>
  <si>
    <t>Global Leather and Oak Executive Chair, Black</t>
  </si>
  <si>
    <t>CA-2014-109218</t>
  </si>
  <si>
    <t>OFF-AR-10001374</t>
  </si>
  <si>
    <t>BIC Brite Liner Highlighters, Chisel Tip</t>
  </si>
  <si>
    <t>CA-2016-120558</t>
  </si>
  <si>
    <t>US-2014-109036</t>
  </si>
  <si>
    <t>OFF-LA-10002043</t>
  </si>
  <si>
    <t>Avery 489</t>
  </si>
  <si>
    <t>CA-2015-147830</t>
  </si>
  <si>
    <t>CA-2017-150497</t>
  </si>
  <si>
    <t>OFF-BI-10004600</t>
  </si>
  <si>
    <t>Ibico Ibimaster 300 Manual Binding System</t>
  </si>
  <si>
    <t>CA-2014-128986</t>
  </si>
  <si>
    <t>GH-14410</t>
  </si>
  <si>
    <t>Gary Hansen</t>
  </si>
  <si>
    <t>CA-2015-139584</t>
  </si>
  <si>
    <t>US-2016-162677</t>
  </si>
  <si>
    <t>OFF-ST-10001291</t>
  </si>
  <si>
    <t>Tenex Personal Self-Stacking Standard File Box, Black/Gray</t>
  </si>
  <si>
    <t>US-2014-150924</t>
  </si>
  <si>
    <t>PT-19090</t>
  </si>
  <si>
    <t>Pete Takahito</t>
  </si>
  <si>
    <t>OFF-BI-10004040</t>
  </si>
  <si>
    <t>Wilson Jones Impact Binders</t>
  </si>
  <si>
    <t>CA-2014-153969</t>
  </si>
  <si>
    <t>CA-2016-146682</t>
  </si>
  <si>
    <t>CA-2016-138695</t>
  </si>
  <si>
    <t>CA-2017-107461</t>
  </si>
  <si>
    <t>US-2016-133879</t>
  </si>
  <si>
    <t>OFF-BI-10004465</t>
  </si>
  <si>
    <t>Avery Durable Slant Ring Binders</t>
  </si>
  <si>
    <t>CA-2017-157483</t>
  </si>
  <si>
    <t>OFF-AR-10004260</t>
  </si>
  <si>
    <t>Boston 1799 Powerhouse Electric Pencil Sharpener</t>
  </si>
  <si>
    <t>US-2017-132059</t>
  </si>
  <si>
    <t>FUR-BO-10001811</t>
  </si>
  <si>
    <t>Atlantic Metals Mobile 5-Shelf Bookcases, Custom Colors</t>
  </si>
  <si>
    <t>CA-2017-122280</t>
  </si>
  <si>
    <t>OFF-PA-10004911</t>
  </si>
  <si>
    <t>Rediform S.O.S. 1-Up Phone Message Bk, 4-1/4x3-1/16 Bk, 1 Form/Pg, 40 Messages/Bk, 3/Pk</t>
  </si>
  <si>
    <t>CA-2017-105235</t>
  </si>
  <si>
    <t>CA-2017-152912</t>
  </si>
  <si>
    <t>OFF-BI-10004728</t>
  </si>
  <si>
    <t>Wilson Jones Turn Tabs Binder Tool for Ring Binders</t>
  </si>
  <si>
    <t>CA-2014-123498</t>
  </si>
  <si>
    <t>CA-2017-159352</t>
  </si>
  <si>
    <t>US-2017-146416</t>
  </si>
  <si>
    <t>US-2015-163783</t>
  </si>
  <si>
    <t>OFF-ST-10002957</t>
  </si>
  <si>
    <t>Sterilite Show Offs Storage Containers</t>
  </si>
  <si>
    <t>CA-2017-123981</t>
  </si>
  <si>
    <t>TEC-PH-10002115</t>
  </si>
  <si>
    <t>Plantronics 81402</t>
  </si>
  <si>
    <t>CA-2017-158953</t>
  </si>
  <si>
    <t>OFF-BI-10002557</t>
  </si>
  <si>
    <t>Presstex Flexible Ring Binders</t>
  </si>
  <si>
    <t>CA-2014-165428</t>
  </si>
  <si>
    <t>JL-15130</t>
  </si>
  <si>
    <t>Jack Lebron</t>
  </si>
  <si>
    <t>CA-2016-169026</t>
  </si>
  <si>
    <t>OFF-FA-10001883</t>
  </si>
  <si>
    <t>Alliance Super-Size Bands, Assorted Sizes</t>
  </si>
  <si>
    <t>CA-2017-109750</t>
  </si>
  <si>
    <t>TEC-PH-10000702</t>
  </si>
  <si>
    <t>Square Credit Card Reader, 4 1/2" x 4 1/2" x 1", White</t>
  </si>
  <si>
    <t>CA-2015-149384</t>
  </si>
  <si>
    <t>OFF-BI-10003196</t>
  </si>
  <si>
    <t>Accohide Poly Flexible Ring Binders</t>
  </si>
  <si>
    <t>CA-2014-131527</t>
  </si>
  <si>
    <t>TEC-PH-10001644</t>
  </si>
  <si>
    <t>BlueLounge Milo Smartphone Stand, White/Metallic</t>
  </si>
  <si>
    <t>CA-2017-164000</t>
  </si>
  <si>
    <t>AH-10030</t>
  </si>
  <si>
    <t>Aaron Hawkins</t>
  </si>
  <si>
    <t>OFF-AR-10003183</t>
  </si>
  <si>
    <t>Avery Fluorescent Highlighter Four-Color Set</t>
  </si>
  <si>
    <t>CA-2014-164224</t>
  </si>
  <si>
    <t>CA-2014-158372</t>
  </si>
  <si>
    <t>CA-2016-108882</t>
  </si>
  <si>
    <t>TEC-AC-10000420</t>
  </si>
  <si>
    <t>Logitech G500s Laser Gaming Mouse with Adjustable Weight Tuning</t>
  </si>
  <si>
    <t>US-2017-108245</t>
  </si>
  <si>
    <t>OFF-EN-10001415</t>
  </si>
  <si>
    <t>CA-2014-142314</t>
  </si>
  <si>
    <t>CA-2016-132409</t>
  </si>
  <si>
    <t>OFF-AR-10001919</t>
  </si>
  <si>
    <t>OIC #2 Pencils, Medium Soft</t>
  </si>
  <si>
    <t>CA-2017-150189</t>
  </si>
  <si>
    <t>OFF-LA-10002762</t>
  </si>
  <si>
    <t>Avery 485</t>
  </si>
  <si>
    <t>CA-2014-114433</t>
  </si>
  <si>
    <t>CA-2017-104640</t>
  </si>
  <si>
    <t>US-2015-137008</t>
  </si>
  <si>
    <t>CA-2014-108189</t>
  </si>
  <si>
    <t>CA-2014-154641</t>
  </si>
  <si>
    <t>CA-2017-131625</t>
  </si>
  <si>
    <t>FUR-FU-10004960</t>
  </si>
  <si>
    <t>Seth Thomas 12" Clock w/ Goldtone Case</t>
  </si>
  <si>
    <t>US-2017-156356</t>
  </si>
  <si>
    <t>CA-2016-138933</t>
  </si>
  <si>
    <t>CA-2016-140746</t>
  </si>
  <si>
    <t>CA-2016-146836</t>
  </si>
  <si>
    <t>CC-12475</t>
  </si>
  <si>
    <t>Cindy Chapman</t>
  </si>
  <si>
    <t>US-2016-127971</t>
  </si>
  <si>
    <t>DW-13195</t>
  </si>
  <si>
    <t>David Wiener</t>
  </si>
  <si>
    <t>FUR-CH-10003774</t>
  </si>
  <si>
    <t>Global Wood Trimmed Manager's Task Chair, Khaki</t>
  </si>
  <si>
    <t>US-2016-140809</t>
  </si>
  <si>
    <t>CA-2017-114524</t>
  </si>
  <si>
    <t>CA-2017-113355</t>
  </si>
  <si>
    <t>SJ-20215</t>
  </si>
  <si>
    <t>Sarah Jordon</t>
  </si>
  <si>
    <t>TEC-PH-10004912</t>
  </si>
  <si>
    <t>Cisco SPA112 2 Port Phone Adapter</t>
  </si>
  <si>
    <t>US-2017-140907</t>
  </si>
  <si>
    <t>CA-2016-159730</t>
  </si>
  <si>
    <t>FUR-CH-10004875</t>
  </si>
  <si>
    <t>Harbour Creations 67200 Series Stacking Chairs</t>
  </si>
  <si>
    <t>CA-2016-157868</t>
  </si>
  <si>
    <t>CA-2017-119389</t>
  </si>
  <si>
    <t>BG-11740</t>
  </si>
  <si>
    <t>Bruce Geld</t>
  </si>
  <si>
    <t>CA-2017-110373</t>
  </si>
  <si>
    <t>CA-2016-155474</t>
  </si>
  <si>
    <t>TEC-PH-10001580</t>
  </si>
  <si>
    <t>Logitech Mobile Speakerphone P710e -�speaker phone</t>
  </si>
  <si>
    <t>CA-2015-155453</t>
  </si>
  <si>
    <t>US-2016-161844</t>
  </si>
  <si>
    <t>FUR-TA-10001676</t>
  </si>
  <si>
    <t>Hon 61000 Series Interactive Training Tables</t>
  </si>
  <si>
    <t>US-2016-162103</t>
  </si>
  <si>
    <t>LB-16795</t>
  </si>
  <si>
    <t>Laurel Beltran</t>
  </si>
  <si>
    <t>Highland Park</t>
  </si>
  <si>
    <t>60035</t>
  </si>
  <si>
    <t>OFF-BI-10000285</t>
  </si>
  <si>
    <t>XtraLife ClearVue Slant-D Ring Binders by Cardinal</t>
  </si>
  <si>
    <t>CA-2014-151554</t>
  </si>
  <si>
    <t>CM-11815</t>
  </si>
  <si>
    <t>Candace McMahon</t>
  </si>
  <si>
    <t>OFF-PA-10004609</t>
  </si>
  <si>
    <t>Xerox 221</t>
  </si>
  <si>
    <t>CA-2014-140662</t>
  </si>
  <si>
    <t>TEC-AC-10001314</t>
  </si>
  <si>
    <t>Case Logic 2.4GHz Wireless Keyboard</t>
  </si>
  <si>
    <t>CA-2016-122518</t>
  </si>
  <si>
    <t>US-2014-126571</t>
  </si>
  <si>
    <t>OFF-ST-10003816</t>
  </si>
  <si>
    <t>Fellowes High-Stak Drawer Files</t>
  </si>
  <si>
    <t>CA-2014-143840</t>
  </si>
  <si>
    <t>EH-14185</t>
  </si>
  <si>
    <t>Evan Henry</t>
  </si>
  <si>
    <t>CA-2014-115980</t>
  </si>
  <si>
    <t>CA-2015-155145</t>
  </si>
  <si>
    <t>CA-2015-146038</t>
  </si>
  <si>
    <t>CA-2017-133865</t>
  </si>
  <si>
    <t>CA-2017-116358</t>
  </si>
  <si>
    <t>CA-2014-102988</t>
  </si>
  <si>
    <t>US-2014-117170</t>
  </si>
  <si>
    <t>CA-2014-159478</t>
  </si>
  <si>
    <t>CA-2014-103702</t>
  </si>
  <si>
    <t>CA-2017-150525</t>
  </si>
  <si>
    <t>CA-2015-157770</t>
  </si>
  <si>
    <t>CA-2016-167290</t>
  </si>
  <si>
    <t>CA-2014-106264</t>
  </si>
  <si>
    <t>OFF-SU-10002189</t>
  </si>
  <si>
    <t>Acme Rosewood Handle Letter Opener</t>
  </si>
  <si>
    <t>CA-2014-138023</t>
  </si>
  <si>
    <t>CA-2017-113418</t>
  </si>
  <si>
    <t>TEC-MA-10002428</t>
  </si>
  <si>
    <t>Fellowes Powershred HS-440 4-Sheet High Security Shredder</t>
  </si>
  <si>
    <t>US-2015-110569</t>
  </si>
  <si>
    <t>CA-2017-136308</t>
  </si>
  <si>
    <t>US-2014-159926</t>
  </si>
  <si>
    <t>CA-2014-104738</t>
  </si>
  <si>
    <t>CA-2015-144386</t>
  </si>
  <si>
    <t>CA-2016-111416</t>
  </si>
  <si>
    <t>OFF-BI-10002026</t>
  </si>
  <si>
    <t>Avery Arch Ring Binders</t>
  </si>
  <si>
    <t>CA-2016-162747</t>
  </si>
  <si>
    <t>US-2014-133130</t>
  </si>
  <si>
    <t>CA-2017-169978</t>
  </si>
  <si>
    <t>CA-2017-161739</t>
  </si>
  <si>
    <t>CA-2015-165057</t>
  </si>
  <si>
    <t>CA-2014-134551</t>
  </si>
  <si>
    <t>TS-21505</t>
  </si>
  <si>
    <t>Tony Sayre</t>
  </si>
  <si>
    <t>CA-2015-120810</t>
  </si>
  <si>
    <t>OFF-AP-10002892</t>
  </si>
  <si>
    <t>Belkin F5C206VTEL 6 Outlet Surge</t>
  </si>
  <si>
    <t>CA-2014-165309</t>
  </si>
  <si>
    <t>CA-2017-122595</t>
  </si>
  <si>
    <t>TEC-AC-10000474</t>
  </si>
  <si>
    <t>Kensington Expert Mouse Optical USB Trackball for PC or Mac</t>
  </si>
  <si>
    <t>US-2017-109253</t>
  </si>
  <si>
    <t>PR-18880</t>
  </si>
  <si>
    <t>Patrick Ryan</t>
  </si>
  <si>
    <t>CA-2016-145982</t>
  </si>
  <si>
    <t>CA-2015-112014</t>
  </si>
  <si>
    <t>CA-2017-154732</t>
  </si>
  <si>
    <t>OFF-BI-10000474</t>
  </si>
  <si>
    <t>Avery Recycled Flexi-View Covers for Binding Systems</t>
  </si>
  <si>
    <t>US-2016-157308</t>
  </si>
  <si>
    <t>CA-2016-147536</t>
  </si>
  <si>
    <t>US-2014-134733</t>
  </si>
  <si>
    <t>FUR-BO-10002916</t>
  </si>
  <si>
    <t>Rush Hierlooms Collection 1" Thick Stackable Bookcases</t>
  </si>
  <si>
    <t>US-2014-150434</t>
  </si>
  <si>
    <t>CA-2017-100335</t>
  </si>
  <si>
    <t>CA-2016-139234</t>
  </si>
  <si>
    <t>US-2015-142020</t>
  </si>
  <si>
    <t>CA-2015-139962</t>
  </si>
  <si>
    <t>CA-2016-130050</t>
  </si>
  <si>
    <t>CA-2014-115161</t>
  </si>
  <si>
    <t>LC-17050</t>
  </si>
  <si>
    <t>Liz Carlisle</t>
  </si>
  <si>
    <t>FUR-BO-10003966</t>
  </si>
  <si>
    <t>Sauder Facets Collection Library, Sky Alder Finish</t>
  </si>
  <si>
    <t>CA-2014-165379</t>
  </si>
  <si>
    <t>CA-2015-115511</t>
  </si>
  <si>
    <t>FUR-BO-10002598</t>
  </si>
  <si>
    <t>Hon Metal Bookcases, Putty</t>
  </si>
  <si>
    <t>CA-2016-134887</t>
  </si>
  <si>
    <t>CA-2017-123778</t>
  </si>
  <si>
    <t>CA-2015-161718</t>
  </si>
  <si>
    <t>FUR-FU-10002445</t>
  </si>
  <si>
    <t>DAX Two-Tone Rosewood/Black Document Frame, Desktop, 5 x 7</t>
  </si>
  <si>
    <t>CA-2016-100671</t>
  </si>
  <si>
    <t>CS-12490</t>
  </si>
  <si>
    <t>Cindy Schnelling</t>
  </si>
  <si>
    <t>Conroe</t>
  </si>
  <si>
    <t>77301</t>
  </si>
  <si>
    <t>OFF-ST-10004950</t>
  </si>
  <si>
    <t>Acco Perma 3000 Stacking Storage Drawers</t>
  </si>
  <si>
    <t>CA-2017-142867</t>
  </si>
  <si>
    <t>CA-2017-103156</t>
  </si>
  <si>
    <t>FUR-FU-10000320</t>
  </si>
  <si>
    <t>OIC Stacking Trays</t>
  </si>
  <si>
    <t>US-2017-162208</t>
  </si>
  <si>
    <t>CA-2015-130659</t>
  </si>
  <si>
    <t>CA-2017-148404</t>
  </si>
  <si>
    <t>CA-2017-101077</t>
  </si>
  <si>
    <t>OFF-PA-10004239</t>
  </si>
  <si>
    <t>Xerox 1953</t>
  </si>
  <si>
    <t>CA-2014-166471</t>
  </si>
  <si>
    <t>CA-2014-105340</t>
  </si>
  <si>
    <t>US-2017-131583</t>
  </si>
  <si>
    <t>OFF-PA-10000380</t>
  </si>
  <si>
    <t>REDIFORM Incoming/Outgoing Call Register, 11" X 8 1/2", 100 Messages</t>
  </si>
  <si>
    <t>US-2017-148362</t>
  </si>
  <si>
    <t>CA-2014-102274</t>
  </si>
  <si>
    <t>DH-13075</t>
  </si>
  <si>
    <t>Dave Hallsten</t>
  </si>
  <si>
    <t>CA-2015-129700</t>
  </si>
  <si>
    <t>CA-2017-168739</t>
  </si>
  <si>
    <t>FUR-FU-10003919</t>
  </si>
  <si>
    <t>Eldon Executive Woodline II Cherry Finish Desk Accessories</t>
  </si>
  <si>
    <t>CA-2015-152527</t>
  </si>
  <si>
    <t>US-2014-150119</t>
  </si>
  <si>
    <t>US-2017-150847</t>
  </si>
  <si>
    <t>CA-2016-100244</t>
  </si>
  <si>
    <t>CA-2016-116540</t>
  </si>
  <si>
    <t>OFF-FA-10002676</t>
  </si>
  <si>
    <t>Colored Push Pins</t>
  </si>
  <si>
    <t>CA-2015-151841</t>
  </si>
  <si>
    <t>CA-2015-150791</t>
  </si>
  <si>
    <t>CA-2016-134803</t>
  </si>
  <si>
    <t>CA-2015-153381</t>
  </si>
  <si>
    <t>OFF-BI-10001525</t>
  </si>
  <si>
    <t>Acco Pressboard Covers with Storage Hooks, 14 7/8" x 11", Executive Red</t>
  </si>
  <si>
    <t>US-2017-111024</t>
  </si>
  <si>
    <t>OFF-PA-10000174</t>
  </si>
  <si>
    <t>Message Book, Wirebound, Four 5 1/2" X 4" Forms/Pg., 200 Dupl. Sets/Book</t>
  </si>
  <si>
    <t>CA-2017-148264</t>
  </si>
  <si>
    <t>OFF-ST-10003327</t>
  </si>
  <si>
    <t>Akro-Mils 12-Gallon Tote</t>
  </si>
  <si>
    <t>CA-2017-131212</t>
  </si>
  <si>
    <t>OFF-BI-10001617</t>
  </si>
  <si>
    <t>GBC Wire Binding Combs</t>
  </si>
  <si>
    <t>US-2015-100531</t>
  </si>
  <si>
    <t>CA-2017-152583</t>
  </si>
  <si>
    <t>CA-2015-144099</t>
  </si>
  <si>
    <t>CA-2014-158337</t>
  </si>
  <si>
    <t>OFF-PA-10002137</t>
  </si>
  <si>
    <t>Southworth 100% R�sum� Paper, 24lb.</t>
  </si>
  <si>
    <t>CA-2017-168858</t>
  </si>
  <si>
    <t>CA-2016-116344</t>
  </si>
  <si>
    <t>JO-15145</t>
  </si>
  <si>
    <t>Jack O'Briant</t>
  </si>
  <si>
    <t>CA-2015-131779</t>
  </si>
  <si>
    <t>CA-2016-158869</t>
  </si>
  <si>
    <t>AH-10690</t>
  </si>
  <si>
    <t>Anna H�berlin</t>
  </si>
  <si>
    <t>CA-2017-102554</t>
  </si>
  <si>
    <t>CA-2016-162614</t>
  </si>
  <si>
    <t>OFF-BI-10004001</t>
  </si>
  <si>
    <t>GBC Recycled VeloBinder Covers</t>
  </si>
  <si>
    <t>CA-2014-168592</t>
  </si>
  <si>
    <t>OFF-AP-10004785</t>
  </si>
  <si>
    <t>Holmes Replacement Filter for HEPA Air Cleaner, Medium Room</t>
  </si>
  <si>
    <t>CA-2014-157609</t>
  </si>
  <si>
    <t>TEC-PH-10002415</t>
  </si>
  <si>
    <t>Polycom VoiceStation 500 Conference�phone</t>
  </si>
  <si>
    <t>CA-2015-153325</t>
  </si>
  <si>
    <t>CA-2015-153626</t>
  </si>
  <si>
    <t>OFF-AR-10000657</t>
  </si>
  <si>
    <t>Binney &amp; Smith inkTank Desk Highlighter, Chisel Tip, Yellow, 12/Box</t>
  </si>
  <si>
    <t>CA-2016-166485</t>
  </si>
  <si>
    <t>OFF-PA-10004996</t>
  </si>
  <si>
    <t>Speediset Carbonless Redi-Letter 7" x 8 1/2"</t>
  </si>
  <si>
    <t>CA-2017-136448</t>
  </si>
  <si>
    <t>CA-2017-114258</t>
  </si>
  <si>
    <t>CA-2015-152611</t>
  </si>
  <si>
    <t>OFF-AR-10003903</t>
  </si>
  <si>
    <t>Sanford 52201 APSCO Electric Pencil Sharpener</t>
  </si>
  <si>
    <t>CA-2016-165470</t>
  </si>
  <si>
    <t>HJ-14875</t>
  </si>
  <si>
    <t>Heather Jas</t>
  </si>
  <si>
    <t>CA-2017-128699</t>
  </si>
  <si>
    <t>US-2015-147242</t>
  </si>
  <si>
    <t>CA-2016-146143</t>
  </si>
  <si>
    <t>FUR-FU-10002045</t>
  </si>
  <si>
    <t>Executive Impressions 14"</t>
  </si>
  <si>
    <t>CA-2015-100888</t>
  </si>
  <si>
    <t>MH-17455</t>
  </si>
  <si>
    <t>Mark Hamilton</t>
  </si>
  <si>
    <t>US-2016-150035</t>
  </si>
  <si>
    <t>CA-2017-122644</t>
  </si>
  <si>
    <t>CA-2017-111815</t>
  </si>
  <si>
    <t>CA-2016-144911</t>
  </si>
  <si>
    <t>CA-2014-143385</t>
  </si>
  <si>
    <t>CA-2016-131289</t>
  </si>
  <si>
    <t>CA-2014-124023</t>
  </si>
  <si>
    <t>CA-2014-124688</t>
  </si>
  <si>
    <t>TEC-PH-10000455</t>
  </si>
  <si>
    <t>GE 30522EE2</t>
  </si>
  <si>
    <t>CA-2016-151169</t>
  </si>
  <si>
    <t>US-2016-134761</t>
  </si>
  <si>
    <t>CA-2017-120705</t>
  </si>
  <si>
    <t>CA-2015-157322</t>
  </si>
  <si>
    <t>CA-2017-142034</t>
  </si>
  <si>
    <t>TEC-AC-10002305</t>
  </si>
  <si>
    <t>KeyTronic�E03601U1 -�Keyboard�- Beige</t>
  </si>
  <si>
    <t>CA-2016-107328</t>
  </si>
  <si>
    <t>FUR-TA-10001932</t>
  </si>
  <si>
    <t>Chromcraft 48" x 96" Racetrack Double Pedestal Table</t>
  </si>
  <si>
    <t>CA-2016-108616</t>
  </si>
  <si>
    <t>CA-2017-125115</t>
  </si>
  <si>
    <t>RD-19930</t>
  </si>
  <si>
    <t>Russell D'Ascenzo</t>
  </si>
  <si>
    <t>CA-2016-150945</t>
  </si>
  <si>
    <t>OFF-ST-10003716</t>
  </si>
  <si>
    <t>Tennsco Double-Tier Lockers</t>
  </si>
  <si>
    <t>CA-2014-166863</t>
  </si>
  <si>
    <t>SC-20020</t>
  </si>
  <si>
    <t>Sam Craven</t>
  </si>
  <si>
    <t>Plano</t>
  </si>
  <si>
    <t>75023</t>
  </si>
  <si>
    <t>CA-2017-140326</t>
  </si>
  <si>
    <t>FUR-BO-10000112</t>
  </si>
  <si>
    <t>Bush Birmingham Collection Bookcase, Dark Cherry</t>
  </si>
  <si>
    <t>CA-2016-168536</t>
  </si>
  <si>
    <t>US-2016-113649</t>
  </si>
  <si>
    <t>OFF-PA-10000130</t>
  </si>
  <si>
    <t>Xerox 199</t>
  </si>
  <si>
    <t>CA-2015-124975</t>
  </si>
  <si>
    <t>FUR-TA-10002645</t>
  </si>
  <si>
    <t>Hon Rectangular Conference Tables</t>
  </si>
  <si>
    <t>CA-2015-168767</t>
  </si>
  <si>
    <t>CA-2016-114482</t>
  </si>
  <si>
    <t>CA-2016-137673</t>
  </si>
  <si>
    <t>CA-2016-132731</t>
  </si>
  <si>
    <t>TEC-PH-10004120</t>
  </si>
  <si>
    <t>AT&amp;T 1080 Phone</t>
  </si>
  <si>
    <t>CA-2017-148922</t>
  </si>
  <si>
    <t>SU-20665</t>
  </si>
  <si>
    <t>Stephanie Ulpright</t>
  </si>
  <si>
    <t>TEC-AC-10001838</t>
  </si>
  <si>
    <t>Razer Tiamat Over Ear 7.1 Surround Sound PC Gaming Headset</t>
  </si>
  <si>
    <t>CA-2016-130680</t>
  </si>
  <si>
    <t>TEC-PH-10004833</t>
  </si>
  <si>
    <t>Macally Suction Cup Mount</t>
  </si>
  <si>
    <t>CA-2015-141145</t>
  </si>
  <si>
    <t>US-2016-152835</t>
  </si>
  <si>
    <t>CA-2016-155565</t>
  </si>
  <si>
    <t>CA-2014-110849</t>
  </si>
  <si>
    <t>TEC-MA-10002859</t>
  </si>
  <si>
    <t>Ativa MDM8000 8-Sheet Micro-Cut Shredder</t>
  </si>
  <si>
    <t>CA-2016-145842</t>
  </si>
  <si>
    <t>CA-2014-158771</t>
  </si>
  <si>
    <t>CA-2016-157511</t>
  </si>
  <si>
    <t>CA-2017-121216</t>
  </si>
  <si>
    <t>CA-2017-155292</t>
  </si>
  <si>
    <t>CA-2016-152555</t>
  </si>
  <si>
    <t>CA-2017-107832</t>
  </si>
  <si>
    <t>CA-2014-120838</t>
  </si>
  <si>
    <t>CA-2017-118542</t>
  </si>
  <si>
    <t>OFF-PA-10004735</t>
  </si>
  <si>
    <t>Xerox 1905</t>
  </si>
  <si>
    <t>CA-2017-152737</t>
  </si>
  <si>
    <t>OFF-BI-10002982</t>
  </si>
  <si>
    <t>Avery Self-Adhesive Photo Pockets for Polaroid Photos</t>
  </si>
  <si>
    <t>CA-2017-109757</t>
  </si>
  <si>
    <t>CA-2016-130029</t>
  </si>
  <si>
    <t>OFF-PA-10000552</t>
  </si>
  <si>
    <t>Xerox 200</t>
  </si>
  <si>
    <t>CA-2017-103877</t>
  </si>
  <si>
    <t>CA-2016-137176</t>
  </si>
  <si>
    <t>CA-2017-168109</t>
  </si>
  <si>
    <t>US-2017-126081</t>
  </si>
  <si>
    <t>FC-14335</t>
  </si>
  <si>
    <t>Fred Chung</t>
  </si>
  <si>
    <t>Mesquite</t>
  </si>
  <si>
    <t>75150</t>
  </si>
  <si>
    <t>CA-2017-117023</t>
  </si>
  <si>
    <t>CA-2015-143532</t>
  </si>
  <si>
    <t>CA-2016-103163</t>
  </si>
  <si>
    <t>CA-2016-104157</t>
  </si>
  <si>
    <t>OFF-ST-10000321</t>
  </si>
  <si>
    <t>Akro Stacking Bins</t>
  </si>
  <si>
    <t>CA-2017-117807</t>
  </si>
  <si>
    <t>CA-2015-121650</t>
  </si>
  <si>
    <t>OFF-AR-10001149</t>
  </si>
  <si>
    <t>Sanford Colorific Colored Pencils, 12/Box</t>
  </si>
  <si>
    <t>CA-2017-161823</t>
  </si>
  <si>
    <t>CA-2017-121839</t>
  </si>
  <si>
    <t>CA-2017-158729</t>
  </si>
  <si>
    <t>OFF-SU-10002881</t>
  </si>
  <si>
    <t>Martin Yale Chadless Opener Electric Letter Opener</t>
  </si>
  <si>
    <t>CA-2017-146535</t>
  </si>
  <si>
    <t>CA-2014-154186</t>
  </si>
  <si>
    <t>OFF-SU-10001574</t>
  </si>
  <si>
    <t>Acme Value Line Scissors</t>
  </si>
  <si>
    <t>CA-2016-108434</t>
  </si>
  <si>
    <t>CA-2016-164154</t>
  </si>
  <si>
    <t>CA-2017-148012</t>
  </si>
  <si>
    <t>CA-2014-102869</t>
  </si>
  <si>
    <t>CA-2017-138310</t>
  </si>
  <si>
    <t>CA-2014-159835</t>
  </si>
  <si>
    <t>RB-19330</t>
  </si>
  <si>
    <t>Randy Bradley</t>
  </si>
  <si>
    <t>CA-2017-112956</t>
  </si>
  <si>
    <t>CA-2016-119683</t>
  </si>
  <si>
    <t>CA-2014-163559</t>
  </si>
  <si>
    <t>CA-2014-140228</t>
  </si>
  <si>
    <t>US-2016-131674</t>
  </si>
  <si>
    <t>NC-18535</t>
  </si>
  <si>
    <t>Nick Crebassa</t>
  </si>
  <si>
    <t>TEC-AC-10004864</t>
  </si>
  <si>
    <t>Memorex Micro Travel Drive 32 GB</t>
  </si>
  <si>
    <t>CA-2015-110093</t>
  </si>
  <si>
    <t>CA-2017-112529</t>
  </si>
  <si>
    <t>CA-2016-154536</t>
  </si>
  <si>
    <t>CA-2017-141929</t>
  </si>
  <si>
    <t>CA-2016-109743</t>
  </si>
  <si>
    <t>CA-2014-159184</t>
  </si>
  <si>
    <t>FUR-FU-10002878</t>
  </si>
  <si>
    <t>Seth Thomas 14" Day/Date Wall Clock</t>
  </si>
  <si>
    <t>CA-2017-113530</t>
  </si>
  <si>
    <t>CA-2014-169726</t>
  </si>
  <si>
    <t>CA-2017-155957</t>
  </si>
  <si>
    <t>CA-2017-132178</t>
  </si>
  <si>
    <t>DB-12970</t>
  </si>
  <si>
    <t>Darren Budd</t>
  </si>
  <si>
    <t>CA-2016-145177</t>
  </si>
  <si>
    <t>CA-2014-156594</t>
  </si>
  <si>
    <t>CA-2014-146528</t>
  </si>
  <si>
    <t>CA-2015-168459</t>
  </si>
  <si>
    <t>CA-2017-109960</t>
  </si>
  <si>
    <t>TEC-AC-10004859</t>
  </si>
  <si>
    <t>Maxell Pro 80 Minute CD-R, 10/Pack</t>
  </si>
  <si>
    <t>CA-2017-133004</t>
  </si>
  <si>
    <t>CA-2017-168102</t>
  </si>
  <si>
    <t>CA-2017-158036</t>
  </si>
  <si>
    <t>TEC-AC-10002558</t>
  </si>
  <si>
    <t>Imation�Swivel�Flash Drive�USB�flash drive�- 8 GB</t>
  </si>
  <si>
    <t>CA-2015-128083</t>
  </si>
  <si>
    <t>CA-2016-161676</t>
  </si>
  <si>
    <t>OFF-SU-10004782</t>
  </si>
  <si>
    <t>Elite 5" Scissors</t>
  </si>
  <si>
    <t>CA-2016-155005</t>
  </si>
  <si>
    <t>TEC-PH-10003484</t>
  </si>
  <si>
    <t>Ooma Telo VoIP Home Phone System</t>
  </si>
  <si>
    <t>US-2017-129777</t>
  </si>
  <si>
    <t>TEC-AC-10003590</t>
  </si>
  <si>
    <t>TRENDnet 56K USB 2.0 Phone, Internet and Fax Modem</t>
  </si>
  <si>
    <t>CA-2014-129364</t>
  </si>
  <si>
    <t>CA-2016-104969</t>
  </si>
  <si>
    <t>OFF-EN-10002312</t>
  </si>
  <si>
    <t>#10 Self-Seal White Envelopes</t>
  </si>
  <si>
    <t>CA-2017-154109</t>
  </si>
  <si>
    <t>CA-2015-156440</t>
  </si>
  <si>
    <t>CA-2015-132626</t>
  </si>
  <si>
    <t>CA-2016-102792</t>
  </si>
  <si>
    <t>CA-2016-108567</t>
  </si>
  <si>
    <t>CA-2017-140760</t>
  </si>
  <si>
    <t>US-2015-131359</t>
  </si>
  <si>
    <t>TEC-MA-10000597</t>
  </si>
  <si>
    <t>Lexmark S315 Color Inkjet Printer</t>
  </si>
  <si>
    <t>CA-2016-142097</t>
  </si>
  <si>
    <t>CA-2015-151680</t>
  </si>
  <si>
    <t>FUR-FU-10000305</t>
  </si>
  <si>
    <t>Tenex V2T-RE Standard Weight Series Chair Mat, 45" x 53", Lip 25" x 12"</t>
  </si>
  <si>
    <t>CA-2014-140039</t>
  </si>
  <si>
    <t>OFF-ST-10001034</t>
  </si>
  <si>
    <t>Eldon File Chest Portable File</t>
  </si>
  <si>
    <t>CA-2017-160416</t>
  </si>
  <si>
    <t>CA-2017-169411</t>
  </si>
  <si>
    <t>CA-2016-126543</t>
  </si>
  <si>
    <t>MF-17665</t>
  </si>
  <si>
    <t>Maureen Fritzler</t>
  </si>
  <si>
    <t>CA-2015-104941</t>
  </si>
  <si>
    <t>OFF-AR-10004269</t>
  </si>
  <si>
    <t>Newell 31</t>
  </si>
  <si>
    <t>CA-2017-160087</t>
  </si>
  <si>
    <t>CA-2014-120544</t>
  </si>
  <si>
    <t>CA-2017-113670</t>
  </si>
  <si>
    <t>CA-2017-166198</t>
  </si>
  <si>
    <t>TEC-AC-10000521</t>
  </si>
  <si>
    <t>Verbatim Slim CD and DVD Storage Cases, 50/Pack</t>
  </si>
  <si>
    <t>CA-2014-135608</t>
  </si>
  <si>
    <t>CA-2017-144568</t>
  </si>
  <si>
    <t>CA-2016-142370</t>
  </si>
  <si>
    <t>OFF-SU-10003002</t>
  </si>
  <si>
    <t>Letter Slitter</t>
  </si>
  <si>
    <t>CA-2016-105900</t>
  </si>
  <si>
    <t>CA-2016-151155</t>
  </si>
  <si>
    <t>CA-2017-144036</t>
  </si>
  <si>
    <t>US-2014-169789</t>
  </si>
  <si>
    <t>CA-2017-127264</t>
  </si>
  <si>
    <t>CA-2016-151512</t>
  </si>
  <si>
    <t>OFF-AP-10000252</t>
  </si>
  <si>
    <t>Harmony HEPA Quiet Air Purifiers</t>
  </si>
  <si>
    <t>CA-2016-165169</t>
  </si>
  <si>
    <t>OFF-ST-10001496</t>
  </si>
  <si>
    <t>Standard Rollaway File with Lock</t>
  </si>
  <si>
    <t>CA-2015-109575</t>
  </si>
  <si>
    <t>CA-2017-168193</t>
  </si>
  <si>
    <t>RM-19750</t>
  </si>
  <si>
    <t>Roland Murray</t>
  </si>
  <si>
    <t>OFF-PA-10002254</t>
  </si>
  <si>
    <t>Xerox 1883</t>
  </si>
  <si>
    <t>CA-2016-115476</t>
  </si>
  <si>
    <t>VM-21835</t>
  </si>
  <si>
    <t>Vivian Mathis</t>
  </si>
  <si>
    <t>19711</t>
  </si>
  <si>
    <t>CA-2016-133340</t>
  </si>
  <si>
    <t>CA-2016-137848</t>
  </si>
  <si>
    <t>CA-2014-113047</t>
  </si>
  <si>
    <t>CA-2016-149979</t>
  </si>
  <si>
    <t>OFF-ST-10003058</t>
  </si>
  <si>
    <t>Eldon Mobile Mega Data Cart  Mega Stackable  Add-On Trays</t>
  </si>
  <si>
    <t>CA-2017-161956</t>
  </si>
  <si>
    <t>CA-2016-116799</t>
  </si>
  <si>
    <t>CA-2016-111283</t>
  </si>
  <si>
    <t>OFF-AR-10001615</t>
  </si>
  <si>
    <t>Newell 34</t>
  </si>
  <si>
    <t>CA-2015-167745</t>
  </si>
  <si>
    <t>CA-2017-104577</t>
  </si>
  <si>
    <t>CA-2016-156251</t>
  </si>
  <si>
    <t>FUR-BO-10001337</t>
  </si>
  <si>
    <t>O'Sullivan Living Dimensions 2-Shelf Bookcases</t>
  </si>
  <si>
    <t>CA-2017-125878</t>
  </si>
  <si>
    <t>OFF-BI-10002609</t>
  </si>
  <si>
    <t>Avery Hidden Tab Dividers for Binding Systems</t>
  </si>
  <si>
    <t>CA-2016-163153</t>
  </si>
  <si>
    <t>CA-2015-103205</t>
  </si>
  <si>
    <t>CA-2014-153913</t>
  </si>
  <si>
    <t>CA-2016-155530</t>
  </si>
  <si>
    <t>US-2016-101196</t>
  </si>
  <si>
    <t>CA-2014-115357</t>
  </si>
  <si>
    <t>TEC-AC-10000023</t>
  </si>
  <si>
    <t>Maxell 74 Minute CD-R Spindle, 50/Pack</t>
  </si>
  <si>
    <t>US-2014-102715</t>
  </si>
  <si>
    <t>OFF-FA-10001332</t>
  </si>
  <si>
    <t>Acco Banker's Clasps, 5 3/4"-Long</t>
  </si>
  <si>
    <t>CA-2015-107937</t>
  </si>
  <si>
    <t>US-2017-148768</t>
  </si>
  <si>
    <t>TEC-PH-10002564</t>
  </si>
  <si>
    <t>OtterBox Defender Series Case - Samsung Galaxy S4</t>
  </si>
  <si>
    <t>CA-2017-118521</t>
  </si>
  <si>
    <t>CA-2014-149643</t>
  </si>
  <si>
    <t>TEC-PH-10000038</t>
  </si>
  <si>
    <t>Jawbone MINI JAMBOX Wireless Bluetooth Speaker</t>
  </si>
  <si>
    <t>CA-2015-135314</t>
  </si>
  <si>
    <t>TEC-PH-10003072</t>
  </si>
  <si>
    <t>Panasonic KX-TG9541B DECT 6.0 Digital 2-Line Expandable Cordless Phone With Digital Answering System</t>
  </si>
  <si>
    <t>CA-2017-165204</t>
  </si>
  <si>
    <t>OFF-PA-10003424</t>
  </si>
  <si>
    <t>"While you Were Out" Message Book, One Form per Page</t>
  </si>
  <si>
    <t>CA-2017-125752</t>
  </si>
  <si>
    <t>CA-2017-112487</t>
  </si>
  <si>
    <t>OFF-BI-10000494</t>
  </si>
  <si>
    <t>Acco Economy Flexible Poly Round Ring Binder</t>
  </si>
  <si>
    <t>CA-2016-144218</t>
  </si>
  <si>
    <t>CA-2016-169971</t>
  </si>
  <si>
    <t>US-2016-133508</t>
  </si>
  <si>
    <t>OFF-FA-10000134</t>
  </si>
  <si>
    <t>Advantus Push Pins, Aluminum Head</t>
  </si>
  <si>
    <t>CA-2014-107139</t>
  </si>
  <si>
    <t>CA-2015-111325</t>
  </si>
  <si>
    <t>CA-2015-163762</t>
  </si>
  <si>
    <t>US-2014-117163</t>
  </si>
  <si>
    <t>EJ-13720</t>
  </si>
  <si>
    <t>Ed Jacobs</t>
  </si>
  <si>
    <t>CA-2017-121314</t>
  </si>
  <si>
    <t>OFF-PA-10003395</t>
  </si>
  <si>
    <t>Xerox 1941</t>
  </si>
  <si>
    <t>CA-2017-147760</t>
  </si>
  <si>
    <t>CA-2016-156503</t>
  </si>
  <si>
    <t>NC-18415</t>
  </si>
  <si>
    <t>Nathan Cano</t>
  </si>
  <si>
    <t>FUR-CH-10003606</t>
  </si>
  <si>
    <t>SAFCO Folding Chair Trolley</t>
  </si>
  <si>
    <t>CA-2015-113628</t>
  </si>
  <si>
    <t>OFF-AR-10001246</t>
  </si>
  <si>
    <t>Newell 317</t>
  </si>
  <si>
    <t>CA-2017-147753</t>
  </si>
  <si>
    <t>OFF-LA-10003537</t>
  </si>
  <si>
    <t>Avery 515</t>
  </si>
  <si>
    <t>CA-2015-103961</t>
  </si>
  <si>
    <t>CA-2016-152471</t>
  </si>
  <si>
    <t>CA-2015-102582</t>
  </si>
  <si>
    <t>FUR-TA-10003569</t>
  </si>
  <si>
    <t>Bretford CR8500 Series Meeting Room Furniture</t>
  </si>
  <si>
    <t>CA-2017-141873</t>
  </si>
  <si>
    <t>OFF-BI-10001031</t>
  </si>
  <si>
    <t>Pressboard Data Binders by Wilson Jones</t>
  </si>
  <si>
    <t>CA-2015-140984</t>
  </si>
  <si>
    <t>CA-2014-132801</t>
  </si>
  <si>
    <t>CA-2017-141733</t>
  </si>
  <si>
    <t>US-2015-111927</t>
  </si>
  <si>
    <t>LS-17230</t>
  </si>
  <si>
    <t>Lycoris Saunders</t>
  </si>
  <si>
    <t>CA-2014-105984</t>
  </si>
  <si>
    <t>TEC-PH-10000560</t>
  </si>
  <si>
    <t>Samsung Galaxy S III - 16GB - pebble blue (T-Mobile)</t>
  </si>
  <si>
    <t>CA-2014-100363</t>
  </si>
  <si>
    <t>OFF-FA-10000611</t>
  </si>
  <si>
    <t>Binder Clips by OIC</t>
  </si>
  <si>
    <t>CA-2014-126760</t>
  </si>
  <si>
    <t>US-2014-109162</t>
  </si>
  <si>
    <t>KE-16420</t>
  </si>
  <si>
    <t>Katrina Edelman</t>
  </si>
  <si>
    <t>CA-2014-101931</t>
  </si>
  <si>
    <t>CA-2017-129000</t>
  </si>
  <si>
    <t>CA-2017-161053</t>
  </si>
  <si>
    <t>OFF-BI-10004318</t>
  </si>
  <si>
    <t>Ibico EB-19 Dual Function Manual Binding System</t>
  </si>
  <si>
    <t>CA-2015-142377</t>
  </si>
  <si>
    <t>CA-2015-127593</t>
  </si>
  <si>
    <t>DH-13675</t>
  </si>
  <si>
    <t>Duane Huffman</t>
  </si>
  <si>
    <t>2169</t>
  </si>
  <si>
    <t>FUR-FU-10004006</t>
  </si>
  <si>
    <t>Deflect-o DuraMat Lighweight, Studded, Beveled Mat for Low Pile Carpeting</t>
  </si>
  <si>
    <t>CA-2017-130526</t>
  </si>
  <si>
    <t>US-2017-131849</t>
  </si>
  <si>
    <t>FUR-FU-10004164</t>
  </si>
  <si>
    <t>Eldon 300 Class Desk Accessories, Black</t>
  </si>
  <si>
    <t>US-2017-105389</t>
  </si>
  <si>
    <t>CA-2014-140816</t>
  </si>
  <si>
    <t>TEC-AC-10001539</t>
  </si>
  <si>
    <t>Logitech G430 Surround Sound Gaming Headset with Dolby 7.1 Technology</t>
  </si>
  <si>
    <t>CA-2017-154039</t>
  </si>
  <si>
    <t>CA-2014-135755</t>
  </si>
  <si>
    <t>OFF-BI-10004828</t>
  </si>
  <si>
    <t>GBC Poly Designer Binding Covers</t>
  </si>
  <si>
    <t>CA-2017-123246</t>
  </si>
  <si>
    <t>OFF-AR-10001770</t>
  </si>
  <si>
    <t>Economy #2 Pencils</t>
  </si>
  <si>
    <t>CA-2015-157133</t>
  </si>
  <si>
    <t>FUR-FU-10004904</t>
  </si>
  <si>
    <t>Eldon "L" Workstation Diamond Chairmat</t>
  </si>
  <si>
    <t>CA-2014-124709</t>
  </si>
  <si>
    <t>CA-2017-146360</t>
  </si>
  <si>
    <t>CA-2015-132486</t>
  </si>
  <si>
    <t>CA-2016-136231</t>
  </si>
  <si>
    <t>CA-2016-140641</t>
  </si>
  <si>
    <t>CA-2014-151001</t>
  </si>
  <si>
    <t>CA-2015-129896</t>
  </si>
  <si>
    <t>PF-19120</t>
  </si>
  <si>
    <t>Peter Fuller</t>
  </si>
  <si>
    <t>OFF-PA-10002245</t>
  </si>
  <si>
    <t>Xerox 1895</t>
  </si>
  <si>
    <t>CA-2014-152849</t>
  </si>
  <si>
    <t>US-2017-127341</t>
  </si>
  <si>
    <t>CA-2016-167759</t>
  </si>
  <si>
    <t>TEC-PH-10003171</t>
  </si>
  <si>
    <t>Plantronics Encore H101 Dual Earpieces�Headset</t>
  </si>
  <si>
    <t>CA-2014-100895</t>
  </si>
  <si>
    <t>OFF-AR-10004511</t>
  </si>
  <si>
    <t>Sanford Colorific Scented Colored Pencils, 12/Pack</t>
  </si>
  <si>
    <t>US-2016-163881</t>
  </si>
  <si>
    <t>US-2016-144547</t>
  </si>
  <si>
    <t>TEC-AC-10004901</t>
  </si>
  <si>
    <t xml:space="preserve">Kensington SlimBlade Notebook Wireless Mouse with Nano Receiver </t>
  </si>
  <si>
    <t>US-2014-112200</t>
  </si>
  <si>
    <t>OFF-BI-10002571</t>
  </si>
  <si>
    <t>Avery Framed View Binder, EZD Ring (Locking), Navy, 1 1/2"</t>
  </si>
  <si>
    <t>CA-2017-110212</t>
  </si>
  <si>
    <t>TEC-AC-10002331</t>
  </si>
  <si>
    <t>Maxell 74 Minute CDR, 10/Pack</t>
  </si>
  <si>
    <t>CA-2017-134285</t>
  </si>
  <si>
    <t>CA-2017-102267</t>
  </si>
  <si>
    <t>CA-2017-157980</t>
  </si>
  <si>
    <t>TEC-AC-10002567</t>
  </si>
  <si>
    <t>Logitech G602 Wireless Gaming Mouse</t>
  </si>
  <si>
    <t>CA-2015-121097</t>
  </si>
  <si>
    <t>CA-2015-151043</t>
  </si>
  <si>
    <t>TEC-AC-10001090</t>
  </si>
  <si>
    <t>Micro Innovations Wireless Classic Keyboard with Mouse</t>
  </si>
  <si>
    <t>US-2015-119312</t>
  </si>
  <si>
    <t>CA-2015-167010</t>
  </si>
  <si>
    <t>VT-21700</t>
  </si>
  <si>
    <t>Valerie Takahito</t>
  </si>
  <si>
    <t>CA-2017-126788</t>
  </si>
  <si>
    <t>TEC-PH-10001619</t>
  </si>
  <si>
    <t>LG G3</t>
  </si>
  <si>
    <t>CA-2017-148068</t>
  </si>
  <si>
    <t>US-2017-142573</t>
  </si>
  <si>
    <t>US-2015-148817</t>
  </si>
  <si>
    <t>CA-2016-110044</t>
  </si>
  <si>
    <t>TEC-PH-10001299</t>
  </si>
  <si>
    <t>Polycom CX300 Desktop Phone USB VoIP phone</t>
  </si>
  <si>
    <t>CA-2017-146920</t>
  </si>
  <si>
    <t>CA-2014-103940</t>
  </si>
  <si>
    <t>CA-2016-162082</t>
  </si>
  <si>
    <t>CA-2016-132094</t>
  </si>
  <si>
    <t>OFF-AR-10004165</t>
  </si>
  <si>
    <t>Binney &amp; Smith inkTank Erasable Pocket Highlighter, Chisel Tip, Yellow</t>
  </si>
  <si>
    <t>CA-2017-123001</t>
  </si>
  <si>
    <t>CA-2015-118955</t>
  </si>
  <si>
    <t>OFF-EN-10001028</t>
  </si>
  <si>
    <t>US-2016-143448</t>
  </si>
  <si>
    <t>CA-2017-117863</t>
  </si>
  <si>
    <t>FUR-FU-10002456</t>
  </si>
  <si>
    <t>Master Caster Door Stop, Large Neon Orange</t>
  </si>
  <si>
    <t>CA-2017-160458</t>
  </si>
  <si>
    <t>US-2016-142685</t>
  </si>
  <si>
    <t>MG-17695</t>
  </si>
  <si>
    <t>Maureen Gnade</t>
  </si>
  <si>
    <t>CA-2016-133144</t>
  </si>
  <si>
    <t>OFF-PA-10004971</t>
  </si>
  <si>
    <t>Xerox 196</t>
  </si>
  <si>
    <t>CA-2017-167871</t>
  </si>
  <si>
    <t>OFF-PA-10001977</t>
  </si>
  <si>
    <t>Xerox 194</t>
  </si>
  <si>
    <t>CA-2016-119963</t>
  </si>
  <si>
    <t>CA-2014-121167</t>
  </si>
  <si>
    <t>US-2016-151862</t>
  </si>
  <si>
    <t>TEC-PH-10003535</t>
  </si>
  <si>
    <t>RCA ViSYS 25423RE1 Corded phone</t>
  </si>
  <si>
    <t>CA-2017-152961</t>
  </si>
  <si>
    <t>CA-2014-133228</t>
  </si>
  <si>
    <t>CA-2016-114951</t>
  </si>
  <si>
    <t>CA-2016-156573</t>
  </si>
  <si>
    <t>OFF-BI-10002414</t>
  </si>
  <si>
    <t>GBC ProClick Spines for 32-Hole Punch</t>
  </si>
  <si>
    <t>CA-2015-113901</t>
  </si>
  <si>
    <t>CA-2017-134838</t>
  </si>
  <si>
    <t>CA-2016-120257</t>
  </si>
  <si>
    <t>OFF-AR-10003481</t>
  </si>
  <si>
    <t>Newell 348</t>
  </si>
  <si>
    <t>CA-2014-164910</t>
  </si>
  <si>
    <t>CA-2016-149902</t>
  </si>
  <si>
    <t>CA-2016-146010</t>
  </si>
  <si>
    <t>US-2015-163685</t>
  </si>
  <si>
    <t>CA-2014-135090</t>
  </si>
  <si>
    <t>SP-20920</t>
  </si>
  <si>
    <t>Susan Pistek</t>
  </si>
  <si>
    <t>CA-2015-132374</t>
  </si>
  <si>
    <t>CA-2016-167556</t>
  </si>
  <si>
    <t>OFF-PA-10000466</t>
  </si>
  <si>
    <t>Memo Book, 100 Message Capacity, 5 3/8� x 11�</t>
  </si>
  <si>
    <t>US-2016-116400</t>
  </si>
  <si>
    <t>FUR-FU-10003731</t>
  </si>
  <si>
    <t>Eldon Expressions Wood and Plastic Desk Accessories, Oak</t>
  </si>
  <si>
    <t>CA-2017-101308</t>
  </si>
  <si>
    <t>OFF-FA-10002780</t>
  </si>
  <si>
    <t>CA-2014-114517</t>
  </si>
  <si>
    <t>CA-2017-119564</t>
  </si>
  <si>
    <t>CA-2016-135265</t>
  </si>
  <si>
    <t>CA-2016-108735</t>
  </si>
  <si>
    <t>CA-2017-112333</t>
  </si>
  <si>
    <t>US-2016-159415</t>
  </si>
  <si>
    <t>CS-12175</t>
  </si>
  <si>
    <t>Charles Sheldon</t>
  </si>
  <si>
    <t>FUR-FU-10003798</t>
  </si>
  <si>
    <t>Ultra Door Kickplate, 8"H x 34"W</t>
  </si>
  <si>
    <t>CA-2014-122588</t>
  </si>
  <si>
    <t>CA-2014-137589</t>
  </si>
  <si>
    <t>CA-2015-161998</t>
  </si>
  <si>
    <t>CA-2015-105627</t>
  </si>
  <si>
    <t>DK-12895</t>
  </si>
  <si>
    <t>Dana Kaydos</t>
  </si>
  <si>
    <t>US-2015-149629</t>
  </si>
  <si>
    <t>FUR-BO-10004709</t>
  </si>
  <si>
    <t>Bush Westfield Collection Bookcases, Medium Cherry Finish</t>
  </si>
  <si>
    <t>CA-2014-116834</t>
  </si>
  <si>
    <t>CA-2016-145730</t>
  </si>
  <si>
    <t>US-2015-168732</t>
  </si>
  <si>
    <t>KM-16660</t>
  </si>
  <si>
    <t>Khloe Miller</t>
  </si>
  <si>
    <t>OFF-AR-10003087</t>
  </si>
  <si>
    <t>CA-2015-107468</t>
  </si>
  <si>
    <t>CA-2017-144463</t>
  </si>
  <si>
    <t>FUR-FU-10001215</t>
  </si>
  <si>
    <t>Howard Miller 11-1/2" Diameter Brentwood Wall Clock</t>
  </si>
  <si>
    <t>CA-2017-100811</t>
  </si>
  <si>
    <t>CA-2015-153612</t>
  </si>
  <si>
    <t>CA-2015-165624</t>
  </si>
  <si>
    <t>CA-2014-154963</t>
  </si>
  <si>
    <t>AA-10645</t>
  </si>
  <si>
    <t>Anna Andreadi</t>
  </si>
  <si>
    <t>CA-2017-130764</t>
  </si>
  <si>
    <t>CA-2017-139311</t>
  </si>
  <si>
    <t>OFF-PA-10001776</t>
  </si>
  <si>
    <t>Wirebound Message Books, Four 2 3/4" x 5" Forms per Page, 600 Sets per Book</t>
  </si>
  <si>
    <t>CA-2017-124296</t>
  </si>
  <si>
    <t>TEC-MA-10003183</t>
  </si>
  <si>
    <t>DYMO CardScan Personal V9 Business Card Scanner</t>
  </si>
  <si>
    <t>CA-2016-169957</t>
  </si>
  <si>
    <t>US-2016-108777</t>
  </si>
  <si>
    <t>CA-2015-148859</t>
  </si>
  <si>
    <t>CA-2014-110786</t>
  </si>
  <si>
    <t>FUR-FU-10000550</t>
  </si>
  <si>
    <t>Stacking Trays by OIC</t>
  </si>
  <si>
    <t>CA-2015-137750</t>
  </si>
  <si>
    <t>FUR-FU-10001979</t>
  </si>
  <si>
    <t>Dana Halogen Swing-Arm Architect Lamp</t>
  </si>
  <si>
    <t>CA-2015-136378</t>
  </si>
  <si>
    <t>CA-2017-100356</t>
  </si>
  <si>
    <t>US-2015-166520</t>
  </si>
  <si>
    <t>CA-2017-136350</t>
  </si>
  <si>
    <t>CA-2014-122931</t>
  </si>
  <si>
    <t>CA-2014-163034</t>
  </si>
  <si>
    <t>CA-2015-124058</t>
  </si>
  <si>
    <t>TEC-PH-10004774</t>
  </si>
  <si>
    <t>Gear Head AU3700S Headset</t>
  </si>
  <si>
    <t>CA-2016-129196</t>
  </si>
  <si>
    <t>US-2015-138716</t>
  </si>
  <si>
    <t>US-2016-122182</t>
  </si>
  <si>
    <t>US-2014-130358</t>
  </si>
  <si>
    <t>OFF-AR-10002766</t>
  </si>
  <si>
    <t>CA-2014-102673</t>
  </si>
  <si>
    <t>CA-2016-145303</t>
  </si>
  <si>
    <t>CA-2015-156104</t>
  </si>
  <si>
    <t>US-2015-164308</t>
  </si>
  <si>
    <t>CA-2017-108112</t>
  </si>
  <si>
    <t>FUR-FU-10003553</t>
  </si>
  <si>
    <t>Howard Miller 13-1/2" Diameter Rosebrook Wall Clock</t>
  </si>
  <si>
    <t>CA-2015-100685</t>
  </si>
  <si>
    <t>OFF-BI-10003094</t>
  </si>
  <si>
    <t>Self-Adhesive Ring Binder Labels</t>
  </si>
  <si>
    <t>CA-2015-165414</t>
  </si>
  <si>
    <t>CA-2016-140417</t>
  </si>
  <si>
    <t>US-2017-151316</t>
  </si>
  <si>
    <t>CA-2017-163692</t>
  </si>
  <si>
    <t>OFF-BI-10003291</t>
  </si>
  <si>
    <t>Wilson Jones Leather-Like Binders with DublLock Round Rings</t>
  </si>
  <si>
    <t>CA-2016-111913</t>
  </si>
  <si>
    <t>TEC-PH-10002275</t>
  </si>
  <si>
    <t>Mitel 5320 IP Phone VoIP phone</t>
  </si>
  <si>
    <t>US-2014-156559</t>
  </si>
  <si>
    <t>FUR-BO-10000711</t>
  </si>
  <si>
    <t>Hon Metal Bookcases, Gray</t>
  </si>
  <si>
    <t>CA-2016-161473</t>
  </si>
  <si>
    <t>CA-2017-166576</t>
  </si>
  <si>
    <t>CA-2015-102491</t>
  </si>
  <si>
    <t>TEC-MA-10000864</t>
  </si>
  <si>
    <t>Cisco 9971 IP Video Phone Charcoal</t>
  </si>
  <si>
    <t>CA-2014-116904</t>
  </si>
  <si>
    <t>US-2017-102288</t>
  </si>
  <si>
    <t>OFF-AP-10004655</t>
  </si>
  <si>
    <t>Holmes Visible Mist Ultrasonic Humidifier with 2.3-Gallon Output per Day, Replacement Filter</t>
  </si>
  <si>
    <t>CA-2017-137456</t>
  </si>
  <si>
    <t>US-2017-155999</t>
  </si>
  <si>
    <t>US-2016-148334</t>
  </si>
  <si>
    <t>DD-13570</t>
  </si>
  <si>
    <t>Dorothy Dickinson</t>
  </si>
  <si>
    <t>CA-2015-105599</t>
  </si>
  <si>
    <t>CA-2015-153717</t>
  </si>
  <si>
    <t>CA-2015-116687</t>
  </si>
  <si>
    <t>CA-2016-163573</t>
  </si>
  <si>
    <t>CA-2015-153416</t>
  </si>
  <si>
    <t>CA-2017-117394</t>
  </si>
  <si>
    <t>TEC-AC-10000199</t>
  </si>
  <si>
    <t>Kingston Digital DataTraveler 8GB USB 2.0</t>
  </si>
  <si>
    <t>CA-2017-133823</t>
  </si>
  <si>
    <t>CA-2014-127523</t>
  </si>
  <si>
    <t>CA-2017-123239</t>
  </si>
  <si>
    <t>CA-2017-156769</t>
  </si>
  <si>
    <t>OFF-AR-10003179</t>
  </si>
  <si>
    <t>Dixon Ticonderoga Core-Lock Colored Pencils</t>
  </si>
  <si>
    <t>CA-2014-127299</t>
  </si>
  <si>
    <t>OFF-ST-10003722</t>
  </si>
  <si>
    <t>Project Tote Personal File</t>
  </si>
  <si>
    <t>CA-2015-121272</t>
  </si>
  <si>
    <t>OFF-AP-10001947</t>
  </si>
  <si>
    <t>Acco 6 Outlet Guardian Premium Plus Surge Suppressor</t>
  </si>
  <si>
    <t>CA-2014-115336</t>
  </si>
  <si>
    <t>OFF-BI-10001107</t>
  </si>
  <si>
    <t>GBC White Gloss Covers, Plain Front</t>
  </si>
  <si>
    <t>CA-2015-111703</t>
  </si>
  <si>
    <t>CA-2014-128839</t>
  </si>
  <si>
    <t>CA-2017-105914</t>
  </si>
  <si>
    <t>OFF-BI-10002854</t>
  </si>
  <si>
    <t>Performers Binder/Pad Holder, Black</t>
  </si>
  <si>
    <t>CA-2017-110926</t>
  </si>
  <si>
    <t>CA-2016-117226</t>
  </si>
  <si>
    <t>CA-2017-127313</t>
  </si>
  <si>
    <t>CA-2016-136287</t>
  </si>
  <si>
    <t>OFF-LA-10003148</t>
  </si>
  <si>
    <t>Avery 51</t>
  </si>
  <si>
    <t>US-2014-107699</t>
  </si>
  <si>
    <t>CA-2017-112725</t>
  </si>
  <si>
    <t>CA-2015-136196</t>
  </si>
  <si>
    <t>CA-2017-106068</t>
  </si>
  <si>
    <t>OFF-BI-10000962</t>
  </si>
  <si>
    <t>Acco Flexible ACCOHIDE Square Ring Data Binder, Dark Blue, 11 1/2" X 14" 7/8"</t>
  </si>
  <si>
    <t>CA-2017-100160</t>
  </si>
  <si>
    <t>CA-2016-139689</t>
  </si>
  <si>
    <t>OFF-BI-10004781</t>
  </si>
  <si>
    <t>GBC Wire Binding Strips</t>
  </si>
  <si>
    <t>CA-2015-101091</t>
  </si>
  <si>
    <t>CA-2014-126907</t>
  </si>
  <si>
    <t>OFF-PA-10000533</t>
  </si>
  <si>
    <t>Southworth Parchment Paper &amp; Envelopes</t>
  </si>
  <si>
    <t>US-2016-164588</t>
  </si>
  <si>
    <t>CA-2017-115546</t>
  </si>
  <si>
    <t>AH-10465</t>
  </si>
  <si>
    <t>Amy Hunt</t>
  </si>
  <si>
    <t>CA-2015-163587</t>
  </si>
  <si>
    <t>US-2017-106131</t>
  </si>
  <si>
    <t>TP-21565</t>
  </si>
  <si>
    <t>Tracy Poddar</t>
  </si>
  <si>
    <t>CA-2015-160213</t>
  </si>
  <si>
    <t>CA-2014-157924</t>
  </si>
  <si>
    <t>CA-2015-100216</t>
  </si>
  <si>
    <t>CA-2017-100601</t>
  </si>
  <si>
    <t>CA-2016-152163</t>
  </si>
  <si>
    <t>OFF-BI-10002215</t>
  </si>
  <si>
    <t>Wilson Jones Hanging View Binder, White, 1"</t>
  </si>
  <si>
    <t>CA-2015-154340</t>
  </si>
  <si>
    <t>EK-13795</t>
  </si>
  <si>
    <t>Eileen Kiefer</t>
  </si>
  <si>
    <t>OFF-AR-10003582</t>
  </si>
  <si>
    <t>Boston Electric Pencil Sharpener, Model 1818, Charcoal Black</t>
  </si>
  <si>
    <t>CA-2014-128846</t>
  </si>
  <si>
    <t>CA-2016-148593</t>
  </si>
  <si>
    <t>US-2017-119039</t>
  </si>
  <si>
    <t>CA-2017-128426</t>
  </si>
  <si>
    <t>US-2017-136868</t>
  </si>
  <si>
    <t>CR-12820</t>
  </si>
  <si>
    <t>Cyra Reiten</t>
  </si>
  <si>
    <t>CA-2016-143749</t>
  </si>
  <si>
    <t>FUR-BO-10002853</t>
  </si>
  <si>
    <t>O'Sullivan 5-Shelf Heavy-Duty Bookcases</t>
  </si>
  <si>
    <t>CA-2016-111493</t>
  </si>
  <si>
    <t>CA-2017-112536</t>
  </si>
  <si>
    <t>SG-20890</t>
  </si>
  <si>
    <t>Susan Gilcrest</t>
  </si>
  <si>
    <t>Mcallen</t>
  </si>
  <si>
    <t>78501</t>
  </si>
  <si>
    <t>CA-2016-157714</t>
  </si>
  <si>
    <t>OFF-PA-10004022</t>
  </si>
  <si>
    <t>Hammermill Color Copier Paper (28Lb. and 96 Bright)</t>
  </si>
  <si>
    <t>CA-2017-166709</t>
  </si>
  <si>
    <t>CA-2015-129392</t>
  </si>
  <si>
    <t>OFF-PA-10004248</t>
  </si>
  <si>
    <t>Xerox 1990</t>
  </si>
  <si>
    <t>CA-2015-150875</t>
  </si>
  <si>
    <t>CA-2015-154200</t>
  </si>
  <si>
    <t>CA-2016-124233</t>
  </si>
  <si>
    <t>US-2015-134271</t>
  </si>
  <si>
    <t>US-2016-161683</t>
  </si>
  <si>
    <t>OFF-AP-10000179</t>
  </si>
  <si>
    <t>Honeywell Enviracaire Portable HEPA Air Cleaner for up to 10 x 16 Room</t>
  </si>
  <si>
    <t>CA-2015-143105</t>
  </si>
  <si>
    <t>CA-2014-145387</t>
  </si>
  <si>
    <t>CA-2017-109715</t>
  </si>
  <si>
    <t>AH-10585</t>
  </si>
  <si>
    <t>Angele Hood</t>
  </si>
  <si>
    <t>OFF-PA-10004965</t>
  </si>
  <si>
    <t>Xerox 1921</t>
  </si>
  <si>
    <t>CA-2014-166457</t>
  </si>
  <si>
    <t>CA-2016-164637</t>
  </si>
  <si>
    <t>OFF-BI-10003876</t>
  </si>
  <si>
    <t>Green Canvas Binder for 8-1/2" x 14" Sheets</t>
  </si>
  <si>
    <t>CA-2014-103590</t>
  </si>
  <si>
    <t>OFF-EN-10004007</t>
  </si>
  <si>
    <t>Park Ridge Embossed Executive Business Envelopes</t>
  </si>
  <si>
    <t>CA-2015-111234</t>
  </si>
  <si>
    <t>OFF-LA-10002271</t>
  </si>
  <si>
    <t>Smead Alpha-Z Color-Coded Second Alphabetical Labels and Starter Set</t>
  </si>
  <si>
    <t>CA-2017-149881</t>
  </si>
  <si>
    <t>FUR-BO-10003894</t>
  </si>
  <si>
    <t>Safco Value Mate Steel Bookcase, Baked Enamel Finish on Steel, Black</t>
  </si>
  <si>
    <t>CA-2017-134565</t>
  </si>
  <si>
    <t>OFF-PA-10004243</t>
  </si>
  <si>
    <t>Xerox 1939</t>
  </si>
  <si>
    <t>CA-2016-108644</t>
  </si>
  <si>
    <t>US-2014-102631</t>
  </si>
  <si>
    <t>FUR-FU-10003930</t>
  </si>
  <si>
    <t>Howard Miller 12-3/4 Diameter Accuwave DS  Wall Clock</t>
  </si>
  <si>
    <t>CA-2017-120327</t>
  </si>
  <si>
    <t>OFF-FA-10004854</t>
  </si>
  <si>
    <t>Vinyl Coated Wire Paper Clips in Organizer Box, 800/Box</t>
  </si>
  <si>
    <t>CA-2015-154970</t>
  </si>
  <si>
    <t>CA-2016-113803</t>
  </si>
  <si>
    <t>OFF-PA-10001994</t>
  </si>
  <si>
    <t>Ink Jet Note and Greeting Cards, 8-1/2" x 5-1/2" Card Size</t>
  </si>
  <si>
    <t>CA-2017-100223</t>
  </si>
  <si>
    <t>CA-2014-168823</t>
  </si>
  <si>
    <t>CA-2016-162404</t>
  </si>
  <si>
    <t>NF-18475</t>
  </si>
  <si>
    <t>Neil Franz�sisch</t>
  </si>
  <si>
    <t>Rockford</t>
  </si>
  <si>
    <t>61107</t>
  </si>
  <si>
    <t>OFF-BI-10000948</t>
  </si>
  <si>
    <t>GBC Laser Imprintable Binding System Covers, Desert Sand</t>
  </si>
  <si>
    <t>CA-2017-104024</t>
  </si>
  <si>
    <t>OFF-AR-10001972</t>
  </si>
  <si>
    <t>Newell 323</t>
  </si>
  <si>
    <t>CA-2017-147144</t>
  </si>
  <si>
    <t>OFF-AR-10004587</t>
  </si>
  <si>
    <t>Boston 1827 Commercial Additional Cutter, Drive Gear &amp; Gear Rack for 1606</t>
  </si>
  <si>
    <t>CA-2017-158673</t>
  </si>
  <si>
    <t>CA-2014-133704</t>
  </si>
  <si>
    <t>OFF-AP-10001366</t>
  </si>
  <si>
    <t>CA-2016-159142</t>
  </si>
  <si>
    <t>TEC-PH-10001448</t>
  </si>
  <si>
    <t>Anker Astro 15000mAh USB Portable Charger</t>
  </si>
  <si>
    <t>CA-2014-138436</t>
  </si>
  <si>
    <t>CA-2017-117702</t>
  </si>
  <si>
    <t>CA-2016-157336</t>
  </si>
  <si>
    <t>CA-2014-168130</t>
  </si>
  <si>
    <t>BS-11365</t>
  </si>
  <si>
    <t>Bill Shonely</t>
  </si>
  <si>
    <t>CA-2015-155068</t>
  </si>
  <si>
    <t>CA-2017-163160</t>
  </si>
  <si>
    <t>OFF-PA-10003127</t>
  </si>
  <si>
    <t>CA-2015-101924</t>
  </si>
  <si>
    <t>CA-2016-124793</t>
  </si>
  <si>
    <t>CA-2017-118367</t>
  </si>
  <si>
    <t>OFF-EN-10004386</t>
  </si>
  <si>
    <t>Recycled Interoffice Envelopes with String and Button Closure, 10 x 13</t>
  </si>
  <si>
    <t>CA-2017-164819</t>
  </si>
  <si>
    <t>CA-2017-158344</t>
  </si>
  <si>
    <t>CA-2017-123351</t>
  </si>
  <si>
    <t>CA-2017-110429</t>
  </si>
  <si>
    <t>OFF-BI-10000216</t>
  </si>
  <si>
    <t>Mead 1st Gear 2" Zipper Binder, Asst. Colors</t>
  </si>
  <si>
    <t>US-2016-131611</t>
  </si>
  <si>
    <t>US-2017-124821</t>
  </si>
  <si>
    <t>FUR-TA-10000688</t>
  </si>
  <si>
    <t>Chromcraft Bull-Nose Wood Round Conference Table Top, Wood Base</t>
  </si>
  <si>
    <t>CA-2015-166975</t>
  </si>
  <si>
    <t>SH-20635</t>
  </si>
  <si>
    <t>Stefanie Holloman</t>
  </si>
  <si>
    <t>38301</t>
  </si>
  <si>
    <t>CA-2016-123806</t>
  </si>
  <si>
    <t>FUR-FU-10000965</t>
  </si>
  <si>
    <t>Howard Miller 11-1/2" Diameter Ridgewood Wall Clock</t>
  </si>
  <si>
    <t>US-2017-158505</t>
  </si>
  <si>
    <t>TEC-PH-10004071</t>
  </si>
  <si>
    <t>PayAnywhere Card Reader</t>
  </si>
  <si>
    <t>CA-2015-142692</t>
  </si>
  <si>
    <t>CA-2015-123456</t>
  </si>
  <si>
    <t>CA-2017-151358</t>
  </si>
  <si>
    <t>US-2016-107440</t>
  </si>
  <si>
    <t>TEC-MA-10001047</t>
  </si>
  <si>
    <t>3D Systems Cube Printer, 2nd Generation, Magenta</t>
  </si>
  <si>
    <t>CA-2014-166989</t>
  </si>
  <si>
    <t>CA-2014-103100</t>
  </si>
  <si>
    <t>OFF-LA-10003720</t>
  </si>
  <si>
    <t>Avery 487</t>
  </si>
  <si>
    <t>CA-2015-105690</t>
  </si>
  <si>
    <t>CA-2017-127516</t>
  </si>
  <si>
    <t>US-2015-117184</t>
  </si>
  <si>
    <t>CA-2017-102407</t>
  </si>
  <si>
    <t>CA-2017-130967</t>
  </si>
  <si>
    <t>CA-2017-101581</t>
  </si>
  <si>
    <t>CA-2017-169124</t>
  </si>
  <si>
    <t>CA-2017-117261</t>
  </si>
  <si>
    <t>CA-2017-129021</t>
  </si>
  <si>
    <t>TEC-PH-10001459</t>
  </si>
  <si>
    <t>Samsung Galaxy Mega 6.3</t>
  </si>
  <si>
    <t>CA-2014-123253</t>
  </si>
  <si>
    <t>CA-2016-121601</t>
  </si>
  <si>
    <t>CA-2014-162278</t>
  </si>
  <si>
    <t>CA-2016-161095</t>
  </si>
  <si>
    <t>OFF-BI-10002764</t>
  </si>
  <si>
    <t>Recycled Pressboard Report Cover with Reinforced Top Hinge</t>
  </si>
  <si>
    <t>CA-2014-125829</t>
  </si>
  <si>
    <t>CA-2014-123127</t>
  </si>
  <si>
    <t>OFF-AP-10001962</t>
  </si>
  <si>
    <t>Black &amp; Decker Filter for Double Action Dustbuster Cordless Vac BLDV7210</t>
  </si>
  <si>
    <t>CA-2015-115945</t>
  </si>
  <si>
    <t>OFF-AR-10004062</t>
  </si>
  <si>
    <t>CA-2015-136735</t>
  </si>
  <si>
    <t>OFF-EN-10002230</t>
  </si>
  <si>
    <t>Airmail Envelopes</t>
  </si>
  <si>
    <t>US-2017-136189</t>
  </si>
  <si>
    <t>FUR-FU-10000175</t>
  </si>
  <si>
    <t>DAX Wood Document Frame.</t>
  </si>
  <si>
    <t>CA-2014-152345</t>
  </si>
  <si>
    <t>US-2015-147662</t>
  </si>
  <si>
    <t>CA-2016-153346</t>
  </si>
  <si>
    <t>OFF-AR-10000315</t>
  </si>
  <si>
    <t>Dixon Ticonderoga Maple Cedar Pencil, #2</t>
  </si>
  <si>
    <t>CA-2017-118360</t>
  </si>
  <si>
    <t>CA-2017-149853</t>
  </si>
  <si>
    <t>OFF-PA-10000556</t>
  </si>
  <si>
    <t>Xerox 208</t>
  </si>
  <si>
    <t>CA-2017-107909</t>
  </si>
  <si>
    <t>CA-2015-112375</t>
  </si>
  <si>
    <t>RD-19720</t>
  </si>
  <si>
    <t>Roger Demir</t>
  </si>
  <si>
    <t>Daytona Beach</t>
  </si>
  <si>
    <t>32114</t>
  </si>
  <si>
    <t>TEC-AC-10003237</t>
  </si>
  <si>
    <t>Memorex Micro Travel Drive 4 GB</t>
  </si>
  <si>
    <t>CA-2015-154795</t>
  </si>
  <si>
    <t>OFF-EN-10003068</t>
  </si>
  <si>
    <t>#6 3/4 Gummed Flap White Envelopes</t>
  </si>
  <si>
    <t>CA-2015-125234</t>
  </si>
  <si>
    <t>CA-2017-133501</t>
  </si>
  <si>
    <t>US-2014-129609</t>
  </si>
  <si>
    <t>CA-2017-130309</t>
  </si>
  <si>
    <t>CA-2017-105410</t>
  </si>
  <si>
    <t>CA-2016-120355</t>
  </si>
  <si>
    <t>CA-2017-169894</t>
  </si>
  <si>
    <t>US-2017-100482</t>
  </si>
  <si>
    <t>CA-2017-107748</t>
  </si>
  <si>
    <t>AG-10330</t>
  </si>
  <si>
    <t>Alex Grayson</t>
  </si>
  <si>
    <t>TEC-PH-10003215</t>
  </si>
  <si>
    <t>Jackery Bar Premium Fast-charging Portable Charger</t>
  </si>
  <si>
    <t>CA-2017-153654</t>
  </si>
  <si>
    <t>CA-2015-155600</t>
  </si>
  <si>
    <t>CA-2017-162565</t>
  </si>
  <si>
    <t>CA-2016-127642</t>
  </si>
  <si>
    <t>OFF-PA-10000565</t>
  </si>
  <si>
    <t>US-2017-163195</t>
  </si>
  <si>
    <t>TEC-PH-10003875</t>
  </si>
  <si>
    <t>KLD Oscar II Style Snap-on Ultra Thin Side Flip Synthetic Leather Cover Case for HTC One HTC M7</t>
  </si>
  <si>
    <t>CA-2017-111332</t>
  </si>
  <si>
    <t>OFF-AR-10001953</t>
  </si>
  <si>
    <t>Boston 1645 Deluxe Heavier-Duty Electric Pencil Sharpener</t>
  </si>
  <si>
    <t>CA-2017-117044</t>
  </si>
  <si>
    <t>OFF-FA-10000936</t>
  </si>
  <si>
    <t>Acco Hot Clips Clips to Go</t>
  </si>
  <si>
    <t>US-2016-165078</t>
  </si>
  <si>
    <t>US-2017-169320</t>
  </si>
  <si>
    <t>CA-2016-158575</t>
  </si>
  <si>
    <t>OFF-AP-10002998</t>
  </si>
  <si>
    <t>Holmes 99% HEPA Air Purifier</t>
  </si>
  <si>
    <t>CA-2014-166954</t>
  </si>
  <si>
    <t>CA-2015-140830</t>
  </si>
  <si>
    <t>CA-2015-152891</t>
  </si>
  <si>
    <t>US-2015-122784</t>
  </si>
  <si>
    <t>CA-2016-156811</t>
  </si>
  <si>
    <t>CA-2017-111556</t>
  </si>
  <si>
    <t>CA-2016-108868</t>
  </si>
  <si>
    <t>CA-2014-142965</t>
  </si>
  <si>
    <t>OFF-ST-10002583</t>
  </si>
  <si>
    <t>Fellowes Neat Ideas Storage Cubes</t>
  </si>
  <si>
    <t>CA-2016-148740</t>
  </si>
  <si>
    <t>US-2014-138758</t>
  </si>
  <si>
    <t>CA-2016-131737</t>
  </si>
  <si>
    <t>CA-2016-114538</t>
  </si>
  <si>
    <t>OFF-AR-10002445</t>
  </si>
  <si>
    <t>SANFORD Major Accent Highlighters</t>
  </si>
  <si>
    <t>CA-2014-127936</t>
  </si>
  <si>
    <t>CA-2015-164336</t>
  </si>
  <si>
    <t>CA-2016-100041</t>
  </si>
  <si>
    <t>US-2014-154879</t>
  </si>
  <si>
    <t>CA-2014-130624</t>
  </si>
  <si>
    <t>CA-2017-132339</t>
  </si>
  <si>
    <t>CA-2014-153983</t>
  </si>
  <si>
    <t>CA-2017-112900</t>
  </si>
  <si>
    <t>CA-2014-160157</t>
  </si>
  <si>
    <t>FUR-FU-10003773</t>
  </si>
  <si>
    <t>Eldon Cleatmat Plus Chair Mats for High Pile Carpets</t>
  </si>
  <si>
    <t>CA-2014-139633</t>
  </si>
  <si>
    <t>CA-2015-163090</t>
  </si>
  <si>
    <t>OFF-SU-10002537</t>
  </si>
  <si>
    <t>Acme Box Cutter Scissors</t>
  </si>
  <si>
    <t>CA-2014-117016</t>
  </si>
  <si>
    <t>CA-2017-159464</t>
  </si>
  <si>
    <t>OFF-AP-10001492</t>
  </si>
  <si>
    <t>Acco Six-Outlet Power Strip, 4' Cord Length</t>
  </si>
  <si>
    <t>US-2017-103226</t>
  </si>
  <si>
    <t>CA-2017-119452</t>
  </si>
  <si>
    <t>CA-2017-147725</t>
  </si>
  <si>
    <t>OFF-AR-10001725</t>
  </si>
  <si>
    <t>Boston Home &amp; Office Model 2000 Electric Pencil Sharpeners</t>
  </si>
  <si>
    <t>CA-2016-168893</t>
  </si>
  <si>
    <t>CA-2016-163398</t>
  </si>
  <si>
    <t>CA-2016-162726</t>
  </si>
  <si>
    <t>US-2016-111290</t>
  </si>
  <si>
    <t>US-2014-147704</t>
  </si>
  <si>
    <t>CA-2015-121965</t>
  </si>
  <si>
    <t>CA-2016-147137</t>
  </si>
  <si>
    <t>US-2015-146745</t>
  </si>
  <si>
    <t>CA-2017-115175</t>
  </si>
  <si>
    <t>CA-2017-105851</t>
  </si>
  <si>
    <t>US-2017-125717</t>
  </si>
  <si>
    <t>CA-2015-163895</t>
  </si>
  <si>
    <t>CA-2017-168641</t>
  </si>
  <si>
    <t>CA-2017-156895</t>
  </si>
  <si>
    <t>FUR-CH-10003535</t>
  </si>
  <si>
    <t>Global Armless Task Chair, Royal Blue</t>
  </si>
  <si>
    <t>CA-2017-121300</t>
  </si>
  <si>
    <t>CA-2017-130211</t>
  </si>
  <si>
    <t>OFF-ST-10000129</t>
  </si>
  <si>
    <t>Fellowes Recycled Storage Drawers</t>
  </si>
  <si>
    <t>CA-2014-147235</t>
  </si>
  <si>
    <t>OFF-PA-10004948</t>
  </si>
  <si>
    <t>Xerox 190</t>
  </si>
  <si>
    <t>CA-2016-109365</t>
  </si>
  <si>
    <t>OFF-FA-10001561</t>
  </si>
  <si>
    <t>Stockwell Push Pins</t>
  </si>
  <si>
    <t>CA-2015-162621</t>
  </si>
  <si>
    <t>CA-2017-105921</t>
  </si>
  <si>
    <t>CA-2014-150798</t>
  </si>
  <si>
    <t>TEC-CO-10001571</t>
  </si>
  <si>
    <t>Sharp 1540cs Digital Laser Copier</t>
  </si>
  <si>
    <t>CA-2017-112753</t>
  </si>
  <si>
    <t>CA-2017-155075</t>
  </si>
  <si>
    <t>CA-2014-103401</t>
  </si>
  <si>
    <t>GR-14560</t>
  </si>
  <si>
    <t>Georgia Rosenberg</t>
  </si>
  <si>
    <t>CA-2016-124814</t>
  </si>
  <si>
    <t>CA-2014-116757</t>
  </si>
  <si>
    <t>OFF-PA-10002005</t>
  </si>
  <si>
    <t>Xerox 225</t>
  </si>
  <si>
    <t>US-2014-138247</t>
  </si>
  <si>
    <t>TEC-PH-10000213</t>
  </si>
  <si>
    <t>Seidio BD2-HK3IPH5-BK DILEX Case and Holster Combo for Apple iPhone 5/5s - Black</t>
  </si>
  <si>
    <t>CA-2017-167003</t>
  </si>
  <si>
    <t>VS-21820</t>
  </si>
  <si>
    <t>Vivek Sundaresam</t>
  </si>
  <si>
    <t>CA-2016-119935</t>
  </si>
  <si>
    <t>FUR-FU-10001085</t>
  </si>
  <si>
    <t>3M Polarizing Light Filter Sleeves</t>
  </si>
  <si>
    <t>CA-2016-118969</t>
  </si>
  <si>
    <t>CA-2016-145240</t>
  </si>
  <si>
    <t>CA-2016-120873</t>
  </si>
  <si>
    <t>US-2017-111920</t>
  </si>
  <si>
    <t>US-2016-128678</t>
  </si>
  <si>
    <t>OFF-PA-10000807</t>
  </si>
  <si>
    <t>TOPS "Important Message" Pads, Canary, 4-1/4 x 5-1/2, 50 Sheets per Pad</t>
  </si>
  <si>
    <t>CA-2016-101385</t>
  </si>
  <si>
    <t>CA-2017-107167</t>
  </si>
  <si>
    <t>OFF-ST-10003805</t>
  </si>
  <si>
    <t>24 Capacity Maxi Data Binder Racks, Pearl</t>
  </si>
  <si>
    <t>CA-2014-109491</t>
  </si>
  <si>
    <t>TEC-AC-10001284</t>
  </si>
  <si>
    <t>Enermax Briskie RF Wireless Keyboard and Mouse Combo</t>
  </si>
  <si>
    <t>CA-2017-105445</t>
  </si>
  <si>
    <t>CA-2014-107454</t>
  </si>
  <si>
    <t>US-2017-105046</t>
  </si>
  <si>
    <t>CA-2017-152856</t>
  </si>
  <si>
    <t>CA-2016-134691</t>
  </si>
  <si>
    <t>CA-2016-118759</t>
  </si>
  <si>
    <t>CA-2014-140403</t>
  </si>
  <si>
    <t>CA-2015-163104</t>
  </si>
  <si>
    <t>CA-2017-138464</t>
  </si>
  <si>
    <t>FUR-FU-10003142</t>
  </si>
  <si>
    <t>Master Big Foot Doorstop, Beige</t>
  </si>
  <si>
    <t>CA-2015-104129</t>
  </si>
  <si>
    <t>US-2017-132206</t>
  </si>
  <si>
    <t>CA-2017-113474</t>
  </si>
  <si>
    <t>TM-21490</t>
  </si>
  <si>
    <t>Tony Molinari</t>
  </si>
  <si>
    <t>Oklahoma City</t>
  </si>
  <si>
    <t>73120</t>
  </si>
  <si>
    <t>OFF-EN-10004206</t>
  </si>
  <si>
    <t>Multimedia Mailers</t>
  </si>
  <si>
    <t>CA-2015-126557</t>
  </si>
  <si>
    <t>FUR-CH-10004477</t>
  </si>
  <si>
    <t>Global Push Button Manager's Chair, Indigo</t>
  </si>
  <si>
    <t>US-2017-107636</t>
  </si>
  <si>
    <t>OFF-LA-10003388</t>
  </si>
  <si>
    <t>Avery 5</t>
  </si>
  <si>
    <t>US-2014-165862</t>
  </si>
  <si>
    <t>FUR-TA-10002855</t>
  </si>
  <si>
    <t>Bevis Round Conference Table Top &amp; Single Column Base</t>
  </si>
  <si>
    <t>US-2014-106334</t>
  </si>
  <si>
    <t>CA-2016-101448</t>
  </si>
  <si>
    <t>CA-2015-130218</t>
  </si>
  <si>
    <t>US-2017-117331</t>
  </si>
  <si>
    <t>CA-2014-127383</t>
  </si>
  <si>
    <t>OFF-EN-10004773</t>
  </si>
  <si>
    <t>CA-2014-110219</t>
  </si>
  <si>
    <t>CA-2015-118871</t>
  </si>
  <si>
    <t>CA-2017-129490</t>
  </si>
  <si>
    <t>FUR-CH-10003298</t>
  </si>
  <si>
    <t>Office Star - Contemporary Task Swivel chair with Loop Arms, Charcoal</t>
  </si>
  <si>
    <t>CA-2014-101175</t>
  </si>
  <si>
    <t>US-2017-149510</t>
  </si>
  <si>
    <t>CA-2015-111990</t>
  </si>
  <si>
    <t>CA-2014-169460</t>
  </si>
  <si>
    <t>US-2015-152128</t>
  </si>
  <si>
    <t>CA-2017-126662</t>
  </si>
  <si>
    <t>TEC-CO-10004202</t>
  </si>
  <si>
    <t>Brother DCP1000 Digital 3 in 1 Multifunction Machine</t>
  </si>
  <si>
    <t>CA-2016-139395</t>
  </si>
  <si>
    <t>US-2014-121734</t>
  </si>
  <si>
    <t>CA-2015-110947</t>
  </si>
  <si>
    <t>US-2014-150126</t>
  </si>
  <si>
    <t>OFF-PA-10002709</t>
  </si>
  <si>
    <t>Xerox 1956</t>
  </si>
  <si>
    <t>CA-2015-164427</t>
  </si>
  <si>
    <t>CA-2016-120250</t>
  </si>
  <si>
    <t>FUR-FU-10003424</t>
  </si>
  <si>
    <t>Nu-Dell Oak Frame</t>
  </si>
  <si>
    <t>CA-2016-121993</t>
  </si>
  <si>
    <t>US-2016-100405</t>
  </si>
  <si>
    <t>TS-21430</t>
  </si>
  <si>
    <t>Tom Stivers</t>
  </si>
  <si>
    <t>US-2017-163790</t>
  </si>
  <si>
    <t>CA-2016-129868</t>
  </si>
  <si>
    <t>CA-2016-140564</t>
  </si>
  <si>
    <t>US-2017-169502</t>
  </si>
  <si>
    <t>CA-2015-146948</t>
  </si>
  <si>
    <t>US-2015-113327</t>
  </si>
  <si>
    <t>CA-2015-135020</t>
  </si>
  <si>
    <t>US-2017-141852</t>
  </si>
  <si>
    <t>CA-2016-109407</t>
  </si>
  <si>
    <t>US-2017-165953</t>
  </si>
  <si>
    <t>CA-2016-144540</t>
  </si>
  <si>
    <t>CA-2015-159863</t>
  </si>
  <si>
    <t>TEC-AC-10000109</t>
  </si>
  <si>
    <t>Sony Micro Vault Click 16 GB USB 2.0 Flash Drive</t>
  </si>
  <si>
    <t>CA-2015-117800</t>
  </si>
  <si>
    <t>CA-2017-145219</t>
  </si>
  <si>
    <t>CA-2015-161214</t>
  </si>
  <si>
    <t>CA-2017-147228</t>
  </si>
  <si>
    <t>CA-2016-101336</t>
  </si>
  <si>
    <t>US-2015-126235</t>
  </si>
  <si>
    <t>FUR-FU-10000719</t>
  </si>
  <si>
    <t>DAX Cubicle Frames, 8-1/2 x 11</t>
  </si>
  <si>
    <t>CA-2017-168396</t>
  </si>
  <si>
    <t>CA-2015-130456</t>
  </si>
  <si>
    <t>FUR-BO-10003893</t>
  </si>
  <si>
    <t>Sauder Camden County Collection Library</t>
  </si>
  <si>
    <t>CA-2017-116288</t>
  </si>
  <si>
    <t>CA-2017-168228</t>
  </si>
  <si>
    <t>CA-2016-102162</t>
  </si>
  <si>
    <t>TEC-CO-10001943</t>
  </si>
  <si>
    <t>Canon PC-428 Personal Copier</t>
  </si>
  <si>
    <t>CA-2017-130141</t>
  </si>
  <si>
    <t>OFF-BI-10000831</t>
  </si>
  <si>
    <t>Storex Flexible Poly Binders with Double Pockets</t>
  </si>
  <si>
    <t>CA-2015-147501</t>
  </si>
  <si>
    <t>CA-2016-143910</t>
  </si>
  <si>
    <t>CA-2014-146885</t>
  </si>
  <si>
    <t>CA-2016-139556</t>
  </si>
  <si>
    <t>DB-13360</t>
  </si>
  <si>
    <t>Dennis Bolton</t>
  </si>
  <si>
    <t>FUR-CH-10004983</t>
  </si>
  <si>
    <t>Office Star - Mid Back Dual function Ergonomic High Back Chair with 2-Way Adjustable Arms</t>
  </si>
  <si>
    <t>CA-2017-129357</t>
  </si>
  <si>
    <t>OFF-PA-10003228</t>
  </si>
  <si>
    <t>Xerox 1917</t>
  </si>
  <si>
    <t>CA-2017-150987</t>
  </si>
  <si>
    <t>CA-2017-132647</t>
  </si>
  <si>
    <t>CA-2017-159107</t>
  </si>
  <si>
    <t>CA-2014-160738</t>
  </si>
  <si>
    <t>CA-2015-112130</t>
  </si>
  <si>
    <t>OFF-AR-10001468</t>
  </si>
  <si>
    <t>Sanford Prismacolor Professional Thick Lead Art Pencils, 36-Color Set</t>
  </si>
  <si>
    <t>CA-2016-111409</t>
  </si>
  <si>
    <t>CA-2016-116232</t>
  </si>
  <si>
    <t>CA-2016-116547</t>
  </si>
  <si>
    <t>US-2017-133200</t>
  </si>
  <si>
    <t>OFF-BI-10002827</t>
  </si>
  <si>
    <t>Avery Durable Poly Binders</t>
  </si>
  <si>
    <t>CA-2016-133550</t>
  </si>
  <si>
    <t>OFF-AP-10001005</t>
  </si>
  <si>
    <t>Honeywell Quietcare HEPA Air Cleaner</t>
  </si>
  <si>
    <t>CA-2017-139416</t>
  </si>
  <si>
    <t>CA-2014-114510</t>
  </si>
  <si>
    <t>CA-2016-169215</t>
  </si>
  <si>
    <t>CA-2016-127698</t>
  </si>
  <si>
    <t>CA-2016-159912</t>
  </si>
  <si>
    <t>FUR-TA-10004152</t>
  </si>
  <si>
    <t>Barricks 18" x 48" Non-Folding Utility Table with Bottom Storage Shelf</t>
  </si>
  <si>
    <t>CA-2016-101987</t>
  </si>
  <si>
    <t>TEC-PH-10001305</t>
  </si>
  <si>
    <t>Panasonic KX TS208W Corded phone</t>
  </si>
  <si>
    <t>US-2017-154851</t>
  </si>
  <si>
    <t>CA-2014-138681</t>
  </si>
  <si>
    <t>US-2015-138121</t>
  </si>
  <si>
    <t>CA-2017-140298</t>
  </si>
  <si>
    <t>CA-2016-166240</t>
  </si>
  <si>
    <t>CA-2016-158435</t>
  </si>
  <si>
    <t>CA-2017-138149</t>
  </si>
  <si>
    <t>CA-2014-112403</t>
  </si>
  <si>
    <t>OFF-BI-10003529</t>
  </si>
  <si>
    <t>Avery Round Ring Poly Binders</t>
  </si>
  <si>
    <t>CA-2014-108273</t>
  </si>
  <si>
    <t>CA-2017-121643</t>
  </si>
  <si>
    <t>US-2015-122910</t>
  </si>
  <si>
    <t>TEC-PH-10000441</t>
  </si>
  <si>
    <t>VTech DS6151</t>
  </si>
  <si>
    <t>CA-2017-143126</t>
  </si>
  <si>
    <t>CA-2015-129042</t>
  </si>
  <si>
    <t>CA-2015-109736</t>
  </si>
  <si>
    <t>CA-2015-142601</t>
  </si>
  <si>
    <t>OFF-ST-10002756</t>
  </si>
  <si>
    <t>Tennsco Stur-D-Stor Boltless Shelving, 5 Shelves, 24" Deep, Sand</t>
  </si>
  <si>
    <t>CA-2014-106229</t>
  </si>
  <si>
    <t>NR-18550</t>
  </si>
  <si>
    <t>Nick Radford</t>
  </si>
  <si>
    <t>FUR-TA-10002041</t>
  </si>
  <si>
    <t>Bevis Round Conference Table Top, X-Base</t>
  </si>
  <si>
    <t>US-2017-135230</t>
  </si>
  <si>
    <t>CA-2016-159653</t>
  </si>
  <si>
    <t>CA-2016-131968</t>
  </si>
  <si>
    <t>CA-2014-119151</t>
  </si>
  <si>
    <t>CA-2014-123323</t>
  </si>
  <si>
    <t>CA-2016-124681</t>
  </si>
  <si>
    <t>TEC-AC-10000487</t>
  </si>
  <si>
    <t>SanDisk Cruzer 4 GB USB Flash Drive</t>
  </si>
  <si>
    <t>US-2015-103996</t>
  </si>
  <si>
    <t>OFF-PA-10001736</t>
  </si>
  <si>
    <t>Xerox 1880</t>
  </si>
  <si>
    <t>CA-2016-120530</t>
  </si>
  <si>
    <t>FUR-CH-10000454</t>
  </si>
  <si>
    <t>Hon Deluxe Fabric Upholstered Stacking Chairs, Rounded Back</t>
  </si>
  <si>
    <t>CA-2015-155054</t>
  </si>
  <si>
    <t>CA-2015-105725</t>
  </si>
  <si>
    <t>CA-2017-164364</t>
  </si>
  <si>
    <t>CA-2017-168123</t>
  </si>
  <si>
    <t>CA-2016-120005</t>
  </si>
  <si>
    <t>CA-2016-123526</t>
  </si>
  <si>
    <t>CA-2016-127649</t>
  </si>
  <si>
    <t>CA-2016-159989</t>
  </si>
  <si>
    <t>CA-2017-103499</t>
  </si>
  <si>
    <t>US-2015-167220</t>
  </si>
  <si>
    <t>TEC-AC-10002018</t>
  </si>
  <si>
    <t>AmazonBasics 3-Button USB Wired Mouse</t>
  </si>
  <si>
    <t>CA-2017-126354</t>
  </si>
  <si>
    <t>CA-2017-169817</t>
  </si>
  <si>
    <t>OFF-BI-10004141</t>
  </si>
  <si>
    <t>Insertable Tab Indexes For Data Binders</t>
  </si>
  <si>
    <t>US-2017-144582</t>
  </si>
  <si>
    <t>CA-2014-121573</t>
  </si>
  <si>
    <t>CA-2016-117660</t>
  </si>
  <si>
    <t>CA-2014-112851</t>
  </si>
  <si>
    <t>OFF-EN-10001453</t>
  </si>
  <si>
    <t>Tyvek Interoffice Envelopes, 9 1/2" x 12 1/2", 100/Box</t>
  </si>
  <si>
    <t>CA-2017-123701</t>
  </si>
  <si>
    <t>CA-2015-118227</t>
  </si>
  <si>
    <t>CA-2015-123155</t>
  </si>
  <si>
    <t>CA-2017-158883</t>
  </si>
  <si>
    <t>CS-11860</t>
  </si>
  <si>
    <t>Cari Schnelling</t>
  </si>
  <si>
    <t>OFF-PA-10004733</t>
  </si>
  <si>
    <t>Things To Do Today Spiral Book</t>
  </si>
  <si>
    <t>US-2016-114888</t>
  </si>
  <si>
    <t>US-2014-167262</t>
  </si>
  <si>
    <t>CA-2017-119746</t>
  </si>
  <si>
    <t>CA-2017-108091</t>
  </si>
  <si>
    <t>CA-2016-101630</t>
  </si>
  <si>
    <t>CA-2017-132346</t>
  </si>
  <si>
    <t>CA-2014-150301</t>
  </si>
  <si>
    <t>CA-2014-159310</t>
  </si>
  <si>
    <t>US-2017-147984</t>
  </si>
  <si>
    <t>CA-2015-104346</t>
  </si>
  <si>
    <t>OFF-AR-10001473</t>
  </si>
  <si>
    <t>Newell 313</t>
  </si>
  <si>
    <t>US-2015-141684</t>
  </si>
  <si>
    <t>CA-2015-144722</t>
  </si>
  <si>
    <t>MF-18250</t>
  </si>
  <si>
    <t>Monica Federle</t>
  </si>
  <si>
    <t>CA-2015-120516</t>
  </si>
  <si>
    <t>US-2016-148901</t>
  </si>
  <si>
    <t>CA-2017-136364</t>
  </si>
  <si>
    <t>TEC-PH-10003885</t>
  </si>
  <si>
    <t>Cisco SPA508G</t>
  </si>
  <si>
    <t>CA-2015-137708</t>
  </si>
  <si>
    <t>CA-2014-149055</t>
  </si>
  <si>
    <t>CA-2015-151589</t>
  </si>
  <si>
    <t>CA-2016-121370</t>
  </si>
  <si>
    <t>CA-2016-111696</t>
  </si>
  <si>
    <t>CA-2014-139598</t>
  </si>
  <si>
    <t>CA-2017-117436</t>
  </si>
  <si>
    <t>LW-17125</t>
  </si>
  <si>
    <t>Liz Willingham</t>
  </si>
  <si>
    <t>CA-2015-140025</t>
  </si>
  <si>
    <t>OFF-AP-10002651</t>
  </si>
  <si>
    <t>Hoover Upright Vacuum With Dirt Cup</t>
  </si>
  <si>
    <t>CA-2016-134222</t>
  </si>
  <si>
    <t>CA-2016-140018</t>
  </si>
  <si>
    <t>TEC-MA-10000752</t>
  </si>
  <si>
    <t>Texas Instrument TI-15 Fraction Calculator</t>
  </si>
  <si>
    <t>US-2017-136707</t>
  </si>
  <si>
    <t>CA-2014-152562</t>
  </si>
  <si>
    <t>CA-2016-152408</t>
  </si>
  <si>
    <t>CA-2014-120278</t>
  </si>
  <si>
    <t>CA-2017-167661</t>
  </si>
  <si>
    <t>CA-2017-106831</t>
  </si>
  <si>
    <t>OFF-BI-10003429</t>
  </si>
  <si>
    <t>Cardinal HOLDit! Binder Insert Strips,Extra Strips</t>
  </si>
  <si>
    <t>CA-2017-154123</t>
  </si>
  <si>
    <t>CA-2016-136049</t>
  </si>
  <si>
    <t>CA-2017-118402</t>
  </si>
  <si>
    <t>OFF-ST-10001418</t>
  </si>
  <si>
    <t>Carina Media Storage Towers in Natural &amp; Black</t>
  </si>
  <si>
    <t>US-2016-139388</t>
  </si>
  <si>
    <t>US-2014-128685</t>
  </si>
  <si>
    <t>CA-2015-124044</t>
  </si>
  <si>
    <t>CA-2014-164469</t>
  </si>
  <si>
    <t>CA-2014-107818</t>
  </si>
  <si>
    <t>CA-2014-113320</t>
  </si>
  <si>
    <t>CA-2015-137526</t>
  </si>
  <si>
    <t>CA-2017-136063</t>
  </si>
  <si>
    <t>OFF-AR-10000823</t>
  </si>
  <si>
    <t>Newell 307</t>
  </si>
  <si>
    <t>CA-2016-101546</t>
  </si>
  <si>
    <t>CA-2014-138940</t>
  </si>
  <si>
    <t>CA-2016-125164</t>
  </si>
  <si>
    <t>CA-2017-163531</t>
  </si>
  <si>
    <t>CA-2017-122490</t>
  </si>
  <si>
    <t>CA-2017-131366</t>
  </si>
  <si>
    <t>CA-2017-164042</t>
  </si>
  <si>
    <t>OFF-FA-10000840</t>
  </si>
  <si>
    <t>OIC Thumb-Tacks</t>
  </si>
  <si>
    <t>CA-2014-132864</t>
  </si>
  <si>
    <t>TEC-AC-10001267</t>
  </si>
  <si>
    <t>Imation�32GB Pocket Pro USB 3.0�Flash Drive�- 32 GB - Black - 1 P ...</t>
  </si>
  <si>
    <t>US-2014-155817</t>
  </si>
  <si>
    <t>US-2016-131891</t>
  </si>
  <si>
    <t>OFF-BI-10000201</t>
  </si>
  <si>
    <t>Avery Triangle Shaped Sheet Lifters, Black, 2/Pack</t>
  </si>
  <si>
    <t>CA-2017-143567</t>
  </si>
  <si>
    <t>OFF-EN-10004846</t>
  </si>
  <si>
    <t>Letter or Legal Size Expandable Poly String Tie Envelopes</t>
  </si>
  <si>
    <t>CA-2017-104080</t>
  </si>
  <si>
    <t>CA-2014-151379</t>
  </si>
  <si>
    <t>CA-2016-163167</t>
  </si>
  <si>
    <t>CA-2016-135776</t>
  </si>
  <si>
    <t>US-2014-122021</t>
  </si>
  <si>
    <t>FUR-CH-10003761</t>
  </si>
  <si>
    <t>Global Italian Leather Office Chair</t>
  </si>
  <si>
    <t>CA-2016-130484</t>
  </si>
  <si>
    <t>CA-2017-120936</t>
  </si>
  <si>
    <t>CA-2017-110884</t>
  </si>
  <si>
    <t>US-2014-161613</t>
  </si>
  <si>
    <t>US-2014-146353</t>
  </si>
  <si>
    <t>OFF-BI-10003476</t>
  </si>
  <si>
    <t>Avery Metallic Poly Binders</t>
  </si>
  <si>
    <t>CA-2014-133809</t>
  </si>
  <si>
    <t>CA-2017-127306</t>
  </si>
  <si>
    <t>CA-2015-161830</t>
  </si>
  <si>
    <t>CA-2017-163125</t>
  </si>
  <si>
    <t>CA-2016-160304</t>
  </si>
  <si>
    <t>CA-2017-101728</t>
  </si>
  <si>
    <t>CA-2017-114055</t>
  </si>
  <si>
    <t>OFF-PA-10004381</t>
  </si>
  <si>
    <t>14-7/8 x 11 Blue Bar Computer Printout Paper</t>
  </si>
  <si>
    <t>CA-2017-126438</t>
  </si>
  <si>
    <t>AR-10345</t>
  </si>
  <si>
    <t>Alex Russell</t>
  </si>
  <si>
    <t>CA-2017-117653</t>
  </si>
  <si>
    <t>CA-2017-143245</t>
  </si>
  <si>
    <t>US-2014-138828</t>
  </si>
  <si>
    <t>CA-2017-143651</t>
  </si>
  <si>
    <t>CA-2015-106978</t>
  </si>
  <si>
    <t>CA-2015-155124</t>
  </si>
  <si>
    <t>KS-16300</t>
  </si>
  <si>
    <t>Karen Seio</t>
  </si>
  <si>
    <t>Lehi</t>
  </si>
  <si>
    <t>84043</t>
  </si>
  <si>
    <t>TEC-PH-10003356</t>
  </si>
  <si>
    <t>SmartStand Mobile Device Holder, Assorted Colors</t>
  </si>
  <si>
    <t>CA-2017-150931</t>
  </si>
  <si>
    <t>CA-2014-157147</t>
  </si>
  <si>
    <t>CA-2015-156482</t>
  </si>
  <si>
    <t>FUR-CH-10001708</t>
  </si>
  <si>
    <t>Office Star - Contemporary Swivel Chair with Padded Adjustable Arms and Flex Back</t>
  </si>
  <si>
    <t>CA-2017-106782</t>
  </si>
  <si>
    <t>CA-2016-151372</t>
  </si>
  <si>
    <t>CA-2014-102085</t>
  </si>
  <si>
    <t>CA-2017-107125</t>
  </si>
  <si>
    <t>CA-2016-125815</t>
  </si>
  <si>
    <t>CA-2015-144190</t>
  </si>
  <si>
    <t>CA-2017-117926</t>
  </si>
  <si>
    <t>OFF-AP-10002670</t>
  </si>
  <si>
    <t>Belkin 8-Outlet Premiere SurgeMaster II Surge Protectors</t>
  </si>
  <si>
    <t>CA-2015-153906</t>
  </si>
  <si>
    <t>TEC-PH-10001527</t>
  </si>
  <si>
    <t>Plantronics MX500i Earset</t>
  </si>
  <si>
    <t>CA-2014-160262</t>
  </si>
  <si>
    <t>CA-2015-127607</t>
  </si>
  <si>
    <t>CA-2016-166226</t>
  </si>
  <si>
    <t>TEC-PH-10003357</t>
  </si>
  <si>
    <t>Grandstream GXP2100 Mainstream Business Phone</t>
  </si>
  <si>
    <t>CA-2014-156587</t>
  </si>
  <si>
    <t>AB-10015</t>
  </si>
  <si>
    <t>Aaron Bergman</t>
  </si>
  <si>
    <t>CA-2016-141180</t>
  </si>
  <si>
    <t>CA-2015-109708</t>
  </si>
  <si>
    <t>CA-2015-122406</t>
  </si>
  <si>
    <t>US-2016-153815</t>
  </si>
  <si>
    <t>CA-2016-164896</t>
  </si>
  <si>
    <t>CA-2015-142202</t>
  </si>
  <si>
    <t>TEC-AC-10003198</t>
  </si>
  <si>
    <t>Enermax Acrylux Wireless Keyboard</t>
  </si>
  <si>
    <t>CA-2015-165050</t>
  </si>
  <si>
    <t>US-2016-131114</t>
  </si>
  <si>
    <t>OFF-SU-10001664</t>
  </si>
  <si>
    <t>Acme Office Executive Series Stainless Steel Trimmers</t>
  </si>
  <si>
    <t>CA-2014-160066</t>
  </si>
  <si>
    <t>CA-2016-109925</t>
  </si>
  <si>
    <t>CA-2015-160696</t>
  </si>
  <si>
    <t>CA-2014-125171</t>
  </si>
  <si>
    <t>OFF-LA-10001175</t>
  </si>
  <si>
    <t>Avery 514</t>
  </si>
  <si>
    <t>CA-2016-149279</t>
  </si>
  <si>
    <t>CA-2017-107321</t>
  </si>
  <si>
    <t>US-2017-122714</t>
  </si>
  <si>
    <t>OFF-BI-10001120</t>
  </si>
  <si>
    <t>Ibico EPK-21 Electric Binding System</t>
  </si>
  <si>
    <t>CA-2015-153038</t>
  </si>
  <si>
    <t>CA-2014-132227</t>
  </si>
  <si>
    <t>CA-2017-155824</t>
  </si>
  <si>
    <t>OFF-AP-10000390</t>
  </si>
  <si>
    <t>Euro Pro Shark Stick Mini Vacuum</t>
  </si>
  <si>
    <t>CA-2016-129238</t>
  </si>
  <si>
    <t>CA-2017-159688</t>
  </si>
  <si>
    <t>TEC-AC-10000736</t>
  </si>
  <si>
    <t>Logitech G600 MMO Gaming Mouse</t>
  </si>
  <si>
    <t>CA-2016-136126</t>
  </si>
  <si>
    <t>OFF-SU-10000898</t>
  </si>
  <si>
    <t>Acme Hot Forged Carbon Steel Scissors with Nickel-Plated Handles, 3 7/8" Cut, 8"L</t>
  </si>
  <si>
    <t>CA-2016-155033</t>
  </si>
  <si>
    <t>OFF-PA-10000143</t>
  </si>
  <si>
    <t>Astroparche Fine Business Paper</t>
  </si>
  <si>
    <t>CA-2014-156006</t>
  </si>
  <si>
    <t>TEC-AC-10002550</t>
  </si>
  <si>
    <t>Maxell 4.7GB DVD-RW 3/Pack</t>
  </si>
  <si>
    <t>CA-2015-158659</t>
  </si>
  <si>
    <t>CA-2015-169796</t>
  </si>
  <si>
    <t>TEC-MA-10000045</t>
  </si>
  <si>
    <t>Zebra ZM400 Thermal Label Printer</t>
  </si>
  <si>
    <t>CA-2015-102876</t>
  </si>
  <si>
    <t>LR-17035</t>
  </si>
  <si>
    <t>Lisa Ryan</t>
  </si>
  <si>
    <t>US-2017-139647</t>
  </si>
  <si>
    <t>US-2017-160465</t>
  </si>
  <si>
    <t>CA-2014-153850</t>
  </si>
  <si>
    <t>CA-2014-127558</t>
  </si>
  <si>
    <t>SS-20410</t>
  </si>
  <si>
    <t>Shahid Shariari</t>
  </si>
  <si>
    <t>CA-2017-136511</t>
  </si>
  <si>
    <t>CA-2016-133795</t>
  </si>
  <si>
    <t>US-2017-130953</t>
  </si>
  <si>
    <t>CA-2014-151792</t>
  </si>
  <si>
    <t>CA-2017-139304</t>
  </si>
  <si>
    <t>CA-2016-155166</t>
  </si>
  <si>
    <t>FUR-CH-10003968</t>
  </si>
  <si>
    <t>Novimex Turbo Task Chair</t>
  </si>
  <si>
    <t>CA-2015-103954</t>
  </si>
  <si>
    <t>FUR-BO-10004690</t>
  </si>
  <si>
    <t>O'Sullivan Cherrywood Estates Traditional Barrister Bookcase</t>
  </si>
  <si>
    <t>CA-2014-169803</t>
  </si>
  <si>
    <t>CA-2017-141719</t>
  </si>
  <si>
    <t>TEC-AC-10003610</t>
  </si>
  <si>
    <t>Logitech�Illuminated - Keyboard</t>
  </si>
  <si>
    <t>CA-2015-136469</t>
  </si>
  <si>
    <t>CA-2016-158694</t>
  </si>
  <si>
    <t>US-2014-104759</t>
  </si>
  <si>
    <t>CA-2015-150511</t>
  </si>
  <si>
    <t>CA-2015-134922</t>
  </si>
  <si>
    <t>OFF-EN-10000483</t>
  </si>
  <si>
    <t>White Envelopes, White Envelopes with Clear Poly Window</t>
  </si>
  <si>
    <t>US-2017-120607</t>
  </si>
  <si>
    <t>CA-2015-141243</t>
  </si>
  <si>
    <t>CA-2015-162166</t>
  </si>
  <si>
    <t>OFF-PA-10002606</t>
  </si>
  <si>
    <t>Xerox 1928</t>
  </si>
  <si>
    <t>CA-2016-120796</t>
  </si>
  <si>
    <t>CA-2016-109722</t>
  </si>
  <si>
    <t>CA-2015-136798</t>
  </si>
  <si>
    <t>CA-2017-122196</t>
  </si>
  <si>
    <t>CA-2017-142090</t>
  </si>
  <si>
    <t>TEC-AC-10002001</t>
  </si>
  <si>
    <t>Logitech Wireless Gaming Headset G930</t>
  </si>
  <si>
    <t>CA-2017-160934</t>
  </si>
  <si>
    <t>CA-2014-124478</t>
  </si>
  <si>
    <t>CA-2015-145485</t>
  </si>
  <si>
    <t>CA-2017-151071</t>
  </si>
  <si>
    <t>CA-2014-134572</t>
  </si>
  <si>
    <t>CA-2017-143217</t>
  </si>
  <si>
    <t>US-2017-133312</t>
  </si>
  <si>
    <t>FUR-BO-10002213</t>
  </si>
  <si>
    <t>DMI Eclipse Executive Suite Bookcases</t>
  </si>
  <si>
    <t>US-2015-137533</t>
  </si>
  <si>
    <t>CA-2016-155138</t>
  </si>
  <si>
    <t>JM-15580</t>
  </si>
  <si>
    <t>Jill Matthias</t>
  </si>
  <si>
    <t>CA-2016-108350</t>
  </si>
  <si>
    <t>CA-2015-144302</t>
  </si>
  <si>
    <t>CA-2015-109001</t>
  </si>
  <si>
    <t>TEC-PH-10000562</t>
  </si>
  <si>
    <t>Samsung Convoy 3</t>
  </si>
  <si>
    <t>CA-2017-132738</t>
  </si>
  <si>
    <t>OFF-PA-10001752</t>
  </si>
  <si>
    <t>Hammermill CopyPlus Copy Paper (20Lb. and 84 Bright)</t>
  </si>
  <si>
    <t>CA-2017-156720</t>
  </si>
  <si>
    <t>CA-2015-119102</t>
  </si>
  <si>
    <t>OFF-ST-10004507</t>
  </si>
  <si>
    <t>Advantus Rolling Storage Box</t>
  </si>
  <si>
    <t>US-2014-140452</t>
  </si>
  <si>
    <t>CA-2015-141936</t>
  </si>
  <si>
    <t>CA-2014-158442</t>
  </si>
  <si>
    <t>CA-2015-167374</t>
  </si>
  <si>
    <t>CA-2014-116568</t>
  </si>
  <si>
    <t>CA-2015-147102</t>
  </si>
  <si>
    <t>TEC-AC-10000682</t>
  </si>
  <si>
    <t>Kensington K72356US Mouse-in-a-Box USB Desktop Mouse</t>
  </si>
  <si>
    <t>CA-2017-132213</t>
  </si>
  <si>
    <t>CA-2014-138450</t>
  </si>
  <si>
    <t>CA-2015-153073</t>
  </si>
  <si>
    <t>FUR-FU-10001025</t>
  </si>
  <si>
    <t>Eldon Im�ge Series Desk Accessories, Clear</t>
  </si>
  <si>
    <t>CA-2016-147970</t>
  </si>
  <si>
    <t>CA-2016-150658</t>
  </si>
  <si>
    <t>CA-2017-125640</t>
  </si>
  <si>
    <t>OFF-LA-10004178</t>
  </si>
  <si>
    <t>Avery 491</t>
  </si>
  <si>
    <t>CA-2017-154137</t>
  </si>
  <si>
    <t>CA-2015-127173</t>
  </si>
  <si>
    <t>CA-2014-149538</t>
  </si>
  <si>
    <t>CA-2014-160766</t>
  </si>
  <si>
    <t>CA-2017-146626</t>
  </si>
  <si>
    <t>CA-2015-123330</t>
  </si>
  <si>
    <t>CA-2017-155607</t>
  </si>
  <si>
    <t>CA-2016-151323</t>
  </si>
  <si>
    <t>CA-2015-146696</t>
  </si>
  <si>
    <t>OFF-BI-10002432</t>
  </si>
  <si>
    <t>Wilson Jones Standard D-Ring Binders</t>
  </si>
  <si>
    <t>CA-2016-128972</t>
  </si>
  <si>
    <t>CA-2017-128335</t>
  </si>
  <si>
    <t>CA-2015-154886</t>
  </si>
  <si>
    <t>TEC-AC-10001956</t>
  </si>
  <si>
    <t>Microsoft Arc Touch Mouse</t>
  </si>
  <si>
    <t>CA-2016-111213</t>
  </si>
  <si>
    <t>CA-2017-161333</t>
  </si>
  <si>
    <t>CA-2017-128734</t>
  </si>
  <si>
    <t>FUR-FU-10001731</t>
  </si>
  <si>
    <t>Acrylic Self-Standing Desk Frames</t>
  </si>
  <si>
    <t>CA-2014-141796</t>
  </si>
  <si>
    <t>CA-2017-125101</t>
  </si>
  <si>
    <t>CA-2017-169929</t>
  </si>
  <si>
    <t>US-2014-121566</t>
  </si>
  <si>
    <t>US-2015-124219</t>
  </si>
  <si>
    <t>CA-2017-163006</t>
  </si>
  <si>
    <t>TEC-PH-10002584</t>
  </si>
  <si>
    <t>Samsung Galaxy S4</t>
  </si>
  <si>
    <t>CA-2015-156146</t>
  </si>
  <si>
    <t>TEC-PH-10001700</t>
  </si>
  <si>
    <t>Panasonic KX-TG6844B Expandable Digital Cordless Telephone</t>
  </si>
  <si>
    <t>CA-2014-111192</t>
  </si>
  <si>
    <t>CA-2016-115378</t>
  </si>
  <si>
    <t>CA-2015-161627</t>
  </si>
  <si>
    <t>CA-2014-121006</t>
  </si>
  <si>
    <t>CA-2016-122903</t>
  </si>
  <si>
    <t>CA-2015-107741</t>
  </si>
  <si>
    <t>CA-2017-106432</t>
  </si>
  <si>
    <t>CA-2016-148908</t>
  </si>
  <si>
    <t>CA-2016-123015</t>
  </si>
  <si>
    <t>US-2015-120502</t>
  </si>
  <si>
    <t>CA-2017-108749</t>
  </si>
  <si>
    <t>OFF-PA-10003797</t>
  </si>
  <si>
    <t>Xerox 209</t>
  </si>
  <si>
    <t>CA-2017-163335</t>
  </si>
  <si>
    <t>OFF-ST-10000885</t>
  </si>
  <si>
    <t>Fellowes Desktop Hanging File Manager</t>
  </si>
  <si>
    <t>CA-2015-134719</t>
  </si>
  <si>
    <t>US-2015-154389</t>
  </si>
  <si>
    <t>TEC-PH-10002789</t>
  </si>
  <si>
    <t>LG Exalt</t>
  </si>
  <si>
    <t>CA-2015-115567</t>
  </si>
  <si>
    <t>US-2017-136679</t>
  </si>
  <si>
    <t>US-2017-141943</t>
  </si>
  <si>
    <t>OFF-EN-10003448</t>
  </si>
  <si>
    <t>Peel &amp; Seel Recycled Catalog Envelopes, Brown</t>
  </si>
  <si>
    <t>CA-2014-101560</t>
  </si>
  <si>
    <t>CA-2014-159709</t>
  </si>
  <si>
    <t>CA-2016-103982</t>
  </si>
  <si>
    <t>OFF-SU-10000151</t>
  </si>
  <si>
    <t>High Speed Automatic Electric Letter Opener</t>
  </si>
  <si>
    <t>CA-2015-142454</t>
  </si>
  <si>
    <t>CA-2015-102015</t>
  </si>
  <si>
    <t>CA-2015-156755</t>
  </si>
  <si>
    <t>CA-2015-130876</t>
  </si>
  <si>
    <t>OFF-ST-10004258</t>
  </si>
  <si>
    <t>Portable Personal File Box</t>
  </si>
  <si>
    <t>CA-2016-145898</t>
  </si>
  <si>
    <t>US-2017-159562</t>
  </si>
  <si>
    <t>CA-2017-134635</t>
  </si>
  <si>
    <t>CA-2017-167080</t>
  </si>
  <si>
    <t>CA-2017-145653</t>
  </si>
  <si>
    <t>CA-2014-140487</t>
  </si>
  <si>
    <t>CA-2017-117401</t>
  </si>
  <si>
    <t>OFF-AP-10000938</t>
  </si>
  <si>
    <t>Avanti 1.7 Cu. Ft. Refrigerator</t>
  </si>
  <si>
    <t>US-2017-109582</t>
  </si>
  <si>
    <t>CA-2016-119865</t>
  </si>
  <si>
    <t>US-2014-147648</t>
  </si>
  <si>
    <t>OFF-PA-10001033</t>
  </si>
  <si>
    <t>Xerox 1893</t>
  </si>
  <si>
    <t>CA-2017-124436</t>
  </si>
  <si>
    <t>CA-2014-115084</t>
  </si>
  <si>
    <t>FUR-CH-10004626</t>
  </si>
  <si>
    <t>Office Star Flex Back Scooter Chair with Aluminum Finish Frame</t>
  </si>
  <si>
    <t>CA-2017-131037</t>
  </si>
  <si>
    <t>CA-2016-111143</t>
  </si>
  <si>
    <t>CA-2014-166744</t>
  </si>
  <si>
    <t>CA-2016-116561</t>
  </si>
  <si>
    <t>CA-2016-110730</t>
  </si>
  <si>
    <t>OFF-SU-10004737</t>
  </si>
  <si>
    <t>Acme Design Stainless Steel Bent Scissors</t>
  </si>
  <si>
    <t>CA-2017-146367</t>
  </si>
  <si>
    <t>CA-2016-149454</t>
  </si>
  <si>
    <t>CA-2016-156265</t>
  </si>
  <si>
    <t>FUR-TA-10001691</t>
  </si>
  <si>
    <t>Barricks Non-Folding Utility Table with Steel Legs, Laminate Tops</t>
  </si>
  <si>
    <t>US-2015-168914</t>
  </si>
  <si>
    <t>US-2017-110989</t>
  </si>
  <si>
    <t>CA-2015-106215</t>
  </si>
  <si>
    <t>US-2016-169369</t>
  </si>
  <si>
    <t>CA-2015-132318</t>
  </si>
  <si>
    <t>US-2014-131982</t>
  </si>
  <si>
    <t>CA-2015-125185</t>
  </si>
  <si>
    <t>CA-2016-130078</t>
  </si>
  <si>
    <t>US-2017-114034</t>
  </si>
  <si>
    <t>US-2017-115595</t>
  </si>
  <si>
    <t>CA-2017-158722</t>
  </si>
  <si>
    <t>CA-2014-105165</t>
  </si>
  <si>
    <t>CA-2017-147452</t>
  </si>
  <si>
    <t>US-2017-114657</t>
  </si>
  <si>
    <t>TEC-MA-10003173</t>
  </si>
  <si>
    <t>Hewlett-Packard 300S Scientific Calculator</t>
  </si>
  <si>
    <t>CA-2017-144484</t>
  </si>
  <si>
    <t>FUR-FU-10000260</t>
  </si>
  <si>
    <t>6" Cubicle Wall Clock, Black</t>
  </si>
  <si>
    <t>CA-2017-125913</t>
  </si>
  <si>
    <t>US-2016-158309</t>
  </si>
  <si>
    <t>CA-2015-162887</t>
  </si>
  <si>
    <t>CA-2017-147333</t>
  </si>
  <si>
    <t>CA-2014-113859</t>
  </si>
  <si>
    <t>CA-2014-159681</t>
  </si>
  <si>
    <t>US-2017-104094</t>
  </si>
  <si>
    <t>TEC-AC-10002134</t>
  </si>
  <si>
    <t>Rosewill 107 Normal Keys USB Wired Standard Keyboard</t>
  </si>
  <si>
    <t>CA-2017-152709</t>
  </si>
  <si>
    <t>CA-2015-105158</t>
  </si>
  <si>
    <t>FUR-FU-10001706</t>
  </si>
  <si>
    <t>Longer-Life Soft White Bulbs</t>
  </si>
  <si>
    <t>CA-2014-133424</t>
  </si>
  <si>
    <t>CA-2017-105991</t>
  </si>
  <si>
    <t>US-2017-136784</t>
  </si>
  <si>
    <t>CA-2014-146283</t>
  </si>
  <si>
    <t>CA-2017-151218</t>
  </si>
  <si>
    <t>OFF-ST-10004835</t>
  </si>
  <si>
    <t>Plastic Stacking Crates &amp; Casters</t>
  </si>
  <si>
    <t>CA-2015-111073</t>
  </si>
  <si>
    <t>CA-2017-144883</t>
  </si>
  <si>
    <t>OFF-LA-10000305</t>
  </si>
  <si>
    <t>Avery 495</t>
  </si>
  <si>
    <t>CA-2017-142174</t>
  </si>
  <si>
    <t>CA-2017-108791</t>
  </si>
  <si>
    <t>CA-2016-106656</t>
  </si>
  <si>
    <t>CA-2016-113831</t>
  </si>
  <si>
    <t>US-2014-139500</t>
  </si>
  <si>
    <t>FUR-CH-10002017</t>
  </si>
  <si>
    <t>SAFCO Optional Arm Kit for Workspace Cribbage Stacking Chair</t>
  </si>
  <si>
    <t>US-2014-166310</t>
  </si>
  <si>
    <t>US-2016-168410</t>
  </si>
  <si>
    <t>CA-2017-131254</t>
  </si>
  <si>
    <t>CA-2016-123414</t>
  </si>
  <si>
    <t>CA-2017-137876</t>
  </si>
  <si>
    <t>CA-2016-154060</t>
  </si>
  <si>
    <t>US-2017-162558</t>
  </si>
  <si>
    <t>CA-2017-134439</t>
  </si>
  <si>
    <t>CA-2015-119508</t>
  </si>
  <si>
    <t>OFF-AR-10003723</t>
  </si>
  <si>
    <t>Avery Hi-Liter Fluorescent Desk Style Markers</t>
  </si>
  <si>
    <t>CA-2015-152681</t>
  </si>
  <si>
    <t>CA-2014-130813</t>
  </si>
  <si>
    <t>CA-2015-120320</t>
  </si>
  <si>
    <t>CA-2016-111941</t>
  </si>
  <si>
    <t>CA-2016-123120</t>
  </si>
  <si>
    <t>CA-2014-103331</t>
  </si>
  <si>
    <t>CA-2015-169278</t>
  </si>
  <si>
    <t>OFF-BI-10001636</t>
  </si>
  <si>
    <t>Ibico Plastic and Wire Spiral Binding Combs</t>
  </si>
  <si>
    <t>CA-2017-111577</t>
  </si>
  <si>
    <t>OFF-PA-10000062</t>
  </si>
  <si>
    <t>Green Bar Computer Printout Paper</t>
  </si>
  <si>
    <t>CA-2015-146486</t>
  </si>
  <si>
    <t>OFF-ST-10002554</t>
  </si>
  <si>
    <t>Tennsco Industrial Shelving</t>
  </si>
  <si>
    <t>US-2014-168501</t>
  </si>
  <si>
    <t>JK-15325</t>
  </si>
  <si>
    <t>Jason Klamczynski</t>
  </si>
  <si>
    <t>CA-2015-112053</t>
  </si>
  <si>
    <t>CA-2017-108539</t>
  </si>
  <si>
    <t>CA-2015-149811</t>
  </si>
  <si>
    <t>US-2017-103814</t>
  </si>
  <si>
    <t>CA-2016-123932</t>
  </si>
  <si>
    <t>OFF-PA-10004665</t>
  </si>
  <si>
    <t>Advantus Motivational Note Cards</t>
  </si>
  <si>
    <t>US-2016-101616</t>
  </si>
  <si>
    <t>CA-2014-113768</t>
  </si>
  <si>
    <t>CA-2016-138037</t>
  </si>
  <si>
    <t>CA-2014-150490</t>
  </si>
  <si>
    <t>US-2017-126060</t>
  </si>
  <si>
    <t>CA-2017-100951</t>
  </si>
  <si>
    <t>CA-2016-122017</t>
  </si>
  <si>
    <t>FUR-FU-10000672</t>
  </si>
  <si>
    <t>Executive Impressions 10" Spectator Wall Clock</t>
  </si>
  <si>
    <t>CA-2014-123477</t>
  </si>
  <si>
    <t>CA-2016-107790</t>
  </si>
  <si>
    <t>CA-2017-158071</t>
  </si>
  <si>
    <t>CA-2017-147403</t>
  </si>
  <si>
    <t>OFF-PA-10003302</t>
  </si>
  <si>
    <t>Xerox 1906</t>
  </si>
  <si>
    <t>US-2017-136721</t>
  </si>
  <si>
    <t>CA-2015-118738</t>
  </si>
  <si>
    <t>CA-2017-134152</t>
  </si>
  <si>
    <t>CA-2014-125542</t>
  </si>
  <si>
    <t>CA-2016-136021</t>
  </si>
  <si>
    <t>OFF-PA-10000551</t>
  </si>
  <si>
    <t>Array Memo Cubes</t>
  </si>
  <si>
    <t>CA-2016-149195</t>
  </si>
  <si>
    <t>DM-13525</t>
  </si>
  <si>
    <t>Don Miller</t>
  </si>
  <si>
    <t>OFF-PA-10001870</t>
  </si>
  <si>
    <t>Xerox 202</t>
  </si>
  <si>
    <t>CA-2017-161410</t>
  </si>
  <si>
    <t>TEC-PH-10001760</t>
  </si>
  <si>
    <t>Bose SoundLink Bluetooth Speaker</t>
  </si>
  <si>
    <t>CA-2017-152786</t>
  </si>
  <si>
    <t>CA-2017-164707</t>
  </si>
  <si>
    <t>TEC-PH-10001924</t>
  </si>
  <si>
    <t>iHome FM Clock Radio with Lightning Dock</t>
  </si>
  <si>
    <t>CA-2017-163874</t>
  </si>
  <si>
    <t>US-2014-123183</t>
  </si>
  <si>
    <t>CA-2014-104829</t>
  </si>
  <si>
    <t>US-2016-147340</t>
  </si>
  <si>
    <t>CA-2016-145492</t>
  </si>
  <si>
    <t>OFF-AP-10003622</t>
  </si>
  <si>
    <t>Bravo II Megaboss 12-Amp Hard Body Upright, Replacement Belts, 2 Belts per Pack</t>
  </si>
  <si>
    <t>CA-2016-163202</t>
  </si>
  <si>
    <t>CA-2016-117681</t>
  </si>
  <si>
    <t>CA-2017-132262</t>
  </si>
  <si>
    <t>ML-18265</t>
  </si>
  <si>
    <t>Muhammed Lee</t>
  </si>
  <si>
    <t>CA-2017-123043</t>
  </si>
  <si>
    <t>US-2016-143280</t>
  </si>
  <si>
    <t>CA-2017-108854</t>
  </si>
  <si>
    <t>OFF-PA-10003022</t>
  </si>
  <si>
    <t>Xerox 1992</t>
  </si>
  <si>
    <t>CA-2017-166856</t>
  </si>
  <si>
    <t>CA-2016-153157</t>
  </si>
  <si>
    <t>US-2017-125647</t>
  </si>
  <si>
    <t>CA-2014-132542</t>
  </si>
  <si>
    <t>OFF-BI-10004099</t>
  </si>
  <si>
    <t>GBC VeloBinder Strips</t>
  </si>
  <si>
    <t>CA-2015-110877</t>
  </si>
  <si>
    <t>US-2016-151827</t>
  </si>
  <si>
    <t>US-2016-163258</t>
  </si>
  <si>
    <t>CA-2017-103009</t>
  </si>
  <si>
    <t>OFF-PA-10001215</t>
  </si>
  <si>
    <t>Xerox 1963</t>
  </si>
  <si>
    <t>US-2017-120649</t>
  </si>
  <si>
    <t>CA-2016-153598</t>
  </si>
  <si>
    <t>TEC-AC-10003870</t>
  </si>
  <si>
    <t>Logitech�Z-906 Speaker sys - home theater - 5.1-CH</t>
  </si>
  <si>
    <t>US-2016-108497</t>
  </si>
  <si>
    <t>MH-17290</t>
  </si>
  <si>
    <t>Marc Harrigan</t>
  </si>
  <si>
    <t>FUR-BO-10004218</t>
  </si>
  <si>
    <t>Bush Heritage Pine Collection 5-Shelf Bookcase, Albany Pine Finish, *Special Order</t>
  </si>
  <si>
    <t>CA-2016-113096</t>
  </si>
  <si>
    <t>CA-2014-136861</t>
  </si>
  <si>
    <t>CA-2017-117422</t>
  </si>
  <si>
    <t>FC-14245</t>
  </si>
  <si>
    <t>Frank Carlisle</t>
  </si>
  <si>
    <t>44107</t>
  </si>
  <si>
    <t>CA-2017-129707</t>
  </si>
  <si>
    <t>CA-2015-160171</t>
  </si>
  <si>
    <t>OFF-AP-10000275</t>
  </si>
  <si>
    <t>Sanyo Counter Height Refrigerator with Crisper, 3.6 Cubic Foot, Stainless Steel/Black</t>
  </si>
  <si>
    <t>CA-2014-103317</t>
  </si>
  <si>
    <t>CA-2016-167115</t>
  </si>
  <si>
    <t>US-2017-153633</t>
  </si>
  <si>
    <t>CA-2017-155929</t>
  </si>
  <si>
    <t>OFF-PA-10000859</t>
  </si>
  <si>
    <t>Unpadded Memo Slips</t>
  </si>
  <si>
    <t>CA-2015-148712</t>
  </si>
  <si>
    <t>CA-2016-128307</t>
  </si>
  <si>
    <t>US-2016-127425</t>
  </si>
  <si>
    <t>US-2014-119081</t>
  </si>
  <si>
    <t>CA-2016-140613</t>
  </si>
  <si>
    <t>OFF-SU-10004261</t>
  </si>
  <si>
    <t>Fiskars 8" Scissors, 2/Pack</t>
  </si>
  <si>
    <t>US-2017-108700</t>
  </si>
  <si>
    <t>CA-2017-160962</t>
  </si>
  <si>
    <t>CA-2017-130631</t>
  </si>
  <si>
    <t>OFF-FA-10000089</t>
  </si>
  <si>
    <t>Acco Glide Clips</t>
  </si>
  <si>
    <t>CA-2017-116680</t>
  </si>
  <si>
    <t>US-2014-107405</t>
  </si>
  <si>
    <t>OFF-ST-10002301</t>
  </si>
  <si>
    <t>Tennsco Commercial Shelving</t>
  </si>
  <si>
    <t>CA-2017-101574</t>
  </si>
  <si>
    <t>CA-2014-146591</t>
  </si>
  <si>
    <t>CA-2014-107706</t>
  </si>
  <si>
    <t>CA-2016-122448</t>
  </si>
  <si>
    <t>CA-2014-132451</t>
  </si>
  <si>
    <t>CA-2016-158547</t>
  </si>
  <si>
    <t>CA-2017-116946</t>
  </si>
  <si>
    <t>CA-2017-121741</t>
  </si>
  <si>
    <t>CA-2017-169691</t>
  </si>
  <si>
    <t>CA-2016-121356</t>
  </si>
  <si>
    <t>OFF-BI-10002133</t>
  </si>
  <si>
    <t>Wilson Jones Elliptical Ring 3 1/2" Capacity Binders, 800 sheets</t>
  </si>
  <si>
    <t>CA-2014-101770</t>
  </si>
  <si>
    <t>CA-2017-105487</t>
  </si>
  <si>
    <t>CA-2017-148999</t>
  </si>
  <si>
    <t>FUR-CH-10002044</t>
  </si>
  <si>
    <t>Office Star - Contemporary Task Swivel chair with 2-way adjustable arms, Plum</t>
  </si>
  <si>
    <t>CA-2014-107573</t>
  </si>
  <si>
    <t>CA-2015-156608</t>
  </si>
  <si>
    <t>CA-2017-134495</t>
  </si>
  <si>
    <t>CA-2017-164098</t>
  </si>
  <si>
    <t>CA-2014-105249</t>
  </si>
  <si>
    <t>CA-2015-113523</t>
  </si>
  <si>
    <t>CA-2017-117821</t>
  </si>
  <si>
    <t>CA-2017-164378</t>
  </si>
  <si>
    <t>CA-2017-127782</t>
  </si>
  <si>
    <t>TH-21115</t>
  </si>
  <si>
    <t>Thea Hudgings</t>
  </si>
  <si>
    <t>FUR-FU-10001847</t>
  </si>
  <si>
    <t>Eldon Image Series Black Desk Accessories</t>
  </si>
  <si>
    <t>US-2016-162026</t>
  </si>
  <si>
    <t>OFF-PA-10000167</t>
  </si>
  <si>
    <t>Xerox 1925</t>
  </si>
  <si>
    <t>CA-2016-150000</t>
  </si>
  <si>
    <t>CA-2015-168529</t>
  </si>
  <si>
    <t>US-2017-152569</t>
  </si>
  <si>
    <t>US-2014-137680</t>
  </si>
  <si>
    <t>CA-2015-103177</t>
  </si>
  <si>
    <t>TEC-PH-10001795</t>
  </si>
  <si>
    <t>ClearOne CHATAttach 160 -�speaker phone</t>
  </si>
  <si>
    <t>US-2016-138408</t>
  </si>
  <si>
    <t>CA-2017-117667</t>
  </si>
  <si>
    <t>CA-2016-110982</t>
  </si>
  <si>
    <t>CA-2016-147123</t>
  </si>
  <si>
    <t>CA-2017-154501</t>
  </si>
  <si>
    <t>CA-2017-166933</t>
  </si>
  <si>
    <t>CA-2015-142055</t>
  </si>
  <si>
    <t>CA-2015-137106</t>
  </si>
  <si>
    <t>CA-2017-136609</t>
  </si>
  <si>
    <t>CA-2017-160885</t>
  </si>
  <si>
    <t>JK-16090</t>
  </si>
  <si>
    <t>Juliana Krohn</t>
  </si>
  <si>
    <t>Omaha</t>
  </si>
  <si>
    <t>68104</t>
  </si>
  <si>
    <t>US-2016-167472</t>
  </si>
  <si>
    <t>CA-2015-120551</t>
  </si>
  <si>
    <t>US-2017-150595</t>
  </si>
  <si>
    <t>CA-2016-134936</t>
  </si>
  <si>
    <t>FUR-TA-10001086</t>
  </si>
  <si>
    <t>SAFCO PlanMaster Boards, 60w x 37-1/2d, White Melamine</t>
  </si>
  <si>
    <t>CA-2017-102967</t>
  </si>
  <si>
    <t>CA-2017-151008</t>
  </si>
  <si>
    <t>FUR-FU-10002396</t>
  </si>
  <si>
    <t>DAX Copper Panel Document Frame, 5 x 7 Size</t>
  </si>
  <si>
    <t>CA-2014-159800</t>
  </si>
  <si>
    <t>US-2014-159618</t>
  </si>
  <si>
    <t>CA-2017-116113</t>
  </si>
  <si>
    <t>FUR-FU-10002963</t>
  </si>
  <si>
    <t>Master Caster Door Stop, Gray</t>
  </si>
  <si>
    <t>CA-2015-125066</t>
  </si>
  <si>
    <t>US-2015-114741</t>
  </si>
  <si>
    <t>OFF-PA-10000048</t>
  </si>
  <si>
    <t>Xerox 20</t>
  </si>
  <si>
    <t>CA-2017-133263</t>
  </si>
  <si>
    <t>OFF-BI-10001153</t>
  </si>
  <si>
    <t>Ibico Recycled Grain-Textured Covers</t>
  </si>
  <si>
    <t>CA-2017-157966</t>
  </si>
  <si>
    <t>OFF-AR-10000799</t>
  </si>
  <si>
    <t>Col-Erase Pencils with Erasers</t>
  </si>
  <si>
    <t>CA-2014-151162</t>
  </si>
  <si>
    <t>CA-2016-136686</t>
  </si>
  <si>
    <t>CA-2017-137498</t>
  </si>
  <si>
    <t>OFF-AR-10003829</t>
  </si>
  <si>
    <t>Newell 35</t>
  </si>
  <si>
    <t>CA-2017-163818</t>
  </si>
  <si>
    <t>CA-2016-161158</t>
  </si>
  <si>
    <t>OFF-AR-10000462</t>
  </si>
  <si>
    <t>Sanford Pocket Accent Highlighters</t>
  </si>
  <si>
    <t>CA-2014-116673</t>
  </si>
  <si>
    <t>CA-2017-105333</t>
  </si>
  <si>
    <t>OFF-ST-10002182</t>
  </si>
  <si>
    <t>Iris 3-Drawer Stacking Bin, Black</t>
  </si>
  <si>
    <t>CA-2015-149993</t>
  </si>
  <si>
    <t>CA-2014-168158</t>
  </si>
  <si>
    <t>CA-2016-115224</t>
  </si>
  <si>
    <t>CA-2014-164742</t>
  </si>
  <si>
    <t>US-2017-108014</t>
  </si>
  <si>
    <t>CA-2017-160325</t>
  </si>
  <si>
    <t>CA-2015-159779</t>
  </si>
  <si>
    <t>SB-20185</t>
  </si>
  <si>
    <t>Sarah Brown</t>
  </si>
  <si>
    <t>3301</t>
  </si>
  <si>
    <t>CA-2017-151176</t>
  </si>
  <si>
    <t>CA-2014-108903</t>
  </si>
  <si>
    <t>OFF-AR-10004010</t>
  </si>
  <si>
    <t>Hunt Boston Vacuum Mount KS Pencil Sharpener</t>
  </si>
  <si>
    <t>CA-2016-117919</t>
  </si>
  <si>
    <t>OFF-ST-10003572</t>
  </si>
  <si>
    <t>Portfile Personal File Boxes</t>
  </si>
  <si>
    <t>CA-2015-142475</t>
  </si>
  <si>
    <t>OFF-BI-10003718</t>
  </si>
  <si>
    <t>GBC Therma-A-Bind 250T Electric Binding System</t>
  </si>
  <si>
    <t>CA-2016-134516</t>
  </si>
  <si>
    <t>CA-2017-105193</t>
  </si>
  <si>
    <t>CA-2015-168634</t>
  </si>
  <si>
    <t>OFF-AP-10001626</t>
  </si>
  <si>
    <t>Commercial WindTunnel Clean Air Upright Vacuum, Replacement Belts, Filtration Bags</t>
  </si>
  <si>
    <t>CA-2017-117198</t>
  </si>
  <si>
    <t>BG-11035</t>
  </si>
  <si>
    <t>Barry Gonzalez</t>
  </si>
  <si>
    <t>CA-2015-145828</t>
  </si>
  <si>
    <t>CA-2017-121027</t>
  </si>
  <si>
    <t>CA-2016-147431</t>
  </si>
  <si>
    <t>OFF-ST-10003994</t>
  </si>
  <si>
    <t>Belkin 19" Center-Weighted Shelf, Gray</t>
  </si>
  <si>
    <t>CA-2016-158001</t>
  </si>
  <si>
    <t>CA-2017-125745</t>
  </si>
  <si>
    <t>CA-2015-101154</t>
  </si>
  <si>
    <t>US-2016-124163</t>
  </si>
  <si>
    <t>CA-2016-121748</t>
  </si>
  <si>
    <t>CA-2014-126683</t>
  </si>
  <si>
    <t>CA-2017-148810</t>
  </si>
  <si>
    <t>US-2016-146066</t>
  </si>
  <si>
    <t>FUR-TA-10002530</t>
  </si>
  <si>
    <t>Iceberg OfficeWorks 42" Round Tables</t>
  </si>
  <si>
    <t>CA-2014-127614</t>
  </si>
  <si>
    <t>CA-2016-101742</t>
  </si>
  <si>
    <t>CA-2015-134943</t>
  </si>
  <si>
    <t>CA-2017-123022</t>
  </si>
  <si>
    <t>CA-2017-113208</t>
  </si>
  <si>
    <t>FUR-FU-10004245</t>
  </si>
  <si>
    <t>Career Cubicle Clock, 8 1/4", Black</t>
  </si>
  <si>
    <t>CA-2014-154893</t>
  </si>
  <si>
    <t>CA-2014-147900</t>
  </si>
  <si>
    <t>OFF-PA-10003063</t>
  </si>
  <si>
    <t>EcoTones Memo Sheets</t>
  </si>
  <si>
    <t>CA-2017-106355</t>
  </si>
  <si>
    <t>CA-2016-127985</t>
  </si>
  <si>
    <t>FUR-FU-10003274</t>
  </si>
  <si>
    <t>Regeneration Desk Collection</t>
  </si>
  <si>
    <t>CA-2015-166604</t>
  </si>
  <si>
    <t>CA-2017-120719</t>
  </si>
  <si>
    <t>CA-2017-127117</t>
  </si>
  <si>
    <t>CA-2015-104241</t>
  </si>
  <si>
    <t>CA-2017-168179</t>
  </si>
  <si>
    <t>CA-2017-142342</t>
  </si>
  <si>
    <t>CA-2017-109099</t>
  </si>
  <si>
    <t>US-2014-134187</t>
  </si>
  <si>
    <t>CA-2016-145261</t>
  </si>
  <si>
    <t>CA-2016-108875</t>
  </si>
  <si>
    <t>CA-2016-141957</t>
  </si>
  <si>
    <t>OFF-AR-10000914</t>
  </si>
  <si>
    <t>Boston 16765 Mini Stand Up Battery Pencil Sharpener</t>
  </si>
  <si>
    <t>CA-2016-142405</t>
  </si>
  <si>
    <t>CA-2015-141012</t>
  </si>
  <si>
    <t>FUR-FU-10003192</t>
  </si>
  <si>
    <t>Luxo Adjustable Task Clamp Lamp</t>
  </si>
  <si>
    <t>CA-2017-127922</t>
  </si>
  <si>
    <t>CA-2016-146318</t>
  </si>
  <si>
    <t>CA-2014-135993</t>
  </si>
  <si>
    <t>CA-2014-126802</t>
  </si>
  <si>
    <t>FUR-FU-10000193</t>
  </si>
  <si>
    <t>Tenex Chairmats For Use with Hard Floors</t>
  </si>
  <si>
    <t>CA-2016-143924</t>
  </si>
  <si>
    <t>OFF-FA-10000735</t>
  </si>
  <si>
    <t>CA-2016-141551</t>
  </si>
  <si>
    <t>CA-2014-164315</t>
  </si>
  <si>
    <t>CA-2015-131072</t>
  </si>
  <si>
    <t>OFF-BI-10002794</t>
  </si>
  <si>
    <t>Avery Trapezoid Ring Binder, 3" Capacity, Black, 1040 sheets</t>
  </si>
  <si>
    <t>CA-2014-131541</t>
  </si>
  <si>
    <t>CA-2015-119550</t>
  </si>
  <si>
    <t>US-2015-138093</t>
  </si>
  <si>
    <t>OFF-AR-10000817</t>
  </si>
  <si>
    <t>Manco Dry-Lighter Erasable Highlighter</t>
  </si>
  <si>
    <t>CA-2016-126165</t>
  </si>
  <si>
    <t>CA-2017-126123</t>
  </si>
  <si>
    <t>CA-2016-143441</t>
  </si>
  <si>
    <t>CA-2017-148320</t>
  </si>
  <si>
    <t>CA-2016-125661</t>
  </si>
  <si>
    <t>US-2014-123519</t>
  </si>
  <si>
    <t>CA-2014-155593</t>
  </si>
  <si>
    <t>OFF-SU-10002522</t>
  </si>
  <si>
    <t>Acme Kleen Earth Office Shears</t>
  </si>
  <si>
    <t>CA-2017-136000</t>
  </si>
  <si>
    <t>US-2015-160857</t>
  </si>
  <si>
    <t>CA-2017-115805</t>
  </si>
  <si>
    <t>US-2014-143707</t>
  </si>
  <si>
    <t>TEC-PH-10003655</t>
  </si>
  <si>
    <t>Sannysis Cute Owl Design Soft Skin Case Cover for Samsung Galaxy S4</t>
  </si>
  <si>
    <t>CA-2017-116939</t>
  </si>
  <si>
    <t>CA-2015-124107</t>
  </si>
  <si>
    <t>CA-2017-126550</t>
  </si>
  <si>
    <t>OFF-ST-10001031</t>
  </si>
  <si>
    <t>Adjustable Personal File Tote</t>
  </si>
  <si>
    <t>CA-2015-138674</t>
  </si>
  <si>
    <t>CA-2016-165820</t>
  </si>
  <si>
    <t>CA-2014-103191</t>
  </si>
  <si>
    <t>CA-2015-103933</t>
  </si>
  <si>
    <t>TEC-AC-10004171</t>
  </si>
  <si>
    <t>Razer Kraken 7.1 Surround Sound Over Ear USB Gaming Headset</t>
  </si>
  <si>
    <t>CA-2015-110548</t>
  </si>
  <si>
    <t>CA-2017-117324</t>
  </si>
  <si>
    <t>TEC-AC-10003023</t>
  </si>
  <si>
    <t>Logitech G105 Gaming Keyboard</t>
  </si>
  <si>
    <t>CA-2017-143574</t>
  </si>
  <si>
    <t>CA-2014-111773</t>
  </si>
  <si>
    <t>OFF-BI-10000174</t>
  </si>
  <si>
    <t>Wilson Jones Clip &amp; Carry Folder Binder Tool for Ring Binders, Clear</t>
  </si>
  <si>
    <t>CA-2014-148614</t>
  </si>
  <si>
    <t>CA-2017-156139</t>
  </si>
  <si>
    <t>OFF-BI-10004233</t>
  </si>
  <si>
    <t>GBC Pre-Punched Binding Paper, Plastic, White, 8-1/2" x 11"</t>
  </si>
  <si>
    <t>US-2017-147886</t>
  </si>
  <si>
    <t>OFF-PA-10000232</t>
  </si>
  <si>
    <t>Xerox 1975</t>
  </si>
  <si>
    <t>CA-2016-113733</t>
  </si>
  <si>
    <t>CA-2017-104913</t>
  </si>
  <si>
    <t>TEC-PH-10000923</t>
  </si>
  <si>
    <t>Belkin SportFit Armband For iPhone 5s/5c, Fuchsia</t>
  </si>
  <si>
    <t>CA-2014-145800</t>
  </si>
  <si>
    <t>CA-2016-125850</t>
  </si>
  <si>
    <t>OFF-LA-10003498</t>
  </si>
  <si>
    <t>Avery 475</t>
  </si>
  <si>
    <t>CA-2016-118514</t>
  </si>
  <si>
    <t>CA-2015-150749</t>
  </si>
  <si>
    <t>CA-2014-163748</t>
  </si>
  <si>
    <t>OFF-AP-10004052</t>
  </si>
  <si>
    <t>Hoover Replacement Belts For Soft Guard &amp; Commercial Ltweight Upright Vacs, 2/Pk</t>
  </si>
  <si>
    <t>CA-2015-119634</t>
  </si>
  <si>
    <t>BW-11065</t>
  </si>
  <si>
    <t>Barry Weirich</t>
  </si>
  <si>
    <t>CA-2015-149300</t>
  </si>
  <si>
    <t>TEC-MA-10000423</t>
  </si>
  <si>
    <t>Texas Instruments TI-34 Scientific Calculator</t>
  </si>
  <si>
    <t>US-2016-111528</t>
  </si>
  <si>
    <t>CA-2017-158169</t>
  </si>
  <si>
    <t>CA-2015-162047</t>
  </si>
  <si>
    <t>CA-2015-117772</t>
  </si>
  <si>
    <t>US-2014-126340</t>
  </si>
  <si>
    <t>TEC-PH-10004447</t>
  </si>
  <si>
    <t>Toshiba IPT2010-SD IP�Telephone</t>
  </si>
  <si>
    <t>CA-2016-149685</t>
  </si>
  <si>
    <t>OFF-LA-10004545</t>
  </si>
  <si>
    <t>Avery 50</t>
  </si>
  <si>
    <t>CA-2017-126396</t>
  </si>
  <si>
    <t>CA-2015-154900</t>
  </si>
  <si>
    <t>CA-2015-103835</t>
  </si>
  <si>
    <t>CA-2015-158939</t>
  </si>
  <si>
    <t>TEC-CO-10002313</t>
  </si>
  <si>
    <t>Canon PC1080F Personal Copier</t>
  </si>
  <si>
    <t>CA-2016-117408</t>
  </si>
  <si>
    <t>CA-2016-142398</t>
  </si>
  <si>
    <t>FUR-CH-10001545</t>
  </si>
  <si>
    <t>Hon Comfortask Task/Swivel Chairs</t>
  </si>
  <si>
    <t>CA-2016-105277</t>
  </si>
  <si>
    <t>CA-2016-112060</t>
  </si>
  <si>
    <t>CA-2014-105270</t>
  </si>
  <si>
    <t>US-2015-159513</t>
  </si>
  <si>
    <t>TEC-MA-10003329</t>
  </si>
  <si>
    <t>Vtech AT&amp;T CL2940 Corded Speakerphone, Black</t>
  </si>
  <si>
    <t>CA-2015-155586</t>
  </si>
  <si>
    <t>CA-2017-141117</t>
  </si>
  <si>
    <t>CA-2017-115070</t>
  </si>
  <si>
    <t>MG-18205</t>
  </si>
  <si>
    <t>Mitch Gastineau</t>
  </si>
  <si>
    <t>CA-2017-140186</t>
  </si>
  <si>
    <t>CA-2014-124856</t>
  </si>
  <si>
    <t>CA-2014-166716</t>
  </si>
  <si>
    <t>CA-2014-123225</t>
  </si>
  <si>
    <t>CA-2015-163440</t>
  </si>
  <si>
    <t>US-2017-106796</t>
  </si>
  <si>
    <t>CA-2017-113873</t>
  </si>
  <si>
    <t>CA-2016-149783</t>
  </si>
  <si>
    <t>CA-2016-125017</t>
  </si>
  <si>
    <t>FUR-FU-10000723</t>
  </si>
  <si>
    <t>Deflect-o EconoMat Studded, No Bevel Mat for Low Pile Carpeting</t>
  </si>
  <si>
    <t>US-2015-163279</t>
  </si>
  <si>
    <t>CA-2015-150196</t>
  </si>
  <si>
    <t>US-2015-106495</t>
  </si>
  <si>
    <t>TEC-AC-10002718</t>
  </si>
  <si>
    <t>Belkin Standard 104 key USB Keyboard</t>
  </si>
  <si>
    <t>CA-2014-124730</t>
  </si>
  <si>
    <t>TEC-PH-10002170</t>
  </si>
  <si>
    <t>ClearSounds CSC500 Amplified Spirit Phone Corded phone</t>
  </si>
  <si>
    <t>CA-2017-117632</t>
  </si>
  <si>
    <t>CA-2014-115056</t>
  </si>
  <si>
    <t>CA-2017-161067</t>
  </si>
  <si>
    <t>OFF-PA-10000418</t>
  </si>
  <si>
    <t>Xerox 189</t>
  </si>
  <si>
    <t>CA-2016-122063</t>
  </si>
  <si>
    <t>CA-2015-111206</t>
  </si>
  <si>
    <t>TEC-AC-10003095</t>
  </si>
  <si>
    <t>Logitech G35 7.1-Channel Surround Sound Headset</t>
  </si>
  <si>
    <t>CA-2016-142895</t>
  </si>
  <si>
    <t>CA-2015-101868</t>
  </si>
  <si>
    <t>CA-2017-133207</t>
  </si>
  <si>
    <t>DO-13645</t>
  </si>
  <si>
    <t>Doug O'Connell</t>
  </si>
  <si>
    <t>TEC-PH-10004100</t>
  </si>
  <si>
    <t>Griffin GC17055 Auxiliary Audio Cable</t>
  </si>
  <si>
    <t>CA-2015-132948</t>
  </si>
  <si>
    <t>OFF-ST-10000636</t>
  </si>
  <si>
    <t>Rogers Profile Extra Capacity Storage Tub</t>
  </si>
  <si>
    <t>CA-2015-134992</t>
  </si>
  <si>
    <t>CA-2015-126725</t>
  </si>
  <si>
    <t>TEC-PH-10003174</t>
  </si>
  <si>
    <t>RCA ViSYS 25825 Wireless digital phone</t>
  </si>
  <si>
    <t>CA-2015-121783</t>
  </si>
  <si>
    <t>US-2014-138835</t>
  </si>
  <si>
    <t>CA-2015-112214</t>
  </si>
  <si>
    <t>US-2017-153255</t>
  </si>
  <si>
    <t>CA-2015-108119</t>
  </si>
  <si>
    <t>CA-2015-157434</t>
  </si>
  <si>
    <t>CA-2016-101525</t>
  </si>
  <si>
    <t>OFF-PA-10001497</t>
  </si>
  <si>
    <t>Xerox 1914</t>
  </si>
  <si>
    <t>US-2014-117968</t>
  </si>
  <si>
    <t>OFF-AP-10002765</t>
  </si>
  <si>
    <t>Fellowes Advanced Computer Series Surge Protectors</t>
  </si>
  <si>
    <t>CA-2016-158211</t>
  </si>
  <si>
    <t>CA-2016-152247</t>
  </si>
  <si>
    <t>CA-2016-128223</t>
  </si>
  <si>
    <t>FUR-TA-10001771</t>
  </si>
  <si>
    <t>Bush Cubix Conference Tables, Fully Assembled</t>
  </si>
  <si>
    <t>CA-2016-154235</t>
  </si>
  <si>
    <t>CA-2017-129910</t>
  </si>
  <si>
    <t>CA-2017-133095</t>
  </si>
  <si>
    <t>CA-2015-130554</t>
  </si>
  <si>
    <t>CA-2014-152443</t>
  </si>
  <si>
    <t>CA-2016-133319</t>
  </si>
  <si>
    <t>OFF-PA-10001815</t>
  </si>
  <si>
    <t>Xerox 1885</t>
  </si>
  <si>
    <t>CA-2016-133935</t>
  </si>
  <si>
    <t>CA-2016-136301</t>
  </si>
  <si>
    <t>US-2014-109456</t>
  </si>
  <si>
    <t>OFF-BI-10000136</t>
  </si>
  <si>
    <t>Avery Non-Stick Heavy Duty View Round Locking Ring Binders</t>
  </si>
  <si>
    <t>CA-2017-151596</t>
  </si>
  <si>
    <t>BP-11050</t>
  </si>
  <si>
    <t>Barry Pond</t>
  </si>
  <si>
    <t>Cranston</t>
  </si>
  <si>
    <t>2920</t>
  </si>
  <si>
    <t>CA-2015-147879</t>
  </si>
  <si>
    <t>OFF-PA-10001952</t>
  </si>
  <si>
    <t>Xerox 1902</t>
  </si>
  <si>
    <t>CA-2016-166625</t>
  </si>
  <si>
    <t>CA-2016-146157</t>
  </si>
  <si>
    <t>CA-2017-159954</t>
  </si>
  <si>
    <t>CA-2017-100825</t>
  </si>
  <si>
    <t>CA-2014-168305</t>
  </si>
  <si>
    <t>CA-2016-167682</t>
  </si>
  <si>
    <t>FUR-FU-10003799</t>
  </si>
  <si>
    <t>Seth Thomas 13 1/2" Wall Clock</t>
  </si>
  <si>
    <t>CA-2017-108000</t>
  </si>
  <si>
    <t>CA-2015-146465</t>
  </si>
  <si>
    <t>CA-2016-159639</t>
  </si>
  <si>
    <t>US-2017-153948</t>
  </si>
  <si>
    <t>US-2016-113985</t>
  </si>
  <si>
    <t>CA-2016-155383</t>
  </si>
  <si>
    <t>CA-2014-120432</t>
  </si>
  <si>
    <t>OFF-SU-10004661</t>
  </si>
  <si>
    <t>Acme Titanium Bonded Scissors</t>
  </si>
  <si>
    <t>US-2015-126977</t>
  </si>
  <si>
    <t>CA-2016-130288</t>
  </si>
  <si>
    <t>CA-2017-146458</t>
  </si>
  <si>
    <t>CA-2017-150420</t>
  </si>
  <si>
    <t>US-2014-118997</t>
  </si>
  <si>
    <t>CA-2014-114314</t>
  </si>
  <si>
    <t>US-2017-169551</t>
  </si>
  <si>
    <t>FUR-BO-10001519</t>
  </si>
  <si>
    <t>O'Sullivan 3-Shelf Heavy-Duty Bookcases</t>
  </si>
  <si>
    <t>CA-2016-103107</t>
  </si>
  <si>
    <t>CA-2017-122077</t>
  </si>
  <si>
    <t>CA-2017-112431</t>
  </si>
  <si>
    <t>CA-2016-151092</t>
  </si>
  <si>
    <t>CA-2014-104178</t>
  </si>
  <si>
    <t>CA-2015-115924</t>
  </si>
  <si>
    <t>CA-2017-161046</t>
  </si>
  <si>
    <t>US-2017-141698</t>
  </si>
  <si>
    <t>OFF-PA-10001826</t>
  </si>
  <si>
    <t>Xerox 207</t>
  </si>
  <si>
    <t>US-2014-105151</t>
  </si>
  <si>
    <t>OFF-AR-10001231</t>
  </si>
  <si>
    <t>Sanford EarthWrite Recycled Pencils, Medium Soft, #2</t>
  </si>
  <si>
    <t>CA-2014-155796</t>
  </si>
  <si>
    <t>CA-2016-127138</t>
  </si>
  <si>
    <t>CA-2017-150602</t>
  </si>
  <si>
    <t>CA-2014-140732</t>
  </si>
  <si>
    <t>CA-2017-119011</t>
  </si>
  <si>
    <t>OFF-SU-10004768</t>
  </si>
  <si>
    <t>Acme Kleencut Forged Steel Scissors</t>
  </si>
  <si>
    <t>CA-2016-166912</t>
  </si>
  <si>
    <t>CA-2014-141726</t>
  </si>
  <si>
    <t>CA-2017-115105</t>
  </si>
  <si>
    <t>CA-2015-143980</t>
  </si>
  <si>
    <t>CA-2016-135636</t>
  </si>
  <si>
    <t>OFF-ST-10000676</t>
  </si>
  <si>
    <t>Fellowes Econo/Stor Drawers</t>
  </si>
  <si>
    <t>CA-2017-102155</t>
  </si>
  <si>
    <t>CA-2017-116953</t>
  </si>
  <si>
    <t>CA-2014-117765</t>
  </si>
  <si>
    <t>CA-2016-114895</t>
  </si>
  <si>
    <t>CA-2017-112984</t>
  </si>
  <si>
    <t>OFF-PA-10003657</t>
  </si>
  <si>
    <t>Xerox 1927</t>
  </si>
  <si>
    <t>CA-2016-163776</t>
  </si>
  <si>
    <t>FUR-FU-10001185</t>
  </si>
  <si>
    <t>Advantus Employee of the Month Certificate Frame, 11 x 13-1/2</t>
  </si>
  <si>
    <t>US-2017-163300</t>
  </si>
  <si>
    <t>CA-2016-162187</t>
  </si>
  <si>
    <t>US-2014-112991</t>
  </si>
  <si>
    <t>CA-2014-124079</t>
  </si>
  <si>
    <t>FUR-FU-10002553</t>
  </si>
  <si>
    <t>Electrix Incandescent Magnifying Lamp, Black</t>
  </si>
  <si>
    <t>US-2017-146878</t>
  </si>
  <si>
    <t>CA-2017-107244</t>
  </si>
  <si>
    <t>CA-2015-100657</t>
  </si>
  <si>
    <t>CA-2017-129581</t>
  </si>
  <si>
    <t>CA-2017-129028</t>
  </si>
  <si>
    <t>CA-2015-135580</t>
  </si>
  <si>
    <t>CA-2016-159016</t>
  </si>
  <si>
    <t>CA-2014-102652</t>
  </si>
  <si>
    <t>FUR-FU-10000747</t>
  </si>
  <si>
    <t>Tenex B1-RE Series Chair Mats for Low Pile Carpets</t>
  </si>
  <si>
    <t>CA-2014-152422</t>
  </si>
  <si>
    <t>US-2016-156692</t>
  </si>
  <si>
    <t>OFF-AP-10002222</t>
  </si>
  <si>
    <t>CA-2014-130869</t>
  </si>
  <si>
    <t>US-2017-128832</t>
  </si>
  <si>
    <t>CA-2017-139717</t>
  </si>
  <si>
    <t>CA-2017-136007</t>
  </si>
  <si>
    <t>CA-2016-157364</t>
  </si>
  <si>
    <t>OFF-AR-10003752</t>
  </si>
  <si>
    <t>Deluxe Chalkboard Eraser Cleaner</t>
  </si>
  <si>
    <t>US-2016-112970</t>
  </si>
  <si>
    <t>US-2017-152492</t>
  </si>
  <si>
    <t>FUR-CH-10000155</t>
  </si>
  <si>
    <t>Global Comet Stacking Armless Chair</t>
  </si>
  <si>
    <t>CA-2016-101168</t>
  </si>
  <si>
    <t>CA-2017-104010</t>
  </si>
  <si>
    <t>CA-2015-130253</t>
  </si>
  <si>
    <t>US-2015-155369</t>
  </si>
  <si>
    <t>CA-2016-131205</t>
  </si>
  <si>
    <t>CA-2017-122364</t>
  </si>
  <si>
    <t>TEC-PH-10001817</t>
  </si>
  <si>
    <t>Wilson Electronics DB Pro Signal Booster</t>
  </si>
  <si>
    <t>CA-2016-117912</t>
  </si>
  <si>
    <t>FUR-FU-10002088</t>
  </si>
  <si>
    <t>Nu-Dell Float Frame 11 x 14 1/2</t>
  </si>
  <si>
    <t>CA-2017-145702</t>
  </si>
  <si>
    <t>CA-2015-113215</t>
  </si>
  <si>
    <t>CA-2016-154662</t>
  </si>
  <si>
    <t>CA-2015-105571</t>
  </si>
  <si>
    <t>CA-2016-152765</t>
  </si>
  <si>
    <t>OFF-PA-10000483</t>
  </si>
  <si>
    <t>Xerox 19</t>
  </si>
  <si>
    <t>CA-2015-153878</t>
  </si>
  <si>
    <t>TS-21655</t>
  </si>
  <si>
    <t>Trudy Schmidt</t>
  </si>
  <si>
    <t>CA-2016-124016</t>
  </si>
  <si>
    <t>CA-2016-113551</t>
  </si>
  <si>
    <t>CA-2014-107524</t>
  </si>
  <si>
    <t>CA-2014-138072</t>
  </si>
  <si>
    <t>CA-2015-134201</t>
  </si>
  <si>
    <t>CA-2015-111780</t>
  </si>
  <si>
    <t>CA-2015-119942</t>
  </si>
  <si>
    <t>CA-2015-151547</t>
  </si>
  <si>
    <t>CA-2017-166695</t>
  </si>
  <si>
    <t>CA-2017-167542</t>
  </si>
  <si>
    <t>CA-2015-120901</t>
  </si>
  <si>
    <t>CA-2017-121398</t>
  </si>
  <si>
    <t>CA-2016-151561</t>
  </si>
  <si>
    <t>CA-2017-154676</t>
  </si>
  <si>
    <t>OFF-ST-10001172</t>
  </si>
  <si>
    <t>Tennsco Lockers, Sand</t>
  </si>
  <si>
    <t>US-2014-165589</t>
  </si>
  <si>
    <t>US-2016-132577</t>
  </si>
  <si>
    <t>CA-2015-114048</t>
  </si>
  <si>
    <t>FUR-FU-10004351</t>
  </si>
  <si>
    <t>CA-2015-137281</t>
  </si>
  <si>
    <t>US-2017-162068</t>
  </si>
  <si>
    <t>CA-2017-100111</t>
  </si>
  <si>
    <t>US-2017-132381</t>
  </si>
  <si>
    <t>CA-2015-147011</t>
  </si>
  <si>
    <t>CA-2014-120852</t>
  </si>
  <si>
    <t>CA-2016-150007</t>
  </si>
  <si>
    <t>OFF-LA-10001982</t>
  </si>
  <si>
    <t>Smead Alpha-Z Color-Coded Name Labels First Letter Starter Set</t>
  </si>
  <si>
    <t>CA-2016-124590</t>
  </si>
  <si>
    <t>CA-2016-133802</t>
  </si>
  <si>
    <t>US-2016-113677</t>
  </si>
  <si>
    <t>TEC-PH-10002114</t>
  </si>
  <si>
    <t>Xiaomi Mi3</t>
  </si>
  <si>
    <t>CA-2017-143378</t>
  </si>
  <si>
    <t>CA-2017-152660</t>
  </si>
  <si>
    <t>CA-2015-142139</t>
  </si>
  <si>
    <t>CA-2017-145772</t>
  </si>
  <si>
    <t>CA-2016-124100</t>
  </si>
  <si>
    <t>FUR-CH-10003817</t>
  </si>
  <si>
    <t>Global Value Steno Chair, Gray</t>
  </si>
  <si>
    <t>US-2014-158400</t>
  </si>
  <si>
    <t>CA-2017-162033</t>
  </si>
  <si>
    <t>EM-14200</t>
  </si>
  <si>
    <t>Evan Minnotte</t>
  </si>
  <si>
    <t>CA-2014-163447</t>
  </si>
  <si>
    <t>CA-2017-145737</t>
  </si>
  <si>
    <t>CA-2016-148096</t>
  </si>
  <si>
    <t>AO-10810</t>
  </si>
  <si>
    <t>Anthony O'Donnell</t>
  </si>
  <si>
    <t>CA-2016-146766</t>
  </si>
  <si>
    <t>CA-2015-105613</t>
  </si>
  <si>
    <t>US-2016-142251</t>
  </si>
  <si>
    <t>CA-2014-131247</t>
  </si>
  <si>
    <t>US-2015-113593</t>
  </si>
  <si>
    <t>CA-2017-121083</t>
  </si>
  <si>
    <t>CA-2017-151190</t>
  </si>
  <si>
    <t>CA-2014-133543</t>
  </si>
  <si>
    <t>CA-2017-105130</t>
  </si>
  <si>
    <t>CA-2016-161928</t>
  </si>
  <si>
    <t>CA-2017-101322</t>
  </si>
  <si>
    <t>US-2016-106600</t>
  </si>
  <si>
    <t>FUR-BO-10001608</t>
  </si>
  <si>
    <t>Hon Metal Bookcases, Black</t>
  </si>
  <si>
    <t>CA-2014-111871</t>
  </si>
  <si>
    <t>CA-2017-139437</t>
  </si>
  <si>
    <t>OFF-ST-10002485</t>
  </si>
  <si>
    <t>Rogers Deluxe File Chest</t>
  </si>
  <si>
    <t>CA-2017-151484</t>
  </si>
  <si>
    <t>CA-2016-104150</t>
  </si>
  <si>
    <t>CA-2016-161025</t>
  </si>
  <si>
    <t>OFF-ST-10001932</t>
  </si>
  <si>
    <t>Fellowes Staxonsteel Drawer Files</t>
  </si>
  <si>
    <t>CA-2014-103989</t>
  </si>
  <si>
    <t>TEC-PH-10004667</t>
  </si>
  <si>
    <t>Cisco 8x8 Inc. 6753i IP Business Phone System</t>
  </si>
  <si>
    <t>CA-2015-142433</t>
  </si>
  <si>
    <t>CA-2015-132815</t>
  </si>
  <si>
    <t>CA-2014-101266</t>
  </si>
  <si>
    <t>CA-2016-141523</t>
  </si>
  <si>
    <t>MH-17440</t>
  </si>
  <si>
    <t>Mark Haberlin</t>
  </si>
  <si>
    <t>US-2014-106299</t>
  </si>
  <si>
    <t>OFF-BI-10001758</t>
  </si>
  <si>
    <t>Wilson Jones 14 Line Acrylic Coated Pressboard Data Binders</t>
  </si>
  <si>
    <t>CA-2015-158421</t>
  </si>
  <si>
    <t>FUR-CH-10000309</t>
  </si>
  <si>
    <t>Global Comet Stacking Arm Chair</t>
  </si>
  <si>
    <t>CA-2016-143609</t>
  </si>
  <si>
    <t>FUR-CH-10004218</t>
  </si>
  <si>
    <t>Global Fabric Manager's Chair, Dark Gray</t>
  </si>
  <si>
    <t>CA-2015-138331</t>
  </si>
  <si>
    <t>CA-2015-138954</t>
  </si>
  <si>
    <t>CA-2017-157903</t>
  </si>
  <si>
    <t>CA-2016-157259</t>
  </si>
  <si>
    <t>CA-2017-107986</t>
  </si>
  <si>
    <t>CA-2017-104927</t>
  </si>
  <si>
    <t>CA-2017-113453</t>
  </si>
  <si>
    <t>CA-2015-149909</t>
  </si>
  <si>
    <t>CA-2015-146675</t>
  </si>
  <si>
    <t>TEC-CO-10001766</t>
  </si>
  <si>
    <t>Canon PC940 Copier</t>
  </si>
  <si>
    <t>CA-2016-118332</t>
  </si>
  <si>
    <t>CA-2016-133669</t>
  </si>
  <si>
    <t>CA-2017-145660</t>
  </si>
  <si>
    <t>CA-2016-133697</t>
  </si>
  <si>
    <t>CA-2017-148138</t>
  </si>
  <si>
    <t>CA-2017-119809</t>
  </si>
  <si>
    <t>CA-2017-149944</t>
  </si>
  <si>
    <t>CA-2014-128538</t>
  </si>
  <si>
    <t>CA-2015-161711</t>
  </si>
  <si>
    <t>FUR-FU-10000087</t>
  </si>
  <si>
    <t>Executive Impressions 14" Two-Color Numerals Wall Clock</t>
  </si>
  <si>
    <t>US-2015-129553</t>
  </si>
  <si>
    <t>CA-2016-160220</t>
  </si>
  <si>
    <t>US-2017-157224</t>
  </si>
  <si>
    <t>CA-2017-140627</t>
  </si>
  <si>
    <t>CA-2015-133445</t>
  </si>
  <si>
    <t>FUR-BO-10003660</t>
  </si>
  <si>
    <t>Bush Cubix Collection Bookcases, Fully Assembled</t>
  </si>
  <si>
    <t>CA-2014-148782</t>
  </si>
  <si>
    <t>CA-2016-148208</t>
  </si>
  <si>
    <t>CA-2017-127656</t>
  </si>
  <si>
    <t>US-2017-142188</t>
  </si>
  <si>
    <t>CA-2016-144400</t>
  </si>
  <si>
    <t>US-2016-155180</t>
  </si>
  <si>
    <t>CA-2015-134075</t>
  </si>
  <si>
    <t>US-2016-131912</t>
  </si>
  <si>
    <t>CA-2017-141572</t>
  </si>
  <si>
    <t>CA-2014-134621</t>
  </si>
  <si>
    <t>CA-2016-165561</t>
  </si>
  <si>
    <t>CA-2015-112305</t>
  </si>
  <si>
    <t>CA-2017-121580</t>
  </si>
  <si>
    <t>CA-2014-101147</t>
  </si>
  <si>
    <t>CA-2014-165806</t>
  </si>
  <si>
    <t>CA-2015-151624</t>
  </si>
  <si>
    <t>CA-2017-139444</t>
  </si>
  <si>
    <t>OFF-LA-10000134</t>
  </si>
  <si>
    <t>Avery 511</t>
  </si>
  <si>
    <t>CA-2015-133977</t>
  </si>
  <si>
    <t>CA-2017-141425</t>
  </si>
  <si>
    <t>OFF-SU-10000646</t>
  </si>
  <si>
    <t>Premier Automatic Letter Opener</t>
  </si>
  <si>
    <t>CA-2015-133536</t>
  </si>
  <si>
    <t>OFF-EN-10004459</t>
  </si>
  <si>
    <t>Security-Tint Envelopes</t>
  </si>
  <si>
    <t>CA-2015-150441</t>
  </si>
  <si>
    <t>CA-2015-162607</t>
  </si>
  <si>
    <t>CA-2017-103506</t>
  </si>
  <si>
    <t>CA-2016-132479</t>
  </si>
  <si>
    <t>CA-2017-160724</t>
  </si>
  <si>
    <t>US-2016-115952</t>
  </si>
  <si>
    <t>CA-2014-146731</t>
  </si>
  <si>
    <t>OFF-PA-10000141</t>
  </si>
  <si>
    <t>Ampad Evidence Wirebond Steno Books, 6" x 9"</t>
  </si>
  <si>
    <t>CA-2015-115392</t>
  </si>
  <si>
    <t>CA-2017-102379</t>
  </si>
  <si>
    <t>CA-2017-149706</t>
  </si>
  <si>
    <t>US-2016-139087</t>
  </si>
  <si>
    <t>CA-2017-152226</t>
  </si>
  <si>
    <t>CA-2015-116484</t>
  </si>
  <si>
    <t>FUR-FU-10002874</t>
  </si>
  <si>
    <t>Ultra Commercial Grade Dual Valve Door Closer</t>
  </si>
  <si>
    <t>CA-2016-100944</t>
  </si>
  <si>
    <t>CA-2016-125080</t>
  </si>
  <si>
    <t>CA-2016-121020</t>
  </si>
  <si>
    <t>CA-2014-100090</t>
  </si>
  <si>
    <t>FUR-TA-10003715</t>
  </si>
  <si>
    <t>Hon 2111 Invitation Series Corner Table</t>
  </si>
  <si>
    <t>US-2015-139675</t>
  </si>
  <si>
    <t>CA-2017-143756</t>
  </si>
  <si>
    <t>CA-2015-151253</t>
  </si>
  <si>
    <t>CA-2014-141152</t>
  </si>
  <si>
    <t>OFF-BI-10002931</t>
  </si>
  <si>
    <t>Avery Trapezoid Extra Heavy Duty 4" Binders</t>
  </si>
  <si>
    <t>CA-2014-141313</t>
  </si>
  <si>
    <t>CA-2014-169852</t>
  </si>
  <si>
    <t>OFF-BI-10001460</t>
  </si>
  <si>
    <t>Plastic Binding Combs</t>
  </si>
  <si>
    <t>CA-2017-107314</t>
  </si>
  <si>
    <t>FUR-FU-10003489</t>
  </si>
  <si>
    <t>Contemporary Borderless Frame</t>
  </si>
  <si>
    <t>US-2014-161305</t>
  </si>
  <si>
    <t>CA-2017-166919</t>
  </si>
  <si>
    <t>CA-2017-162712</t>
  </si>
  <si>
    <t>CA-2017-107552</t>
  </si>
  <si>
    <t>CA-2016-163328</t>
  </si>
  <si>
    <t>OFF-SU-10002301</t>
  </si>
  <si>
    <t>Serrated Blade or Curved Handle Hand Letter Openers</t>
  </si>
  <si>
    <t>CA-2014-112837</t>
  </si>
  <si>
    <t>CA-2017-120019</t>
  </si>
  <si>
    <t>CA-2014-100762</t>
  </si>
  <si>
    <t>CA-2017-161459</t>
  </si>
  <si>
    <t>CA-2017-160017</t>
  </si>
  <si>
    <t>CA-2014-123316</t>
  </si>
  <si>
    <t>CA-2014-141299</t>
  </si>
  <si>
    <t>CA-2014-104402</t>
  </si>
  <si>
    <t>CA-2015-110289</t>
  </si>
  <si>
    <t>CA-2014-167927</t>
  </si>
  <si>
    <t>CA-2014-133305</t>
  </si>
  <si>
    <t>CA-2016-165995</t>
  </si>
  <si>
    <t>CA-2017-143112</t>
  </si>
  <si>
    <t>TEC-PH-10003095</t>
  </si>
  <si>
    <t>Samsung HM1900 Bluetooth Headset</t>
  </si>
  <si>
    <t>US-2017-105830</t>
  </si>
  <si>
    <t>CA-2015-146255</t>
  </si>
  <si>
    <t>CA-2017-104822</t>
  </si>
  <si>
    <t>OFF-LA-10002034</t>
  </si>
  <si>
    <t>Avery 478</t>
  </si>
  <si>
    <t>CA-2015-104486</t>
  </si>
  <si>
    <t>CA-2017-161557</t>
  </si>
  <si>
    <t>FUR-FU-10004622</t>
  </si>
  <si>
    <t>Eldon Advantage Foldable Chair Mats for Low Pile Carpets</t>
  </si>
  <si>
    <t>CA-2017-161130</t>
  </si>
  <si>
    <t>US-2015-161347</t>
  </si>
  <si>
    <t>OFF-BI-10004209</t>
  </si>
  <si>
    <t>Fellowes Twister Kit, Gray/Clear, 3/pkg</t>
  </si>
  <si>
    <t>US-2015-109015</t>
  </si>
  <si>
    <t>CA-2014-110611</t>
  </si>
  <si>
    <t>CA-2017-139080</t>
  </si>
  <si>
    <t>CA-2015-115693</t>
  </si>
  <si>
    <t>US-2014-107993</t>
  </si>
  <si>
    <t>CA-2017-110443</t>
  </si>
  <si>
    <t>CA-2017-144848</t>
  </si>
  <si>
    <t>TEC-PH-10004006</t>
  </si>
  <si>
    <t>Panasonic KX - TS880B Telephone</t>
  </si>
  <si>
    <t>US-2017-147998</t>
  </si>
  <si>
    <t>CA-2016-103919</t>
  </si>
  <si>
    <t>FUR-FU-10001756</t>
  </si>
  <si>
    <t>Eldon Expressions Desk Accessory, Wood Photo Frame, Mahogany</t>
  </si>
  <si>
    <t>CA-2016-113425</t>
  </si>
  <si>
    <t>CA-2017-143035</t>
  </si>
  <si>
    <t>CA-2014-107811</t>
  </si>
  <si>
    <t>CA-2016-163216</t>
  </si>
  <si>
    <t>US-2016-116442</t>
  </si>
  <si>
    <t>CA-2017-150623</t>
  </si>
  <si>
    <t>US-2014-163797</t>
  </si>
  <si>
    <t>CA-2016-127236</t>
  </si>
  <si>
    <t>US-2017-104661</t>
  </si>
  <si>
    <t>OFF-BI-10001597</t>
  </si>
  <si>
    <t>Wilson Jones Ledger-Size, Piano-Hinge Binder, 2", Blue</t>
  </si>
  <si>
    <t>CA-2014-134103</t>
  </si>
  <si>
    <t>CA-2015-147529</t>
  </si>
  <si>
    <t>CA-2016-129126</t>
  </si>
  <si>
    <t>CA-2017-131632</t>
  </si>
  <si>
    <t>CA-2017-151981</t>
  </si>
  <si>
    <t>TEC-PH-10003601</t>
  </si>
  <si>
    <t>Ativa D5772 2-Line 5.8GHz Digital Expandable Corded/Cordless Phone System with Answering &amp; Caller ID/Call Waiting, Black/Silver</t>
  </si>
  <si>
    <t>CA-2017-125472</t>
  </si>
  <si>
    <t>CA-2015-156328</t>
  </si>
  <si>
    <t>CA-2017-154074</t>
  </si>
  <si>
    <t>CA-2017-161774</t>
  </si>
  <si>
    <t>FUR-CH-10003981</t>
  </si>
  <si>
    <t>Global Commerce Series Low-Back Swivel/Tilt Chairs</t>
  </si>
  <si>
    <t>CA-2017-151211</t>
  </si>
  <si>
    <t>CA-2017-142671</t>
  </si>
  <si>
    <t>CA-2017-144750</t>
  </si>
  <si>
    <t>CA-2016-111976</t>
  </si>
  <si>
    <t>CA-2016-140130</t>
  </si>
  <si>
    <t>CA-2014-159121</t>
  </si>
  <si>
    <t>CA-2015-149650</t>
  </si>
  <si>
    <t>CA-2017-115777</t>
  </si>
  <si>
    <t>CA-2016-143714</t>
  </si>
  <si>
    <t>CA-2014-165764</t>
  </si>
  <si>
    <t>CA-2015-121405</t>
  </si>
  <si>
    <t>US-2017-116897</t>
  </si>
  <si>
    <t>US-2017-113992</t>
  </si>
  <si>
    <t>CA-2014-166891</t>
  </si>
  <si>
    <t>CA-2016-101161</t>
  </si>
  <si>
    <t>CA-2015-151785</t>
  </si>
  <si>
    <t>US-2017-119816</t>
  </si>
  <si>
    <t>CA-2015-156510</t>
  </si>
  <si>
    <t>US-2015-110261</t>
  </si>
  <si>
    <t>TEC-PH-10001750</t>
  </si>
  <si>
    <t>Samsung Rugby III</t>
  </si>
  <si>
    <t>CA-2015-125710</t>
  </si>
  <si>
    <t>CA-2017-161102</t>
  </si>
  <si>
    <t>CA-2014-110065</t>
  </si>
  <si>
    <t>TEC-PH-10002468</t>
  </si>
  <si>
    <t>Plantronics CS 50-USB -�headset�- Convertible, Monaural</t>
  </si>
  <si>
    <t>US-2017-133361</t>
  </si>
  <si>
    <t>US-2016-155404</t>
  </si>
  <si>
    <t>CA-2015-114503</t>
  </si>
  <si>
    <t>CA-2017-153080</t>
  </si>
  <si>
    <t>CA-2016-163804</t>
  </si>
  <si>
    <t>CA-2015-108532</t>
  </si>
  <si>
    <t>CA-2014-151897</t>
  </si>
  <si>
    <t>CA-2016-113292</t>
  </si>
  <si>
    <t>CA-2014-149524</t>
  </si>
  <si>
    <t>CA-2017-140872</t>
  </si>
  <si>
    <t>CA-2017-113908</t>
  </si>
  <si>
    <t>CA-2015-120621</t>
  </si>
  <si>
    <t>OFF-AP-10002945</t>
  </si>
  <si>
    <t>Honeywell Enviracaire Portable HEPA Air Cleaner for 17' x 22' Room</t>
  </si>
  <si>
    <t>US-2017-148866</t>
  </si>
  <si>
    <t>OFF-PA-10004782</t>
  </si>
  <si>
    <t>Xerox 228</t>
  </si>
  <si>
    <t>CA-2014-149594</t>
  </si>
  <si>
    <t>CA-2016-113845</t>
  </si>
  <si>
    <t>FUR-BO-10004695</t>
  </si>
  <si>
    <t>O'Sullivan 2-Door Barrister Bookcase in Odessa Pine</t>
  </si>
  <si>
    <t>CA-2017-111262</t>
  </si>
  <si>
    <t>CA-2015-103135</t>
  </si>
  <si>
    <t>SS-20515</t>
  </si>
  <si>
    <t>Shirley Schmidt</t>
  </si>
  <si>
    <t>CA-2014-129147</t>
  </si>
  <si>
    <t>CA-2017-128265</t>
  </si>
  <si>
    <t>CA-2016-152331</t>
  </si>
  <si>
    <t>LD-16855</t>
  </si>
  <si>
    <t>Lela Donovan</t>
  </si>
  <si>
    <t>US-2016-128909</t>
  </si>
  <si>
    <t>OFF-PA-10001593</t>
  </si>
  <si>
    <t>Xerox 1947</t>
  </si>
  <si>
    <t>CA-2017-102197</t>
  </si>
  <si>
    <t>CA-2017-167640</t>
  </si>
  <si>
    <t>OFF-AR-10003158</t>
  </si>
  <si>
    <t>Fluorescent Highlighters by Dixon</t>
  </si>
  <si>
    <t>US-2017-116652</t>
  </si>
  <si>
    <t>CA-2017-138289</t>
  </si>
  <si>
    <t>CA-2016-129308</t>
  </si>
  <si>
    <t>OFF-LA-10002945</t>
  </si>
  <si>
    <t>Permanent Self-Adhesive File Folder Labels for Typewriters, 1 1/8 x 3 1/2, White</t>
  </si>
  <si>
    <t>CA-2016-157791</t>
  </si>
  <si>
    <t>CA-2014-146864</t>
  </si>
  <si>
    <t>OFF-ST-10004946</t>
  </si>
  <si>
    <t>Desktop 3-Pocket Hot File</t>
  </si>
  <si>
    <t>CA-2014-103744</t>
  </si>
  <si>
    <t>US-2017-107384</t>
  </si>
  <si>
    <t>CA-2014-128209</t>
  </si>
  <si>
    <t>CA-2014-169684</t>
  </si>
  <si>
    <t>CA-2015-109862</t>
  </si>
  <si>
    <t>TEC-PH-10004042</t>
  </si>
  <si>
    <t>ClearOne Communications CHAT 70 OC�Speaker Phone</t>
  </si>
  <si>
    <t>US-2017-107888</t>
  </si>
  <si>
    <t>OFF-PA-10001363</t>
  </si>
  <si>
    <t>Xerox 1933</t>
  </si>
  <si>
    <t>US-2017-154872</t>
  </si>
  <si>
    <t>OFF-BI-10003007</t>
  </si>
  <si>
    <t>Premium Transparent Presentation Covers, No Pattern/Clear, 8 1/2" x 11"</t>
  </si>
  <si>
    <t>CA-2014-113880</t>
  </si>
  <si>
    <t>US-2015-164966</t>
  </si>
  <si>
    <t>CA-2015-126739</t>
  </si>
  <si>
    <t>CA-2017-161578</t>
  </si>
  <si>
    <t>CA-2014-137092</t>
  </si>
  <si>
    <t>CA-2015-166947</t>
  </si>
  <si>
    <t>CA-2016-160941</t>
  </si>
  <si>
    <t>CA-2017-144680</t>
  </si>
  <si>
    <t>OFF-AP-10003040</t>
  </si>
  <si>
    <t>Fellowes 8 Outlet Superior Workstation Surge Protector w/o Phone/Fax/Modem Protection</t>
  </si>
  <si>
    <t>CA-2014-166086</t>
  </si>
  <si>
    <t>CA-2017-131282</t>
  </si>
  <si>
    <t>CA-2014-100678</t>
  </si>
  <si>
    <t>CA-2016-161543</t>
  </si>
  <si>
    <t>CA-2016-160535</t>
  </si>
  <si>
    <t>CA-2017-123085</t>
  </si>
  <si>
    <t>TEC-AC-10000990</t>
  </si>
  <si>
    <t>Imation Bio 2GB USB�Flash Drive Imation�Corp</t>
  </si>
  <si>
    <t>CA-2015-153752</t>
  </si>
  <si>
    <t>TEC-PH-10001615</t>
  </si>
  <si>
    <t>AT&amp;T CL82213</t>
  </si>
  <si>
    <t>CA-2014-103660</t>
  </si>
  <si>
    <t>CA-2016-169887</t>
  </si>
  <si>
    <t>OFF-PA-10003001</t>
  </si>
  <si>
    <t>Xerox 1986</t>
  </si>
  <si>
    <t>CA-2016-148516</t>
  </si>
  <si>
    <t>CA-2017-104731</t>
  </si>
  <si>
    <t>CA-2014-164749</t>
  </si>
  <si>
    <t>CA-2015-103716</t>
  </si>
  <si>
    <t>CA-2016-126795</t>
  </si>
  <si>
    <t>CA-2015-146290</t>
  </si>
  <si>
    <t>CA-2017-157112</t>
  </si>
  <si>
    <t>CA-2014-169257</t>
  </si>
  <si>
    <t>CA-2014-154095</t>
  </si>
  <si>
    <t>CA-2017-146346</t>
  </si>
  <si>
    <t>CA-2016-148852</t>
  </si>
  <si>
    <t>US-2015-118906</t>
  </si>
  <si>
    <t>CA-2016-168921</t>
  </si>
  <si>
    <t>CA-2015-107678</t>
  </si>
  <si>
    <t>FUR-CH-10001891</t>
  </si>
  <si>
    <t>Global Deluxe Office Fabric Chairs</t>
  </si>
  <si>
    <t>CA-2016-123512</t>
  </si>
  <si>
    <t>US-2017-167402</t>
  </si>
  <si>
    <t>OFF-PA-10004983</t>
  </si>
  <si>
    <t>Xerox 23</t>
  </si>
  <si>
    <t>CA-2014-130449</t>
  </si>
  <si>
    <t>VP-21760</t>
  </si>
  <si>
    <t>Victoria Pisteka</t>
  </si>
  <si>
    <t>CA-2015-141250</t>
  </si>
  <si>
    <t>CA-2014-145541</t>
  </si>
  <si>
    <t>TEC-MA-10001127</t>
  </si>
  <si>
    <t>HP Designjet T520 Inkjet Large Format Printer - 24" Color</t>
  </si>
  <si>
    <t>CA-2014-138513</t>
  </si>
  <si>
    <t>CA-2015-135489</t>
  </si>
  <si>
    <t>CA-2015-125696</t>
  </si>
  <si>
    <t>CA-2016-105081</t>
  </si>
  <si>
    <t>US-2016-146857</t>
  </si>
  <si>
    <t>CA-2016-166275</t>
  </si>
  <si>
    <t>CA-2017-144498</t>
  </si>
  <si>
    <t>CA-2017-103352</t>
  </si>
  <si>
    <t>CA-2014-108609</t>
  </si>
  <si>
    <t>FUR-TA-10003954</t>
  </si>
  <si>
    <t>Hon 94000 Series Round Tables</t>
  </si>
  <si>
    <t>CA-2017-128328</t>
  </si>
  <si>
    <t>US-2015-156496</t>
  </si>
  <si>
    <t>US-2016-127334</t>
  </si>
  <si>
    <t>US-2017-124779</t>
  </si>
  <si>
    <t>CA-2017-135937</t>
  </si>
  <si>
    <t>CA-2015-129322</t>
  </si>
  <si>
    <t>CA-2017-162173</t>
  </si>
  <si>
    <t>CA-2016-115483</t>
  </si>
  <si>
    <t>CA-2017-122175</t>
  </si>
  <si>
    <t>CA-2017-161088</t>
  </si>
  <si>
    <t>OFF-BI-10002824</t>
  </si>
  <si>
    <t>Recycled Easel Ring Binders</t>
  </si>
  <si>
    <t>CA-2014-154837</t>
  </si>
  <si>
    <t>CA-2015-153794</t>
  </si>
  <si>
    <t>CA-2015-135510</t>
  </si>
  <si>
    <t>FUR-FU-10000820</t>
  </si>
  <si>
    <t>Tensor Brushed Steel Torchiere Floor Lamp</t>
  </si>
  <si>
    <t>CA-2015-109337</t>
  </si>
  <si>
    <t>CA-2014-150329</t>
  </si>
  <si>
    <t>CA-2017-145037</t>
  </si>
  <si>
    <t>CA-2017-154466</t>
  </si>
  <si>
    <t>CA-2014-109134</t>
  </si>
  <si>
    <t>US-2015-129637</t>
  </si>
  <si>
    <t>CA-2015-165162</t>
  </si>
  <si>
    <t>CA-2017-140494</t>
  </si>
  <si>
    <t>TEC-AC-10004568</t>
  </si>
  <si>
    <t>Maxell�LTO Ultrium - 800 GB</t>
  </si>
  <si>
    <t>CA-2017-104108</t>
  </si>
  <si>
    <t>US-2017-165869</t>
  </si>
  <si>
    <t>CA-2017-160899</t>
  </si>
  <si>
    <t>CA-2017-144225</t>
  </si>
  <si>
    <t>US-2016-163538</t>
  </si>
  <si>
    <t>US-2016-155103</t>
  </si>
  <si>
    <t>CA-2017-145429</t>
  </si>
  <si>
    <t>OFF-PA-10003205</t>
  </si>
  <si>
    <t>Wirebound Message Forms, Four 2 3/4 x 5 Forms per Page, Pink Paper</t>
  </si>
  <si>
    <t>CA-2015-153535</t>
  </si>
  <si>
    <t>FUR-FU-10001986</t>
  </si>
  <si>
    <t>Dana Fluorescent Magnifying Lamp, White, 36"</t>
  </si>
  <si>
    <t>CA-2015-139164</t>
  </si>
  <si>
    <t>CA-2016-112277</t>
  </si>
  <si>
    <t>CA-2014-167724</t>
  </si>
  <si>
    <t>OFF-LA-10002368</t>
  </si>
  <si>
    <t>Avery 479</t>
  </si>
  <si>
    <t>CA-2015-123141</t>
  </si>
  <si>
    <t>CA-2016-149503</t>
  </si>
  <si>
    <t>CA-2017-163069</t>
  </si>
  <si>
    <t>CA-2017-107629</t>
  </si>
  <si>
    <t>CA-2016-134789</t>
  </si>
  <si>
    <t>CA-2016-130442</t>
  </si>
  <si>
    <t>CA-2017-102974</t>
  </si>
  <si>
    <t>TEC-AC-10000057</t>
  </si>
  <si>
    <t>Microsoft Natural Ergonomic Keyboard 4000</t>
  </si>
  <si>
    <t>US-2017-166394</t>
  </si>
  <si>
    <t>CA-2016-128811</t>
  </si>
  <si>
    <t>CA-2017-145443</t>
  </si>
  <si>
    <t>CA-2016-165827</t>
  </si>
  <si>
    <t>CA-2015-156734</t>
  </si>
  <si>
    <t>CA-2014-120096</t>
  </si>
  <si>
    <t>CA-2015-141754</t>
  </si>
  <si>
    <t>CA-2016-123358</t>
  </si>
  <si>
    <t>OFF-AP-10004980</t>
  </si>
  <si>
    <t>3M Replacement Filter for Office Air Cleaner for 20' x 33' Room</t>
  </si>
  <si>
    <t>CA-2014-144029</t>
  </si>
  <si>
    <t>US-2017-101784</t>
  </si>
  <si>
    <t>CA-2015-156923</t>
  </si>
  <si>
    <t>CA-2017-111269</t>
  </si>
  <si>
    <t>CA-2017-159156</t>
  </si>
  <si>
    <t>TEC-PH-10004389</t>
  </si>
  <si>
    <t>Nokia Lumia 925</t>
  </si>
  <si>
    <t>CA-2017-100230</t>
  </si>
  <si>
    <t>CA-2016-154767</t>
  </si>
  <si>
    <t>CA-2017-124205</t>
  </si>
  <si>
    <t>TC-21145</t>
  </si>
  <si>
    <t>Theresa Coyne</t>
  </si>
  <si>
    <t>CA-2017-165715</t>
  </si>
  <si>
    <t>CA-2017-100636</t>
  </si>
  <si>
    <t>OFF-ST-10004123</t>
  </si>
  <si>
    <t>Safco Industrial Wire Shelving System</t>
  </si>
  <si>
    <t>CA-2016-162943</t>
  </si>
  <si>
    <t>CA-2016-144764</t>
  </si>
  <si>
    <t>CA-2017-100615</t>
  </si>
  <si>
    <t>CA-2014-109302</t>
  </si>
  <si>
    <t>CA-2017-139787</t>
  </si>
  <si>
    <t>CA-2017-139402</t>
  </si>
  <si>
    <t>CA-2016-119018</t>
  </si>
  <si>
    <t>CA-2015-105361</t>
  </si>
  <si>
    <t>US-2016-152373</t>
  </si>
  <si>
    <t>US-2017-166037</t>
  </si>
  <si>
    <t>US-2016-147711</t>
  </si>
  <si>
    <t>CA-2017-121293</t>
  </si>
  <si>
    <t>CA-2015-118843</t>
  </si>
  <si>
    <t>CA-2015-161445</t>
  </si>
  <si>
    <t>CA-2016-124527</t>
  </si>
  <si>
    <t>IM-15055</t>
  </si>
  <si>
    <t>Ionia McGrath</t>
  </si>
  <si>
    <t>CA-2016-162348</t>
  </si>
  <si>
    <t>CA-2014-141005</t>
  </si>
  <si>
    <t>CA-2015-145394</t>
  </si>
  <si>
    <t>CA-2015-168809</t>
  </si>
  <si>
    <t>CA-2016-109827</t>
  </si>
  <si>
    <t>CA-2014-152233</t>
  </si>
  <si>
    <t>CA-2014-125682</t>
  </si>
  <si>
    <t>CA-2017-162880</t>
  </si>
  <si>
    <t>CA-2015-128125</t>
  </si>
  <si>
    <t>CA-2017-156237</t>
  </si>
  <si>
    <t>CA-2014-144414</t>
  </si>
  <si>
    <t>CA-2017-163860</t>
  </si>
  <si>
    <t>US-2017-115609</t>
  </si>
  <si>
    <t>CA-2015-154291</t>
  </si>
  <si>
    <t>CA-2016-118689</t>
  </si>
  <si>
    <t>CA-2016-140438</t>
  </si>
  <si>
    <t>US-2017-123204</t>
  </si>
  <si>
    <t>CA-2015-112522</t>
  </si>
  <si>
    <t>CA-2016-153101</t>
  </si>
  <si>
    <t>CA-2016-142615</t>
  </si>
  <si>
    <t>TEC-AC-10004803</t>
  </si>
  <si>
    <t>Sony Micro Vault Click 4 GB USB 2.0 Flash Drive</t>
  </si>
  <si>
    <t>CA-2017-142643</t>
  </si>
  <si>
    <t>CA-2015-116260</t>
  </si>
  <si>
    <t>CA-2017-107517</t>
  </si>
  <si>
    <t>CA-2015-166338</t>
  </si>
  <si>
    <t>CA-2016-123946</t>
  </si>
  <si>
    <t>TEC-AC-10004877</t>
  </si>
  <si>
    <t>Imation�30456 USB�Flash Drive�8GB</t>
  </si>
  <si>
    <t>CA-2014-147543</t>
  </si>
  <si>
    <t>US-2016-159093</t>
  </si>
  <si>
    <t>OFF-PA-10001260</t>
  </si>
  <si>
    <t>TOPS Money Receipt Book, Consecutively Numbered in Red,</t>
  </si>
  <si>
    <t>CA-2016-162110</t>
  </si>
  <si>
    <t>US-2016-163461</t>
  </si>
  <si>
    <t>OFF-PA-10003134</t>
  </si>
  <si>
    <t>Xerox 1937</t>
  </si>
  <si>
    <t>CA-2014-101462</t>
  </si>
  <si>
    <t>US-2016-100461</t>
  </si>
  <si>
    <t>US-2017-162670</t>
  </si>
  <si>
    <t>CA-2017-128965</t>
  </si>
  <si>
    <t>CA-2017-138618</t>
  </si>
  <si>
    <t>OFF-PA-10000520</t>
  </si>
  <si>
    <t>Xerox 201</t>
  </si>
  <si>
    <t>US-2016-126452</t>
  </si>
  <si>
    <t>CA-2016-145009</t>
  </si>
  <si>
    <t>CA-2015-162544</t>
  </si>
  <si>
    <t>CA-2014-124394</t>
  </si>
  <si>
    <t>US-2016-121013</t>
  </si>
  <si>
    <t>US-2015-123918</t>
  </si>
  <si>
    <t>CA-2015-137113</t>
  </si>
  <si>
    <t>CA-2015-120677</t>
  </si>
  <si>
    <t>FUR-CH-10002320</t>
  </si>
  <si>
    <t>Hon Pagoda Stacking Chairs</t>
  </si>
  <si>
    <t>CA-2017-123036</t>
  </si>
  <si>
    <t>CA-2017-120222</t>
  </si>
  <si>
    <t>CA-2017-164756</t>
  </si>
  <si>
    <t>CA-2017-122028</t>
  </si>
  <si>
    <t>US-2015-165512</t>
  </si>
  <si>
    <t>CA-2015-140557</t>
  </si>
  <si>
    <t>US-2017-135013</t>
  </si>
  <si>
    <t>CA-2017-111220</t>
  </si>
  <si>
    <t>US-2017-149006</t>
  </si>
  <si>
    <t>OFF-ST-10003221</t>
  </si>
  <si>
    <t>CA-2017-149468</t>
  </si>
  <si>
    <t>CA-2016-140249</t>
  </si>
  <si>
    <t>US-2017-135503</t>
  </si>
  <si>
    <t>CA-2014-126277</t>
  </si>
  <si>
    <t>US-2017-115301</t>
  </si>
  <si>
    <t>CA-2017-168942</t>
  </si>
  <si>
    <t>US-2017-128398</t>
  </si>
  <si>
    <t>CA-2015-104115</t>
  </si>
  <si>
    <t>TEC-PH-10002844</t>
  </si>
  <si>
    <t>Speck Products Candyshell Flip Case</t>
  </si>
  <si>
    <t>CA-2014-142510</t>
  </si>
  <si>
    <t>CA-2014-124247</t>
  </si>
  <si>
    <t>CA-2016-105473</t>
  </si>
  <si>
    <t>OFF-SU-10003567</t>
  </si>
  <si>
    <t>Stiletto Hand Letter Openers</t>
  </si>
  <si>
    <t>CA-2015-102806</t>
  </si>
  <si>
    <t>CA-2017-121706</t>
  </si>
  <si>
    <t>OFF-AP-10003287</t>
  </si>
  <si>
    <t>Tripp Lite TLP810NET Broadband Surge for Modem/Fax</t>
  </si>
  <si>
    <t>CA-2017-109211</t>
  </si>
  <si>
    <t>CA-2015-134257</t>
  </si>
  <si>
    <t>CA-2015-137925</t>
  </si>
  <si>
    <t>CA-2016-140046</t>
  </si>
  <si>
    <t>CA-2016-140382</t>
  </si>
  <si>
    <t>OFF-ST-10003638</t>
  </si>
  <si>
    <t>Mobile Personal File Cube</t>
  </si>
  <si>
    <t>CA-2014-164182</t>
  </si>
  <si>
    <t>TEC-PH-10002070</t>
  </si>
  <si>
    <t>Griffin GC36547 PowerJolt SE Lightning Charger</t>
  </si>
  <si>
    <t>CA-2017-137365</t>
  </si>
  <si>
    <t>CA-2016-129847</t>
  </si>
  <si>
    <t>FUR-FU-10000277</t>
  </si>
  <si>
    <t>Deflect-o DuraMat Antistatic Studded Beveled Mat for Medium Pile Carpeting</t>
  </si>
  <si>
    <t>CA-2014-126963</t>
  </si>
  <si>
    <t>CA-2016-125094</t>
  </si>
  <si>
    <t>TEC-AC-10004420</t>
  </si>
  <si>
    <t>Cherry 142-key Programmable Keyboard</t>
  </si>
  <si>
    <t>CA-2017-107132</t>
  </si>
  <si>
    <t>CA-2015-139248</t>
  </si>
  <si>
    <t>TEC-PH-10004094</t>
  </si>
  <si>
    <t>Motorola L703CM</t>
  </si>
  <si>
    <t>CA-2014-148369</t>
  </si>
  <si>
    <t>CA-2016-106243</t>
  </si>
  <si>
    <t>CA-2015-126466</t>
  </si>
  <si>
    <t>CA-2015-130365</t>
  </si>
  <si>
    <t>CA-2017-143021</t>
  </si>
  <si>
    <t>CA-2015-161767</t>
  </si>
  <si>
    <t>TEC-MA-10002790</t>
  </si>
  <si>
    <t>NeatDesk Desktop Scanner &amp; Digital Filing System</t>
  </si>
  <si>
    <t>CA-2015-129917</t>
  </si>
  <si>
    <t>CA-2015-115420</t>
  </si>
  <si>
    <t>CA-2016-157588</t>
  </si>
  <si>
    <t>AR-10570</t>
  </si>
  <si>
    <t>Anemone Ratner</t>
  </si>
  <si>
    <t>CA-2015-167255</t>
  </si>
  <si>
    <t>CA-2017-162096</t>
  </si>
  <si>
    <t>CA-2016-157161</t>
  </si>
  <si>
    <t>CA-2015-110765</t>
  </si>
  <si>
    <t>CA-2016-163937</t>
  </si>
  <si>
    <t>CA-2017-153822</t>
  </si>
  <si>
    <t>CA-2017-146185</t>
  </si>
  <si>
    <t>OFF-AR-10002987</t>
  </si>
  <si>
    <t>Prismacolor Color Pencil Set</t>
  </si>
  <si>
    <t>CA-2015-112144</t>
  </si>
  <si>
    <t>US-2016-119298</t>
  </si>
  <si>
    <t>CA-2017-155159</t>
  </si>
  <si>
    <t>OFF-PA-10003724</t>
  </si>
  <si>
    <t>Wirebound Message Book, 4 per Page</t>
  </si>
  <si>
    <t>CA-2017-149076</t>
  </si>
  <si>
    <t>CA-2014-146990</t>
  </si>
  <si>
    <t>CA-2016-116526</t>
  </si>
  <si>
    <t>CA-2017-158561</t>
  </si>
  <si>
    <t>CA-2017-165099</t>
  </si>
  <si>
    <t>OFF-AP-10001634</t>
  </si>
  <si>
    <t>Hoover Commercial Lightweight Upright Vacuum</t>
  </si>
  <si>
    <t>CA-2015-109386</t>
  </si>
  <si>
    <t>OFF-AP-10003266</t>
  </si>
  <si>
    <t>Holmes Replacement Filter for HEPA Air Cleaner, Large Room</t>
  </si>
  <si>
    <t>CA-2015-166800</t>
  </si>
  <si>
    <t>CA-2017-117443</t>
  </si>
  <si>
    <t>US-2016-134369</t>
  </si>
  <si>
    <t>CA-2017-123687</t>
  </si>
  <si>
    <t>CA-2015-104871</t>
  </si>
  <si>
    <t>CA-2014-133158</t>
  </si>
  <si>
    <t>CA-2014-126333</t>
  </si>
  <si>
    <t>CA-2015-141740</t>
  </si>
  <si>
    <t>CA-2014-119466</t>
  </si>
  <si>
    <t>CA-2015-154823</t>
  </si>
  <si>
    <t>US-2014-135881</t>
  </si>
  <si>
    <t>CA-2017-141201</t>
  </si>
  <si>
    <t>CA-2014-114790</t>
  </si>
  <si>
    <t>US-2016-154256</t>
  </si>
  <si>
    <t>CA-2014-124737</t>
  </si>
  <si>
    <t>OFF-PA-10001837</t>
  </si>
  <si>
    <t>Xerox 1976</t>
  </si>
  <si>
    <t>US-2017-101840</t>
  </si>
  <si>
    <t>TEC-PH-10002538</t>
  </si>
  <si>
    <t>Grandstream GXP1160 VoIP phone</t>
  </si>
  <si>
    <t>CA-2017-131653</t>
  </si>
  <si>
    <t>US-2016-157840</t>
  </si>
  <si>
    <t>CA-2016-145548</t>
  </si>
  <si>
    <t>CA-2017-119494</t>
  </si>
  <si>
    <t>CA-2014-124618</t>
  </si>
  <si>
    <t>CA-2017-161970</t>
  </si>
  <si>
    <t>CA-2017-103443</t>
  </si>
  <si>
    <t>US-2017-165358</t>
  </si>
  <si>
    <t>CA-2016-160136</t>
  </si>
  <si>
    <t>CA-2014-150581</t>
  </si>
  <si>
    <t>CA-2016-119515</t>
  </si>
  <si>
    <t>CA-2014-141355</t>
  </si>
  <si>
    <t>CA-2016-165330</t>
  </si>
  <si>
    <t>CA-2015-132633</t>
  </si>
  <si>
    <t>CA-2016-157742</t>
  </si>
  <si>
    <t>OFF-EN-10002592</t>
  </si>
  <si>
    <t>CA-2017-127712</t>
  </si>
  <si>
    <t>CA-2017-169474</t>
  </si>
  <si>
    <t>CA-2014-106726</t>
  </si>
  <si>
    <t>CA-2016-147473</t>
  </si>
  <si>
    <t>CA-2016-114209</t>
  </si>
  <si>
    <t>CA-2014-141901</t>
  </si>
  <si>
    <t>OFF-PA-10001667</t>
  </si>
  <si>
    <t>Great White Multi-Use Recycled Paper (20Lb. and 84 Bright)</t>
  </si>
  <si>
    <t>CA-2016-164490</t>
  </si>
  <si>
    <t>CA-2016-112256</t>
  </si>
  <si>
    <t>CA-2016-167416</t>
  </si>
  <si>
    <t>CA-2016-106950</t>
  </si>
  <si>
    <t>CA-2017-118724</t>
  </si>
  <si>
    <t>CA-2017-112004</t>
  </si>
  <si>
    <t>US-2017-143175</t>
  </si>
  <si>
    <t>CA-2015-105844</t>
  </si>
  <si>
    <t>OFF-AR-10001955</t>
  </si>
  <si>
    <t>Newell 319</t>
  </si>
  <si>
    <t>CA-2017-118864</t>
  </si>
  <si>
    <t>CA-2015-119480</t>
  </si>
  <si>
    <t>US-2015-153374</t>
  </si>
  <si>
    <t>CA-2016-101980</t>
  </si>
  <si>
    <t>CA-2017-144596</t>
  </si>
  <si>
    <t>CA-2015-124933</t>
  </si>
  <si>
    <t>CA-2014-159625</t>
  </si>
  <si>
    <t>CA-2016-144337</t>
  </si>
  <si>
    <t>CA-2014-117478</t>
  </si>
  <si>
    <t>CA-2017-147410</t>
  </si>
  <si>
    <t>CA-2017-128944</t>
  </si>
  <si>
    <t>CA-2016-109666</t>
  </si>
  <si>
    <t>US-2016-102239</t>
  </si>
  <si>
    <t>FUR-TA-10003392</t>
  </si>
  <si>
    <t>Global Adaptabilities Conference Tables</t>
  </si>
  <si>
    <t>CA-2014-143168</t>
  </si>
  <si>
    <t>CA-2017-104906</t>
  </si>
  <si>
    <t>OFF-PA-10001184</t>
  </si>
  <si>
    <t>Xerox 1903</t>
  </si>
  <si>
    <t>CA-2017-118122</t>
  </si>
  <si>
    <t>US-2014-147774</t>
  </si>
  <si>
    <t>CA-2017-166926</t>
  </si>
  <si>
    <t>CA-2015-128013</t>
  </si>
  <si>
    <t>CA-2016-123176</t>
  </si>
  <si>
    <t>US-2016-117541</t>
  </si>
  <si>
    <t>CA-2016-166282</t>
  </si>
  <si>
    <t>CA-2017-141439</t>
  </si>
  <si>
    <t>CA-2015-163965</t>
  </si>
  <si>
    <t>CA-2017-128783</t>
  </si>
  <si>
    <t>CA-2014-122217</t>
  </si>
  <si>
    <t>US-2017-141558</t>
  </si>
  <si>
    <t>CA-2016-139941</t>
  </si>
  <si>
    <t>CA-2015-166583</t>
  </si>
  <si>
    <t>CA-2017-100412</t>
  </si>
  <si>
    <t>CA-2017-142909</t>
  </si>
  <si>
    <t>CA-2014-137911</t>
  </si>
  <si>
    <t>CA-2015-106208</t>
  </si>
  <si>
    <t>US-2015-136749</t>
  </si>
  <si>
    <t>CA-2017-126718</t>
  </si>
  <si>
    <t>CA-2016-131380</t>
  </si>
  <si>
    <t>CA-2015-145835</t>
  </si>
  <si>
    <t>CA-2014-138709</t>
  </si>
  <si>
    <t>CA-2014-122070</t>
  </si>
  <si>
    <t>CA-2016-158610</t>
  </si>
  <si>
    <t>CA-2014-117464</t>
  </si>
  <si>
    <t>US-2017-168613</t>
  </si>
  <si>
    <t>CA-2017-125381</t>
  </si>
  <si>
    <t>US-2017-141677</t>
  </si>
  <si>
    <t>CA-2017-133067</t>
  </si>
  <si>
    <t>OFF-BI-10002897</t>
  </si>
  <si>
    <t>Black Avery Memo-Size 3-Ring Binder, 5 1/2" x 8 1/2"</t>
  </si>
  <si>
    <t>US-2016-144351</t>
  </si>
  <si>
    <t>CA-2014-106054</t>
  </si>
  <si>
    <t>CA-2016-138667</t>
  </si>
  <si>
    <t>CA-2017-150609</t>
  </si>
  <si>
    <t>CA-2017-128853</t>
  </si>
  <si>
    <t>CA-2017-133102</t>
  </si>
  <si>
    <t>OFF-SU-10000432</t>
  </si>
  <si>
    <t>Acco Side-Punched Conventional Columnar Pads</t>
  </si>
  <si>
    <t>CA-2016-164399</t>
  </si>
  <si>
    <t>TEC-PH-10004908</t>
  </si>
  <si>
    <t>Panasonic KX TS3282W Corded phone</t>
  </si>
  <si>
    <t>CA-2016-116918</t>
  </si>
  <si>
    <t>CA-2016-110492</t>
  </si>
  <si>
    <t>CA-2016-147683</t>
  </si>
  <si>
    <t>CA-2014-116785</t>
  </si>
  <si>
    <t>US-2015-156797</t>
  </si>
  <si>
    <t>OFF-AR-10001427</t>
  </si>
  <si>
    <t>Newell 330</t>
  </si>
  <si>
    <t>CA-2016-104276</t>
  </si>
  <si>
    <t>CA-2016-120369</t>
  </si>
  <si>
    <t>FUR-FU-10003806</t>
  </si>
  <si>
    <t>Tenex Chairmat w/ Average Lip, 45" x 53"</t>
  </si>
  <si>
    <t>CA-2014-118276</t>
  </si>
  <si>
    <t>FUR-FU-10002111</t>
  </si>
  <si>
    <t>Master Caster Door Stop, Large Brown</t>
  </si>
  <si>
    <t>CA-2015-136658</t>
  </si>
  <si>
    <t>CA-2017-137414</t>
  </si>
  <si>
    <t>CA-2016-143476</t>
  </si>
  <si>
    <t>US-2016-119046</t>
  </si>
  <si>
    <t>OFF-PA-10000246</t>
  </si>
  <si>
    <t>Riverleaf Stik-Withit Designer Note Cubes</t>
  </si>
  <si>
    <t>CA-2017-154949</t>
  </si>
  <si>
    <t>CA-2015-103072</t>
  </si>
  <si>
    <t>CA-2015-150770</t>
  </si>
  <si>
    <t>CA-2017-154760</t>
  </si>
  <si>
    <t>US-2017-104437</t>
  </si>
  <si>
    <t>TEC-PH-10000193</t>
  </si>
  <si>
    <t>Jensen SMPS-640 -�speaker phone</t>
  </si>
  <si>
    <t>CA-2017-113075</t>
  </si>
  <si>
    <t>CA-2016-109953</t>
  </si>
  <si>
    <t>CA-2017-127397</t>
  </si>
  <si>
    <t>CA-2014-157546</t>
  </si>
  <si>
    <t>CA-2017-153843</t>
  </si>
  <si>
    <t>CA-2016-137337</t>
  </si>
  <si>
    <t>CA-2014-138737</t>
  </si>
  <si>
    <t>CA-2016-164924</t>
  </si>
  <si>
    <t>TEC-MA-10000904</t>
  </si>
  <si>
    <t>Brother MFC-9340CDW LED All-In-One Printer, Copier Scanner</t>
  </si>
  <si>
    <t>CA-2016-101651</t>
  </si>
  <si>
    <t>CA-2017-136651</t>
  </si>
  <si>
    <t>CA-2017-118892</t>
  </si>
  <si>
    <t>US-2017-151127</t>
  </si>
  <si>
    <t>CA-2017-145807</t>
  </si>
  <si>
    <t>US-2014-127978</t>
  </si>
  <si>
    <t>CA-2015-158491</t>
  </si>
  <si>
    <t>TEC-AC-10001874</t>
  </si>
  <si>
    <t>Logitech Wireless Anywhere Mouse MX for PC and Mac</t>
  </si>
  <si>
    <t>CA-2016-116764</t>
  </si>
  <si>
    <t>OFF-LA-10002473</t>
  </si>
  <si>
    <t>Avery 484</t>
  </si>
  <si>
    <t>CA-2016-152457</t>
  </si>
  <si>
    <t>CA-2016-152730</t>
  </si>
  <si>
    <t>CA-2017-137001</t>
  </si>
  <si>
    <t>CA-2017-156363</t>
  </si>
  <si>
    <t>CA-2017-122056</t>
  </si>
  <si>
    <t>US-2014-143721</t>
  </si>
  <si>
    <t>CA-2017-122987</t>
  </si>
  <si>
    <t>CA-2016-133368</t>
  </si>
  <si>
    <t>OFF-PA-10004039</t>
  </si>
  <si>
    <t>Xerox 1882</t>
  </si>
  <si>
    <t>CA-2016-123337</t>
  </si>
  <si>
    <t>US-2016-150357</t>
  </si>
  <si>
    <t>CA-2015-144519</t>
  </si>
  <si>
    <t>CA-2014-120670</t>
  </si>
  <si>
    <t>CA-2016-157217</t>
  </si>
  <si>
    <t>CA-2016-108224</t>
  </si>
  <si>
    <t>CA-2015-162782</t>
  </si>
  <si>
    <t>CA-2017-159282</t>
  </si>
  <si>
    <t>TEC-MA-10001148</t>
  </si>
  <si>
    <t>Swingline SM12-08 MicroCut Jam Free Shredder</t>
  </si>
  <si>
    <t>CA-2017-155936</t>
  </si>
  <si>
    <t>CA-2017-169439</t>
  </si>
  <si>
    <t>CA-2017-151183</t>
  </si>
  <si>
    <t>TEC-AC-10003614</t>
  </si>
  <si>
    <t>Verbatim 25 GB 6x Blu-ray Single Layer Recordable Disc, 10/Pack</t>
  </si>
  <si>
    <t>CA-2016-149965</t>
  </si>
  <si>
    <t>CA-2014-158281</t>
  </si>
  <si>
    <t>TEC-MA-10002210</t>
  </si>
  <si>
    <t>Epson TM-T88V Direct Thermal Printer - Monochrome - Desktop</t>
  </si>
  <si>
    <t>CA-2016-153661</t>
  </si>
  <si>
    <t>CA-2017-109183</t>
  </si>
  <si>
    <t>TEC-MA-10001856</t>
  </si>
  <si>
    <t>Okidata C610n Printer</t>
  </si>
  <si>
    <t>CA-2016-113656</t>
  </si>
  <si>
    <t>CA-2015-148964</t>
  </si>
  <si>
    <t>CA-2014-111899</t>
  </si>
  <si>
    <t>CA-2015-101126</t>
  </si>
  <si>
    <t>CA-2014-163468</t>
  </si>
  <si>
    <t>US-2017-117450</t>
  </si>
  <si>
    <t>CA-2014-137274</t>
  </si>
  <si>
    <t>CA-2016-144092</t>
  </si>
  <si>
    <t>CA-2017-112172</t>
  </si>
  <si>
    <t>CA-2015-121699</t>
  </si>
  <si>
    <t>CA-2015-162761</t>
  </si>
  <si>
    <t>CA-2016-121377</t>
  </si>
  <si>
    <t>CA-2017-115322</t>
  </si>
  <si>
    <t>OFF-AR-10004456</t>
  </si>
  <si>
    <t>Panasonic KP-4ABK Battery-Operated Pencil Sharpener</t>
  </si>
  <si>
    <t>CA-2016-132066</t>
  </si>
  <si>
    <t>CA-2017-158120</t>
  </si>
  <si>
    <t>CA-2017-100097</t>
  </si>
  <si>
    <t>CA-2017-167626</t>
  </si>
  <si>
    <t>US-2017-126053</t>
  </si>
  <si>
    <t>US-2017-128447</t>
  </si>
  <si>
    <t>OFF-AP-10004540</t>
  </si>
  <si>
    <t>Eureka The Boss Lite 10-Amp Upright Vacuum, Blue</t>
  </si>
  <si>
    <t>US-2014-131275</t>
  </si>
  <si>
    <t>CA-2016-149349</t>
  </si>
  <si>
    <t>CA-2017-115119</t>
  </si>
  <si>
    <t>CA-2015-125563</t>
  </si>
  <si>
    <t>CA-2015-113152</t>
  </si>
  <si>
    <t>CA-2017-165155</t>
  </si>
  <si>
    <t>CA-2014-163412</t>
  </si>
  <si>
    <t>CA-2015-159590</t>
  </si>
  <si>
    <t>CA-2014-116190</t>
  </si>
  <si>
    <t>CA-2014-168473</t>
  </si>
  <si>
    <t>CA-2017-168389</t>
  </si>
  <si>
    <t>CA-2014-130421</t>
  </si>
  <si>
    <t>CA-2017-142125</t>
  </si>
  <si>
    <t>CA-2017-141138</t>
  </si>
  <si>
    <t>CA-2017-152135</t>
  </si>
  <si>
    <t>CA-2016-151974</t>
  </si>
  <si>
    <t>CA-2017-154102</t>
  </si>
  <si>
    <t>CA-2015-139780</t>
  </si>
  <si>
    <t>CA-2016-114748</t>
  </si>
  <si>
    <t>US-2014-115189</t>
  </si>
  <si>
    <t>CA-2016-163594</t>
  </si>
  <si>
    <t>OFF-PA-10000809</t>
  </si>
  <si>
    <t>Xerox 206</t>
  </si>
  <si>
    <t>CA-2016-127243</t>
  </si>
  <si>
    <t>CA-2017-161851</t>
  </si>
  <si>
    <t>CA-2015-110345</t>
  </si>
  <si>
    <t>CA-2014-107769</t>
  </si>
  <si>
    <t>US-2017-123862</t>
  </si>
  <si>
    <t>CA-2017-100580</t>
  </si>
  <si>
    <t>OFF-BI-10000069</t>
  </si>
  <si>
    <t>GBC Prepunched Paper, 19-Hole, for Binding Systems, 24-lb</t>
  </si>
  <si>
    <t>US-2017-145597</t>
  </si>
  <si>
    <t>CA-2014-132787</t>
  </si>
  <si>
    <t>CA-2015-136224</t>
  </si>
  <si>
    <t>CA-2016-105732</t>
  </si>
  <si>
    <t>CA-2017-108035</t>
  </si>
  <si>
    <t>CA-2017-160031</t>
  </si>
  <si>
    <t>CA-2017-147844</t>
  </si>
  <si>
    <t>CA-2016-110975</t>
  </si>
  <si>
    <t>CA-2014-141649</t>
  </si>
  <si>
    <t>CA-2014-124807</t>
  </si>
  <si>
    <t>CA-2016-110009</t>
  </si>
  <si>
    <t>CA-2017-168172</t>
  </si>
  <si>
    <t>CA-2015-100146</t>
  </si>
  <si>
    <t>CA-2017-152079</t>
  </si>
  <si>
    <t>CA-2016-129728</t>
  </si>
  <si>
    <t>CA-2014-121769</t>
  </si>
  <si>
    <t>FUR-TA-10004442</t>
  </si>
  <si>
    <t>Riverside Furniture Stanwyck Manor Table Series</t>
  </si>
  <si>
    <t>CA-2014-103058</t>
  </si>
  <si>
    <t>CA-2017-121125</t>
  </si>
  <si>
    <t>US-2016-114013</t>
  </si>
  <si>
    <t>CA-2017-135069</t>
  </si>
  <si>
    <t>CA-2016-101693</t>
  </si>
  <si>
    <t>US-2014-164763</t>
  </si>
  <si>
    <t>CA-2014-161249</t>
  </si>
  <si>
    <t>OFF-FA-10004838</t>
  </si>
  <si>
    <t>Super Bands, 12/Pack</t>
  </si>
  <si>
    <t>CA-2015-148180</t>
  </si>
  <si>
    <t>CA-2014-165568</t>
  </si>
  <si>
    <t>CA-2015-145457</t>
  </si>
  <si>
    <t>US-2017-163657</t>
  </si>
  <si>
    <t>CA-2015-120446</t>
  </si>
  <si>
    <t>CA-2014-109932</t>
  </si>
  <si>
    <t>CA-2017-127474</t>
  </si>
  <si>
    <t>CA-2017-115448</t>
  </si>
  <si>
    <t>CA-2017-105669</t>
  </si>
  <si>
    <t>CA-2017-134796</t>
  </si>
  <si>
    <t>CA-2016-137743</t>
  </si>
  <si>
    <t>CA-2015-137974</t>
  </si>
  <si>
    <t>TEC-PH-10002033</t>
  </si>
  <si>
    <t>Konftel 250 Conference�phone�- Charcoal black</t>
  </si>
  <si>
    <t>US-2015-136987</t>
  </si>
  <si>
    <t>CA-2015-138485</t>
  </si>
  <si>
    <t>TEC-AC-10002076</t>
  </si>
  <si>
    <t>Microsoft Natural Keyboard Elite</t>
  </si>
  <si>
    <t>CA-2016-103709</t>
  </si>
  <si>
    <t>CA-2016-138282</t>
  </si>
  <si>
    <t>CA-2017-148985</t>
  </si>
  <si>
    <t>CA-2014-138100</t>
  </si>
  <si>
    <t>CA-2015-100734</t>
  </si>
  <si>
    <t>CA-2016-139997</t>
  </si>
  <si>
    <t>CA-2016-109652</t>
  </si>
  <si>
    <t>CA-2014-167199</t>
  </si>
  <si>
    <t>CA-2016-124583</t>
  </si>
  <si>
    <t>OFF-EN-10002500</t>
  </si>
  <si>
    <t>Globe Weis Peel &amp; Seel First Class Envelopes</t>
  </si>
  <si>
    <t>CA-2014-113964</t>
  </si>
  <si>
    <t>CA-2014-129938</t>
  </si>
  <si>
    <t>CA-2017-135111</t>
  </si>
  <si>
    <t>OFF-AR-10004707</t>
  </si>
  <si>
    <t>US-2015-134558</t>
  </si>
  <si>
    <t>CA-2017-157196</t>
  </si>
  <si>
    <t>CA-2015-108672</t>
  </si>
  <si>
    <t>US-2017-118598</t>
  </si>
  <si>
    <t>TEC-PH-10002583</t>
  </si>
  <si>
    <t>iOttie HLCRIO102 Car Mount</t>
  </si>
  <si>
    <t>US-2017-160836</t>
  </si>
  <si>
    <t>CA-2017-121048</t>
  </si>
  <si>
    <t>US-2017-120147</t>
  </si>
  <si>
    <t>CA-2016-158043</t>
  </si>
  <si>
    <t>US-2017-106579</t>
  </si>
  <si>
    <t>CA-2014-115889</t>
  </si>
  <si>
    <t>US-2017-161935</t>
  </si>
  <si>
    <t>US-2017-167920</t>
  </si>
  <si>
    <t>CA-2016-162383</t>
  </si>
  <si>
    <t>CA-2014-125731</t>
  </si>
  <si>
    <t>US-2017-106145</t>
  </si>
  <si>
    <t>CA-2016-107146</t>
  </si>
  <si>
    <t>US-2017-134642</t>
  </si>
  <si>
    <t>US-2017-160143</t>
  </si>
  <si>
    <t>CA-2017-103415</t>
  </si>
  <si>
    <t>CA-2016-106460</t>
  </si>
  <si>
    <t>US-2017-112347</t>
  </si>
  <si>
    <t>CA-2014-103492</t>
  </si>
  <si>
    <t>CM-12715</t>
  </si>
  <si>
    <t>Craig Molinari</t>
  </si>
  <si>
    <t>TEC-PH-10001128</t>
  </si>
  <si>
    <t>Motorola Droid Maxx</t>
  </si>
  <si>
    <t>CA-2016-136595</t>
  </si>
  <si>
    <t>CA-2014-140396</t>
  </si>
  <si>
    <t>CA-2014-114181</t>
  </si>
  <si>
    <t>CA-2017-159506</t>
  </si>
  <si>
    <t>US-2014-137155</t>
  </si>
  <si>
    <t>CA-2016-105746</t>
  </si>
  <si>
    <t>US-2016-104815</t>
  </si>
  <si>
    <t>CA-2017-157672</t>
  </si>
  <si>
    <t>US-2016-166660</t>
  </si>
  <si>
    <t>CA-2017-140802</t>
  </si>
  <si>
    <t>CA-2014-133830</t>
  </si>
  <si>
    <t>CA-2014-100916</t>
  </si>
  <si>
    <t>CA-2015-129532</t>
  </si>
  <si>
    <t>CA-2014-134726</t>
  </si>
  <si>
    <t>CA-2016-138597</t>
  </si>
  <si>
    <t>CA-2015-123113</t>
  </si>
  <si>
    <t>CA-2015-169656</t>
  </si>
  <si>
    <t>CA-2015-142734</t>
  </si>
  <si>
    <t>CA-2014-163223</t>
  </si>
  <si>
    <t>TEC-PH-10000730</t>
  </si>
  <si>
    <t>Samsung Galaxy S4 Active</t>
  </si>
  <si>
    <t>CA-2017-122945</t>
  </si>
  <si>
    <t>CA-2015-139738</t>
  </si>
  <si>
    <t>OFF-AR-10004602</t>
  </si>
  <si>
    <t>Boston KS Multi-Size Manual Pencil Sharpener</t>
  </si>
  <si>
    <t>CA-2016-158778</t>
  </si>
  <si>
    <t>CA-2017-119655</t>
  </si>
  <si>
    <t>CA-2015-164567</t>
  </si>
  <si>
    <t>CA-2014-131947</t>
  </si>
  <si>
    <t>CA-2016-152520</t>
  </si>
  <si>
    <t>CA-2016-101791</t>
  </si>
  <si>
    <t>CA-2017-121195</t>
  </si>
  <si>
    <t>CA-2017-163209</t>
  </si>
  <si>
    <t>CA-2014-133354</t>
  </si>
  <si>
    <t>US-2015-130491</t>
  </si>
  <si>
    <t>CA-2015-113740</t>
  </si>
  <si>
    <t>CA-2014-148425</t>
  </si>
  <si>
    <t>CA-2016-144309</t>
  </si>
  <si>
    <t>CA-2017-151225</t>
  </si>
  <si>
    <t>US-2014-144078</t>
  </si>
  <si>
    <t>CA-2014-124464</t>
  </si>
  <si>
    <t>CA-2015-136805</t>
  </si>
  <si>
    <t>US-2015-159499</t>
  </si>
  <si>
    <t>OFF-AP-10002867</t>
  </si>
  <si>
    <t>Fellowes Command Center 5-outlet power strip</t>
  </si>
  <si>
    <t>CA-2014-162089</t>
  </si>
  <si>
    <t>US-2017-158526</t>
  </si>
  <si>
    <t>CA-2017-104885</t>
  </si>
  <si>
    <t>US-2016-157490</t>
  </si>
  <si>
    <t>TEC-MA-10001695</t>
  </si>
  <si>
    <t>Zebra GK420t Direct Thermal/Thermal Transfer Printer</t>
  </si>
  <si>
    <t>CA-2015-161452</t>
  </si>
  <si>
    <t>FUR-CH-10003973</t>
  </si>
  <si>
    <t>GuestStacker Chair with Chrome Finish Legs</t>
  </si>
  <si>
    <t>US-2014-115196</t>
  </si>
  <si>
    <t>TEC-MA-10002073</t>
  </si>
  <si>
    <t>3D Systems Cube Printer, 2nd Generation, White</t>
  </si>
  <si>
    <t>CA-2016-138968</t>
  </si>
  <si>
    <t>CA-2015-101889</t>
  </si>
  <si>
    <t>CA-2017-110821</t>
  </si>
  <si>
    <t>CA-2015-121552</t>
  </si>
  <si>
    <t>FW-14395</t>
  </si>
  <si>
    <t>Fred Wasserman</t>
  </si>
  <si>
    <t>OFF-AR-10003217</t>
  </si>
  <si>
    <t>Newell 316</t>
  </si>
  <si>
    <t>CA-2015-107685</t>
  </si>
  <si>
    <t>FUR-FU-10002813</t>
  </si>
  <si>
    <t>DAX Contemporary Wood Frame with Silver Metal Mat, Desktop, 11 x 14 Size</t>
  </si>
  <si>
    <t>US-2014-120740</t>
  </si>
  <si>
    <t>CA-2017-155740</t>
  </si>
  <si>
    <t>CA-2017-146493</t>
  </si>
  <si>
    <t>CA-2014-105417</t>
  </si>
  <si>
    <t>US-2017-141509</t>
  </si>
  <si>
    <t>CA-2017-139493</t>
  </si>
  <si>
    <t>CA-2014-151967</t>
  </si>
  <si>
    <t>US-2016-140158</t>
  </si>
  <si>
    <t>CA-2015-130974</t>
  </si>
  <si>
    <t>OFF-PA-10000743</t>
  </si>
  <si>
    <t>Xerox 1977</t>
  </si>
  <si>
    <t>CA-2017-133487</t>
  </si>
  <si>
    <t>CA-2014-142951</t>
  </si>
  <si>
    <t>CA-2014-133592</t>
  </si>
  <si>
    <t>CA-2015-120782</t>
  </si>
  <si>
    <t>CA-2015-116876</t>
  </si>
  <si>
    <t>CA-2016-169838</t>
  </si>
  <si>
    <t>US-2017-128951</t>
  </si>
  <si>
    <t>CA-2014-102330</t>
  </si>
  <si>
    <t>CA-2016-118899</t>
  </si>
  <si>
    <t>FUR-CH-10004754</t>
  </si>
  <si>
    <t>Global Stack Chair with Arms, Black</t>
  </si>
  <si>
    <t>CA-2017-107958</t>
  </si>
  <si>
    <t>CA-2017-151799</t>
  </si>
  <si>
    <t>CA-2016-114601</t>
  </si>
  <si>
    <t>CA-2017-100237</t>
  </si>
  <si>
    <t>OFF-AR-10001761</t>
  </si>
  <si>
    <t>Avery Hi-Liter Smear-Safe Highlighters</t>
  </si>
  <si>
    <t>CA-2014-139542</t>
  </si>
  <si>
    <t>TEC-AC-10001553</t>
  </si>
  <si>
    <t>Memorex 25GB 6X Branded Blu-Ray Recordable Disc, 15/Pack</t>
  </si>
  <si>
    <t>US-2015-142811</t>
  </si>
  <si>
    <t>CA-2017-139353</t>
  </si>
  <si>
    <t>CA-2014-150203</t>
  </si>
  <si>
    <t>OFF-AP-10001469</t>
  </si>
  <si>
    <t>Fellowes 8 Outlet Superior Workstation Surge Protector</t>
  </si>
  <si>
    <t>US-2017-101518</t>
  </si>
  <si>
    <t>CA-2015-149636</t>
  </si>
  <si>
    <t>OFF-PA-10004041</t>
  </si>
  <si>
    <t>It's Hot Message Books with Stickers, 2 3/4" x 5"</t>
  </si>
  <si>
    <t>US-2017-146213</t>
  </si>
  <si>
    <t>CA-2015-108588</t>
  </si>
  <si>
    <t>US-2017-138086</t>
  </si>
  <si>
    <t>OFF-AP-10000027</t>
  </si>
  <si>
    <t>Hoover Commercial SteamVac</t>
  </si>
  <si>
    <t>CA-2015-139374</t>
  </si>
  <si>
    <t>CA-2016-113978</t>
  </si>
  <si>
    <t>US-2015-150231</t>
  </si>
  <si>
    <t>CA-2016-106915</t>
  </si>
  <si>
    <t>US-2016-109260</t>
  </si>
  <si>
    <t>TEC-AC-10002637</t>
  </si>
  <si>
    <t>Logitech�VX Revolution Cordless Laser Mouse for Notebooks (Black)</t>
  </si>
  <si>
    <t>CA-2017-104850</t>
  </si>
  <si>
    <t>CA-2017-140508</t>
  </si>
  <si>
    <t>CA-2017-143294</t>
  </si>
  <si>
    <t>CA-2016-165673</t>
  </si>
  <si>
    <t>CA-2017-134418</t>
  </si>
  <si>
    <t>US-2016-106313</t>
  </si>
  <si>
    <t>CA-2014-105872</t>
  </si>
  <si>
    <t>CA-2017-108287</t>
  </si>
  <si>
    <t>CA-2017-141103</t>
  </si>
  <si>
    <t>TEC-PH-10003589</t>
  </si>
  <si>
    <t>invisibleSHIELD by ZAGG Smudge-Free Screen Protector</t>
  </si>
  <si>
    <t>CA-2014-154781</t>
  </si>
  <si>
    <t>CA-2015-147816</t>
  </si>
  <si>
    <t>CA-2017-105326</t>
  </si>
  <si>
    <t>CA-2016-133613</t>
  </si>
  <si>
    <t>CA-2015-109113</t>
  </si>
  <si>
    <t>CA-2015-156153</t>
  </si>
  <si>
    <t>CA-2015-133242</t>
  </si>
  <si>
    <t>FUR-FU-10003464</t>
  </si>
  <si>
    <t>Seth Thomas 8 1/2" Cubicle Clock</t>
  </si>
  <si>
    <t>CA-2015-158323</t>
  </si>
  <si>
    <t>CA-2015-161795</t>
  </si>
  <si>
    <t>CA-2017-100902</t>
  </si>
  <si>
    <t>OFF-PA-10002558</t>
  </si>
  <si>
    <t>Xerox 1938</t>
  </si>
  <si>
    <t>CA-2017-112844</t>
  </si>
  <si>
    <t>CA-2016-158925</t>
  </si>
  <si>
    <t>CA-2014-155390</t>
  </si>
  <si>
    <t>CA-2017-123071</t>
  </si>
  <si>
    <t>OFF-PA-10003729</t>
  </si>
  <si>
    <t>Xerox 1998</t>
  </si>
  <si>
    <t>CA-2017-156391</t>
  </si>
  <si>
    <t>CA-2015-103093</t>
  </si>
  <si>
    <t>US-2017-118941</t>
  </si>
  <si>
    <t>CA-2015-169299</t>
  </si>
  <si>
    <t>CA-2017-154088</t>
  </si>
  <si>
    <t>CA-2016-155978</t>
  </si>
  <si>
    <t>CA-2016-108196</t>
  </si>
  <si>
    <t>CA-2016-152800</t>
  </si>
  <si>
    <t>CA-2014-166961</t>
  </si>
  <si>
    <t>CA-2016-139381</t>
  </si>
  <si>
    <t>CA-2015-132136</t>
  </si>
  <si>
    <t>CA-2016-162236</t>
  </si>
  <si>
    <t>US-2014-111353</t>
  </si>
  <si>
    <t>US-2016-117037</t>
  </si>
  <si>
    <t>OFF-BI-10000279</t>
  </si>
  <si>
    <t>Acco Recycled 2" Capacity Laser Printer Hanging Data Binders</t>
  </si>
  <si>
    <t>CA-2017-160801</t>
  </si>
  <si>
    <t>OFF-BI-10001132</t>
  </si>
  <si>
    <t>Acco PRESSTEX Data Binder with Storage Hooks, Dark Blue, 9 1/2" X 11"</t>
  </si>
  <si>
    <t>CA-2016-108364</t>
  </si>
  <si>
    <t>CA-2017-169362</t>
  </si>
  <si>
    <t>CA-2015-127481</t>
  </si>
  <si>
    <t>CA-2015-112711</t>
  </si>
  <si>
    <t>TEC-PH-10000526</t>
  </si>
  <si>
    <t>Vtech CS6719</t>
  </si>
  <si>
    <t>US-2015-145121</t>
  </si>
  <si>
    <t>CA-2017-166184</t>
  </si>
  <si>
    <t>CA-2017-157413</t>
  </si>
  <si>
    <t>CA-2014-143637</t>
  </si>
  <si>
    <t>CA-2015-102260</t>
  </si>
  <si>
    <t>US-2016-137295</t>
  </si>
  <si>
    <t>CA-2016-134334</t>
  </si>
  <si>
    <t>US-2017-109316</t>
  </si>
  <si>
    <t>CA-2016-138478</t>
  </si>
  <si>
    <t>CA-2017-150469</t>
  </si>
  <si>
    <t>CA-2017-152436</t>
  </si>
  <si>
    <t>OFF-ST-10000036</t>
  </si>
  <si>
    <t>Recycled Data-Pak for Archival Bound Computer Printouts, 12-1/2 x 12-1/2 x 16</t>
  </si>
  <si>
    <t>CA-2016-169334</t>
  </si>
  <si>
    <t>US-2014-115413</t>
  </si>
  <si>
    <t>CA-2014-125150</t>
  </si>
  <si>
    <t>CA-2015-127327</t>
  </si>
  <si>
    <t>CA-2017-117114</t>
  </si>
  <si>
    <t>CA-2015-137302</t>
  </si>
  <si>
    <t>CA-2016-112382</t>
  </si>
  <si>
    <t>CA-2015-128958</t>
  </si>
  <si>
    <t>CA-2015-106257</t>
  </si>
  <si>
    <t>CA-2015-149083</t>
  </si>
  <si>
    <t>US-2014-137869</t>
  </si>
  <si>
    <t>CA-2016-116603</t>
  </si>
  <si>
    <t>CA-2014-158470</t>
  </si>
  <si>
    <t>US-2017-123834</t>
  </si>
  <si>
    <t>CA-2015-125976</t>
  </si>
  <si>
    <t>CA-2016-128706</t>
  </si>
  <si>
    <t>FUR-FU-10004053</t>
  </si>
  <si>
    <t>DAX Two-Tone Silver Metal Document Frame</t>
  </si>
  <si>
    <t>CA-2016-104311</t>
  </si>
  <si>
    <t>CA-2014-169649</t>
  </si>
  <si>
    <t>CA-2015-144890</t>
  </si>
  <si>
    <t>CA-2017-135587</t>
  </si>
  <si>
    <t>CA-2014-103429</t>
  </si>
  <si>
    <t>CA-2017-152261</t>
  </si>
  <si>
    <t>CA-2015-142993</t>
  </si>
  <si>
    <t>CA-2015-143364</t>
  </si>
  <si>
    <t>CA-2014-100972</t>
  </si>
  <si>
    <t>CA-2016-136994</t>
  </si>
  <si>
    <t>US-2017-166233</t>
  </si>
  <si>
    <t>CA-2017-122112</t>
  </si>
  <si>
    <t>CA-2016-101672</t>
  </si>
  <si>
    <t>CA-2017-168403</t>
  </si>
  <si>
    <t>CA-2015-148705</t>
  </si>
  <si>
    <t>CA-2016-160241</t>
  </si>
  <si>
    <t>CA-2016-155747</t>
  </si>
  <si>
    <t>CA-2017-118017</t>
  </si>
  <si>
    <t>OFF-AR-10003856</t>
  </si>
  <si>
    <t>Newell 344</t>
  </si>
  <si>
    <t>CA-2016-113117</t>
  </si>
  <si>
    <t>CA-2016-148684</t>
  </si>
  <si>
    <t>CA-2017-125367</t>
  </si>
  <si>
    <t>CA-2017-124744</t>
  </si>
  <si>
    <t>CA-2017-128363</t>
  </si>
  <si>
    <t>CA-2015-126669</t>
  </si>
  <si>
    <t>OFF-PA-10001357</t>
  </si>
  <si>
    <t>Xerox 1886</t>
  </si>
  <si>
    <t>US-2015-118766</t>
  </si>
  <si>
    <t>CA-2016-112585</t>
  </si>
  <si>
    <t>CA-2016-149762</t>
  </si>
  <si>
    <t>CA-2016-167605</t>
  </si>
  <si>
    <t>US-2017-105697</t>
  </si>
  <si>
    <t>OFF-ST-10003996</t>
  </si>
  <si>
    <t>Letter/Legal File Tote with Clear Snap-On Lid, Black Granite</t>
  </si>
  <si>
    <t>CA-2017-165323</t>
  </si>
  <si>
    <t>TEC-MA-10003673</t>
  </si>
  <si>
    <t>Hewlett-Packard Desktjet 6988DT Refurbished Printer</t>
  </si>
  <si>
    <t>CA-2015-110891</t>
  </si>
  <si>
    <t>CA-2017-100783</t>
  </si>
  <si>
    <t>CA-2015-152513</t>
  </si>
  <si>
    <t>CA-2017-139822</t>
  </si>
  <si>
    <t>CA-2017-107713</t>
  </si>
  <si>
    <t>CA-2017-134096</t>
  </si>
  <si>
    <t>CA-2016-125843</t>
  </si>
  <si>
    <t>OFF-BI-10002309</t>
  </si>
  <si>
    <t>Avery Heavy-Duty EZD  Binder With Locking Rings</t>
  </si>
  <si>
    <t>CA-2017-120404</t>
  </si>
  <si>
    <t>TEC-AC-10003433</t>
  </si>
  <si>
    <t>Maxell 4.7GB DVD+R 5/Pack</t>
  </si>
  <si>
    <t>CA-2017-167549</t>
  </si>
  <si>
    <t>CA-2016-120082</t>
  </si>
  <si>
    <t>US-2016-168095</t>
  </si>
  <si>
    <t>CA-2017-166093</t>
  </si>
  <si>
    <t>CA-2016-146325</t>
  </si>
  <si>
    <t>CA-2017-134194</t>
  </si>
  <si>
    <t>CA-2014-131009</t>
  </si>
  <si>
    <t>CA-2015-145814</t>
  </si>
  <si>
    <t>CA-2014-138359</t>
  </si>
  <si>
    <t>CA-2017-131807</t>
  </si>
  <si>
    <t>CA-2017-104864</t>
  </si>
  <si>
    <t>CA-2015-138219</t>
  </si>
  <si>
    <t>CA-2016-157707</t>
  </si>
  <si>
    <t>FUR-BO-10001567</t>
  </si>
  <si>
    <t>Bush Westfield Collection Bookcases, Dark Cherry Finish, Fully Assembled</t>
  </si>
  <si>
    <t>US-2015-126753</t>
  </si>
  <si>
    <t>CA-2014-166051</t>
  </si>
  <si>
    <t>TEC-PH-10002680</t>
  </si>
  <si>
    <t>Samsung Galaxy Note 3</t>
  </si>
  <si>
    <t>CA-2015-113040</t>
  </si>
  <si>
    <t>CA-2014-103800</t>
  </si>
  <si>
    <t>CA-2014-113383</t>
  </si>
  <si>
    <t>CA-2017-152499</t>
  </si>
  <si>
    <t>CA-2016-151498</t>
  </si>
  <si>
    <t>CA-2016-137939</t>
  </si>
  <si>
    <t>US-2016-117793</t>
  </si>
  <si>
    <t>CA-2016-133872</t>
  </si>
  <si>
    <t>US-2015-165743</t>
  </si>
  <si>
    <t>US-2017-105998</t>
  </si>
  <si>
    <t>US-2014-148194</t>
  </si>
  <si>
    <t>US-2015-151407</t>
  </si>
  <si>
    <t>CA-2015-110870</t>
  </si>
  <si>
    <t>TEC-AC-10002926</t>
  </si>
  <si>
    <t>Logitech Wireless Marathon Mouse M705</t>
  </si>
  <si>
    <t>CA-2014-143210</t>
  </si>
  <si>
    <t>TEC-PH-10004434</t>
  </si>
  <si>
    <t>Cisco IP�Phone�7961G VoIP�phone�- Dark gray</t>
  </si>
  <si>
    <t>CA-2016-139808</t>
  </si>
  <si>
    <t>CA-2015-110863</t>
  </si>
  <si>
    <t>CA-2014-127859</t>
  </si>
  <si>
    <t>US-2015-136427</t>
  </si>
  <si>
    <t>CA-2017-120168</t>
  </si>
  <si>
    <t>US-2014-131870</t>
  </si>
  <si>
    <t>CA-2017-114804</t>
  </si>
  <si>
    <t>CA-2017-167227</t>
  </si>
  <si>
    <t>CA-2014-129189</t>
  </si>
  <si>
    <t>CA-2015-132465</t>
  </si>
  <si>
    <t>CA-2016-166373</t>
  </si>
  <si>
    <t>CA-2016-158806</t>
  </si>
  <si>
    <t>CA-2015-119690</t>
  </si>
  <si>
    <t>CA-2015-153738</t>
  </si>
  <si>
    <t>CA-2017-169012</t>
  </si>
  <si>
    <t>OFF-AP-10003278</t>
  </si>
  <si>
    <t>Belkin 7-Outlet SurgeMaster Home Series</t>
  </si>
  <si>
    <t>CA-2017-109393</t>
  </si>
  <si>
    <t>CA-2017-121489</t>
  </si>
  <si>
    <t>US-2017-133081</t>
  </si>
  <si>
    <t>CA-2017-165008</t>
  </si>
  <si>
    <t>CA-2016-145611</t>
  </si>
  <si>
    <t>CA-2016-113600</t>
  </si>
  <si>
    <t>CA-2017-130834</t>
  </si>
  <si>
    <t>CA-2016-168543</t>
  </si>
  <si>
    <t>CA-2014-144974</t>
  </si>
  <si>
    <t>CA-2014-109904</t>
  </si>
  <si>
    <t>CA-2017-152205</t>
  </si>
  <si>
    <t>CA-2015-121188</t>
  </si>
  <si>
    <t>CA-2015-156013</t>
  </si>
  <si>
    <t>CA-2016-132997</t>
  </si>
  <si>
    <t>TEC-PH-10000586</t>
  </si>
  <si>
    <t>AT&amp;T SB67148 SynJ</t>
  </si>
  <si>
    <t>US-2015-160563</t>
  </si>
  <si>
    <t>CA-2017-151750</t>
  </si>
  <si>
    <t>CA-2015-106187</t>
  </si>
  <si>
    <t>US-2016-164945</t>
  </si>
  <si>
    <t>CA-2015-150714</t>
  </si>
  <si>
    <t>OFF-LA-10001474</t>
  </si>
  <si>
    <t>Avery 477</t>
  </si>
  <si>
    <t>CA-2016-105753</t>
  </si>
  <si>
    <t>LC-16960</t>
  </si>
  <si>
    <t>Lindsay Castell</t>
  </si>
  <si>
    <t>CA-2017-120894</t>
  </si>
  <si>
    <t>CA-2016-106621</t>
  </si>
  <si>
    <t>CA-2015-107020</t>
  </si>
  <si>
    <t>US-2015-117492</t>
  </si>
  <si>
    <t>CA-2014-101392</t>
  </si>
  <si>
    <t>CA-2015-127502</t>
  </si>
  <si>
    <t>CA-2017-143658</t>
  </si>
  <si>
    <t>CA-2017-133046</t>
  </si>
  <si>
    <t>CA-2017-122798</t>
  </si>
  <si>
    <t>CA-2016-169663</t>
  </si>
  <si>
    <t>CA-2015-149846</t>
  </si>
  <si>
    <t>CA-2017-159149</t>
  </si>
  <si>
    <t>FUR-BO-10001601</t>
  </si>
  <si>
    <t>Sauder Mission Library with Doors, Fruitwood Finish</t>
  </si>
  <si>
    <t>US-2017-167570</t>
  </si>
  <si>
    <t>CA-2017-160122</t>
  </si>
  <si>
    <t>CA-2016-130393</t>
  </si>
  <si>
    <t>CA-2017-144820</t>
  </si>
  <si>
    <t>CA-2017-101014</t>
  </si>
  <si>
    <t>FUR-FU-10003374</t>
  </si>
  <si>
    <t>Electrix Fluorescent Magnifier Lamps &amp; Weighted Base</t>
  </si>
  <si>
    <t>CA-2017-105543</t>
  </si>
  <si>
    <t>US-2017-113201</t>
  </si>
  <si>
    <t>US-2017-106551</t>
  </si>
  <si>
    <t>CA-2016-116722</t>
  </si>
  <si>
    <t>CA-2014-138128</t>
  </si>
  <si>
    <t>US-2017-150070</t>
  </si>
  <si>
    <t>CA-2015-137064</t>
  </si>
  <si>
    <t>OFF-BI-10002049</t>
  </si>
  <si>
    <t>UniKeep View Case Binders</t>
  </si>
  <si>
    <t>CA-2017-157350</t>
  </si>
  <si>
    <t>CA-2014-127866</t>
  </si>
  <si>
    <t>CA-2015-131352</t>
  </si>
  <si>
    <t>CA-2015-121776</t>
  </si>
  <si>
    <t>CA-2016-118073</t>
  </si>
  <si>
    <t>CA-2014-103219</t>
  </si>
  <si>
    <t>CA-2016-102561</t>
  </si>
  <si>
    <t>CA-2016-100993</t>
  </si>
  <si>
    <t>US-2014-112949</t>
  </si>
  <si>
    <t>US-2017-146822</t>
  </si>
  <si>
    <t>US-2016-131058</t>
  </si>
  <si>
    <t>CA-2014-167997</t>
  </si>
  <si>
    <t>CA-2017-140151</t>
  </si>
  <si>
    <t>US-2017-143770</t>
  </si>
  <si>
    <t>CA-2016-131296</t>
  </si>
  <si>
    <t>CA-2016-103464</t>
  </si>
  <si>
    <t>CA-2017-136238</t>
  </si>
  <si>
    <t>CA-2016-120803</t>
  </si>
  <si>
    <t>CA-2016-134138</t>
  </si>
  <si>
    <t>CA-2015-120915</t>
  </si>
  <si>
    <t>CA-2015-168207</t>
  </si>
  <si>
    <t>CA-2016-144148</t>
  </si>
  <si>
    <t>CA-2017-107174</t>
  </si>
  <si>
    <t>CA-2016-146150</t>
  </si>
  <si>
    <t>CA-2014-114125</t>
  </si>
  <si>
    <t>CA-2016-114944</t>
  </si>
  <si>
    <t>HE-14800</t>
  </si>
  <si>
    <t>Harold Engle</t>
  </si>
  <si>
    <t>CA-2016-135965</t>
  </si>
  <si>
    <t>CA-2017-149699</t>
  </si>
  <si>
    <t>CA-2016-166429</t>
  </si>
  <si>
    <t>CA-2015-112767</t>
  </si>
  <si>
    <t>FUR-TA-10003469</t>
  </si>
  <si>
    <t>Balt Split Level Computer Training Table</t>
  </si>
  <si>
    <t>CA-2015-119879</t>
  </si>
  <si>
    <t>CA-2017-155642</t>
  </si>
  <si>
    <t>US-2017-101721</t>
  </si>
  <si>
    <t>CA-2015-136728</t>
  </si>
  <si>
    <t>CA-2016-127194</t>
  </si>
  <si>
    <t>CA-2015-140375</t>
  </si>
  <si>
    <t>US-2017-155866</t>
  </si>
  <si>
    <t>CA-2015-141327</t>
  </si>
  <si>
    <t>CA-2015-136700</t>
  </si>
  <si>
    <t>CA-2017-102736</t>
  </si>
  <si>
    <t>CA-2017-125269</t>
  </si>
  <si>
    <t>CA-2015-114811</t>
  </si>
  <si>
    <t>CA-2015-122266</t>
  </si>
  <si>
    <t>CA-2015-141565</t>
  </si>
  <si>
    <t>CA-2017-128769</t>
  </si>
  <si>
    <t>CA-2016-116337</t>
  </si>
  <si>
    <t>FUR-FU-10002030</t>
  </si>
  <si>
    <t>Executive Impressions 14" Contract Wall Clock with Quartz Movement</t>
  </si>
  <si>
    <t>CA-2015-120845</t>
  </si>
  <si>
    <t>CA-2014-120775</t>
  </si>
  <si>
    <t>CA-2014-152905</t>
  </si>
  <si>
    <t>CA-2016-104633</t>
  </si>
  <si>
    <t>CA-2017-104136</t>
  </si>
  <si>
    <t>CA-2016-123050</t>
  </si>
  <si>
    <t>CA-2016-162355</t>
  </si>
  <si>
    <t>CA-2014-158225</t>
  </si>
  <si>
    <t>CA-2017-102204</t>
  </si>
  <si>
    <t>OFF-SU-10001212</t>
  </si>
  <si>
    <t>Kleencut Forged Office Shears by Acme United Corporation</t>
  </si>
  <si>
    <t>CA-2017-103065</t>
  </si>
  <si>
    <t>CA-2014-109855</t>
  </si>
  <si>
    <t>CA-2014-109897</t>
  </si>
  <si>
    <t>US-2014-143581</t>
  </si>
  <si>
    <t>OFF-ST-10000991</t>
  </si>
  <si>
    <t>Space Solutions HD Industrial Steel Shelving.</t>
  </si>
  <si>
    <t>CA-2015-129217</t>
  </si>
  <si>
    <t>CA-2016-133816</t>
  </si>
  <si>
    <t>CA-2015-140221</t>
  </si>
  <si>
    <t>CA-2017-152310</t>
  </si>
  <si>
    <t>CA-2016-118101</t>
  </si>
  <si>
    <t>CA-2016-100307</t>
  </si>
  <si>
    <t>OFF-PA-10002552</t>
  </si>
  <si>
    <t>Xerox 1958</t>
  </si>
  <si>
    <t>CA-2015-138457</t>
  </si>
  <si>
    <t>CA-2014-131800</t>
  </si>
  <si>
    <t>OFF-AP-10004136</t>
  </si>
  <si>
    <t>Kensington 6 Outlet SmartSocket Surge Protector</t>
  </si>
  <si>
    <t>CA-2014-118304</t>
  </si>
  <si>
    <t>CA-2017-121790</t>
  </si>
  <si>
    <t>CA-2016-169670</t>
  </si>
  <si>
    <t>CA-2016-139549</t>
  </si>
  <si>
    <t>FUR-CH-10001802</t>
  </si>
  <si>
    <t>Hon Every-Day Chair Series Swivel Task Chairs</t>
  </si>
  <si>
    <t>CA-2015-104059</t>
  </si>
  <si>
    <t>CA-2017-164112</t>
  </si>
  <si>
    <t>CA-2015-143882</t>
  </si>
  <si>
    <t>US-2016-139262</t>
  </si>
  <si>
    <t>CA-2017-146192</t>
  </si>
  <si>
    <t>CA-2017-134810</t>
  </si>
  <si>
    <t>CA-2015-154284</t>
  </si>
  <si>
    <t>TEC-MA-10004241</t>
  </si>
  <si>
    <t>Star Micronics TSP800 TSP847IIU Receipt Printer</t>
  </si>
  <si>
    <t>CA-2014-156244</t>
  </si>
  <si>
    <t>OFF-PA-10000295</t>
  </si>
  <si>
    <t>Xerox 229</t>
  </si>
  <si>
    <t>CA-2015-106362</t>
  </si>
  <si>
    <t>US-2017-168802</t>
  </si>
  <si>
    <t>US-2017-146906</t>
  </si>
  <si>
    <t>CA-2016-166380</t>
  </si>
  <si>
    <t>US-2015-158911</t>
  </si>
  <si>
    <t>US-2014-103338</t>
  </si>
  <si>
    <t>CA-2015-109169</t>
  </si>
  <si>
    <t>US-2017-167318</t>
  </si>
  <si>
    <t>US-2014-120313</t>
  </si>
  <si>
    <t>CA-2017-135419</t>
  </si>
  <si>
    <t>CA-2016-128671</t>
  </si>
  <si>
    <t>CA-2016-149335</t>
  </si>
  <si>
    <t>CA-2014-168312</t>
  </si>
  <si>
    <t>US-2017-105935</t>
  </si>
  <si>
    <t>CA-2014-161508</t>
  </si>
  <si>
    <t>CA-2017-130904</t>
  </si>
  <si>
    <t>CA-2017-133620</t>
  </si>
  <si>
    <t>CA-2015-142937</t>
  </si>
  <si>
    <t>US-2016-149790</t>
  </si>
  <si>
    <t>CA-2016-130778</t>
  </si>
  <si>
    <t>OFF-AP-10000595</t>
  </si>
  <si>
    <t>Disposable Triple-Filter Dust Bags</t>
  </si>
  <si>
    <t>CA-2017-144456</t>
  </si>
  <si>
    <t>CA-2017-103478</t>
  </si>
  <si>
    <t>CA-2017-118577</t>
  </si>
  <si>
    <t>CA-2017-113572</t>
  </si>
  <si>
    <t>TEC-AC-10002370</t>
  </si>
  <si>
    <t>Maxell CD-R Discs</t>
  </si>
  <si>
    <t>CA-2016-153269</t>
  </si>
  <si>
    <t>CA-2017-161655</t>
  </si>
  <si>
    <t>CA-2016-101469</t>
  </si>
  <si>
    <t>OFF-AR-10003986</t>
  </si>
  <si>
    <t>Avery Hi-Liter Pen Style Six-Color Fluorescent Set</t>
  </si>
  <si>
    <t>CA-2014-153087</t>
  </si>
  <si>
    <t>OFF-PA-10001243</t>
  </si>
  <si>
    <t>Xerox 1983</t>
  </si>
  <si>
    <t>CA-2017-135076</t>
  </si>
  <si>
    <t>CA-2014-161634</t>
  </si>
  <si>
    <t>CA-2017-141481</t>
  </si>
  <si>
    <t>CA-2016-132549</t>
  </si>
  <si>
    <t>US-2014-155544</t>
  </si>
  <si>
    <t>US-2015-115238</t>
  </si>
  <si>
    <t>CA-2017-132199</t>
  </si>
  <si>
    <t>CA-2016-163174</t>
  </si>
  <si>
    <t>CA-2014-110555</t>
  </si>
  <si>
    <t>OFF-ST-10000876</t>
  </si>
  <si>
    <t>Eldon Simplefile Box Office</t>
  </si>
  <si>
    <t>CA-2017-147207</t>
  </si>
  <si>
    <t>CA-2017-137631</t>
  </si>
  <si>
    <t>CA-2017-157273</t>
  </si>
  <si>
    <t>CA-2014-109918</t>
  </si>
  <si>
    <t>OFF-SU-10004290</t>
  </si>
  <si>
    <t>Acme Design Line 8" Stainless Steel Bent Scissors w/Champagne Handles, 3-1/8" Cut</t>
  </si>
  <si>
    <t>CA-2016-118745</t>
  </si>
  <si>
    <t>CA-2016-163972</t>
  </si>
  <si>
    <t>CA-2014-165393</t>
  </si>
  <si>
    <t>CA-2016-113726</t>
  </si>
  <si>
    <t>CA-2016-152940</t>
  </si>
  <si>
    <t>CA-2015-158701</t>
  </si>
  <si>
    <t>CA-2017-156272</t>
  </si>
  <si>
    <t>CA-2015-162964</t>
  </si>
  <si>
    <t>CA-2014-103527</t>
  </si>
  <si>
    <t>CA-2016-134544</t>
  </si>
  <si>
    <t>CA-2016-163048</t>
  </si>
  <si>
    <t>CA-2016-145135</t>
  </si>
  <si>
    <t>CA-2017-137582</t>
  </si>
  <si>
    <t>CA-2015-149601</t>
  </si>
  <si>
    <t>CA-2014-139423</t>
  </si>
  <si>
    <t>CA-2016-102596</t>
  </si>
  <si>
    <t>CA-2017-153227</t>
  </si>
  <si>
    <t>CA-2017-110625</t>
  </si>
  <si>
    <t>CA-2016-142594</t>
  </si>
  <si>
    <t>CA-2014-152254</t>
  </si>
  <si>
    <t>US-2014-120236</t>
  </si>
  <si>
    <t>CA-2017-120061</t>
  </si>
  <si>
    <t>CA-2015-133837</t>
  </si>
  <si>
    <t>CA-2015-110814</t>
  </si>
  <si>
    <t>CA-2016-154067</t>
  </si>
  <si>
    <t>CA-2017-140480</t>
  </si>
  <si>
    <t>CA-2015-134082</t>
  </si>
  <si>
    <t>CA-2016-130820</t>
  </si>
  <si>
    <t>CA-2016-159765</t>
  </si>
  <si>
    <t>CA-2017-132290</t>
  </si>
  <si>
    <t>CA-2016-147109</t>
  </si>
  <si>
    <t>CA-2017-107265</t>
  </si>
  <si>
    <t>CA-2017-118199</t>
  </si>
  <si>
    <t>CA-2017-150091</t>
  </si>
  <si>
    <t>CA-2016-137652</t>
  </si>
  <si>
    <t>CA-2015-128356</t>
  </si>
  <si>
    <t>CA-2017-167017</t>
  </si>
  <si>
    <t>US-2017-132220</t>
  </si>
  <si>
    <t>CA-2016-118129</t>
  </si>
  <si>
    <t>US-2014-113124</t>
  </si>
  <si>
    <t>CA-2017-155621</t>
  </si>
  <si>
    <t>US-2014-127635</t>
  </si>
  <si>
    <t>CA-2015-151470</t>
  </si>
  <si>
    <t>CA-2015-112823</t>
  </si>
  <si>
    <t>CA-2014-108861</t>
  </si>
  <si>
    <t>CA-2017-114370</t>
  </si>
  <si>
    <t>CA-2016-158302</t>
  </si>
  <si>
    <t>CA-2017-145779</t>
  </si>
  <si>
    <t>US-2016-155173</t>
  </si>
  <si>
    <t>CA-2017-125451</t>
  </si>
  <si>
    <t>CA-2014-131387</t>
  </si>
  <si>
    <t>CA-2016-125087</t>
  </si>
  <si>
    <t>CA-2016-154081</t>
  </si>
  <si>
    <t>US-2017-118556</t>
  </si>
  <si>
    <t>CA-2014-126200</t>
  </si>
  <si>
    <t>CA-2014-146500</t>
  </si>
  <si>
    <t>CA-2015-169537</t>
  </si>
  <si>
    <t>CA-2014-100881</t>
  </si>
  <si>
    <t>CA-2015-144043</t>
  </si>
  <si>
    <t>CA-2015-116512</t>
  </si>
  <si>
    <t>CA-2015-101000</t>
  </si>
  <si>
    <t>CA-2016-168557</t>
  </si>
  <si>
    <t>US-2016-164196</t>
  </si>
  <si>
    <t>US-2017-132031</t>
  </si>
  <si>
    <t>CA-2015-169733</t>
  </si>
  <si>
    <t>CA-2017-169404</t>
  </si>
  <si>
    <t>CA-2017-134880</t>
  </si>
  <si>
    <t>CA-2015-145758</t>
  </si>
  <si>
    <t>TEC-MA-10004552</t>
  </si>
  <si>
    <t>Star Micronics TSP100 TSP143LAN Receipt Printer</t>
  </si>
  <si>
    <t>CA-2017-158736</t>
  </si>
  <si>
    <t>OFF-AR-10002578</t>
  </si>
  <si>
    <t>Newell 335</t>
  </si>
  <si>
    <t>US-2016-119270</t>
  </si>
  <si>
    <t>CA-2014-109890</t>
  </si>
  <si>
    <t>CA-2016-138583</t>
  </si>
  <si>
    <t>US-2017-118535</t>
  </si>
  <si>
    <t>CA-2016-126284</t>
  </si>
  <si>
    <t>CA-2017-142391</t>
  </si>
  <si>
    <t>CA-2017-124716</t>
  </si>
  <si>
    <t>BD-11560</t>
  </si>
  <si>
    <t>Brendan Dodson</t>
  </si>
  <si>
    <t>CA-2016-158841</t>
  </si>
  <si>
    <t>CA-2017-106824</t>
  </si>
  <si>
    <t>OFF-FA-10001135</t>
  </si>
  <si>
    <t>Brites Rubber Bands, 1 1/2 oz. Box</t>
  </si>
  <si>
    <t>CA-2015-109190</t>
  </si>
  <si>
    <t>OFF-PA-10000069</t>
  </si>
  <si>
    <t>TOPS 4 x 6 Fluorescent Color Memo Sheets, 500 Sheets per Pack</t>
  </si>
  <si>
    <t>CA-2016-143154</t>
  </si>
  <si>
    <t>TEC-AC-10002942</t>
  </si>
  <si>
    <t>WD My Passport Ultra 1TB Portable External Hard Drive</t>
  </si>
  <si>
    <t>CA-2014-169061</t>
  </si>
  <si>
    <t>CA-2015-102316</t>
  </si>
  <si>
    <t>CA-2014-164903</t>
  </si>
  <si>
    <t>OFF-PA-10003363</t>
  </si>
  <si>
    <t>Xerox 204</t>
  </si>
  <si>
    <t>CA-2016-109400</t>
  </si>
  <si>
    <t>CA-2016-130400</t>
  </si>
  <si>
    <t>CA-2015-135853</t>
  </si>
  <si>
    <t>CA-2016-103359</t>
  </si>
  <si>
    <t>CA-2016-144645</t>
  </si>
  <si>
    <t>CA-2017-141614</t>
  </si>
  <si>
    <t>CA-2015-122168</t>
  </si>
  <si>
    <t>CA-2016-132899</t>
  </si>
  <si>
    <t>CA-2017-149720</t>
  </si>
  <si>
    <t>CA-2017-118003</t>
  </si>
  <si>
    <t>FUR-FU-10002506</t>
  </si>
  <si>
    <t>Tensor "Hersey Kiss" Styled Floor Lamp</t>
  </si>
  <si>
    <t>CA-2016-141887</t>
  </si>
  <si>
    <t>US-2016-160206</t>
  </si>
  <si>
    <t>TEC-PH-10000148</t>
  </si>
  <si>
    <t>Cyber Acoustics AC-202b Speech Recognition Stereo Headset</t>
  </si>
  <si>
    <t>CA-2017-133074</t>
  </si>
  <si>
    <t>CA-2017-161172</t>
  </si>
  <si>
    <t>CA-2017-137624</t>
  </si>
  <si>
    <t>CA-2016-156748</t>
  </si>
  <si>
    <t>CA-2015-169677</t>
  </si>
  <si>
    <t>US-2014-163146</t>
  </si>
  <si>
    <t>CA-2015-157343</t>
  </si>
  <si>
    <t>HD-14785</t>
  </si>
  <si>
    <t>Harold Dahlen</t>
  </si>
  <si>
    <t>CA-2017-147354</t>
  </si>
  <si>
    <t>CA-2015-157287</t>
  </si>
  <si>
    <t>CA-2014-137575</t>
  </si>
  <si>
    <t>CA-2016-119074</t>
  </si>
  <si>
    <t>CA-2015-149566</t>
  </si>
  <si>
    <t>CA-2015-126186</t>
  </si>
  <si>
    <t>FUR-FU-10000073</t>
  </si>
  <si>
    <t>Deflect-O Glasstique Clear Desk Accessories</t>
  </si>
  <si>
    <t>CA-2015-121132</t>
  </si>
  <si>
    <t>CA-2014-140473</t>
  </si>
  <si>
    <t>US-2017-102904</t>
  </si>
  <si>
    <t>CA-2016-102092</t>
  </si>
  <si>
    <t>CA-2015-117884</t>
  </si>
  <si>
    <t>CA-2016-132829</t>
  </si>
  <si>
    <t>CA-2016-123540</t>
  </si>
  <si>
    <t>US-2017-108315</t>
  </si>
  <si>
    <t>CA-2016-134110</t>
  </si>
  <si>
    <t>US-2016-136581</t>
  </si>
  <si>
    <t>CA-2016-162390</t>
  </si>
  <si>
    <t>CA-2016-162222</t>
  </si>
  <si>
    <t>CA-2014-121629</t>
  </si>
  <si>
    <t>TEC-MA-10004679</t>
  </si>
  <si>
    <t>StarTech.com 10/100 VDSL2 Ethernet Extender Kit</t>
  </si>
  <si>
    <t>CA-2015-164623</t>
  </si>
  <si>
    <t>CA-2014-159849</t>
  </si>
  <si>
    <t>CA-2017-101273</t>
  </si>
  <si>
    <t>CA-2017-106747</t>
  </si>
  <si>
    <t>CA-2017-146164</t>
  </si>
  <si>
    <t>CA-2016-111605</t>
  </si>
  <si>
    <t>CA-2014-130673</t>
  </si>
  <si>
    <t>CA-2014-104808</t>
  </si>
  <si>
    <t>US-2017-132927</t>
  </si>
  <si>
    <t>CA-2017-162015</t>
  </si>
  <si>
    <t>CA-2015-138492</t>
  </si>
  <si>
    <t>CA-2017-145338</t>
  </si>
  <si>
    <t>CA-2017-126676</t>
  </si>
  <si>
    <t>CA-2017-101700</t>
  </si>
  <si>
    <t>CA-2017-159667</t>
  </si>
  <si>
    <t>CA-2014-111934</t>
  </si>
  <si>
    <t>US-2016-117387</t>
  </si>
  <si>
    <t>OFF-BI-10004308</t>
  </si>
  <si>
    <t>Avery Legal 4-Ring Binder</t>
  </si>
  <si>
    <t>CA-2014-141110</t>
  </si>
  <si>
    <t>US-2014-133949</t>
  </si>
  <si>
    <t>US-2016-116365</t>
  </si>
  <si>
    <t>CA-2017-162936</t>
  </si>
  <si>
    <t>CA-2014-151946</t>
  </si>
  <si>
    <t>CA-2017-123624</t>
  </si>
  <si>
    <t>CA-2016-146437</t>
  </si>
  <si>
    <t>CA-2016-138233</t>
  </si>
  <si>
    <t>CA-2016-165918</t>
  </si>
  <si>
    <t>CA-2017-117513</t>
  </si>
  <si>
    <t>CA-2017-132437</t>
  </si>
  <si>
    <t>US-2017-119319</t>
  </si>
  <si>
    <t>CA-2017-104318</t>
  </si>
  <si>
    <t>US-2016-114230</t>
  </si>
  <si>
    <t>CA-2015-136147</t>
  </si>
  <si>
    <t>CA-2015-156118</t>
  </si>
  <si>
    <t>CA-2015-164084</t>
  </si>
  <si>
    <t>CA-2016-107783</t>
  </si>
  <si>
    <t>CA-2017-159793</t>
  </si>
  <si>
    <t>CA-2014-160094</t>
  </si>
  <si>
    <t>CA-2017-151281</t>
  </si>
  <si>
    <t>CA-2017-118346</t>
  </si>
  <si>
    <t>CA-2014-129819</t>
  </si>
  <si>
    <t>US-2017-148551</t>
  </si>
  <si>
    <t>CA-2017-147767</t>
  </si>
  <si>
    <t>CA-2015-108259</t>
  </si>
  <si>
    <t>CA-2016-113341</t>
  </si>
  <si>
    <t>US-2015-131842</t>
  </si>
  <si>
    <t>CA-2016-164574</t>
  </si>
  <si>
    <t>CA-2014-142769</t>
  </si>
  <si>
    <t>CA-2016-168361</t>
  </si>
  <si>
    <t>CA-2016-153185</t>
  </si>
  <si>
    <t>CA-2017-124765</t>
  </si>
  <si>
    <t>CA-2015-131856</t>
  </si>
  <si>
    <t>CA-2017-126634</t>
  </si>
  <si>
    <t>CA-2016-118500</t>
  </si>
  <si>
    <t>CA-2016-163951</t>
  </si>
  <si>
    <t>CJ-11875</t>
  </si>
  <si>
    <t>Carl Jackson</t>
  </si>
  <si>
    <t>CA-2016-149916</t>
  </si>
  <si>
    <t>CA-2015-158918</t>
  </si>
  <si>
    <t>OFF-PA-10004947</t>
  </si>
  <si>
    <t>US-2014-159611</t>
  </si>
  <si>
    <t>CA-2017-163265</t>
  </si>
  <si>
    <t>CA-2017-141705</t>
  </si>
  <si>
    <t>CA-2016-112739</t>
  </si>
  <si>
    <t>CA-2016-143805</t>
  </si>
  <si>
    <t>CA-2014-133634</t>
  </si>
  <si>
    <t>CA-2017-101665</t>
  </si>
  <si>
    <t>CA-2016-155446</t>
  </si>
  <si>
    <t>CA-2017-137323</t>
  </si>
  <si>
    <t>CA-2016-144015</t>
  </si>
  <si>
    <t>CA-2014-101427</t>
  </si>
  <si>
    <t>CA-2016-136770</t>
  </si>
  <si>
    <t>CA-2016-118311</t>
  </si>
  <si>
    <t>TEC-AC-10000892</t>
  </si>
  <si>
    <t>NETGEAR N750 Dual Band Wi-Fi Gigabit Router</t>
  </si>
  <si>
    <t>US-2014-112795</t>
  </si>
  <si>
    <t>CA-2017-127096</t>
  </si>
  <si>
    <t>CA-2017-119284</t>
  </si>
  <si>
    <t>CA-2015-133494</t>
  </si>
  <si>
    <t>OFF-AP-10002906</t>
  </si>
  <si>
    <t>Hoover Replacement Belt for Commercial Guardsman Heavy-Duty Upright Vacuum</t>
  </si>
  <si>
    <t>CA-2016-111318</t>
  </si>
  <si>
    <t>US-2014-132745</t>
  </si>
  <si>
    <t>OFF-FA-10000254</t>
  </si>
  <si>
    <t>Sterling Rubber Bands by Alliance</t>
  </si>
  <si>
    <t>CA-2014-146815</t>
  </si>
  <si>
    <t>CA-2014-119144</t>
  </si>
  <si>
    <t>TEC-PH-10004188</t>
  </si>
  <si>
    <t>OtterBox Commuter Series Case - Samsung Galaxy S4</t>
  </si>
  <si>
    <t>CA-2014-105648</t>
  </si>
  <si>
    <t>US-2015-145422</t>
  </si>
  <si>
    <t>CA-2017-136623</t>
  </si>
  <si>
    <t>CA-2017-121678</t>
  </si>
  <si>
    <t>CA-2016-120824</t>
  </si>
  <si>
    <t>US-2016-135209</t>
  </si>
  <si>
    <t>CA-2017-148145</t>
  </si>
  <si>
    <t>CA-2015-103870</t>
  </si>
  <si>
    <t>CA-2015-111017</t>
  </si>
  <si>
    <t>CA-2017-116988</t>
  </si>
  <si>
    <t>US-2014-169390</t>
  </si>
  <si>
    <t>CA-2016-168774</t>
  </si>
  <si>
    <t>CA-2017-161592</t>
  </si>
  <si>
    <t>US-2017-131961</t>
  </si>
  <si>
    <t>CA-2016-102498</t>
  </si>
  <si>
    <t>CA-2015-113222</t>
  </si>
  <si>
    <t>US-2015-144771</t>
  </si>
  <si>
    <t>CA-2015-162376</t>
  </si>
  <si>
    <t>CA-2017-128076</t>
  </si>
  <si>
    <t>US-2015-163825</t>
  </si>
  <si>
    <t>CA-2016-105662</t>
  </si>
  <si>
    <t>OFF-PA-10001001</t>
  </si>
  <si>
    <t>Snap-A-Way Black Print Carbonless Speed Message, No Reply Area, Duplicate</t>
  </si>
  <si>
    <t>CA-2017-152198</t>
  </si>
  <si>
    <t>CA-2016-114307</t>
  </si>
  <si>
    <t>CA-2016-159891</t>
  </si>
  <si>
    <t>CA-2016-112578</t>
  </si>
  <si>
    <t>CA-2015-107083</t>
  </si>
  <si>
    <t>CA-2015-151722</t>
  </si>
  <si>
    <t>CA-2016-151148</t>
  </si>
  <si>
    <t>TEC-PH-10001870</t>
  </si>
  <si>
    <t>Lunatik TT5L-002 Taktik Strike Impact Protection System for iPhone 5</t>
  </si>
  <si>
    <t>CA-2017-115882</t>
  </si>
  <si>
    <t>CA-2015-132276</t>
  </si>
  <si>
    <t>CA-2016-163636</t>
  </si>
  <si>
    <t>CA-2016-102813</t>
  </si>
  <si>
    <t>CA-2017-135377</t>
  </si>
  <si>
    <t>CA-2015-165813</t>
  </si>
  <si>
    <t>CA-2015-133585</t>
  </si>
  <si>
    <t>CA-2016-116911</t>
  </si>
  <si>
    <t>US-2017-129224</t>
  </si>
  <si>
    <t>CA-2017-145765</t>
  </si>
  <si>
    <t>CA-2017-126914</t>
  </si>
  <si>
    <t>CA-2015-169572</t>
  </si>
  <si>
    <t>CA-2017-162075</t>
  </si>
  <si>
    <t>CA-2014-162992</t>
  </si>
  <si>
    <t>OFF-LA-10001934</t>
  </si>
  <si>
    <t>Avery 516</t>
  </si>
  <si>
    <t>CA-2016-106397</t>
  </si>
  <si>
    <t>US-2016-150140</t>
  </si>
  <si>
    <t>CA-2014-116666</t>
  </si>
  <si>
    <t>CA-2017-148992</t>
  </si>
  <si>
    <t>CA-2016-140935</t>
  </si>
  <si>
    <t>CA-2014-157644</t>
  </si>
  <si>
    <t>US-2017-100398</t>
  </si>
  <si>
    <t>CA-2016-113082</t>
  </si>
  <si>
    <t>US-2017-110646</t>
  </si>
  <si>
    <t>CA-2017-120614</t>
  </si>
  <si>
    <t>US-2016-140172</t>
  </si>
  <si>
    <t>CA-2015-127754</t>
  </si>
  <si>
    <t>CA-2015-144274</t>
  </si>
  <si>
    <t>CA-2015-142930</t>
  </si>
  <si>
    <t>CA-2017-100622</t>
  </si>
  <si>
    <t>CA-2017-117156</t>
  </si>
  <si>
    <t>OFF-EN-10003845</t>
  </si>
  <si>
    <t>Colored Envelopes</t>
  </si>
  <si>
    <t>CA-2015-115399</t>
  </si>
  <si>
    <t>US-2014-157847</t>
  </si>
  <si>
    <t>CA-2015-115168</t>
  </si>
  <si>
    <t>OFF-PA-10000528</t>
  </si>
  <si>
    <t>Xerox 1981</t>
  </si>
  <si>
    <t>CA-2014-109680</t>
  </si>
  <si>
    <t>CA-2016-167983</t>
  </si>
  <si>
    <t>CA-2015-145324</t>
  </si>
  <si>
    <t>CA-2015-153423</t>
  </si>
  <si>
    <t>US-2017-132675</t>
  </si>
  <si>
    <t>CA-2014-153808</t>
  </si>
  <si>
    <t>US-2016-112396</t>
  </si>
  <si>
    <t>CA-2014-141173</t>
  </si>
  <si>
    <t>CA-2017-156664</t>
  </si>
  <si>
    <t>CA-2015-140718</t>
  </si>
  <si>
    <t>CA-2014-119977</t>
  </si>
  <si>
    <t>OFF-PA-10003823</t>
  </si>
  <si>
    <t>Xerox 197</t>
  </si>
  <si>
    <t>US-2015-115343</t>
  </si>
  <si>
    <t>CA-2017-163671</t>
  </si>
  <si>
    <t>CA-2017-135909</t>
  </si>
  <si>
    <t>TEC-AC-10002335</t>
  </si>
  <si>
    <t>Logitech Media Keyboard K200</t>
  </si>
  <si>
    <t>US-2017-114356</t>
  </si>
  <si>
    <t>CA-2015-125934</t>
  </si>
  <si>
    <t>OFF-LA-10000414</t>
  </si>
  <si>
    <t>Avery 503</t>
  </si>
  <si>
    <t>CA-2015-158148</t>
  </si>
  <si>
    <t>OFF-AP-10003281</t>
  </si>
  <si>
    <t>Acco 6 Outlet Guardian Standard Surge Suppressor</t>
  </si>
  <si>
    <t>CA-2014-120411</t>
  </si>
  <si>
    <t>CA-2016-158260</t>
  </si>
  <si>
    <t>TEC-MA-10003176</t>
  </si>
  <si>
    <t>Okidata B400 Printer</t>
  </si>
  <si>
    <t>CA-2017-101805</t>
  </si>
  <si>
    <t>US-2014-105137</t>
  </si>
  <si>
    <t>TEC-MA-10002694</t>
  </si>
  <si>
    <t>Hewlett-Packard Deskjet F4180 All-in-One Color Ink-jet - Printer / copier / scanner</t>
  </si>
  <si>
    <t>CA-2017-142489</t>
  </si>
  <si>
    <t>US-2016-141264</t>
  </si>
  <si>
    <t>CA-2017-126928</t>
  </si>
  <si>
    <t>TEC-MA-10004626</t>
  </si>
  <si>
    <t>Lexmark 20R1285 X6650 Wireless All-in-One Printer</t>
  </si>
  <si>
    <t>US-2015-107944</t>
  </si>
  <si>
    <t>CA-2016-135594</t>
  </si>
  <si>
    <t>US-2017-115252</t>
  </si>
  <si>
    <t>CA-2014-107398</t>
  </si>
  <si>
    <t>CA-2014-169642</t>
  </si>
  <si>
    <t>CA-2017-103968</t>
  </si>
  <si>
    <t>CA-2016-147256</t>
  </si>
  <si>
    <t>CA-2016-162159</t>
  </si>
  <si>
    <t>CA-2015-111038</t>
  </si>
  <si>
    <t>CA-2014-124723</t>
  </si>
  <si>
    <t>CA-2016-167241</t>
  </si>
  <si>
    <t>CA-2015-163237</t>
  </si>
  <si>
    <t>CA-2016-150483</t>
  </si>
  <si>
    <t>FUR-FU-10001379</t>
  </si>
  <si>
    <t>Executive Impressions 16-1/2" Circular Wall Clock</t>
  </si>
  <si>
    <t>US-2016-126431</t>
  </si>
  <si>
    <t>CA-2016-139934</t>
  </si>
  <si>
    <t>CA-2015-109603</t>
  </si>
  <si>
    <t>CA-2017-160661</t>
  </si>
  <si>
    <t>CA-2017-102610</t>
  </si>
  <si>
    <t>TEC-AC-10000303</t>
  </si>
  <si>
    <t>Logitech M510 Wireless Mouse</t>
  </si>
  <si>
    <t>US-2016-144057</t>
  </si>
  <si>
    <t>CA-2014-160276</t>
  </si>
  <si>
    <t>CA-2014-132983</t>
  </si>
  <si>
    <t>CA-2016-145709</t>
  </si>
  <si>
    <t>CA-2017-133928</t>
  </si>
  <si>
    <t>CA-2016-168032</t>
  </si>
  <si>
    <t>TEC-PH-10004241</t>
  </si>
  <si>
    <t>Nokia Lumia 1020</t>
  </si>
  <si>
    <t>CA-2015-143616</t>
  </si>
  <si>
    <t>US-2015-168704</t>
  </si>
  <si>
    <t>CA-2017-143252</t>
  </si>
  <si>
    <t>FUR-FU-10001057</t>
  </si>
  <si>
    <t>Tensor Track Tree Floor Lamp</t>
  </si>
  <si>
    <t>CA-2016-102134</t>
  </si>
  <si>
    <t>CA-2017-130036</t>
  </si>
  <si>
    <t>CA-2015-134117</t>
  </si>
  <si>
    <t>CA-2014-130918</t>
  </si>
  <si>
    <t>OFF-SU-10003936</t>
  </si>
  <si>
    <t>Acme Serrated Blade Letter Opener</t>
  </si>
  <si>
    <t>CA-2016-159023</t>
  </si>
  <si>
    <t>CA-2017-111717</t>
  </si>
  <si>
    <t>CA-2014-154592</t>
  </si>
  <si>
    <t>CA-2014-128622</t>
  </si>
  <si>
    <t>CA-2017-148355</t>
  </si>
  <si>
    <t>CA-2014-132913</t>
  </si>
  <si>
    <t>CA-2017-150910</t>
  </si>
  <si>
    <t>CA-2014-156790</t>
  </si>
  <si>
    <t>CA-2014-126480</t>
  </si>
  <si>
    <t>OFF-PA-10004610</t>
  </si>
  <si>
    <t>Xerox 1900</t>
  </si>
  <si>
    <t>CA-2017-105620</t>
  </si>
  <si>
    <t>CA-2017-150266</t>
  </si>
  <si>
    <t>CA-2016-157280</t>
  </si>
  <si>
    <t>CA-2017-106691</t>
  </si>
  <si>
    <t>CA-2016-134180</t>
  </si>
  <si>
    <t>CA-2014-166730</t>
  </si>
  <si>
    <t>CA-2017-157469</t>
  </si>
  <si>
    <t>CA-2017-122308</t>
  </si>
  <si>
    <t>US-2014-149034</t>
  </si>
  <si>
    <t>CA-2017-159226</t>
  </si>
  <si>
    <t>CA-2017-156622</t>
  </si>
  <si>
    <t>CA-2014-119529</t>
  </si>
  <si>
    <t>CA-2015-150413</t>
  </si>
  <si>
    <t>CA-2014-108182</t>
  </si>
  <si>
    <t>OFF-BI-10001196</t>
  </si>
  <si>
    <t>Avery Flip-Chart Easel Binder, Black</t>
  </si>
  <si>
    <t>CA-2016-110898</t>
  </si>
  <si>
    <t>CA-2015-123092</t>
  </si>
  <si>
    <t>US-2015-128587</t>
  </si>
  <si>
    <t>FUR-FU-10003026</t>
  </si>
  <si>
    <t>Eldon Regeneration Recycled Desk Accessories, Black</t>
  </si>
  <si>
    <t>US-2017-139577</t>
  </si>
  <si>
    <t>CA-2017-159100</t>
  </si>
  <si>
    <t>CA-2014-109043</t>
  </si>
  <si>
    <t>OFF-PA-10000312</t>
  </si>
  <si>
    <t>Xerox 1955</t>
  </si>
  <si>
    <t>US-2017-116491</t>
  </si>
  <si>
    <t>CA-2017-122763</t>
  </si>
  <si>
    <t>CA-2017-137785</t>
  </si>
  <si>
    <t>CA-2014-133389</t>
  </si>
  <si>
    <t>CA-2014-103807</t>
  </si>
  <si>
    <t>CA-2015-102855</t>
  </si>
  <si>
    <t>CA-2017-107825</t>
  </si>
  <si>
    <t>CA-2017-106047</t>
  </si>
  <si>
    <t>CA-2017-127803</t>
  </si>
  <si>
    <t>OFF-BI-10001787</t>
  </si>
  <si>
    <t>Wilson Jones Four-Pocket Poly Binders</t>
  </si>
  <si>
    <t>CA-2015-137071</t>
  </si>
  <si>
    <t>CA-2016-121447</t>
  </si>
  <si>
    <t>CA-2017-143084</t>
  </si>
  <si>
    <t>CA-2016-131639</t>
  </si>
  <si>
    <t>CA-2016-161361</t>
  </si>
  <si>
    <t>CA-2014-100706</t>
  </si>
  <si>
    <t>CA-2015-129525</t>
  </si>
  <si>
    <t>US-2016-141880</t>
  </si>
  <si>
    <t>CA-2015-165799</t>
  </si>
  <si>
    <t>CA-2016-102127</t>
  </si>
  <si>
    <t>US-2016-152415</t>
  </si>
  <si>
    <t>CA-2014-138198</t>
  </si>
  <si>
    <t>CA-2017-128041</t>
  </si>
  <si>
    <t>CA-2017-105823</t>
  </si>
  <si>
    <t>CA-2014-152268</t>
  </si>
  <si>
    <t>CA-2015-148873</t>
  </si>
  <si>
    <t>CA-2015-166492</t>
  </si>
  <si>
    <t>CA-2017-157420</t>
  </si>
  <si>
    <t>CA-2016-117121</t>
  </si>
  <si>
    <t>CA-2014-138177</t>
  </si>
  <si>
    <t>CA-2014-114335</t>
  </si>
  <si>
    <t>CA-2015-168760</t>
  </si>
  <si>
    <t>CA-2016-168830</t>
  </si>
  <si>
    <t>CA-2017-137463</t>
  </si>
  <si>
    <t>CA-2014-124513</t>
  </si>
  <si>
    <t>CA-2015-165554</t>
  </si>
  <si>
    <t>CA-2014-141838</t>
  </si>
  <si>
    <t>OFF-AR-10004272</t>
  </si>
  <si>
    <t>Newell 308</t>
  </si>
  <si>
    <t>CA-2017-117009</t>
  </si>
  <si>
    <t>CA-2015-128993</t>
  </si>
  <si>
    <t>CA-2015-160227</t>
  </si>
  <si>
    <t>FUR-CH-10002073</t>
  </si>
  <si>
    <t>Hon Olson Stacker Chairs</t>
  </si>
  <si>
    <t>CA-2015-149097</t>
  </si>
  <si>
    <t>CA-2016-132304</t>
  </si>
  <si>
    <t>CA-2015-136420</t>
  </si>
  <si>
    <t>CA-2016-101623</t>
  </si>
  <si>
    <t>US-2014-151015</t>
  </si>
  <si>
    <t>CA-2017-152968</t>
  </si>
  <si>
    <t>CA-2016-150077</t>
  </si>
  <si>
    <t>CA-2016-106278</t>
  </si>
  <si>
    <t>CA-2017-147550</t>
  </si>
  <si>
    <t>CA-2015-136105</t>
  </si>
  <si>
    <t>CA-2016-142524</t>
  </si>
  <si>
    <t>CA-2014-136336</t>
  </si>
  <si>
    <t>US-2015-136259</t>
  </si>
  <si>
    <t>US-2014-124625</t>
  </si>
  <si>
    <t>CA-2016-108105</t>
  </si>
  <si>
    <t>CA-2017-166898</t>
  </si>
  <si>
    <t>CA-2017-169005</t>
  </si>
  <si>
    <t>CA-2015-104038</t>
  </si>
  <si>
    <t>CA-2016-126102</t>
  </si>
  <si>
    <t>CA-2016-143406</t>
  </si>
  <si>
    <t>OFF-AP-10001564</t>
  </si>
  <si>
    <t>Hoover Commercial Lightweight Upright Vacuum with E-Z Empty Dirt Cup</t>
  </si>
  <si>
    <t>CA-2015-150308</t>
  </si>
  <si>
    <t>CA-2016-131093</t>
  </si>
  <si>
    <t>OFF-ST-10002790</t>
  </si>
  <si>
    <t>Safco Industrial Shelving</t>
  </si>
  <si>
    <t>US-2017-148831</t>
  </si>
  <si>
    <t>CA-2015-162950</t>
  </si>
  <si>
    <t>US-2015-132836</t>
  </si>
  <si>
    <t>US-2014-158365</t>
  </si>
  <si>
    <t>CA-2017-152933</t>
  </si>
  <si>
    <t>TEC-PH-10002085</t>
  </si>
  <si>
    <t>Clarity 53712</t>
  </si>
  <si>
    <t>CA-2015-163181</t>
  </si>
  <si>
    <t>CA-2015-132941</t>
  </si>
  <si>
    <t>CA-2014-132010</t>
  </si>
  <si>
    <t>OFF-EN-10003160</t>
  </si>
  <si>
    <t>Pastel Pink Envelopes</t>
  </si>
  <si>
    <t>CA-2016-135461</t>
  </si>
  <si>
    <t>CA-2017-153045</t>
  </si>
  <si>
    <t>US-2016-155971</t>
  </si>
  <si>
    <t>CA-2017-122007</t>
  </si>
  <si>
    <t>CA-2017-162250</t>
  </si>
  <si>
    <t>US-2016-158288</t>
  </si>
  <si>
    <t>CA-2016-128916</t>
  </si>
  <si>
    <t>CA-2015-157028</t>
  </si>
  <si>
    <t>CA-2017-112473</t>
  </si>
  <si>
    <t>US-2017-147655</t>
  </si>
  <si>
    <t>CA-2016-130911</t>
  </si>
  <si>
    <t>CA-2017-100055</t>
  </si>
  <si>
    <t>CA-2015-157805</t>
  </si>
  <si>
    <t>CA-2016-124254</t>
  </si>
  <si>
    <t>OFF-ST-10001469</t>
  </si>
  <si>
    <t>Fellowes Bankers Box Recycled Super Stor/Drawer</t>
  </si>
  <si>
    <t>CA-2014-123400</t>
  </si>
  <si>
    <t>CA-2014-106971</t>
  </si>
  <si>
    <t>CA-2017-123029</t>
  </si>
  <si>
    <t>CA-2016-139409</t>
  </si>
  <si>
    <t>US-2017-166688</t>
  </si>
  <si>
    <t>CA-2015-126970</t>
  </si>
  <si>
    <t>US-2016-165505</t>
  </si>
  <si>
    <t>US-2014-157070</t>
  </si>
  <si>
    <t>US-2015-106873</t>
  </si>
  <si>
    <t>CA-2016-132990</t>
  </si>
  <si>
    <t>CA-2014-102645</t>
  </si>
  <si>
    <t>CA-2014-134215</t>
  </si>
  <si>
    <t>CA-2016-118934</t>
  </si>
  <si>
    <t>CA-2016-160108</t>
  </si>
  <si>
    <t>CA-2015-164007</t>
  </si>
  <si>
    <t>CA-2016-100300</t>
  </si>
  <si>
    <t>TEC-MA-10000984</t>
  </si>
  <si>
    <t>Okidata MB760 Printer</t>
  </si>
  <si>
    <t>CA-2016-140571</t>
  </si>
  <si>
    <t>US-2016-155768</t>
  </si>
  <si>
    <t>CA-2017-119424</t>
  </si>
  <si>
    <t>CA-2016-118178</t>
  </si>
  <si>
    <t>CA-2016-166618</t>
  </si>
  <si>
    <t>CA-2017-156776</t>
  </si>
  <si>
    <t>US-2015-130512</t>
  </si>
  <si>
    <t>CA-2015-141810</t>
  </si>
  <si>
    <t>CA-2014-146843</t>
  </si>
  <si>
    <t>CA-2014-103310</t>
  </si>
  <si>
    <t>OFF-PA-10004353</t>
  </si>
  <si>
    <t>Southworth 25% Cotton Premium Laser Paper and Envelopes</t>
  </si>
  <si>
    <t>CA-2016-152688</t>
  </si>
  <si>
    <t>CA-2016-153836</t>
  </si>
  <si>
    <t>CA-2016-104689</t>
  </si>
  <si>
    <t>CA-2016-146423</t>
  </si>
  <si>
    <t>CA-2017-140781</t>
  </si>
  <si>
    <t>CA-2017-141747</t>
  </si>
  <si>
    <t>CA-2017-142776</t>
  </si>
  <si>
    <t>RS-19870</t>
  </si>
  <si>
    <t>Roy Skaria</t>
  </si>
  <si>
    <t>52601</t>
  </si>
  <si>
    <t>CA-2015-167479</t>
  </si>
  <si>
    <t>CA-2014-144071</t>
  </si>
  <si>
    <t>US-2017-120908</t>
  </si>
  <si>
    <t>OFF-LA-10004677</t>
  </si>
  <si>
    <t>Self-Adhesive Address Labels for Typewriters with Dispenser Box</t>
  </si>
  <si>
    <t>CA-2016-152646</t>
  </si>
  <si>
    <t>CA-2017-103765</t>
  </si>
  <si>
    <t>US-2017-118157</t>
  </si>
  <si>
    <t>US-2015-164238</t>
  </si>
  <si>
    <t>CA-2017-103212</t>
  </si>
  <si>
    <t>CA-2017-121160</t>
  </si>
  <si>
    <t>CA-2017-140515</t>
  </si>
  <si>
    <t>CA-2014-153619</t>
  </si>
  <si>
    <t>CA-2017-133718</t>
  </si>
  <si>
    <t>CA-2014-148383</t>
  </si>
  <si>
    <t>CA-2016-126732</t>
  </si>
  <si>
    <t>CA-2017-138156</t>
  </si>
  <si>
    <t>CA-2017-110310</t>
  </si>
  <si>
    <t>CA-2014-113271</t>
  </si>
  <si>
    <t>CA-2017-130106</t>
  </si>
  <si>
    <t>CA-2016-127761</t>
  </si>
  <si>
    <t>CA-2016-105354</t>
  </si>
  <si>
    <t>CA-2017-155712</t>
  </si>
  <si>
    <t>CA-2017-102309</t>
  </si>
  <si>
    <t>CA-2014-168368</t>
  </si>
  <si>
    <t>CA-2017-167976</t>
  </si>
  <si>
    <t>CA-2017-111388</t>
  </si>
  <si>
    <t>CA-2015-124499</t>
  </si>
  <si>
    <t>US-2017-128118</t>
  </si>
  <si>
    <t>CA-2014-125759</t>
  </si>
  <si>
    <t>CA-2015-151869</t>
  </si>
  <si>
    <t>US-2017-102183</t>
  </si>
  <si>
    <t>CA-2016-100510</t>
  </si>
  <si>
    <t>CA-2017-146983</t>
  </si>
  <si>
    <t>US-2014-134054</t>
  </si>
  <si>
    <t>OFF-AR-10000937</t>
  </si>
  <si>
    <t>Dixon Ticonderoga Core-Lock Colored Pencils, 48-Color Set</t>
  </si>
  <si>
    <t>CA-2016-113236</t>
  </si>
  <si>
    <t>CA-2017-122539</t>
  </si>
  <si>
    <t>CA-2016-166772</t>
  </si>
  <si>
    <t>US-2017-152898</t>
  </si>
  <si>
    <t>CA-2016-160486</t>
  </si>
  <si>
    <t>CA-2017-102218</t>
  </si>
  <si>
    <t>CA-2014-161032</t>
  </si>
  <si>
    <t>CA-2015-102778</t>
  </si>
  <si>
    <t>CA-2017-154011</t>
  </si>
  <si>
    <t>US-2017-165456</t>
  </si>
  <si>
    <t>CA-2014-111857</t>
  </si>
  <si>
    <t>CA-2014-163650</t>
  </si>
  <si>
    <t>CA-2017-124114</t>
  </si>
  <si>
    <t>US-2017-116505</t>
  </si>
  <si>
    <t>CA-2017-161340</t>
  </si>
  <si>
    <t>US-2015-163433</t>
  </si>
  <si>
    <t>CA-2015-137603</t>
  </si>
  <si>
    <t>CA-2014-128237</t>
  </si>
  <si>
    <t>US-2016-102141</t>
  </si>
  <si>
    <t>CA-2017-148642</t>
  </si>
  <si>
    <t>CA-2015-111948</t>
  </si>
  <si>
    <t>CA-2016-161907</t>
  </si>
  <si>
    <t>TEC-PH-10000141</t>
  </si>
  <si>
    <t>Clearsounds A400</t>
  </si>
  <si>
    <t>CA-2017-124940</t>
  </si>
  <si>
    <t>US-2017-108343</t>
  </si>
  <si>
    <t>US-2016-111563</t>
  </si>
  <si>
    <t>CA-2017-121853</t>
  </si>
  <si>
    <t>US-2017-130687</t>
  </si>
  <si>
    <t>CA-2015-164497</t>
  </si>
  <si>
    <t>US-2015-153283</t>
  </si>
  <si>
    <t>CA-2016-108056</t>
  </si>
  <si>
    <t>CA-2017-127726</t>
  </si>
  <si>
    <t>CA-2017-110198</t>
  </si>
  <si>
    <t>CA-2017-130715</t>
  </si>
  <si>
    <t>CA-2014-155264</t>
  </si>
  <si>
    <t>CA-2016-119123</t>
  </si>
  <si>
    <t>CA-2017-109085</t>
  </si>
  <si>
    <t>CA-2016-114860</t>
  </si>
  <si>
    <t>CA-2016-159009</t>
  </si>
  <si>
    <t>CA-2017-148411</t>
  </si>
  <si>
    <t>CA-2015-110324</t>
  </si>
  <si>
    <t>CA-2016-168046</t>
  </si>
  <si>
    <t>CA-2017-111591</t>
  </si>
  <si>
    <t>US-2014-166828</t>
  </si>
  <si>
    <t>OFF-PA-10001846</t>
  </si>
  <si>
    <t>Xerox 1899</t>
  </si>
  <si>
    <t>CA-2014-108147</t>
  </si>
  <si>
    <t>CA-2016-154998</t>
  </si>
  <si>
    <t>CA-2017-113460</t>
  </si>
  <si>
    <t>CA-2015-111339</t>
  </si>
  <si>
    <t>CA-2017-102820</t>
  </si>
  <si>
    <t>CA-2016-149671</t>
  </si>
  <si>
    <t>CA-2015-126347</t>
  </si>
  <si>
    <t>CA-2017-108756</t>
  </si>
  <si>
    <t>CA-2017-155362</t>
  </si>
  <si>
    <t>CA-2016-117625</t>
  </si>
  <si>
    <t>OFF-EN-10001535</t>
  </si>
  <si>
    <t>Grip Seal Envelopes</t>
  </si>
  <si>
    <t>CA-2014-154158</t>
  </si>
  <si>
    <t>CA-2017-100433</t>
  </si>
  <si>
    <t>CA-2017-163097</t>
  </si>
  <si>
    <t>US-2017-127292</t>
  </si>
  <si>
    <t>CA-2015-163734</t>
  </si>
  <si>
    <t>CA-2017-162474</t>
  </si>
  <si>
    <t>CA-2015-130848</t>
  </si>
  <si>
    <t>CA-2014-125997</t>
  </si>
  <si>
    <t>CA-2016-103128</t>
  </si>
  <si>
    <t>SC-20845</t>
  </si>
  <si>
    <t>Sung Chung</t>
  </si>
  <si>
    <t>Arlington Heights</t>
  </si>
  <si>
    <t>60004</t>
  </si>
  <si>
    <t>CA-2015-167696</t>
  </si>
  <si>
    <t>CA-2014-159814</t>
  </si>
  <si>
    <t>CA-2016-105459</t>
  </si>
  <si>
    <t>CA-2017-141663</t>
  </si>
  <si>
    <t>OFF-FA-10004076</t>
  </si>
  <si>
    <t>Translucent Push Pins by OIC</t>
  </si>
  <si>
    <t>CA-2014-152618</t>
  </si>
  <si>
    <t>CA-2017-162789</t>
  </si>
  <si>
    <t>US-2017-110149</t>
  </si>
  <si>
    <t>CA-2016-108959</t>
  </si>
  <si>
    <t>OFF-ST-10001272</t>
  </si>
  <si>
    <t>Mini 13-1/2 Capacity Data Binder Rack, Pearl</t>
  </si>
  <si>
    <t>CA-2015-164777</t>
  </si>
  <si>
    <t>CA-2016-132017</t>
  </si>
  <si>
    <t>CA-2015-127824</t>
  </si>
  <si>
    <t>CA-2014-148285</t>
  </si>
  <si>
    <t>CA-2017-152926</t>
  </si>
  <si>
    <t>CA-2014-145254</t>
  </si>
  <si>
    <t>CA-2014-116246</t>
  </si>
  <si>
    <t>CA-2016-160479</t>
  </si>
  <si>
    <t>CA-2014-167486</t>
  </si>
  <si>
    <t>FUR-FU-10003268</t>
  </si>
  <si>
    <t>Eldon Radial Chair Mat for Low to Medium Pile Carpets</t>
  </si>
  <si>
    <t>CA-2014-152100</t>
  </si>
  <si>
    <t>CA-2015-166219</t>
  </si>
  <si>
    <t>CA-2015-111864</t>
  </si>
  <si>
    <t>CA-2015-119627</t>
  </si>
  <si>
    <t>CA-2015-160787</t>
  </si>
  <si>
    <t>CA-2017-107853</t>
  </si>
  <si>
    <t>CA-2017-126144</t>
  </si>
  <si>
    <t>US-2014-154655</t>
  </si>
  <si>
    <t>CA-2014-100391</t>
  </si>
  <si>
    <t>CA-2014-165477</t>
  </si>
  <si>
    <t>RE-19405</t>
  </si>
  <si>
    <t>Ricardo Emerson</t>
  </si>
  <si>
    <t>CA-2017-165904</t>
  </si>
  <si>
    <t>CA-2015-104052</t>
  </si>
  <si>
    <t>CA-2015-168277</t>
  </si>
  <si>
    <t>CA-2016-158617</t>
  </si>
  <si>
    <t>CA-2017-136882</t>
  </si>
  <si>
    <t>US-2016-148957</t>
  </si>
  <si>
    <t>CA-2014-140032</t>
  </si>
  <si>
    <t>CA-2017-145506</t>
  </si>
  <si>
    <t>CA-2015-129546</t>
  </si>
  <si>
    <t>CA-2016-140977</t>
  </si>
  <si>
    <t>TEC-MA-10003493</t>
  </si>
  <si>
    <t>Penpower WorldCard Pro Card Scanner</t>
  </si>
  <si>
    <t>CA-2017-151855</t>
  </si>
  <si>
    <t>TEC-AC-10002380</t>
  </si>
  <si>
    <t>Sony 8GB Class 10 Micro SDHC R40 Memory Card</t>
  </si>
  <si>
    <t>CA-2014-138240</t>
  </si>
  <si>
    <t>CA-2014-101833</t>
  </si>
  <si>
    <t>CA-2014-100867</t>
  </si>
  <si>
    <t>US-2017-109610</t>
  </si>
  <si>
    <t>CA-2014-156545</t>
  </si>
  <si>
    <t>CA-2014-109127</t>
  </si>
  <si>
    <t>OFF-LA-10004409</t>
  </si>
  <si>
    <t>Avery 492</t>
  </si>
  <si>
    <t>CA-2016-126858</t>
  </si>
  <si>
    <t>CA-2017-102925</t>
  </si>
  <si>
    <t>CA-2015-100818</t>
  </si>
  <si>
    <t>CA-2014-126193</t>
  </si>
  <si>
    <t>CA-2017-150504</t>
  </si>
  <si>
    <t>CA-2015-158351</t>
  </si>
  <si>
    <t>CA-2014-122679</t>
  </si>
  <si>
    <t>CA-2016-164770</t>
  </si>
  <si>
    <t>CA-2017-130505</t>
  </si>
  <si>
    <t>US-2017-125213</t>
  </si>
  <si>
    <t>CA-2015-156566</t>
  </si>
  <si>
    <t>US-2016-102232</t>
  </si>
  <si>
    <t>CA-2017-111738</t>
  </si>
  <si>
    <t>CA-2017-163188</t>
  </si>
  <si>
    <t>CA-2016-105207</t>
  </si>
  <si>
    <t>US-2016-123610</t>
  </si>
  <si>
    <t>TEC-AC-10004518</t>
  </si>
  <si>
    <t>Memorex Mini Travel Drive 32 GB USB 2.0 Flash Drive</t>
  </si>
  <si>
    <t>CA-2017-118213</t>
  </si>
  <si>
    <t>CA-2016-149237</t>
  </si>
  <si>
    <t>US-2015-158589</t>
  </si>
  <si>
    <t>CA-2016-101329</t>
  </si>
  <si>
    <t>OFF-AR-10000614</t>
  </si>
  <si>
    <t>Barrel Sharpener</t>
  </si>
  <si>
    <t>CA-2016-113607</t>
  </si>
  <si>
    <t>CA-2014-149104</t>
  </si>
  <si>
    <t>CA-2016-105263</t>
  </si>
  <si>
    <t>CA-2014-130575</t>
  </si>
  <si>
    <t>CA-2017-142461</t>
  </si>
  <si>
    <t>CA-2016-125220</t>
  </si>
  <si>
    <t>CA-2014-100293</t>
  </si>
  <si>
    <t>CA-2014-154165</t>
  </si>
  <si>
    <t>CA-2015-123939</t>
  </si>
  <si>
    <t>US-2017-104451</t>
  </si>
  <si>
    <t>CA-2016-101189</t>
  </si>
  <si>
    <t>CA-2014-169446</t>
  </si>
  <si>
    <t>TEC-PH-10002817</t>
  </si>
  <si>
    <t>RCA ViSYS 25425RE1 Corded phone</t>
  </si>
  <si>
    <t>CA-2017-156958</t>
  </si>
  <si>
    <t>CA-2017-101637</t>
  </si>
  <si>
    <t>CA-2017-111759</t>
  </si>
  <si>
    <t>CA-2017-102729</t>
  </si>
  <si>
    <t>CA-2016-116596</t>
  </si>
  <si>
    <t>CA-2017-124191</t>
  </si>
  <si>
    <t>CA-2016-148747</t>
  </si>
  <si>
    <t>US-2017-169488</t>
  </si>
  <si>
    <t>CA-2015-135727</t>
  </si>
  <si>
    <t>CA-2015-135251</t>
  </si>
  <si>
    <t>CA-2014-166590</t>
  </si>
  <si>
    <t>CA-2016-131744</t>
  </si>
  <si>
    <t>CA-2015-160864</t>
  </si>
  <si>
    <t>CA-2015-147690</t>
  </si>
  <si>
    <t>CA-2015-163923</t>
  </si>
  <si>
    <t>CA-2016-125724</t>
  </si>
  <si>
    <t>CA-2015-111612</t>
  </si>
  <si>
    <t>CA-2015-156853</t>
  </si>
  <si>
    <t>CA-2014-103086</t>
  </si>
  <si>
    <t>CA-2016-129280</t>
  </si>
  <si>
    <t>SM-20905</t>
  </si>
  <si>
    <t>Susan MacKendrick</t>
  </si>
  <si>
    <t>CA-2015-161242</t>
  </si>
  <si>
    <t>CA-2014-130428</t>
  </si>
  <si>
    <t>CA-2017-104388</t>
  </si>
  <si>
    <t>CA-2015-113131</t>
  </si>
  <si>
    <t>CA-2015-148495</t>
  </si>
  <si>
    <t>CA-2015-143147</t>
  </si>
  <si>
    <t>CA-2017-152975</t>
  </si>
  <si>
    <t>CA-2016-107475</t>
  </si>
  <si>
    <t>CA-2017-116127</t>
  </si>
  <si>
    <t>CA-2017-132584</t>
  </si>
  <si>
    <t>CA-2016-160598</t>
  </si>
  <si>
    <t>CA-2016-108630</t>
  </si>
  <si>
    <t>OFF-BI-10002437</t>
  </si>
  <si>
    <t>Recycled Premium Regency Composition Covers</t>
  </si>
  <si>
    <t>US-2017-129203</t>
  </si>
  <si>
    <t>CA-2017-110940</t>
  </si>
  <si>
    <t>CA-2014-119172</t>
  </si>
  <si>
    <t>OFF-PA-10003036</t>
  </si>
  <si>
    <t>Black Print Carbonless 8 1/2" x 8 1/4" Rapid Memo Book</t>
  </si>
  <si>
    <t>US-2016-105452</t>
  </si>
  <si>
    <t>CA-2017-108931</t>
  </si>
  <si>
    <t>CA-2017-104619</t>
  </si>
  <si>
    <t>CA-2015-149517</t>
  </si>
  <si>
    <t>CA-2015-116841</t>
  </si>
  <si>
    <t>CA-2017-107797</t>
  </si>
  <si>
    <t>CA-2016-117604</t>
  </si>
  <si>
    <t>CA-2014-130155</t>
  </si>
  <si>
    <t>CA-2016-129861</t>
  </si>
  <si>
    <t>CA-2015-138625</t>
  </si>
  <si>
    <t>OFF-AP-10003099</t>
  </si>
  <si>
    <t>Eureka Hand Vacuum, Bagless</t>
  </si>
  <si>
    <t>US-2017-122672</t>
  </si>
  <si>
    <t>CA-2017-117128</t>
  </si>
  <si>
    <t>OFF-PA-10000007</t>
  </si>
  <si>
    <t>Telephone Message Books with Fax/Mobile Section, 4 1/4" x 6"</t>
  </si>
  <si>
    <t>CA-2016-130638</t>
  </si>
  <si>
    <t>FUR-FU-10002116</t>
  </si>
  <si>
    <t>Tenex Carpeted, Granite-Look or Clear Contemporary Contour Shape Chair Mats</t>
  </si>
  <si>
    <t>CA-2017-144365</t>
  </si>
  <si>
    <t>CA-2016-110086</t>
  </si>
  <si>
    <t>CA-2014-128524</t>
  </si>
  <si>
    <t>CA-2016-140256</t>
  </si>
  <si>
    <t>CA-2017-160633</t>
  </si>
  <si>
    <t>CA-2014-115133</t>
  </si>
  <si>
    <t>CA-2017-137449</t>
  </si>
  <si>
    <t>CA-2017-103520</t>
  </si>
  <si>
    <t>CA-2014-139283</t>
  </si>
  <si>
    <t>CA-2014-118192</t>
  </si>
  <si>
    <t>CA-2016-168844</t>
  </si>
  <si>
    <t>CA-2017-154809</t>
  </si>
  <si>
    <t>CA-2014-151330</t>
  </si>
  <si>
    <t>CA-2014-124702</t>
  </si>
  <si>
    <t>US-2017-125808</t>
  </si>
  <si>
    <t>CA-2015-116638</t>
  </si>
  <si>
    <t>CA-2014-104563</t>
  </si>
  <si>
    <t>US-2017-107979</t>
  </si>
  <si>
    <t>CA-2014-150518</t>
  </si>
  <si>
    <t>OFF-ST-10000877</t>
  </si>
  <si>
    <t>Recycled Steel Personal File for Standard File Folders</t>
  </si>
  <si>
    <t>CA-2016-107104</t>
  </si>
  <si>
    <t>CA-2017-161893</t>
  </si>
  <si>
    <t>CA-2014-156160</t>
  </si>
  <si>
    <t>CA-2014-100860</t>
  </si>
  <si>
    <t>CA-2016-160717</t>
  </si>
  <si>
    <t>CA-2017-132619</t>
  </si>
  <si>
    <t>US-2015-120957</t>
  </si>
  <si>
    <t>CA-2017-157448</t>
  </si>
  <si>
    <t>CA-2016-126270</t>
  </si>
  <si>
    <t>CA-2017-145275</t>
  </si>
  <si>
    <t>CA-2015-133396</t>
  </si>
  <si>
    <t>US-2017-140312</t>
  </si>
  <si>
    <t>CA-2016-114867</t>
  </si>
  <si>
    <t>US-2014-164644</t>
  </si>
  <si>
    <t>CA-2016-137393</t>
  </si>
  <si>
    <t>FUR-FU-10001617</t>
  </si>
  <si>
    <t>Executive Impressions 8-1/2" Career Panel/Partition Cubicle Clock</t>
  </si>
  <si>
    <t>US-2014-120175</t>
  </si>
  <si>
    <t>CA-2016-144785</t>
  </si>
  <si>
    <t>CA-2015-130113</t>
  </si>
  <si>
    <t>CA-2017-122770</t>
  </si>
  <si>
    <t>CA-2017-118668</t>
  </si>
  <si>
    <t>CA-2017-116498</t>
  </si>
  <si>
    <t>US-2017-130603</t>
  </si>
  <si>
    <t>US-2017-135986</t>
  </si>
  <si>
    <t>OFF-PA-10001534</t>
  </si>
  <si>
    <t>Xerox 230</t>
  </si>
  <si>
    <t>CA-2017-140536</t>
  </si>
  <si>
    <t>CA-2015-130183</t>
  </si>
  <si>
    <t>CA-2015-107902</t>
  </si>
  <si>
    <t>CA-2017-130148</t>
  </si>
  <si>
    <t>US-2016-151260</t>
  </si>
  <si>
    <t>CA-2014-144281</t>
  </si>
  <si>
    <t>CA-2016-122511</t>
  </si>
  <si>
    <t>CA-2017-154116</t>
  </si>
  <si>
    <t>CA-2016-105291</t>
  </si>
  <si>
    <t>CA-2017-147032</t>
  </si>
  <si>
    <t>CA-2017-125990</t>
  </si>
  <si>
    <t>OFF-BI-10004826</t>
  </si>
  <si>
    <t>JM Magazine Binder</t>
  </si>
  <si>
    <t>CA-2016-161746</t>
  </si>
  <si>
    <t>CA-2014-114251</t>
  </si>
  <si>
    <t>CA-2016-116379</t>
  </si>
  <si>
    <t>US-2016-144477</t>
  </si>
  <si>
    <t>CA-2016-108210</t>
  </si>
  <si>
    <t>CA-2017-166835</t>
  </si>
  <si>
    <t>CA-2016-119641</t>
  </si>
  <si>
    <t>CA-2016-105781</t>
  </si>
  <si>
    <t>CA-2014-101364</t>
  </si>
  <si>
    <t>CA-2015-117898</t>
  </si>
  <si>
    <t>CA-2017-142293</t>
  </si>
  <si>
    <t>CA-2017-167395</t>
  </si>
  <si>
    <t>CA-2014-111962</t>
  </si>
  <si>
    <t>CA-2017-124261</t>
  </si>
  <si>
    <t>CA-2014-114321</t>
  </si>
  <si>
    <t>CA-2014-128062</t>
  </si>
  <si>
    <t>OFF-PA-10001583</t>
  </si>
  <si>
    <t>1/4 Fold Party Design Invitations &amp; White Envelopes, 24 8-1/2" X 11" Cards, 25 Env./Pack</t>
  </si>
  <si>
    <t>US-2015-100069</t>
  </si>
  <si>
    <t>CA-2017-129294</t>
  </si>
  <si>
    <t>CA-2015-117086</t>
  </si>
  <si>
    <t>CA-2017-131303</t>
  </si>
  <si>
    <t>CA-2016-137127</t>
  </si>
  <si>
    <t>CA-2017-141782</t>
  </si>
  <si>
    <t>CA-2017-137505</t>
  </si>
  <si>
    <t>US-2014-140914</t>
  </si>
  <si>
    <t>CA-2016-158358</t>
  </si>
  <si>
    <t>CA-2016-113390</t>
  </si>
  <si>
    <t>US-2016-158680</t>
  </si>
  <si>
    <t>CA-2017-113705</t>
  </si>
  <si>
    <t>OFF-LA-10000476</t>
  </si>
  <si>
    <t>Avery 05222 Permanent Self-Adhesive File Folder Labels for Typewriters, on Rolls, White, 250/Roll</t>
  </si>
  <si>
    <t>CA-2016-146913</t>
  </si>
  <si>
    <t>CA-2017-159135</t>
  </si>
  <si>
    <t>CA-2014-121762</t>
  </si>
  <si>
    <t>CA-2014-123855</t>
  </si>
  <si>
    <t>CA-2017-101959</t>
  </si>
  <si>
    <t>CA-2017-102659</t>
  </si>
  <si>
    <t>CA-2017-142328</t>
  </si>
  <si>
    <t>CA-2016-123533</t>
  </si>
  <si>
    <t>FUR-BO-10001619</t>
  </si>
  <si>
    <t>O'Sullivan Cherrywood Estates Traditional Bookcase</t>
  </si>
  <si>
    <t>CA-2016-104983</t>
  </si>
  <si>
    <t>CA-2016-160234</t>
  </si>
  <si>
    <t>CA-2014-169019</t>
  </si>
  <si>
    <t>CA-2016-153178</t>
  </si>
  <si>
    <t>CA-2015-149748</t>
  </si>
  <si>
    <t>OFF-PA-10002120</t>
  </si>
  <si>
    <t>Xerox 1889</t>
  </si>
  <si>
    <t>CA-2015-155635</t>
  </si>
  <si>
    <t>US-2014-114377</t>
  </si>
  <si>
    <t>CA-2017-144491</t>
  </si>
  <si>
    <t>CA-2014-127166</t>
  </si>
  <si>
    <t>CA-2016-125920</t>
  </si>
  <si>
    <t>CA-2015-128608</t>
  </si>
  <si>
    <t>CA-2017-137918</t>
  </si>
  <si>
    <t>CA-2015-122973</t>
  </si>
  <si>
    <t>CA-2016-136322</t>
  </si>
  <si>
    <t>CA-2017-107209</t>
  </si>
  <si>
    <t>CA-2017-145093</t>
  </si>
  <si>
    <t>US-2014-139640</t>
  </si>
  <si>
    <t>CA-2016-117583</t>
  </si>
  <si>
    <t>OFF-PA-10001246</t>
  </si>
  <si>
    <t>Xerox 215</t>
  </si>
  <si>
    <t>CA-2015-162201</t>
  </si>
  <si>
    <t>US-2014-164406</t>
  </si>
  <si>
    <t>CA-2017-169999</t>
  </si>
  <si>
    <t>US-2017-152842</t>
  </si>
  <si>
    <t>CA-2014-113257</t>
  </si>
  <si>
    <t>CA-2014-133963</t>
  </si>
  <si>
    <t>CA-2017-130302</t>
  </si>
  <si>
    <t>CA-2016-126627</t>
  </si>
  <si>
    <t>US-2016-125402</t>
  </si>
  <si>
    <t>CA-2014-163867</t>
  </si>
  <si>
    <t>CA-2017-169327</t>
  </si>
  <si>
    <t>CA-2014-142979</t>
  </si>
  <si>
    <t>CA-2016-158155</t>
  </si>
  <si>
    <t>CA-2017-138870</t>
  </si>
  <si>
    <t>CA-2014-120950</t>
  </si>
  <si>
    <t>OFF-PA-10000587</t>
  </si>
  <si>
    <t>Array Parchment Paper, Assorted Colors</t>
  </si>
  <si>
    <t>CA-2015-164301</t>
  </si>
  <si>
    <t>CA-2017-113278</t>
  </si>
  <si>
    <t>US-2015-116981</t>
  </si>
  <si>
    <t>CA-2014-114195</t>
  </si>
  <si>
    <t>CA-2017-146269</t>
  </si>
  <si>
    <t>CA-2016-100587</t>
  </si>
  <si>
    <t>CA-2016-166653</t>
  </si>
  <si>
    <t>CA-2015-130855</t>
  </si>
  <si>
    <t>US-2017-166324</t>
  </si>
  <si>
    <t>CA-2016-122581</t>
  </si>
  <si>
    <t>CA-2015-104297</t>
  </si>
  <si>
    <t>CA-2014-153927</t>
  </si>
  <si>
    <t>CA-2014-112291</t>
  </si>
  <si>
    <t>CA-2014-146997</t>
  </si>
  <si>
    <t>CA-2017-169607</t>
  </si>
  <si>
    <t>CA-2015-127544</t>
  </si>
  <si>
    <t>CA-2017-166499</t>
  </si>
  <si>
    <t>OFF-AR-10002467</t>
  </si>
  <si>
    <t>Dixon Ticonderoga Pencils</t>
  </si>
  <si>
    <t>US-2016-115441</t>
  </si>
  <si>
    <t>CA-2014-115049</t>
  </si>
  <si>
    <t>CA-2014-156342</t>
  </si>
  <si>
    <t>OFF-PA-10001725</t>
  </si>
  <si>
    <t>Xerox 1892</t>
  </si>
  <si>
    <t>CA-2016-112830</t>
  </si>
  <si>
    <t>US-2014-117380</t>
  </si>
  <si>
    <t>CA-2017-117646</t>
  </si>
  <si>
    <t>CA-2014-122609</t>
  </si>
  <si>
    <t>US-2015-129007</t>
  </si>
  <si>
    <t>US-2014-157231</t>
  </si>
  <si>
    <t>CA-2015-132388</t>
  </si>
  <si>
    <t>CA-2017-160927</t>
  </si>
  <si>
    <t>CA-2015-105508</t>
  </si>
  <si>
    <t>CA-2016-149272</t>
  </si>
  <si>
    <t>CA-2014-111360</t>
  </si>
  <si>
    <t>OFF-BI-10003350</t>
  </si>
  <si>
    <t>Acco Expandable Hanging Binders</t>
  </si>
  <si>
    <t>US-2017-162124</t>
  </si>
  <si>
    <t>CA-2015-159534</t>
  </si>
  <si>
    <t>CA-2016-129630</t>
  </si>
  <si>
    <t>CA-2015-104948</t>
  </si>
  <si>
    <t>CA-2014-166555</t>
  </si>
  <si>
    <t>CA-2016-114405</t>
  </si>
  <si>
    <t>CA-2017-132955</t>
  </si>
  <si>
    <t>CA-2016-164889</t>
  </si>
  <si>
    <t>CA-2016-169824</t>
  </si>
  <si>
    <t>CA-2017-164028</t>
  </si>
  <si>
    <t>CA-2014-143371</t>
  </si>
  <si>
    <t>CA-2015-145415</t>
  </si>
  <si>
    <t>CA-2014-111157</t>
  </si>
  <si>
    <t>CA-2017-121559</t>
  </si>
  <si>
    <t>CA-2015-141593</t>
  </si>
  <si>
    <t>US-2014-143287</t>
  </si>
  <si>
    <t>CA-2017-137421</t>
  </si>
  <si>
    <t>CA-2017-141446</t>
  </si>
  <si>
    <t>CA-2015-168088</t>
  </si>
  <si>
    <t>CA-2015-143700</t>
  </si>
  <si>
    <t>CA-2016-146374</t>
  </si>
  <si>
    <t>CA-2017-153871</t>
  </si>
  <si>
    <t>CA-2015-103772</t>
  </si>
  <si>
    <t>CA-2016-130225</t>
  </si>
  <si>
    <t>US-2016-103674</t>
  </si>
  <si>
    <t>TEC-PH-10004080</t>
  </si>
  <si>
    <t>Avaya 5410 Digital phone</t>
  </si>
  <si>
    <t>US-2015-151435</t>
  </si>
  <si>
    <t>CA-2017-163566</t>
  </si>
  <si>
    <t>US-2016-157728</t>
  </si>
  <si>
    <t>CA-2015-100251</t>
  </si>
  <si>
    <t>CA-2016-125794</t>
  </si>
  <si>
    <t>TEC-AC-10003399</t>
  </si>
  <si>
    <t>Memorex Mini Travel Drive 64 GB USB 2.0 Flash Drive</t>
  </si>
  <si>
    <t>CA-2017-163629</t>
  </si>
  <si>
    <t>CA-2014-110422</t>
  </si>
  <si>
    <t>CA-2017-121258</t>
  </si>
  <si>
    <t>CA-2017-119914</t>
  </si>
  <si>
    <t>Sum of sales</t>
  </si>
  <si>
    <t>Sum of profit</t>
  </si>
  <si>
    <t>Sum of quantity</t>
  </si>
  <si>
    <t>Distinct Count of order_id</t>
  </si>
  <si>
    <t>Distinct Count of customer_id</t>
  </si>
  <si>
    <t>Row Labels</t>
  </si>
  <si>
    <t>Grand Total</t>
  </si>
  <si>
    <t>Sales</t>
  </si>
  <si>
    <t>2014</t>
  </si>
  <si>
    <t>2015</t>
  </si>
  <si>
    <t>2016</t>
  </si>
  <si>
    <t>2017</t>
  </si>
  <si>
    <t>Jan</t>
  </si>
  <si>
    <t>Feb</t>
  </si>
  <si>
    <t>Mar</t>
  </si>
  <si>
    <t>Apr</t>
  </si>
  <si>
    <t>May</t>
  </si>
  <si>
    <t>Jun</t>
  </si>
  <si>
    <t>Jul</t>
  </si>
  <si>
    <t>Aug</t>
  </si>
  <si>
    <t>Sep</t>
  </si>
  <si>
    <t>Oct</t>
  </si>
  <si>
    <t>Nov</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</si>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</sst>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14" fontId="0" fillId="0" borderId="0" xfId="0" applyNumberFormat="1"/>
    <xf numFmtId="164" fontId="0" fillId="0" borderId="0" xfId="0" applyNumberFormat="1"/>
    <xf numFmtId="44" fontId="0" fillId="0" borderId="0" xfId="1" applyFont="1"/>
    <xf numFmtId="4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1" xfId="0" applyFont="1" applyBorder="1" applyAlignment="1">
      <alignment horizontal="left"/>
    </xf>
    <xf numFmtId="0" fontId="2" fillId="2" borderId="2" xfId="0" applyFont="1" applyFill="1" applyBorder="1" applyAlignment="1">
      <alignment horizontal="left"/>
    </xf>
    <xf numFmtId="9" fontId="0" fillId="0" borderId="0" xfId="2" applyFont="1"/>
    <xf numFmtId="10" fontId="0" fillId="0" borderId="0" xfId="0" applyNumberFormat="1"/>
    <xf numFmtId="3" fontId="0" fillId="0" borderId="0" xfId="0" applyNumberFormat="1"/>
  </cellXfs>
  <cellStyles count="3">
    <cellStyle name="Currency" xfId="1" builtinId="4"/>
    <cellStyle name="Normal" xfId="0" builtinId="0"/>
    <cellStyle name="Percent" xfId="2" builtinId="5"/>
  </cellStyles>
  <dxfs count="22">
    <dxf>
      <numFmt numFmtId="1" formatCode="0"/>
    </dxf>
    <dxf>
      <numFmt numFmtId="1" formatCode="0"/>
    </dxf>
    <dxf>
      <numFmt numFmtId="1" formatCode="0"/>
    </dxf>
    <dxf>
      <numFmt numFmtId="34" formatCode="_(&quot;$&quot;* #,##0.00_);_(&quot;$&quot;* \(#,##0.00\);_(&quot;$&quot;* &quot;-&quot;??_);_(@_)"/>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fill>
        <patternFill patternType="solid">
          <bgColor rgb="FFFFE5E6"/>
        </patternFill>
      </fill>
    </dxf>
  </dxfs>
  <tableStyles count="1" defaultTableStyle="TableStyleMedium2" defaultPivotStyle="PivotStyleLight16">
    <tableStyle name="Slicer Style 1" pivot="0" table="0" count="3" xr9:uid="{708593F4-292B-41A2-A3EC-F140290FE8AB}">
      <tableStyleElement type="wholeTable" dxfId="21"/>
    </tableStyle>
  </tableStyles>
  <colors>
    <mruColors>
      <color rgb="FFFF9A9E"/>
      <color rgb="FFFFE5E6"/>
      <color rgb="FF998CEB"/>
      <color rgb="FFBAE8AC"/>
      <color rgb="FF7FA2DB"/>
      <color rgb="FFABC2E7"/>
      <color rgb="FF7399D7"/>
      <color rgb="FF5281CE"/>
      <color rgb="FFFE9A9E"/>
      <color rgb="FFFED2D4"/>
    </mruColors>
  </colors>
  <extLst>
    <ext xmlns:x14="http://schemas.microsoft.com/office/spreadsheetml/2009/9/main" uri="{46F421CA-312F-682f-3DD2-61675219B42D}">
      <x14:dxfs count="2">
        <dxf>
          <fill>
            <patternFill>
              <bgColor rgb="FFFF9A9E"/>
            </patternFill>
          </fill>
        </dxf>
        <dxf>
          <fill>
            <patternFill patternType="none">
              <bgColor auto="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pivotCacheDefinition" Target="pivotCache/pivotCacheDefinition17.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microsoft.com/office/2007/relationships/slicerCache" Target="slicerCaches/slicerCache3.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pivotCacheDefinition" Target="pivotCache/pivotCacheDefinition16.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microsoft.com/office/2007/relationships/slicerCache" Target="slicerCaches/slicerCache2.xml"/><Relationship Id="rId32" Type="http://schemas.openxmlformats.org/officeDocument/2006/relationships/calcChain" Target="calcChain.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microsoft.com/office/2007/relationships/slicerCache" Target="slicerCaches/slicerCache1.xml"/><Relationship Id="rId28" Type="http://schemas.openxmlformats.org/officeDocument/2006/relationships/connections" Target="connections.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31"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openxmlformats.org/officeDocument/2006/relationships/theme" Target="theme/theme1.xml"/><Relationship Id="rId30" Type="http://schemas.openxmlformats.org/officeDocument/2006/relationships/sharedStrings" Target="sharedStrings.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9.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0.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1.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2.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3.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PIVOT!$B$54</c:f>
              <c:strCache>
                <c:ptCount val="1"/>
                <c:pt idx="0">
                  <c:v>Total</c:v>
                </c:pt>
              </c:strCache>
            </c:strRef>
          </c:tx>
          <c:spPr>
            <a:solidFill>
              <a:schemeClr val="accent1"/>
            </a:solidFill>
            <a:ln>
              <a:noFill/>
            </a:ln>
            <a:effectLst/>
          </c:spPr>
          <c:invertIfNegative val="0"/>
          <c:cat>
            <c:strRef>
              <c:f>PIVOT!$A$55:$A$58</c:f>
              <c:strCache>
                <c:ptCount val="3"/>
                <c:pt idx="0">
                  <c:v>Consumer</c:v>
                </c:pt>
                <c:pt idx="1">
                  <c:v>Corporate</c:v>
                </c:pt>
                <c:pt idx="2">
                  <c:v>Home Office</c:v>
                </c:pt>
              </c:strCache>
            </c:strRef>
          </c:cat>
          <c:val>
            <c:numRef>
              <c:f>PIVOT!$B$55:$B$58</c:f>
              <c:numCache>
                <c:formatCode>General</c:formatCode>
                <c:ptCount val="3"/>
                <c:pt idx="0">
                  <c:v>558250.58239999996</c:v>
                </c:pt>
                <c:pt idx="1">
                  <c:v>342602.83390000003</c:v>
                </c:pt>
                <c:pt idx="2">
                  <c:v>199008.65640000001</c:v>
                </c:pt>
              </c:numCache>
            </c:numRef>
          </c:val>
          <c:extLst>
            <c:ext xmlns:c16="http://schemas.microsoft.com/office/drawing/2014/chart" uri="{C3380CC4-5D6E-409C-BE32-E72D297353CC}">
              <c16:uniqueId val="{00000000-47FE-4E33-B980-010994B6CD9E}"/>
            </c:ext>
          </c:extLst>
        </c:ser>
        <c:dLbls>
          <c:showLegendKey val="0"/>
          <c:showVal val="0"/>
          <c:showCatName val="0"/>
          <c:showSerName val="0"/>
          <c:showPercent val="0"/>
          <c:showBubbleSize val="0"/>
        </c:dLbls>
        <c:gapWidth val="219"/>
        <c:overlap val="-27"/>
        <c:axId val="1496917936"/>
        <c:axId val="57920432"/>
      </c:barChart>
      <c:catAx>
        <c:axId val="149691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7920432"/>
        <c:crosses val="autoZero"/>
        <c:auto val="1"/>
        <c:lblAlgn val="ctr"/>
        <c:lblOffset val="100"/>
        <c:noMultiLvlLbl val="0"/>
      </c:catAx>
      <c:valAx>
        <c:axId val="5792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9691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5C-4F01-978A-270881851F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5C-4F01-978A-270881851F89}"/>
              </c:ext>
            </c:extLst>
          </c:dPt>
          <c:val>
            <c:numRef>
              <c:f>PIVOT!$C$133:$D$133</c:f>
              <c:numCache>
                <c:formatCode>0.00%</c:formatCode>
                <c:ptCount val="2"/>
                <c:pt idx="0" formatCode="0%">
                  <c:v>0.22122453266120562</c:v>
                </c:pt>
                <c:pt idx="1">
                  <c:v>0.77877546733879432</c:v>
                </c:pt>
              </c:numCache>
            </c:numRef>
          </c:val>
          <c:extLst>
            <c:ext xmlns:c16="http://schemas.microsoft.com/office/drawing/2014/chart" uri="{C3380CC4-5D6E-409C-BE32-E72D297353CC}">
              <c16:uniqueId val="{00000004-4C5C-4F01-978A-270881851F8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47-4DB0-BB36-C9B87C6288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47-4DB0-BB36-C9B87C62883B}"/>
              </c:ext>
            </c:extLst>
          </c:dPt>
          <c:val>
            <c:numRef>
              <c:f>PIVOT!$C$134:$D$134</c:f>
              <c:numCache>
                <c:formatCode>0.00%</c:formatCode>
                <c:ptCount val="2"/>
                <c:pt idx="0" formatCode="0%">
                  <c:v>0.60733039277462719</c:v>
                </c:pt>
                <c:pt idx="1">
                  <c:v>0.39266960722537281</c:v>
                </c:pt>
              </c:numCache>
            </c:numRef>
          </c:val>
          <c:extLst>
            <c:ext xmlns:c16="http://schemas.microsoft.com/office/drawing/2014/chart" uri="{C3380CC4-5D6E-409C-BE32-E72D297353CC}">
              <c16:uniqueId val="{00000004-A347-4DB0-BB36-C9B87C62883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DASHBOARD.xlsx]PIVOT!PivotTable5</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PIVOT!$B$77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A5-499D-B6AF-7725D63833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A5-499D-B6AF-7725D63833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A5-499D-B6AF-7725D638339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4A5-499D-B6AF-7725D6383397}"/>
              </c:ext>
            </c:extLst>
          </c:dPt>
          <c:cat>
            <c:strRef>
              <c:f>PIVOT!$A$78:$A$82</c:f>
              <c:strCache>
                <c:ptCount val="4"/>
                <c:pt idx="0">
                  <c:v>Standard Class</c:v>
                </c:pt>
                <c:pt idx="1">
                  <c:v>Second Class</c:v>
                </c:pt>
                <c:pt idx="2">
                  <c:v>First Class</c:v>
                </c:pt>
                <c:pt idx="3">
                  <c:v>Same Day</c:v>
                </c:pt>
              </c:strCache>
            </c:strRef>
          </c:cat>
          <c:val>
            <c:numRef>
              <c:f>PIVOT!$B$78:$B$82</c:f>
              <c:numCache>
                <c:formatCode>General</c:formatCode>
                <c:ptCount val="4"/>
                <c:pt idx="0">
                  <c:v>11451</c:v>
                </c:pt>
                <c:pt idx="1">
                  <c:v>3668</c:v>
                </c:pt>
                <c:pt idx="2">
                  <c:v>2945</c:v>
                </c:pt>
                <c:pt idx="3">
                  <c:v>980</c:v>
                </c:pt>
              </c:numCache>
            </c:numRef>
          </c:val>
          <c:extLst>
            <c:ext xmlns:c16="http://schemas.microsoft.com/office/drawing/2014/chart" uri="{C3380CC4-5D6E-409C-BE32-E72D297353CC}">
              <c16:uniqueId val="{00000000-8B4A-45DC-93D7-2B498F1512F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DASHBOARD.xlsx]PIVOT!PivotTable20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PIVOT!$F$77</c:f>
              <c:strCache>
                <c:ptCount val="1"/>
                <c:pt idx="0">
                  <c:v>Total</c:v>
                </c:pt>
              </c:strCache>
            </c:strRef>
          </c:tx>
          <c:spPr>
            <a:solidFill>
              <a:schemeClr val="accent1"/>
            </a:solidFill>
            <a:ln>
              <a:noFill/>
            </a:ln>
            <a:effectLst/>
          </c:spPr>
          <c:invertIfNegative val="0"/>
          <c:cat>
            <c:strRef>
              <c:f>PIVOT!$E$78:$E$82</c:f>
              <c:strCache>
                <c:ptCount val="4"/>
                <c:pt idx="0">
                  <c:v>Same Day</c:v>
                </c:pt>
                <c:pt idx="1">
                  <c:v>First Class</c:v>
                </c:pt>
                <c:pt idx="2">
                  <c:v>Second Class</c:v>
                </c:pt>
                <c:pt idx="3">
                  <c:v>Standard Class</c:v>
                </c:pt>
              </c:strCache>
            </c:strRef>
          </c:cat>
          <c:val>
            <c:numRef>
              <c:f>PIVOT!$F$78:$F$82</c:f>
              <c:numCache>
                <c:formatCode>General</c:formatCode>
                <c:ptCount val="4"/>
                <c:pt idx="0">
                  <c:v>1920.5309999999999</c:v>
                </c:pt>
                <c:pt idx="1">
                  <c:v>25887.2916</c:v>
                </c:pt>
                <c:pt idx="2">
                  <c:v>26925.330900000001</c:v>
                </c:pt>
                <c:pt idx="3">
                  <c:v>77782.589600000007</c:v>
                </c:pt>
              </c:numCache>
            </c:numRef>
          </c:val>
          <c:extLst>
            <c:ext xmlns:c16="http://schemas.microsoft.com/office/drawing/2014/chart" uri="{C3380CC4-5D6E-409C-BE32-E72D297353CC}">
              <c16:uniqueId val="{00000000-3272-4E75-A3DE-3EFE0F00DB2F}"/>
            </c:ext>
          </c:extLst>
        </c:ser>
        <c:dLbls>
          <c:showLegendKey val="0"/>
          <c:showVal val="0"/>
          <c:showCatName val="0"/>
          <c:showSerName val="0"/>
          <c:showPercent val="0"/>
          <c:showBubbleSize val="0"/>
        </c:dLbls>
        <c:gapWidth val="182"/>
        <c:axId val="1208046720"/>
        <c:axId val="546112608"/>
      </c:barChart>
      <c:catAx>
        <c:axId val="1208046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46112608"/>
        <c:crosses val="autoZero"/>
        <c:auto val="1"/>
        <c:lblAlgn val="ctr"/>
        <c:lblOffset val="100"/>
        <c:noMultiLvlLbl val="0"/>
      </c:catAx>
      <c:valAx>
        <c:axId val="546112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20804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DASHBOARD.xlsx]PIVOT!PivotTable18</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PIVOT!$B$119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E5-4BCE-81BA-8FBB7C0939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E5-4BCE-81BA-8FBB7C0939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E5-4BCE-81BA-8FBB7C0939CF}"/>
              </c:ext>
            </c:extLst>
          </c:dPt>
          <c:cat>
            <c:strRef>
              <c:f>PIVOT!$A$120:$A$123</c:f>
              <c:strCache>
                <c:ptCount val="3"/>
                <c:pt idx="0">
                  <c:v>Office Supplies</c:v>
                </c:pt>
                <c:pt idx="1">
                  <c:v>Furniture</c:v>
                </c:pt>
                <c:pt idx="2">
                  <c:v>Technology</c:v>
                </c:pt>
              </c:strCache>
            </c:strRef>
          </c:cat>
          <c:val>
            <c:numRef>
              <c:f>PIVOT!$B$120:$B$123</c:f>
              <c:numCache>
                <c:formatCode>General</c:formatCode>
                <c:ptCount val="3"/>
                <c:pt idx="0">
                  <c:v>11566</c:v>
                </c:pt>
                <c:pt idx="1">
                  <c:v>4213</c:v>
                </c:pt>
                <c:pt idx="2">
                  <c:v>3265</c:v>
                </c:pt>
              </c:numCache>
            </c:numRef>
          </c:val>
          <c:extLst>
            <c:ext xmlns:c16="http://schemas.microsoft.com/office/drawing/2014/chart" uri="{C3380CC4-5D6E-409C-BE32-E72D297353CC}">
              <c16:uniqueId val="{00000000-FD26-447B-96C4-1A8CCF200D7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DASHBOARD.xlsx]PIVOT!PivotTable21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PIVOT!$F$54</c:f>
              <c:strCache>
                <c:ptCount val="1"/>
                <c:pt idx="0">
                  <c:v>Total</c:v>
                </c:pt>
              </c:strCache>
            </c:strRef>
          </c:tx>
          <c:spPr>
            <a:solidFill>
              <a:schemeClr val="accent1"/>
            </a:solidFill>
            <a:ln>
              <a:noFill/>
            </a:ln>
            <a:effectLst/>
          </c:spPr>
          <c:invertIfNegative val="0"/>
          <c:cat>
            <c:strRef>
              <c:f>PIVOT!$E$55:$E$58</c:f>
              <c:strCache>
                <c:ptCount val="3"/>
                <c:pt idx="0">
                  <c:v>Home Office</c:v>
                </c:pt>
                <c:pt idx="1">
                  <c:v>Corporate</c:v>
                </c:pt>
                <c:pt idx="2">
                  <c:v>Consumer</c:v>
                </c:pt>
              </c:strCache>
            </c:strRef>
          </c:cat>
          <c:val>
            <c:numRef>
              <c:f>PIVOT!$F$55:$F$58</c:f>
              <c:numCache>
                <c:formatCode>General</c:formatCode>
                <c:ptCount val="3"/>
                <c:pt idx="0">
                  <c:v>30903.548500000001</c:v>
                </c:pt>
                <c:pt idx="1">
                  <c:v>34600.574000000001</c:v>
                </c:pt>
                <c:pt idx="2">
                  <c:v>67011.620599999995</c:v>
                </c:pt>
              </c:numCache>
            </c:numRef>
          </c:val>
          <c:extLst>
            <c:ext xmlns:c16="http://schemas.microsoft.com/office/drawing/2014/chart" uri="{C3380CC4-5D6E-409C-BE32-E72D297353CC}">
              <c16:uniqueId val="{00000000-9656-422B-A866-672E00B361FC}"/>
            </c:ext>
          </c:extLst>
        </c:ser>
        <c:dLbls>
          <c:showLegendKey val="0"/>
          <c:showVal val="0"/>
          <c:showCatName val="0"/>
          <c:showSerName val="0"/>
          <c:showPercent val="0"/>
          <c:showBubbleSize val="0"/>
        </c:dLbls>
        <c:gapWidth val="182"/>
        <c:overlap val="100"/>
        <c:axId val="1208055360"/>
        <c:axId val="537991056"/>
      </c:barChart>
      <c:catAx>
        <c:axId val="1208055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37991056"/>
        <c:crosses val="autoZero"/>
        <c:auto val="1"/>
        <c:lblAlgn val="ctr"/>
        <c:lblOffset val="100"/>
        <c:noMultiLvlLbl val="0"/>
      </c:catAx>
      <c:valAx>
        <c:axId val="537991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20805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40-41F4-B87B-3FA64BBF32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40-41F4-B87B-3FA64BBF329D}"/>
              </c:ext>
            </c:extLst>
          </c:dPt>
          <c:val>
            <c:numRef>
              <c:f>PIVOT!$J$55:$K$55</c:f>
              <c:numCache>
                <c:formatCode>0.00%</c:formatCode>
                <c:ptCount val="2"/>
                <c:pt idx="0" formatCode="0%">
                  <c:v>0.50861163621088001</c:v>
                </c:pt>
                <c:pt idx="1">
                  <c:v>0.49138836378911999</c:v>
                </c:pt>
              </c:numCache>
            </c:numRef>
          </c:val>
          <c:extLst>
            <c:ext xmlns:c16="http://schemas.microsoft.com/office/drawing/2014/chart" uri="{C3380CC4-5D6E-409C-BE32-E72D297353CC}">
              <c16:uniqueId val="{00000000-8D2E-401D-810D-E3913648F88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C0-4708-B39C-ADAF15ADD5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C0-4708-B39C-ADAF15ADD5EC}"/>
              </c:ext>
            </c:extLst>
          </c:dPt>
          <c:val>
            <c:numRef>
              <c:f>PIVOT!$J$56:$K$56</c:f>
              <c:numCache>
                <c:formatCode>0.00%</c:formatCode>
                <c:ptCount val="2"/>
                <c:pt idx="0" formatCode="0%">
                  <c:v>0.3079710144927536</c:v>
                </c:pt>
                <c:pt idx="1">
                  <c:v>0.69202898550724634</c:v>
                </c:pt>
              </c:numCache>
            </c:numRef>
          </c:val>
          <c:extLst>
            <c:ext xmlns:c16="http://schemas.microsoft.com/office/drawing/2014/chart" uri="{C3380CC4-5D6E-409C-BE32-E72D297353CC}">
              <c16:uniqueId val="{00000004-8CC0-4708-B39C-ADAF15ADD5E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26-467A-8E03-E1EABADB23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26-467A-8E03-E1EABADB233D}"/>
              </c:ext>
            </c:extLst>
          </c:dPt>
          <c:val>
            <c:numRef>
              <c:f>PIVOT!$J$57:$K$57</c:f>
              <c:numCache>
                <c:formatCode>0.00%</c:formatCode>
                <c:ptCount val="2"/>
                <c:pt idx="0" formatCode="0%">
                  <c:v>0.1834173492963663</c:v>
                </c:pt>
                <c:pt idx="1">
                  <c:v>0.81658265070363367</c:v>
                </c:pt>
              </c:numCache>
            </c:numRef>
          </c:val>
          <c:extLst>
            <c:ext xmlns:c16="http://schemas.microsoft.com/office/drawing/2014/chart" uri="{C3380CC4-5D6E-409C-BE32-E72D297353CC}">
              <c16:uniqueId val="{00000004-A426-467A-8E03-E1EABADB233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DASHBOARD.xlsx]PIVOT!PivotTable3</c:name>
    <c:fmtId val="8"/>
  </c:pivotSource>
  <c:chart>
    <c:title>
      <c:tx>
        <c:rich>
          <a:bodyPr/>
          <a:lstStyle/>
          <a:p>
            <a:pPr>
              <a:defRPr b="0"/>
            </a:pPr>
            <a:r>
              <a:rPr lang="en-US" b="0"/>
              <a:t>Sales</a:t>
            </a:r>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rgbClr val="998CEB"/>
          </a:solidFill>
          <a:ln>
            <a:noFill/>
          </a:ln>
          <a:effectLst/>
        </c:spPr>
        <c:marker>
          <c:symbol val="none"/>
        </c:marker>
        <c:dLbl>
          <c:idx val="0"/>
          <c:delete val="1"/>
          <c:extLst>
            <c:ext xmlns:c15="http://schemas.microsoft.com/office/drawing/2012/chart" uri="{CE6537A1-D6FC-4f65-9D91-7224C49458BB}"/>
          </c:extLst>
        </c:dLbl>
      </c:pivotFmt>
      <c:pivotFmt>
        <c:idx val="9"/>
        <c:spPr>
          <a:solidFill>
            <a:srgbClr val="FE9A9E"/>
          </a:solidFill>
          <a:ln>
            <a:noFill/>
          </a:ln>
          <a:effectLst/>
        </c:spPr>
      </c:pivotFmt>
      <c:pivotFmt>
        <c:idx val="10"/>
        <c:spPr>
          <a:solidFill>
            <a:srgbClr val="E9D787"/>
          </a:solidFill>
          <a:ln>
            <a:noFill/>
          </a:ln>
          <a:effectLst/>
        </c:spPr>
      </c:pivotFmt>
      <c:pivotFmt>
        <c:idx val="11"/>
        <c:spPr>
          <a:solidFill>
            <a:srgbClr val="5281CE"/>
          </a:solidFill>
          <a:ln>
            <a:noFill/>
          </a:ln>
          <a:effectLst/>
        </c:spPr>
      </c:pivotFmt>
    </c:pivotFmts>
    <c:plotArea>
      <c:layout/>
      <c:barChart>
        <c:barDir val="col"/>
        <c:grouping val="clustered"/>
        <c:varyColors val="0"/>
        <c:ser>
          <c:idx val="0"/>
          <c:order val="0"/>
          <c:tx>
            <c:strRef>
              <c:f>PIVOT!$B$54</c:f>
              <c:strCache>
                <c:ptCount val="1"/>
                <c:pt idx="0">
                  <c:v>Total</c:v>
                </c:pt>
              </c:strCache>
            </c:strRef>
          </c:tx>
          <c:spPr>
            <a:solidFill>
              <a:srgbClr val="998CEB"/>
            </a:solidFill>
            <a:ln>
              <a:noFill/>
            </a:ln>
            <a:effectLst/>
          </c:spPr>
          <c:invertIfNegative val="0"/>
          <c:dPt>
            <c:idx val="0"/>
            <c:invertIfNegative val="0"/>
            <c:bubble3D val="0"/>
            <c:spPr>
              <a:solidFill>
                <a:srgbClr val="5281CE"/>
              </a:solidFill>
              <a:ln>
                <a:noFill/>
              </a:ln>
              <a:effectLst/>
            </c:spPr>
            <c:extLst>
              <c:ext xmlns:c16="http://schemas.microsoft.com/office/drawing/2014/chart" uri="{C3380CC4-5D6E-409C-BE32-E72D297353CC}">
                <c16:uniqueId val="{00000007-C6A6-4B32-ACBC-B37EA4D9A967}"/>
              </c:ext>
            </c:extLst>
          </c:dPt>
          <c:dPt>
            <c:idx val="1"/>
            <c:invertIfNegative val="0"/>
            <c:bubble3D val="0"/>
            <c:spPr>
              <a:solidFill>
                <a:srgbClr val="FE9A9E"/>
              </a:solidFill>
              <a:ln>
                <a:noFill/>
              </a:ln>
              <a:effectLst/>
            </c:spPr>
            <c:extLst>
              <c:ext xmlns:c16="http://schemas.microsoft.com/office/drawing/2014/chart" uri="{C3380CC4-5D6E-409C-BE32-E72D297353CC}">
                <c16:uniqueId val="{00000005-C6A6-4B32-ACBC-B37EA4D9A967}"/>
              </c:ext>
            </c:extLst>
          </c:dPt>
          <c:dPt>
            <c:idx val="2"/>
            <c:invertIfNegative val="0"/>
            <c:bubble3D val="0"/>
            <c:spPr>
              <a:solidFill>
                <a:srgbClr val="E9D787"/>
              </a:solidFill>
              <a:ln>
                <a:noFill/>
              </a:ln>
              <a:effectLst/>
            </c:spPr>
            <c:extLst>
              <c:ext xmlns:c16="http://schemas.microsoft.com/office/drawing/2014/chart" uri="{C3380CC4-5D6E-409C-BE32-E72D297353CC}">
                <c16:uniqueId val="{00000006-C6A6-4B32-ACBC-B37EA4D9A967}"/>
              </c:ext>
            </c:extLst>
          </c:dPt>
          <c:cat>
            <c:strRef>
              <c:f>PIVOT!$A$55:$A$58</c:f>
              <c:strCache>
                <c:ptCount val="3"/>
                <c:pt idx="0">
                  <c:v>Consumer</c:v>
                </c:pt>
                <c:pt idx="1">
                  <c:v>Corporate</c:v>
                </c:pt>
                <c:pt idx="2">
                  <c:v>Home Office</c:v>
                </c:pt>
              </c:strCache>
            </c:strRef>
          </c:cat>
          <c:val>
            <c:numRef>
              <c:f>PIVOT!$B$55:$B$58</c:f>
              <c:numCache>
                <c:formatCode>General</c:formatCode>
                <c:ptCount val="3"/>
                <c:pt idx="0">
                  <c:v>558250.58239999996</c:v>
                </c:pt>
                <c:pt idx="1">
                  <c:v>342602.83390000003</c:v>
                </c:pt>
                <c:pt idx="2">
                  <c:v>199008.65640000001</c:v>
                </c:pt>
              </c:numCache>
            </c:numRef>
          </c:val>
          <c:extLst>
            <c:ext xmlns:c16="http://schemas.microsoft.com/office/drawing/2014/chart" uri="{C3380CC4-5D6E-409C-BE32-E72D297353CC}">
              <c16:uniqueId val="{00000004-C6A6-4B32-ACBC-B37EA4D9A967}"/>
            </c:ext>
          </c:extLst>
        </c:ser>
        <c:dLbls>
          <c:showLegendKey val="0"/>
          <c:showVal val="0"/>
          <c:showCatName val="0"/>
          <c:showSerName val="0"/>
          <c:showPercent val="0"/>
          <c:showBubbleSize val="0"/>
        </c:dLbls>
        <c:gapWidth val="219"/>
        <c:overlap val="-27"/>
        <c:axId val="1496917936"/>
        <c:axId val="57920432"/>
      </c:barChart>
      <c:catAx>
        <c:axId val="1496917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id-ID"/>
          </a:p>
        </c:txPr>
        <c:crossAx val="57920432"/>
        <c:crosses val="autoZero"/>
        <c:auto val="1"/>
        <c:lblAlgn val="ctr"/>
        <c:lblOffset val="100"/>
        <c:noMultiLvlLbl val="0"/>
      </c:catAx>
      <c:valAx>
        <c:axId val="57920432"/>
        <c:scaling>
          <c:orientation val="minMax"/>
        </c:scaling>
        <c:delete val="0"/>
        <c:axPos val="l"/>
        <c:numFmt formatCode="&quot;$&quot;#,##0" sourceLinked="0"/>
        <c:majorTickMark val="out"/>
        <c:minorTickMark val="none"/>
        <c:tickLblPos val="nextTo"/>
        <c:spPr>
          <a:noFill/>
          <a:ln>
            <a:noFill/>
          </a:ln>
          <a:effectLst/>
        </c:spPr>
        <c:txPr>
          <a:bodyPr rot="-60000000" vert="horz"/>
          <a:lstStyle/>
          <a:p>
            <a:pPr>
              <a:defRPr/>
            </a:pPr>
            <a:endParaRPr lang="id-ID"/>
          </a:p>
        </c:txPr>
        <c:crossAx val="1496917936"/>
        <c:crosses val="autoZero"/>
        <c:crossBetween val="between"/>
      </c:valAx>
      <c:spPr>
        <a:noFill/>
        <a:ln>
          <a:noFill/>
        </a:ln>
      </c:spPr>
    </c:plotArea>
    <c:plotVisOnly val="1"/>
    <c:dispBlanksAs val="gap"/>
    <c:showDLblsOverMax val="0"/>
    <c:extLst/>
  </c:chart>
  <c:spPr>
    <a:noFill/>
    <a:ln>
      <a:noFill/>
    </a:ln>
  </c:spPr>
  <c:txPr>
    <a:bodyPr/>
    <a:lstStyle/>
    <a:p>
      <a:pPr>
        <a:defRPr sz="1050">
          <a:solidFill>
            <a:schemeClr val="tx1">
              <a:lumMod val="65000"/>
              <a:lumOff val="35000"/>
            </a:schemeClr>
          </a:solidFill>
          <a:latin typeface="Inter" panose="02000503000000020004" pitchFamily="2" charset="0"/>
          <a:ea typeface="Inter" panose="02000503000000020004" pitchFamily="2" charset="0"/>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DASHBOARD.xlsx]PIVOT!PivotTable11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PIVOT!$D$77</c:f>
              <c:strCache>
                <c:ptCount val="1"/>
                <c:pt idx="0">
                  <c:v>Total</c:v>
                </c:pt>
              </c:strCache>
            </c:strRef>
          </c:tx>
          <c:spPr>
            <a:solidFill>
              <a:schemeClr val="accent1"/>
            </a:solidFill>
            <a:ln>
              <a:noFill/>
            </a:ln>
            <a:effectLst/>
          </c:spPr>
          <c:invertIfNegative val="0"/>
          <c:cat>
            <c:strRef>
              <c:f>PIVOT!$C$78:$C$82</c:f>
              <c:strCache>
                <c:ptCount val="4"/>
                <c:pt idx="0">
                  <c:v>Standard Class</c:v>
                </c:pt>
                <c:pt idx="1">
                  <c:v>Second Class</c:v>
                </c:pt>
                <c:pt idx="2">
                  <c:v>First Class</c:v>
                </c:pt>
                <c:pt idx="3">
                  <c:v>Same Day</c:v>
                </c:pt>
              </c:strCache>
            </c:strRef>
          </c:cat>
          <c:val>
            <c:numRef>
              <c:f>PIVOT!$D$78:$D$82</c:f>
              <c:numCache>
                <c:formatCode>General</c:formatCode>
                <c:ptCount val="4"/>
                <c:pt idx="0">
                  <c:v>645157.1041</c:v>
                </c:pt>
                <c:pt idx="1">
                  <c:v>222053.94620000001</c:v>
                </c:pt>
                <c:pt idx="2">
                  <c:v>169658.8364</c:v>
                </c:pt>
                <c:pt idx="3">
                  <c:v>62992.186000000002</c:v>
                </c:pt>
              </c:numCache>
            </c:numRef>
          </c:val>
          <c:extLst>
            <c:ext xmlns:c16="http://schemas.microsoft.com/office/drawing/2014/chart" uri="{C3380CC4-5D6E-409C-BE32-E72D297353CC}">
              <c16:uniqueId val="{00000000-9F30-40F8-B0F5-5E9B52DAA33E}"/>
            </c:ext>
          </c:extLst>
        </c:ser>
        <c:dLbls>
          <c:showLegendKey val="0"/>
          <c:showVal val="0"/>
          <c:showCatName val="0"/>
          <c:showSerName val="0"/>
          <c:showPercent val="0"/>
          <c:showBubbleSize val="0"/>
        </c:dLbls>
        <c:gapWidth val="219"/>
        <c:overlap val="-27"/>
        <c:axId val="1601070880"/>
        <c:axId val="1300182128"/>
      </c:barChart>
      <c:catAx>
        <c:axId val="160107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300182128"/>
        <c:crosses val="autoZero"/>
        <c:auto val="1"/>
        <c:lblAlgn val="ctr"/>
        <c:lblOffset val="100"/>
        <c:noMultiLvlLbl val="0"/>
      </c:catAx>
      <c:valAx>
        <c:axId val="130018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0107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Inter" panose="02000503000000020004" pitchFamily="2" charset="0"/>
                <a:ea typeface="Inter" panose="02000503000000020004" pitchFamily="2" charset="0"/>
                <a:cs typeface="+mn-cs"/>
              </a:defRPr>
            </a:pPr>
            <a:r>
              <a:rPr lang="en-US"/>
              <a:t>By Sales</a:t>
            </a:r>
            <a:endParaRPr lang="id-ID"/>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title>
    <c:autoTitleDeleted val="0"/>
    <c:plotArea>
      <c:layout/>
      <c:barChart>
        <c:barDir val="bar"/>
        <c:grouping val="clustered"/>
        <c:varyColors val="0"/>
        <c:ser>
          <c:idx val="0"/>
          <c:order val="0"/>
          <c:spPr>
            <a:solidFill>
              <a:srgbClr val="998CEB"/>
            </a:solidFill>
            <a:ln>
              <a:noFill/>
            </a:ln>
            <a:effectLst/>
          </c:spPr>
          <c:invertIfNegative val="0"/>
          <c:cat>
            <c:strRef>
              <c:f>PIVOT!$C$153:$C$157</c:f>
              <c:strCache>
                <c:ptCount val="5"/>
                <c:pt idx="0">
                  <c:v>Binders</c:v>
                </c:pt>
                <c:pt idx="1">
                  <c:v>Tables</c:v>
                </c:pt>
                <c:pt idx="2">
                  <c:v>Storage</c:v>
                </c:pt>
                <c:pt idx="3">
                  <c:v>Phones</c:v>
                </c:pt>
                <c:pt idx="4">
                  <c:v>Chairs</c:v>
                </c:pt>
              </c:strCache>
            </c:strRef>
          </c:cat>
          <c:val>
            <c:numRef>
              <c:f>PIVOT!$D$153:$D$157</c:f>
              <c:numCache>
                <c:formatCode>General</c:formatCode>
                <c:ptCount val="5"/>
                <c:pt idx="0">
                  <c:v>103534.39</c:v>
                </c:pt>
                <c:pt idx="1">
                  <c:v>104410.664</c:v>
                </c:pt>
                <c:pt idx="2">
                  <c:v>107383.04399999999</c:v>
                </c:pt>
                <c:pt idx="3">
                  <c:v>162431.75</c:v>
                </c:pt>
                <c:pt idx="4">
                  <c:v>166703.652</c:v>
                </c:pt>
              </c:numCache>
            </c:numRef>
          </c:val>
          <c:extLst>
            <c:ext xmlns:c16="http://schemas.microsoft.com/office/drawing/2014/chart" uri="{C3380CC4-5D6E-409C-BE32-E72D297353CC}">
              <c16:uniqueId val="{00000000-2960-4AD7-89C1-0DB8F6A352A1}"/>
            </c:ext>
          </c:extLst>
        </c:ser>
        <c:dLbls>
          <c:showLegendKey val="0"/>
          <c:showVal val="0"/>
          <c:showCatName val="0"/>
          <c:showSerName val="0"/>
          <c:showPercent val="0"/>
          <c:showBubbleSize val="0"/>
        </c:dLbls>
        <c:gapWidth val="182"/>
        <c:axId val="1310513088"/>
        <c:axId val="874719359"/>
      </c:barChart>
      <c:catAx>
        <c:axId val="1310513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crossAx val="874719359"/>
        <c:crosses val="autoZero"/>
        <c:auto val="1"/>
        <c:lblAlgn val="ctr"/>
        <c:lblOffset val="100"/>
        <c:noMultiLvlLbl val="0"/>
      </c:catAx>
      <c:valAx>
        <c:axId val="874719359"/>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crossAx val="131051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latin typeface="Inter" panose="02000503000000020004" pitchFamily="2" charset="0"/>
          <a:ea typeface="Inter" panose="02000503000000020004" pitchFamily="2" charset="0"/>
        </a:defRPr>
      </a:pPr>
      <a:endParaRPr lang="id-ID"/>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Inter" panose="02000503000000020004" pitchFamily="2" charset="0"/>
                <a:ea typeface="Inter" panose="02000503000000020004" pitchFamily="2" charset="0"/>
                <a:cs typeface="+mn-cs"/>
              </a:defRPr>
            </a:pPr>
            <a:r>
              <a:rPr lang="en-US"/>
              <a:t>By Profit</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title>
    <c:autoTitleDeleted val="0"/>
    <c:plotArea>
      <c:layout/>
      <c:barChart>
        <c:barDir val="bar"/>
        <c:grouping val="clustered"/>
        <c:varyColors val="0"/>
        <c:ser>
          <c:idx val="0"/>
          <c:order val="0"/>
          <c:spPr>
            <a:solidFill>
              <a:srgbClr val="FE9A9E"/>
            </a:solidFill>
            <a:ln>
              <a:noFill/>
            </a:ln>
            <a:effectLst/>
          </c:spPr>
          <c:invertIfNegative val="0"/>
          <c:cat>
            <c:strRef>
              <c:f>PIVOT!$C$141:$C$145</c:f>
              <c:strCache>
                <c:ptCount val="5"/>
                <c:pt idx="0">
                  <c:v>Phones</c:v>
                </c:pt>
                <c:pt idx="1">
                  <c:v>Art</c:v>
                </c:pt>
                <c:pt idx="2">
                  <c:v>Furnishings</c:v>
                </c:pt>
                <c:pt idx="3">
                  <c:v>Paper</c:v>
                </c:pt>
                <c:pt idx="4">
                  <c:v>Binders</c:v>
                </c:pt>
              </c:strCache>
            </c:strRef>
          </c:cat>
          <c:val>
            <c:numRef>
              <c:f>PIVOT!$D$141:$D$145</c:f>
              <c:numCache>
                <c:formatCode>General</c:formatCode>
                <c:ptCount val="5"/>
                <c:pt idx="0">
                  <c:v>1580</c:v>
                </c:pt>
                <c:pt idx="1">
                  <c:v>1644</c:v>
                </c:pt>
                <c:pt idx="2">
                  <c:v>1914</c:v>
                </c:pt>
                <c:pt idx="3">
                  <c:v>2554</c:v>
                </c:pt>
                <c:pt idx="4">
                  <c:v>2977</c:v>
                </c:pt>
              </c:numCache>
            </c:numRef>
          </c:val>
          <c:extLst>
            <c:ext xmlns:c16="http://schemas.microsoft.com/office/drawing/2014/chart" uri="{C3380CC4-5D6E-409C-BE32-E72D297353CC}">
              <c16:uniqueId val="{00000000-C4E5-43FA-BD48-B8635566E184}"/>
            </c:ext>
          </c:extLst>
        </c:ser>
        <c:dLbls>
          <c:showLegendKey val="0"/>
          <c:showVal val="0"/>
          <c:showCatName val="0"/>
          <c:showSerName val="0"/>
          <c:showPercent val="0"/>
          <c:showBubbleSize val="0"/>
        </c:dLbls>
        <c:gapWidth val="182"/>
        <c:axId val="1496907856"/>
        <c:axId val="57932336"/>
      </c:barChart>
      <c:catAx>
        <c:axId val="1496907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crossAx val="57932336"/>
        <c:crosses val="autoZero"/>
        <c:auto val="1"/>
        <c:lblAlgn val="ctr"/>
        <c:lblOffset val="100"/>
        <c:noMultiLvlLbl val="0"/>
      </c:catAx>
      <c:valAx>
        <c:axId val="57932336"/>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crossAx val="149690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latin typeface="Inter" panose="02000503000000020004" pitchFamily="2" charset="0"/>
          <a:ea typeface="Inter" panose="02000503000000020004" pitchFamily="2" charset="0"/>
        </a:defRPr>
      </a:pPr>
      <a:endParaRPr lang="id-ID"/>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DASHBOARD.xlsx]PIVOT!PivotTable11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Inter" panose="02000503000000020004" pitchFamily="2" charset="0"/>
                <a:ea typeface="Inter" panose="02000503000000020004" pitchFamily="2" charset="0"/>
                <a:cs typeface="+mn-cs"/>
              </a:defRPr>
            </a:pPr>
            <a:r>
              <a:rPr lang="en-US"/>
              <a:t>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281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nter" panose="02000503000000020004" pitchFamily="2" charset="0"/>
                  <a:ea typeface="Inter" panose="02000503000000020004" pitchFamily="2" charset="0"/>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PIVOT!$D$77</c:f>
              <c:strCache>
                <c:ptCount val="1"/>
                <c:pt idx="0">
                  <c:v>Total</c:v>
                </c:pt>
              </c:strCache>
            </c:strRef>
          </c:tx>
          <c:spPr>
            <a:solidFill>
              <a:srgbClr val="5281CE"/>
            </a:solidFill>
            <a:ln>
              <a:noFill/>
            </a:ln>
            <a:effectLst/>
          </c:spPr>
          <c:invertIfNegative val="0"/>
          <c:cat>
            <c:strRef>
              <c:f>PIVOT!$C$78:$C$82</c:f>
              <c:strCache>
                <c:ptCount val="4"/>
                <c:pt idx="0">
                  <c:v>Standard Class</c:v>
                </c:pt>
                <c:pt idx="1">
                  <c:v>Second Class</c:v>
                </c:pt>
                <c:pt idx="2">
                  <c:v>First Class</c:v>
                </c:pt>
                <c:pt idx="3">
                  <c:v>Same Day</c:v>
                </c:pt>
              </c:strCache>
            </c:strRef>
          </c:cat>
          <c:val>
            <c:numRef>
              <c:f>PIVOT!$D$78:$D$82</c:f>
              <c:numCache>
                <c:formatCode>General</c:formatCode>
                <c:ptCount val="4"/>
                <c:pt idx="0">
                  <c:v>645157.1041</c:v>
                </c:pt>
                <c:pt idx="1">
                  <c:v>222053.94620000001</c:v>
                </c:pt>
                <c:pt idx="2">
                  <c:v>169658.8364</c:v>
                </c:pt>
                <c:pt idx="3">
                  <c:v>62992.186000000002</c:v>
                </c:pt>
              </c:numCache>
            </c:numRef>
          </c:val>
          <c:extLst>
            <c:ext xmlns:c16="http://schemas.microsoft.com/office/drawing/2014/chart" uri="{C3380CC4-5D6E-409C-BE32-E72D297353CC}">
              <c16:uniqueId val="{00000000-DB3C-482B-90CD-3D219D3D208F}"/>
            </c:ext>
          </c:extLst>
        </c:ser>
        <c:dLbls>
          <c:showLegendKey val="0"/>
          <c:showVal val="0"/>
          <c:showCatName val="0"/>
          <c:showSerName val="0"/>
          <c:showPercent val="0"/>
          <c:showBubbleSize val="0"/>
        </c:dLbls>
        <c:gapWidth val="219"/>
        <c:overlap val="-27"/>
        <c:axId val="1601070880"/>
        <c:axId val="1300182128"/>
      </c:barChart>
      <c:catAx>
        <c:axId val="160107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crossAx val="1300182128"/>
        <c:crosses val="autoZero"/>
        <c:auto val="1"/>
        <c:lblAlgn val="ctr"/>
        <c:lblOffset val="100"/>
        <c:noMultiLvlLbl val="0"/>
      </c:catAx>
      <c:valAx>
        <c:axId val="1300182128"/>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crossAx val="160107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Inter" panose="02000503000000020004" pitchFamily="2" charset="0"/>
          <a:ea typeface="Inter" panose="02000503000000020004" pitchFamily="2" charset="0"/>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DASHBOARD.xlsx]PIVOT!PivotTable6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rgbClr val="BED0E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Inter" panose="02000503000000020004" pitchFamily="2" charset="0"/>
                  <a:ea typeface="Inter" panose="02000503000000020004" pitchFamily="2" charset="0"/>
                  <a:cs typeface="+mn-cs"/>
                </a:defRPr>
              </a:pPr>
              <a:endParaRPr lang="id-ID"/>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C3BBF3"/>
          </a:solidFill>
          <a:ln>
            <a:noFill/>
          </a:ln>
          <a:effectLst/>
        </c:spPr>
      </c:pivotFmt>
      <c:pivotFmt>
        <c:idx val="10"/>
        <c:spPr>
          <a:solidFill>
            <a:srgbClr val="A89CEE"/>
          </a:solidFill>
          <a:ln>
            <a:noFill/>
          </a:ln>
          <a:effectLst/>
        </c:spPr>
      </c:pivotFmt>
      <c:pivotFmt>
        <c:idx val="11"/>
        <c:spPr>
          <a:solidFill>
            <a:srgbClr val="D9D4F8"/>
          </a:solidFill>
          <a:ln>
            <a:noFill/>
          </a:ln>
          <a:effectLst/>
        </c:spPr>
      </c:pivotFmt>
      <c:pivotFmt>
        <c:idx val="12"/>
        <c:spPr>
          <a:solidFill>
            <a:srgbClr val="998CEB"/>
          </a:solidFill>
          <a:ln>
            <a:noFill/>
          </a:ln>
          <a:effectLst/>
        </c:spPr>
      </c:pivotFmt>
    </c:pivotFmts>
    <c:plotArea>
      <c:layout/>
      <c:doughnutChart>
        <c:varyColors val="1"/>
        <c:ser>
          <c:idx val="0"/>
          <c:order val="0"/>
          <c:tx>
            <c:strRef>
              <c:f>PIVOT!$B$105</c:f>
              <c:strCache>
                <c:ptCount val="1"/>
                <c:pt idx="0">
                  <c:v>Total</c:v>
                </c:pt>
              </c:strCache>
            </c:strRef>
          </c:tx>
          <c:spPr>
            <a:solidFill>
              <a:srgbClr val="BED0EC"/>
            </a:solidFill>
          </c:spPr>
          <c:dPt>
            <c:idx val="0"/>
            <c:bubble3D val="0"/>
            <c:spPr>
              <a:solidFill>
                <a:srgbClr val="998CEB"/>
              </a:solidFill>
              <a:ln>
                <a:noFill/>
              </a:ln>
              <a:effectLst/>
            </c:spPr>
            <c:extLst>
              <c:ext xmlns:c16="http://schemas.microsoft.com/office/drawing/2014/chart" uri="{C3380CC4-5D6E-409C-BE32-E72D297353CC}">
                <c16:uniqueId val="{00000001-C2BA-47CB-8212-8C58DDEE79A8}"/>
              </c:ext>
            </c:extLst>
          </c:dPt>
          <c:dPt>
            <c:idx val="1"/>
            <c:bubble3D val="0"/>
            <c:spPr>
              <a:solidFill>
                <a:srgbClr val="A89CEE"/>
              </a:solidFill>
              <a:ln>
                <a:noFill/>
              </a:ln>
              <a:effectLst/>
            </c:spPr>
            <c:extLst>
              <c:ext xmlns:c16="http://schemas.microsoft.com/office/drawing/2014/chart" uri="{C3380CC4-5D6E-409C-BE32-E72D297353CC}">
                <c16:uniqueId val="{00000003-C2BA-47CB-8212-8C58DDEE79A8}"/>
              </c:ext>
            </c:extLst>
          </c:dPt>
          <c:dPt>
            <c:idx val="2"/>
            <c:bubble3D val="0"/>
            <c:spPr>
              <a:solidFill>
                <a:srgbClr val="C3BBF3"/>
              </a:solidFill>
              <a:ln>
                <a:noFill/>
              </a:ln>
              <a:effectLst/>
            </c:spPr>
            <c:extLst>
              <c:ext xmlns:c16="http://schemas.microsoft.com/office/drawing/2014/chart" uri="{C3380CC4-5D6E-409C-BE32-E72D297353CC}">
                <c16:uniqueId val="{00000005-C2BA-47CB-8212-8C58DDEE79A8}"/>
              </c:ext>
            </c:extLst>
          </c:dPt>
          <c:dPt>
            <c:idx val="3"/>
            <c:bubble3D val="0"/>
            <c:spPr>
              <a:solidFill>
                <a:srgbClr val="D9D4F8"/>
              </a:solidFill>
              <a:ln>
                <a:noFill/>
              </a:ln>
              <a:effectLst/>
            </c:spPr>
            <c:extLst>
              <c:ext xmlns:c16="http://schemas.microsoft.com/office/drawing/2014/chart" uri="{C3380CC4-5D6E-409C-BE32-E72D297353CC}">
                <c16:uniqueId val="{00000007-C2BA-47CB-8212-8C58DDEE79A8}"/>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Inter" panose="02000503000000020004" pitchFamily="2" charset="0"/>
                    <a:ea typeface="Inter" panose="02000503000000020004" pitchFamily="2" charset="0"/>
                    <a:cs typeface="+mn-cs"/>
                  </a:defRPr>
                </a:pPr>
                <a:endParaRPr lang="id-ID"/>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PIVOT!$A$106:$A$110</c:f>
              <c:strCache>
                <c:ptCount val="4"/>
                <c:pt idx="0">
                  <c:v>West</c:v>
                </c:pt>
                <c:pt idx="1">
                  <c:v>East</c:v>
                </c:pt>
                <c:pt idx="2">
                  <c:v>Central</c:v>
                </c:pt>
                <c:pt idx="3">
                  <c:v>South</c:v>
                </c:pt>
              </c:strCache>
            </c:strRef>
          </c:cat>
          <c:val>
            <c:numRef>
              <c:f>PIVOT!$B$106:$B$110</c:f>
              <c:numCache>
                <c:formatCode>General</c:formatCode>
                <c:ptCount val="4"/>
                <c:pt idx="0">
                  <c:v>46800.179300000003</c:v>
                </c:pt>
                <c:pt idx="1">
                  <c:v>39339.690300000002</c:v>
                </c:pt>
                <c:pt idx="2">
                  <c:v>31634.547299999998</c:v>
                </c:pt>
                <c:pt idx="3">
                  <c:v>14741.3262</c:v>
                </c:pt>
              </c:numCache>
            </c:numRef>
          </c:val>
          <c:extLst>
            <c:ext xmlns:c16="http://schemas.microsoft.com/office/drawing/2014/chart" uri="{C3380CC4-5D6E-409C-BE32-E72D297353CC}">
              <c16:uniqueId val="{00000008-C2BA-47CB-8212-8C58DDEE79A8}"/>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Inter" panose="02000503000000020004" pitchFamily="2" charset="0"/>
          <a:ea typeface="Inter" panose="02000503000000020004" pitchFamily="2" charset="0"/>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DASHBOARD.xlsx]PIVOT!PivotTable5</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Inter" panose="02000503000000020004" pitchFamily="2" charset="0"/>
                  <a:ea typeface="Inter" panose="02000503000000020004" pitchFamily="2" charset="0"/>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ED2D4"/>
          </a:solidFill>
          <a:ln w="19050">
            <a:solidFill>
              <a:schemeClr val="lt1"/>
            </a:solidFill>
          </a:ln>
          <a:effectLst/>
        </c:spPr>
      </c:pivotFmt>
      <c:pivotFmt>
        <c:idx val="8"/>
        <c:spPr>
          <a:solidFill>
            <a:srgbClr val="FFE5E6"/>
          </a:solidFill>
          <a:ln w="19050">
            <a:solidFill>
              <a:schemeClr val="lt1"/>
            </a:solidFill>
          </a:ln>
          <a:effectLst/>
        </c:spPr>
      </c:pivotFmt>
      <c:pivotFmt>
        <c:idx val="9"/>
        <c:spPr>
          <a:solidFill>
            <a:srgbClr val="FEB0B4"/>
          </a:solidFill>
          <a:ln w="19050">
            <a:solidFill>
              <a:schemeClr val="lt1"/>
            </a:solidFill>
          </a:ln>
          <a:effectLst/>
        </c:spPr>
      </c:pivotFmt>
      <c:pivotFmt>
        <c:idx val="10"/>
        <c:spPr>
          <a:solidFill>
            <a:srgbClr val="FE9A9E"/>
          </a:solidFill>
          <a:ln w="19050">
            <a:solidFill>
              <a:schemeClr val="lt1"/>
            </a:solidFill>
          </a:ln>
          <a:effectLst/>
        </c:spPr>
      </c:pivotFmt>
    </c:pivotFmts>
    <c:plotArea>
      <c:layout/>
      <c:doughnutChart>
        <c:varyColors val="1"/>
        <c:ser>
          <c:idx val="0"/>
          <c:order val="0"/>
          <c:tx>
            <c:strRef>
              <c:f>PIVOT!$B$77</c:f>
              <c:strCache>
                <c:ptCount val="1"/>
                <c:pt idx="0">
                  <c:v>Total</c:v>
                </c:pt>
              </c:strCache>
            </c:strRef>
          </c:tx>
          <c:dPt>
            <c:idx val="0"/>
            <c:bubble3D val="0"/>
            <c:spPr>
              <a:solidFill>
                <a:srgbClr val="FE9A9E"/>
              </a:solidFill>
              <a:ln w="19050">
                <a:solidFill>
                  <a:schemeClr val="lt1"/>
                </a:solidFill>
              </a:ln>
              <a:effectLst/>
            </c:spPr>
            <c:extLst>
              <c:ext xmlns:c16="http://schemas.microsoft.com/office/drawing/2014/chart" uri="{C3380CC4-5D6E-409C-BE32-E72D297353CC}">
                <c16:uniqueId val="{00000001-7230-4E20-B92A-57162910E89B}"/>
              </c:ext>
            </c:extLst>
          </c:dPt>
          <c:dPt>
            <c:idx val="1"/>
            <c:bubble3D val="0"/>
            <c:spPr>
              <a:solidFill>
                <a:srgbClr val="FEB0B4"/>
              </a:solidFill>
              <a:ln w="19050">
                <a:solidFill>
                  <a:schemeClr val="lt1"/>
                </a:solidFill>
              </a:ln>
              <a:effectLst/>
            </c:spPr>
            <c:extLst>
              <c:ext xmlns:c16="http://schemas.microsoft.com/office/drawing/2014/chart" uri="{C3380CC4-5D6E-409C-BE32-E72D297353CC}">
                <c16:uniqueId val="{00000003-7230-4E20-B92A-57162910E89B}"/>
              </c:ext>
            </c:extLst>
          </c:dPt>
          <c:dPt>
            <c:idx val="2"/>
            <c:bubble3D val="0"/>
            <c:spPr>
              <a:solidFill>
                <a:srgbClr val="FED2D4"/>
              </a:solidFill>
              <a:ln w="19050">
                <a:solidFill>
                  <a:schemeClr val="lt1"/>
                </a:solidFill>
              </a:ln>
              <a:effectLst/>
            </c:spPr>
            <c:extLst>
              <c:ext xmlns:c16="http://schemas.microsoft.com/office/drawing/2014/chart" uri="{C3380CC4-5D6E-409C-BE32-E72D297353CC}">
                <c16:uniqueId val="{00000005-7230-4E20-B92A-57162910E89B}"/>
              </c:ext>
            </c:extLst>
          </c:dPt>
          <c:dPt>
            <c:idx val="3"/>
            <c:bubble3D val="0"/>
            <c:spPr>
              <a:solidFill>
                <a:srgbClr val="FFE5E6"/>
              </a:solidFill>
              <a:ln w="19050">
                <a:solidFill>
                  <a:schemeClr val="lt1"/>
                </a:solidFill>
              </a:ln>
              <a:effectLst/>
            </c:spPr>
            <c:extLst>
              <c:ext xmlns:c16="http://schemas.microsoft.com/office/drawing/2014/chart" uri="{C3380CC4-5D6E-409C-BE32-E72D297353CC}">
                <c16:uniqueId val="{00000007-7230-4E20-B92A-57162910E89B}"/>
              </c:ext>
            </c:extLst>
          </c:dPt>
          <c:cat>
            <c:strRef>
              <c:f>PIVOT!$A$78:$A$82</c:f>
              <c:strCache>
                <c:ptCount val="4"/>
                <c:pt idx="0">
                  <c:v>Standard Class</c:v>
                </c:pt>
                <c:pt idx="1">
                  <c:v>Second Class</c:v>
                </c:pt>
                <c:pt idx="2">
                  <c:v>First Class</c:v>
                </c:pt>
                <c:pt idx="3">
                  <c:v>Same Day</c:v>
                </c:pt>
              </c:strCache>
            </c:strRef>
          </c:cat>
          <c:val>
            <c:numRef>
              <c:f>PIVOT!$B$78:$B$82</c:f>
              <c:numCache>
                <c:formatCode>General</c:formatCode>
                <c:ptCount val="4"/>
                <c:pt idx="0">
                  <c:v>11451</c:v>
                </c:pt>
                <c:pt idx="1">
                  <c:v>3668</c:v>
                </c:pt>
                <c:pt idx="2">
                  <c:v>2945</c:v>
                </c:pt>
                <c:pt idx="3">
                  <c:v>980</c:v>
                </c:pt>
              </c:numCache>
            </c:numRef>
          </c:val>
          <c:extLst>
            <c:ext xmlns:c16="http://schemas.microsoft.com/office/drawing/2014/chart" uri="{C3380CC4-5D6E-409C-BE32-E72D297353CC}">
              <c16:uniqueId val="{00000008-7230-4E20-B92A-57162910E89B}"/>
            </c:ext>
          </c:extLst>
        </c:ser>
        <c:dLbls>
          <c:showLegendKey val="0"/>
          <c:showVal val="0"/>
          <c:showCatName val="0"/>
          <c:showSerName val="0"/>
          <c:showPercent val="0"/>
          <c:showBubbleSize val="0"/>
          <c:showLeaderLines val="1"/>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latin typeface="Inter" panose="02000503000000020004" pitchFamily="2" charset="0"/>
          <a:ea typeface="Inter" panose="02000503000000020004" pitchFamily="2" charset="0"/>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DASHBOARD.xlsx]PIVOT!PivotTable20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Inter" panose="02000503000000020004" pitchFamily="2" charset="0"/>
                <a:ea typeface="Inter" panose="02000503000000020004" pitchFamily="2" charset="0"/>
                <a:cs typeface="+mn-cs"/>
              </a:defRPr>
            </a:pPr>
            <a:r>
              <a:rPr lang="en-US"/>
              <a:t>By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9D7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nter" panose="02000503000000020004" pitchFamily="2" charset="0"/>
                  <a:ea typeface="Inter" panose="02000503000000020004" pitchFamily="2" charset="0"/>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PIVOT!$F$77</c:f>
              <c:strCache>
                <c:ptCount val="1"/>
                <c:pt idx="0">
                  <c:v>Total</c:v>
                </c:pt>
              </c:strCache>
            </c:strRef>
          </c:tx>
          <c:spPr>
            <a:solidFill>
              <a:srgbClr val="E9D787"/>
            </a:solidFill>
            <a:ln>
              <a:noFill/>
            </a:ln>
            <a:effectLst/>
          </c:spPr>
          <c:invertIfNegative val="0"/>
          <c:cat>
            <c:strRef>
              <c:f>PIVOT!$E$78:$E$82</c:f>
              <c:strCache>
                <c:ptCount val="4"/>
                <c:pt idx="0">
                  <c:v>Same Day</c:v>
                </c:pt>
                <c:pt idx="1">
                  <c:v>First Class</c:v>
                </c:pt>
                <c:pt idx="2">
                  <c:v>Second Class</c:v>
                </c:pt>
                <c:pt idx="3">
                  <c:v>Standard Class</c:v>
                </c:pt>
              </c:strCache>
            </c:strRef>
          </c:cat>
          <c:val>
            <c:numRef>
              <c:f>PIVOT!$F$78:$F$82</c:f>
              <c:numCache>
                <c:formatCode>General</c:formatCode>
                <c:ptCount val="4"/>
                <c:pt idx="0">
                  <c:v>1920.5309999999999</c:v>
                </c:pt>
                <c:pt idx="1">
                  <c:v>25887.2916</c:v>
                </c:pt>
                <c:pt idx="2">
                  <c:v>26925.330900000001</c:v>
                </c:pt>
                <c:pt idx="3">
                  <c:v>77782.589600000007</c:v>
                </c:pt>
              </c:numCache>
            </c:numRef>
          </c:val>
          <c:extLst>
            <c:ext xmlns:c16="http://schemas.microsoft.com/office/drawing/2014/chart" uri="{C3380CC4-5D6E-409C-BE32-E72D297353CC}">
              <c16:uniqueId val="{00000000-120F-4D18-B9D9-FF5901C7D026}"/>
            </c:ext>
          </c:extLst>
        </c:ser>
        <c:dLbls>
          <c:showLegendKey val="0"/>
          <c:showVal val="0"/>
          <c:showCatName val="0"/>
          <c:showSerName val="0"/>
          <c:showPercent val="0"/>
          <c:showBubbleSize val="0"/>
        </c:dLbls>
        <c:gapWidth val="182"/>
        <c:axId val="1208046720"/>
        <c:axId val="546112608"/>
      </c:barChart>
      <c:catAx>
        <c:axId val="1208046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crossAx val="546112608"/>
        <c:crosses val="autoZero"/>
        <c:auto val="1"/>
        <c:lblAlgn val="ctr"/>
        <c:lblOffset val="100"/>
        <c:noMultiLvlLbl val="0"/>
      </c:catAx>
      <c:valAx>
        <c:axId val="546112608"/>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crossAx val="120804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Inter" panose="02000503000000020004" pitchFamily="2" charset="0"/>
          <a:ea typeface="Inter" panose="02000503000000020004" pitchFamily="2" charset="0"/>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DASHBOARD.xlsx]PIVOT!PivotTable7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Inter" panose="02000503000000020004" pitchFamily="2" charset="0"/>
                <a:ea typeface="Inter" panose="02000503000000020004" pitchFamily="2" charset="0"/>
                <a:cs typeface="+mn-cs"/>
              </a:defRPr>
            </a:pPr>
            <a:r>
              <a:rPr lang="en-US"/>
              <a:t>By Sales</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AE8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nter" panose="02000503000000020004" pitchFamily="2" charset="0"/>
                  <a:ea typeface="Inter" panose="02000503000000020004" pitchFamily="2" charset="0"/>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PIVOT!$B$113</c:f>
              <c:strCache>
                <c:ptCount val="1"/>
                <c:pt idx="0">
                  <c:v>Total</c:v>
                </c:pt>
              </c:strCache>
            </c:strRef>
          </c:tx>
          <c:spPr>
            <a:solidFill>
              <a:srgbClr val="BAE8AC"/>
            </a:solidFill>
            <a:ln>
              <a:noFill/>
            </a:ln>
            <a:effectLst/>
          </c:spPr>
          <c:invertIfNegative val="0"/>
          <c:cat>
            <c:strRef>
              <c:f>PIVOT!$A$114:$A$117</c:f>
              <c:strCache>
                <c:ptCount val="3"/>
                <c:pt idx="0">
                  <c:v>Technology</c:v>
                </c:pt>
                <c:pt idx="1">
                  <c:v>Furniture</c:v>
                </c:pt>
                <c:pt idx="2">
                  <c:v>Office Supplies</c:v>
                </c:pt>
              </c:strCache>
            </c:strRef>
          </c:cat>
          <c:val>
            <c:numRef>
              <c:f>PIVOT!$B$114:$B$117</c:f>
              <c:numCache>
                <c:formatCode>General</c:formatCode>
                <c:ptCount val="3"/>
                <c:pt idx="0">
                  <c:v>380640.89600000001</c:v>
                </c:pt>
                <c:pt idx="1">
                  <c:v>373504.72070000001</c:v>
                </c:pt>
                <c:pt idx="2">
                  <c:v>345716.45600000001</c:v>
                </c:pt>
              </c:numCache>
            </c:numRef>
          </c:val>
          <c:extLst>
            <c:ext xmlns:c16="http://schemas.microsoft.com/office/drawing/2014/chart" uri="{C3380CC4-5D6E-409C-BE32-E72D297353CC}">
              <c16:uniqueId val="{00000000-9D4A-4D83-BCBF-E576E8E200CC}"/>
            </c:ext>
          </c:extLst>
        </c:ser>
        <c:dLbls>
          <c:showLegendKey val="0"/>
          <c:showVal val="0"/>
          <c:showCatName val="0"/>
          <c:showSerName val="0"/>
          <c:showPercent val="0"/>
          <c:showBubbleSize val="0"/>
        </c:dLbls>
        <c:gapWidth val="219"/>
        <c:overlap val="-27"/>
        <c:axId val="2107009088"/>
        <c:axId val="96439824"/>
      </c:barChart>
      <c:catAx>
        <c:axId val="210700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crossAx val="96439824"/>
        <c:crosses val="autoZero"/>
        <c:auto val="1"/>
        <c:lblAlgn val="ctr"/>
        <c:lblOffset val="100"/>
        <c:noMultiLvlLbl val="0"/>
      </c:catAx>
      <c:valAx>
        <c:axId val="96439824"/>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crossAx val="210700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Inter" panose="02000503000000020004" pitchFamily="2" charset="0"/>
          <a:ea typeface="Inter" panose="02000503000000020004" pitchFamily="2" charset="0"/>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DASHBOARD.xlsx]PIVOT!PivotTable19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Inter" panose="02000503000000020004" pitchFamily="2" charset="0"/>
                <a:ea typeface="Inter" panose="02000503000000020004" pitchFamily="2" charset="0"/>
                <a:cs typeface="+mn-cs"/>
              </a:defRPr>
            </a:pPr>
            <a:r>
              <a:rPr lang="en-US"/>
              <a:t>By Profit</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98C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nter" panose="02000503000000020004" pitchFamily="2" charset="0"/>
                  <a:ea typeface="Inter" panose="02000503000000020004" pitchFamily="2" charset="0"/>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PIVOT!$B$125</c:f>
              <c:strCache>
                <c:ptCount val="1"/>
                <c:pt idx="0">
                  <c:v>Total</c:v>
                </c:pt>
              </c:strCache>
            </c:strRef>
          </c:tx>
          <c:spPr>
            <a:solidFill>
              <a:srgbClr val="998CEB"/>
            </a:solidFill>
            <a:ln>
              <a:noFill/>
            </a:ln>
            <a:effectLst/>
          </c:spPr>
          <c:invertIfNegative val="0"/>
          <c:cat>
            <c:strRef>
              <c:f>PIVOT!$A$126:$A$129</c:f>
              <c:strCache>
                <c:ptCount val="3"/>
                <c:pt idx="0">
                  <c:v>Furniture</c:v>
                </c:pt>
                <c:pt idx="1">
                  <c:v>Office Supplies</c:v>
                </c:pt>
                <c:pt idx="2">
                  <c:v>Technology</c:v>
                </c:pt>
              </c:strCache>
            </c:strRef>
          </c:cat>
          <c:val>
            <c:numRef>
              <c:f>PIVOT!$B$126:$B$129</c:f>
              <c:numCache>
                <c:formatCode>General</c:formatCode>
                <c:ptCount val="3"/>
                <c:pt idx="0">
                  <c:v>7569.1733000000004</c:v>
                </c:pt>
                <c:pt idx="1">
                  <c:v>54788.995699999999</c:v>
                </c:pt>
                <c:pt idx="2">
                  <c:v>70157.574099999998</c:v>
                </c:pt>
              </c:numCache>
            </c:numRef>
          </c:val>
          <c:extLst>
            <c:ext xmlns:c16="http://schemas.microsoft.com/office/drawing/2014/chart" uri="{C3380CC4-5D6E-409C-BE32-E72D297353CC}">
              <c16:uniqueId val="{00000000-6C6E-4DC5-9BF5-52FAFD0FFA25}"/>
            </c:ext>
          </c:extLst>
        </c:ser>
        <c:dLbls>
          <c:showLegendKey val="0"/>
          <c:showVal val="0"/>
          <c:showCatName val="0"/>
          <c:showSerName val="0"/>
          <c:showPercent val="0"/>
          <c:showBubbleSize val="0"/>
        </c:dLbls>
        <c:gapWidth val="182"/>
        <c:axId val="201112688"/>
        <c:axId val="543597872"/>
      </c:barChart>
      <c:catAx>
        <c:axId val="20111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crossAx val="543597872"/>
        <c:crosses val="autoZero"/>
        <c:auto val="1"/>
        <c:lblAlgn val="ctr"/>
        <c:lblOffset val="100"/>
        <c:noMultiLvlLbl val="0"/>
      </c:catAx>
      <c:valAx>
        <c:axId val="543597872"/>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crossAx val="20111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Inter" panose="02000503000000020004" pitchFamily="2" charset="0"/>
          <a:ea typeface="Inter" panose="02000503000000020004" pitchFamily="2" charset="0"/>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DASHBOARD.xlsx]PIVOT!PivotTable21</c:name>
    <c:fmtId val="6"/>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Inter" panose="02000503000000020004" pitchFamily="2" charset="0"/>
                <a:ea typeface="Inter" panose="02000503000000020004" pitchFamily="2" charset="0"/>
                <a:cs typeface="+mn-cs"/>
              </a:defRPr>
            </a:pPr>
            <a:r>
              <a:rPr lang="en-US"/>
              <a:t>Profit</a:t>
            </a:r>
            <a:endParaRPr lang="id-ID"/>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E9A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Inter" panose="02000503000000020004" pitchFamily="2" charset="0"/>
                  <a:ea typeface="Inter" panose="02000503000000020004" pitchFamily="2" charset="0"/>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281CE"/>
          </a:solidFill>
          <a:ln>
            <a:noFill/>
          </a:ln>
          <a:effectLst/>
        </c:spPr>
      </c:pivotFmt>
      <c:pivotFmt>
        <c:idx val="5"/>
        <c:spPr>
          <a:solidFill>
            <a:srgbClr val="FE9A9E"/>
          </a:solidFill>
          <a:ln>
            <a:noFill/>
          </a:ln>
          <a:effectLst/>
        </c:spPr>
      </c:pivotFmt>
      <c:pivotFmt>
        <c:idx val="6"/>
        <c:spPr>
          <a:solidFill>
            <a:srgbClr val="E9D787"/>
          </a:solidFill>
          <a:ln>
            <a:noFill/>
          </a:ln>
          <a:effectLst/>
        </c:spPr>
      </c:pivotFmt>
    </c:pivotFmts>
    <c:plotArea>
      <c:layout/>
      <c:barChart>
        <c:barDir val="bar"/>
        <c:grouping val="stacked"/>
        <c:varyColors val="0"/>
        <c:ser>
          <c:idx val="0"/>
          <c:order val="0"/>
          <c:tx>
            <c:strRef>
              <c:f>PIVOT!$F$54</c:f>
              <c:strCache>
                <c:ptCount val="1"/>
                <c:pt idx="0">
                  <c:v>Total</c:v>
                </c:pt>
              </c:strCache>
            </c:strRef>
          </c:tx>
          <c:spPr>
            <a:solidFill>
              <a:srgbClr val="FE9A9E"/>
            </a:solidFill>
            <a:ln>
              <a:noFill/>
            </a:ln>
            <a:effectLst/>
          </c:spPr>
          <c:invertIfNegative val="0"/>
          <c:dPt>
            <c:idx val="0"/>
            <c:invertIfNegative val="0"/>
            <c:bubble3D val="0"/>
            <c:spPr>
              <a:solidFill>
                <a:srgbClr val="E9D787"/>
              </a:solidFill>
              <a:ln>
                <a:noFill/>
              </a:ln>
              <a:effectLst/>
            </c:spPr>
            <c:extLst>
              <c:ext xmlns:c16="http://schemas.microsoft.com/office/drawing/2014/chart" uri="{C3380CC4-5D6E-409C-BE32-E72D297353CC}">
                <c16:uniqueId val="{00000003-ACEB-4BD5-9050-6621C88804F4}"/>
              </c:ext>
            </c:extLst>
          </c:dPt>
          <c:dPt>
            <c:idx val="2"/>
            <c:invertIfNegative val="0"/>
            <c:bubble3D val="0"/>
            <c:spPr>
              <a:solidFill>
                <a:srgbClr val="5281CE"/>
              </a:solidFill>
              <a:ln>
                <a:noFill/>
              </a:ln>
              <a:effectLst/>
            </c:spPr>
            <c:extLst>
              <c:ext xmlns:c16="http://schemas.microsoft.com/office/drawing/2014/chart" uri="{C3380CC4-5D6E-409C-BE32-E72D297353CC}">
                <c16:uniqueId val="{00000001-ACEB-4BD5-9050-6621C88804F4}"/>
              </c:ext>
            </c:extLst>
          </c:dPt>
          <c:cat>
            <c:strRef>
              <c:f>PIVOT!$E$55:$E$58</c:f>
              <c:strCache>
                <c:ptCount val="3"/>
                <c:pt idx="0">
                  <c:v>Home Office</c:v>
                </c:pt>
                <c:pt idx="1">
                  <c:v>Corporate</c:v>
                </c:pt>
                <c:pt idx="2">
                  <c:v>Consumer</c:v>
                </c:pt>
              </c:strCache>
            </c:strRef>
          </c:cat>
          <c:val>
            <c:numRef>
              <c:f>PIVOT!$F$55:$F$58</c:f>
              <c:numCache>
                <c:formatCode>General</c:formatCode>
                <c:ptCount val="3"/>
                <c:pt idx="0">
                  <c:v>30903.548500000001</c:v>
                </c:pt>
                <c:pt idx="1">
                  <c:v>34600.574000000001</c:v>
                </c:pt>
                <c:pt idx="2">
                  <c:v>67011.620599999995</c:v>
                </c:pt>
              </c:numCache>
            </c:numRef>
          </c:val>
          <c:extLst>
            <c:ext xmlns:c16="http://schemas.microsoft.com/office/drawing/2014/chart" uri="{C3380CC4-5D6E-409C-BE32-E72D297353CC}">
              <c16:uniqueId val="{00000000-ACEB-4BD5-9050-6621C88804F4}"/>
            </c:ext>
          </c:extLst>
        </c:ser>
        <c:dLbls>
          <c:showLegendKey val="0"/>
          <c:showVal val="0"/>
          <c:showCatName val="0"/>
          <c:showSerName val="0"/>
          <c:showPercent val="0"/>
          <c:showBubbleSize val="0"/>
        </c:dLbls>
        <c:gapWidth val="182"/>
        <c:overlap val="100"/>
        <c:axId val="1208055360"/>
        <c:axId val="537991056"/>
      </c:barChart>
      <c:catAx>
        <c:axId val="1208055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crossAx val="537991056"/>
        <c:crosses val="autoZero"/>
        <c:auto val="1"/>
        <c:lblAlgn val="ctr"/>
        <c:lblOffset val="100"/>
        <c:noMultiLvlLbl val="0"/>
      </c:catAx>
      <c:valAx>
        <c:axId val="537991056"/>
        <c:scaling>
          <c:orientation val="minMax"/>
        </c:scaling>
        <c:delete val="0"/>
        <c:axPos val="b"/>
        <c:numFmt formatCode="&quot;$&quot;#,##0" sourceLinked="0"/>
        <c:majorTickMark val="none"/>
        <c:minorTickMark val="none"/>
        <c:tickLblPos val="nextTo"/>
        <c:spPr>
          <a:noFill/>
          <a:ln>
            <a:noFill/>
          </a:ln>
          <a:effectLst/>
        </c:spPr>
        <c:txPr>
          <a:bodyPr rot="1020000" spcFirstLastPara="1" vertOverflow="ellipsis" wrap="square" anchor="ctr" anchorCtr="1"/>
          <a:lstStyle/>
          <a:p>
            <a:pPr>
              <a:defRPr sz="105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crossAx val="120805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latin typeface="Inter" panose="02000503000000020004" pitchFamily="2" charset="0"/>
          <a:ea typeface="Inter" panose="02000503000000020004" pitchFamily="2" charset="0"/>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5281CE"/>
            </a:solidFill>
            <a:ln w="15875"/>
          </c:spPr>
          <c:dPt>
            <c:idx val="0"/>
            <c:bubble3D val="0"/>
            <c:spPr>
              <a:solidFill>
                <a:srgbClr val="5281CE"/>
              </a:solidFill>
              <a:ln w="15875">
                <a:solidFill>
                  <a:schemeClr val="lt1"/>
                </a:solidFill>
              </a:ln>
              <a:effectLst/>
            </c:spPr>
            <c:extLst>
              <c:ext xmlns:c16="http://schemas.microsoft.com/office/drawing/2014/chart" uri="{C3380CC4-5D6E-409C-BE32-E72D297353CC}">
                <c16:uniqueId val="{00000001-2334-4B4D-8E96-4918D197B182}"/>
              </c:ext>
            </c:extLst>
          </c:dPt>
          <c:dPt>
            <c:idx val="1"/>
            <c:bubble3D val="0"/>
            <c:spPr>
              <a:solidFill>
                <a:srgbClr val="BED0EC">
                  <a:alpha val="76863"/>
                </a:srgbClr>
              </a:solidFill>
              <a:ln w="15875">
                <a:solidFill>
                  <a:schemeClr val="lt1"/>
                </a:solidFill>
              </a:ln>
              <a:effectLst/>
            </c:spPr>
            <c:extLst>
              <c:ext xmlns:c16="http://schemas.microsoft.com/office/drawing/2014/chart" uri="{C3380CC4-5D6E-409C-BE32-E72D297353CC}">
                <c16:uniqueId val="{00000003-2334-4B4D-8E96-4918D197B182}"/>
              </c:ext>
            </c:extLst>
          </c:dPt>
          <c:val>
            <c:numRef>
              <c:f>PIVOT!$J$55:$K$55</c:f>
              <c:numCache>
                <c:formatCode>0.00%</c:formatCode>
                <c:ptCount val="2"/>
                <c:pt idx="0" formatCode="0%">
                  <c:v>0.50861163621088001</c:v>
                </c:pt>
                <c:pt idx="1">
                  <c:v>0.49138836378911999</c:v>
                </c:pt>
              </c:numCache>
            </c:numRef>
          </c:val>
          <c:extLst>
            <c:ext xmlns:c16="http://schemas.microsoft.com/office/drawing/2014/chart" uri="{C3380CC4-5D6E-409C-BE32-E72D297353CC}">
              <c16:uniqueId val="{00000004-2334-4B4D-8E96-4918D197B182}"/>
            </c:ext>
          </c:extLst>
        </c:ser>
        <c:dLbls>
          <c:showLegendKey val="0"/>
          <c:showVal val="0"/>
          <c:showCatName val="0"/>
          <c:showSerName val="0"/>
          <c:showPercent val="0"/>
          <c:showBubbleSize val="0"/>
          <c:showLeaderLines val="1"/>
        </c:dLbls>
        <c:firstSliceAng val="0"/>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DASHBOARD.xlsx]PIVOT!PivotTable6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doughnutChart>
        <c:varyColors val="1"/>
        <c:ser>
          <c:idx val="0"/>
          <c:order val="0"/>
          <c:tx>
            <c:strRef>
              <c:f>PIVOT!$B$105</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173-4FDA-899B-BD8A75AB28BA}"/>
              </c:ext>
            </c:extLst>
          </c:dPt>
          <c:dPt>
            <c:idx val="1"/>
            <c:bubble3D val="0"/>
            <c:spPr>
              <a:solidFill>
                <a:schemeClr val="accent2"/>
              </a:solidFill>
              <a:ln>
                <a:noFill/>
              </a:ln>
              <a:effectLst/>
            </c:spPr>
            <c:extLst>
              <c:ext xmlns:c16="http://schemas.microsoft.com/office/drawing/2014/chart" uri="{C3380CC4-5D6E-409C-BE32-E72D297353CC}">
                <c16:uniqueId val="{00000003-5173-4FDA-899B-BD8A75AB28BA}"/>
              </c:ext>
            </c:extLst>
          </c:dPt>
          <c:dPt>
            <c:idx val="2"/>
            <c:bubble3D val="0"/>
            <c:spPr>
              <a:solidFill>
                <a:schemeClr val="accent3"/>
              </a:solidFill>
              <a:ln>
                <a:noFill/>
              </a:ln>
              <a:effectLst/>
            </c:spPr>
            <c:extLst>
              <c:ext xmlns:c16="http://schemas.microsoft.com/office/drawing/2014/chart" uri="{C3380CC4-5D6E-409C-BE32-E72D297353CC}">
                <c16:uniqueId val="{00000005-5173-4FDA-899B-BD8A75AB28BA}"/>
              </c:ext>
            </c:extLst>
          </c:dPt>
          <c:dPt>
            <c:idx val="3"/>
            <c:bubble3D val="0"/>
            <c:spPr>
              <a:solidFill>
                <a:schemeClr val="accent4"/>
              </a:solidFill>
              <a:ln>
                <a:noFill/>
              </a:ln>
              <a:effectLst/>
            </c:spPr>
            <c:extLst>
              <c:ext xmlns:c16="http://schemas.microsoft.com/office/drawing/2014/chart" uri="{C3380CC4-5D6E-409C-BE32-E72D297353CC}">
                <c16:uniqueId val="{00000007-5173-4FDA-899B-BD8A75AB28BA}"/>
              </c:ext>
            </c:extLst>
          </c:dPt>
          <c:cat>
            <c:strRef>
              <c:f>PIVOT!$A$106:$A$110</c:f>
              <c:strCache>
                <c:ptCount val="4"/>
                <c:pt idx="0">
                  <c:v>West</c:v>
                </c:pt>
                <c:pt idx="1">
                  <c:v>East</c:v>
                </c:pt>
                <c:pt idx="2">
                  <c:v>Central</c:v>
                </c:pt>
                <c:pt idx="3">
                  <c:v>South</c:v>
                </c:pt>
              </c:strCache>
            </c:strRef>
          </c:cat>
          <c:val>
            <c:numRef>
              <c:f>PIVOT!$B$106:$B$110</c:f>
              <c:numCache>
                <c:formatCode>General</c:formatCode>
                <c:ptCount val="4"/>
                <c:pt idx="0">
                  <c:v>46800.179300000003</c:v>
                </c:pt>
                <c:pt idx="1">
                  <c:v>39339.690300000002</c:v>
                </c:pt>
                <c:pt idx="2">
                  <c:v>31634.547299999998</c:v>
                </c:pt>
                <c:pt idx="3">
                  <c:v>14741.3262</c:v>
                </c:pt>
              </c:numCache>
            </c:numRef>
          </c:val>
          <c:extLst>
            <c:ext xmlns:c16="http://schemas.microsoft.com/office/drawing/2014/chart" uri="{C3380CC4-5D6E-409C-BE32-E72D297353CC}">
              <c16:uniqueId val="{00000000-9B21-48B5-82F9-269F5C9EA3B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E9A9E"/>
              </a:solidFill>
              <a:ln w="19050">
                <a:solidFill>
                  <a:schemeClr val="lt1"/>
                </a:solidFill>
              </a:ln>
              <a:effectLst/>
            </c:spPr>
            <c:extLst>
              <c:ext xmlns:c16="http://schemas.microsoft.com/office/drawing/2014/chart" uri="{C3380CC4-5D6E-409C-BE32-E72D297353CC}">
                <c16:uniqueId val="{00000001-4069-47D9-87E8-86F00AA88708}"/>
              </c:ext>
            </c:extLst>
          </c:dPt>
          <c:dPt>
            <c:idx val="1"/>
            <c:bubble3D val="0"/>
            <c:spPr>
              <a:solidFill>
                <a:srgbClr val="FFD5D7"/>
              </a:solidFill>
              <a:ln w="19050">
                <a:solidFill>
                  <a:schemeClr val="lt1"/>
                </a:solidFill>
              </a:ln>
              <a:effectLst/>
            </c:spPr>
            <c:extLst>
              <c:ext xmlns:c16="http://schemas.microsoft.com/office/drawing/2014/chart" uri="{C3380CC4-5D6E-409C-BE32-E72D297353CC}">
                <c16:uniqueId val="{00000003-4069-47D9-87E8-86F00AA88708}"/>
              </c:ext>
            </c:extLst>
          </c:dPt>
          <c:val>
            <c:numRef>
              <c:f>PIVOT!$J$56:$K$56</c:f>
              <c:numCache>
                <c:formatCode>0.00%</c:formatCode>
                <c:ptCount val="2"/>
                <c:pt idx="0" formatCode="0%">
                  <c:v>0.3079710144927536</c:v>
                </c:pt>
                <c:pt idx="1">
                  <c:v>0.69202898550724634</c:v>
                </c:pt>
              </c:numCache>
            </c:numRef>
          </c:val>
          <c:extLst>
            <c:ext xmlns:c16="http://schemas.microsoft.com/office/drawing/2014/chart" uri="{C3380CC4-5D6E-409C-BE32-E72D297353CC}">
              <c16:uniqueId val="{00000004-4069-47D9-87E8-86F00AA88708}"/>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9D787"/>
              </a:solidFill>
              <a:ln w="19050">
                <a:solidFill>
                  <a:schemeClr val="lt1"/>
                </a:solidFill>
              </a:ln>
              <a:effectLst/>
            </c:spPr>
            <c:extLst>
              <c:ext xmlns:c16="http://schemas.microsoft.com/office/drawing/2014/chart" uri="{C3380CC4-5D6E-409C-BE32-E72D297353CC}">
                <c16:uniqueId val="{00000001-8A42-4100-BAA8-F1000B290563}"/>
              </c:ext>
            </c:extLst>
          </c:dPt>
          <c:dPt>
            <c:idx val="1"/>
            <c:bubble3D val="0"/>
            <c:spPr>
              <a:solidFill>
                <a:srgbClr val="F5EAC3">
                  <a:alpha val="74000"/>
                </a:srgbClr>
              </a:solidFill>
              <a:ln w="19050">
                <a:solidFill>
                  <a:schemeClr val="lt1"/>
                </a:solidFill>
              </a:ln>
              <a:effectLst/>
            </c:spPr>
            <c:extLst>
              <c:ext xmlns:c16="http://schemas.microsoft.com/office/drawing/2014/chart" uri="{C3380CC4-5D6E-409C-BE32-E72D297353CC}">
                <c16:uniqueId val="{00000003-8A42-4100-BAA8-F1000B290563}"/>
              </c:ext>
            </c:extLst>
          </c:dPt>
          <c:val>
            <c:numRef>
              <c:f>PIVOT!$J$57:$K$57</c:f>
              <c:numCache>
                <c:formatCode>0.00%</c:formatCode>
                <c:ptCount val="2"/>
                <c:pt idx="0" formatCode="0%">
                  <c:v>0.1834173492963663</c:v>
                </c:pt>
                <c:pt idx="1">
                  <c:v>0.81658265070363367</c:v>
                </c:pt>
              </c:numCache>
            </c:numRef>
          </c:val>
          <c:extLst>
            <c:ext xmlns:c16="http://schemas.microsoft.com/office/drawing/2014/chart" uri="{C3380CC4-5D6E-409C-BE32-E72D297353CC}">
              <c16:uniqueId val="{00000004-8A42-4100-BAA8-F1000B290563}"/>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DASHBOARD.xlsx]PIVOT!PivotTable12</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98C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Inter" panose="02000503000000020004" pitchFamily="2" charset="0"/>
                  <a:ea typeface="Inter" panose="02000503000000020004" pitchFamily="2" charset="0"/>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E9A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Inter" panose="02000503000000020004" pitchFamily="2" charset="0"/>
                  <a:ea typeface="Inter" panose="02000503000000020004" pitchFamily="2" charset="0"/>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PIVOT!$V$2</c:f>
              <c:strCache>
                <c:ptCount val="1"/>
                <c:pt idx="0">
                  <c:v>Sum of sales</c:v>
                </c:pt>
              </c:strCache>
            </c:strRef>
          </c:tx>
          <c:spPr>
            <a:solidFill>
              <a:srgbClr val="998CEB"/>
            </a:solidFill>
            <a:ln>
              <a:noFill/>
            </a:ln>
            <a:effectLst/>
          </c:spPr>
          <c:invertIfNegative val="0"/>
          <c:cat>
            <c:multiLvlStrRef>
              <c:f>PIVOT!$U$3:$U$55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PIVOT!$V$3:$V$55</c:f>
              <c:numCache>
                <c:formatCode>General</c:formatCode>
                <c:ptCount val="48"/>
                <c:pt idx="0">
                  <c:v>6417.1019999999999</c:v>
                </c:pt>
                <c:pt idx="1">
                  <c:v>1860.7360000000001</c:v>
                </c:pt>
                <c:pt idx="2">
                  <c:v>19023.95</c:v>
                </c:pt>
                <c:pt idx="3">
                  <c:v>12415.656000000001</c:v>
                </c:pt>
                <c:pt idx="4">
                  <c:v>15939.349</c:v>
                </c:pt>
                <c:pt idx="5">
                  <c:v>13837.698</c:v>
                </c:pt>
                <c:pt idx="6">
                  <c:v>13562.944</c:v>
                </c:pt>
                <c:pt idx="7">
                  <c:v>14667.031999999999</c:v>
                </c:pt>
                <c:pt idx="8">
                  <c:v>26681.760999999999</c:v>
                </c:pt>
                <c:pt idx="9">
                  <c:v>13501.259</c:v>
                </c:pt>
                <c:pt idx="10">
                  <c:v>33182.735000000001</c:v>
                </c:pt>
                <c:pt idx="11">
                  <c:v>36905.773999999998</c:v>
                </c:pt>
                <c:pt idx="12">
                  <c:v>10876.268</c:v>
                </c:pt>
                <c:pt idx="13">
                  <c:v>7178.1930000000002</c:v>
                </c:pt>
                <c:pt idx="14">
                  <c:v>16185.652</c:v>
                </c:pt>
                <c:pt idx="15">
                  <c:v>13873.636500000001</c:v>
                </c:pt>
                <c:pt idx="16">
                  <c:v>14107.252500000001</c:v>
                </c:pt>
                <c:pt idx="17">
                  <c:v>13281.755999999999</c:v>
                </c:pt>
                <c:pt idx="18">
                  <c:v>11818.287</c:v>
                </c:pt>
                <c:pt idx="19">
                  <c:v>18997.201000000001</c:v>
                </c:pt>
                <c:pt idx="20">
                  <c:v>27161.583999999999</c:v>
                </c:pt>
                <c:pt idx="21">
                  <c:v>16833.985499999999</c:v>
                </c:pt>
                <c:pt idx="22">
                  <c:v>39154.531499999997</c:v>
                </c:pt>
                <c:pt idx="23">
                  <c:v>32410.577000000001</c:v>
                </c:pt>
                <c:pt idx="24">
                  <c:v>10871.001</c:v>
                </c:pt>
                <c:pt idx="25">
                  <c:v>17602.606</c:v>
                </c:pt>
                <c:pt idx="26">
                  <c:v>19516.760999999999</c:v>
                </c:pt>
                <c:pt idx="27">
                  <c:v>26868.998</c:v>
                </c:pt>
                <c:pt idx="28">
                  <c:v>35449.817999999999</c:v>
                </c:pt>
                <c:pt idx="29">
                  <c:v>24496.226999999999</c:v>
                </c:pt>
                <c:pt idx="30">
                  <c:v>16087.58</c:v>
                </c:pt>
                <c:pt idx="31">
                  <c:v>14750.264499999999</c:v>
                </c:pt>
                <c:pt idx="32">
                  <c:v>30724.170300000002</c:v>
                </c:pt>
                <c:pt idx="33">
                  <c:v>19639.751</c:v>
                </c:pt>
                <c:pt idx="34">
                  <c:v>38113.410000000003</c:v>
                </c:pt>
                <c:pt idx="35">
                  <c:v>58606.279000000002</c:v>
                </c:pt>
                <c:pt idx="36">
                  <c:v>22749.975999999999</c:v>
                </c:pt>
                <c:pt idx="37">
                  <c:v>9769.5884000000005</c:v>
                </c:pt>
                <c:pt idx="38">
                  <c:v>20081.9918</c:v>
                </c:pt>
                <c:pt idx="39">
                  <c:v>17424.474999999999</c:v>
                </c:pt>
                <c:pt idx="40">
                  <c:v>20244.376400000001</c:v>
                </c:pt>
                <c:pt idx="41">
                  <c:v>32929.086499999998</c:v>
                </c:pt>
                <c:pt idx="42">
                  <c:v>18629</c:v>
                </c:pt>
                <c:pt idx="43">
                  <c:v>32833.175999999999</c:v>
                </c:pt>
                <c:pt idx="44">
                  <c:v>36546.915000000001</c:v>
                </c:pt>
                <c:pt idx="45">
                  <c:v>38363.974000000002</c:v>
                </c:pt>
                <c:pt idx="46">
                  <c:v>62912.309800000003</c:v>
                </c:pt>
                <c:pt idx="47">
                  <c:v>44775.417999999998</c:v>
                </c:pt>
              </c:numCache>
            </c:numRef>
          </c:val>
          <c:extLst>
            <c:ext xmlns:c16="http://schemas.microsoft.com/office/drawing/2014/chart" uri="{C3380CC4-5D6E-409C-BE32-E72D297353CC}">
              <c16:uniqueId val="{00000000-2D3B-4CDD-B055-C735F6AAD577}"/>
            </c:ext>
          </c:extLst>
        </c:ser>
        <c:dLbls>
          <c:showLegendKey val="0"/>
          <c:showVal val="0"/>
          <c:showCatName val="0"/>
          <c:showSerName val="0"/>
          <c:showPercent val="0"/>
          <c:showBubbleSize val="0"/>
        </c:dLbls>
        <c:gapWidth val="150"/>
        <c:axId val="66813984"/>
        <c:axId val="1392547920"/>
      </c:barChart>
      <c:lineChart>
        <c:grouping val="standard"/>
        <c:varyColors val="0"/>
        <c:ser>
          <c:idx val="1"/>
          <c:order val="1"/>
          <c:tx>
            <c:strRef>
              <c:f>PIVOT!$W$2</c:f>
              <c:strCache>
                <c:ptCount val="1"/>
                <c:pt idx="0">
                  <c:v>Sum of profit</c:v>
                </c:pt>
              </c:strCache>
            </c:strRef>
          </c:tx>
          <c:spPr>
            <a:ln w="28575" cap="rnd">
              <a:solidFill>
                <a:srgbClr val="FE9A9E"/>
              </a:solidFill>
              <a:round/>
            </a:ln>
            <a:effectLst/>
          </c:spPr>
          <c:marker>
            <c:symbol val="none"/>
          </c:marker>
          <c:cat>
            <c:multiLvlStrRef>
              <c:f>PIVOT!$U$3:$U$55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PIVOT!$W$3:$W$55</c:f>
              <c:numCache>
                <c:formatCode>General</c:formatCode>
                <c:ptCount val="48"/>
                <c:pt idx="0">
                  <c:v>1322.8412000000001</c:v>
                </c:pt>
                <c:pt idx="1">
                  <c:v>547.6046</c:v>
                </c:pt>
                <c:pt idx="2">
                  <c:v>1212.3814</c:v>
                </c:pt>
                <c:pt idx="3">
                  <c:v>1897.6387999999999</c:v>
                </c:pt>
                <c:pt idx="4">
                  <c:v>2116.0751</c:v>
                </c:pt>
                <c:pt idx="5">
                  <c:v>2724.4740000000002</c:v>
                </c:pt>
                <c:pt idx="6">
                  <c:v>-2199.3748999999998</c:v>
                </c:pt>
                <c:pt idx="7">
                  <c:v>2388.8566000000001</c:v>
                </c:pt>
                <c:pt idx="8">
                  <c:v>1695.0435</c:v>
                </c:pt>
                <c:pt idx="9">
                  <c:v>639.96289999999999</c:v>
                </c:pt>
                <c:pt idx="10">
                  <c:v>3259.4888999999998</c:v>
                </c:pt>
                <c:pt idx="11">
                  <c:v>5201.9445999999998</c:v>
                </c:pt>
                <c:pt idx="12">
                  <c:v>-1962.9362000000001</c:v>
                </c:pt>
                <c:pt idx="13">
                  <c:v>2222.1196</c:v>
                </c:pt>
                <c:pt idx="14">
                  <c:v>2974.7642000000001</c:v>
                </c:pt>
                <c:pt idx="15">
                  <c:v>55.675400000000003</c:v>
                </c:pt>
                <c:pt idx="16">
                  <c:v>1861.2597000000001</c:v>
                </c:pt>
                <c:pt idx="17">
                  <c:v>2251.5108</c:v>
                </c:pt>
                <c:pt idx="18">
                  <c:v>1202.4416000000001</c:v>
                </c:pt>
                <c:pt idx="19">
                  <c:v>3848.4560000000001</c:v>
                </c:pt>
                <c:pt idx="20">
                  <c:v>1939.6420000000001</c:v>
                </c:pt>
                <c:pt idx="21">
                  <c:v>1623.8108</c:v>
                </c:pt>
                <c:pt idx="22">
                  <c:v>5852.1364999999996</c:v>
                </c:pt>
                <c:pt idx="23">
                  <c:v>2675.5333000000001</c:v>
                </c:pt>
                <c:pt idx="24">
                  <c:v>2365.2035999999998</c:v>
                </c:pt>
                <c:pt idx="25">
                  <c:v>4087.5706</c:v>
                </c:pt>
                <c:pt idx="26">
                  <c:v>-227.80619999999999</c:v>
                </c:pt>
                <c:pt idx="27">
                  <c:v>4884.4513999999999</c:v>
                </c:pt>
                <c:pt idx="28">
                  <c:v>5020.6368000000002</c:v>
                </c:pt>
                <c:pt idx="29">
                  <c:v>2794.6698000000001</c:v>
                </c:pt>
                <c:pt idx="30">
                  <c:v>1978.8553999999999</c:v>
                </c:pt>
                <c:pt idx="31">
                  <c:v>356.85149999999999</c:v>
                </c:pt>
                <c:pt idx="32">
                  <c:v>2873.9931999999999</c:v>
                </c:pt>
                <c:pt idx="33">
                  <c:v>879.13009999999997</c:v>
                </c:pt>
                <c:pt idx="34">
                  <c:v>4449.1298999999999</c:v>
                </c:pt>
                <c:pt idx="35">
                  <c:v>12992.857</c:v>
                </c:pt>
                <c:pt idx="36">
                  <c:v>4728.5682999999999</c:v>
                </c:pt>
                <c:pt idx="37">
                  <c:v>374.47460000000001</c:v>
                </c:pt>
                <c:pt idx="38">
                  <c:v>2952.4944</c:v>
                </c:pt>
                <c:pt idx="39">
                  <c:v>1700.1244999999999</c:v>
                </c:pt>
                <c:pt idx="40">
                  <c:v>3373.4209999999998</c:v>
                </c:pt>
                <c:pt idx="41">
                  <c:v>5643.9232000000002</c:v>
                </c:pt>
                <c:pt idx="42">
                  <c:v>3221.404</c:v>
                </c:pt>
                <c:pt idx="43">
                  <c:v>3519.0427</c:v>
                </c:pt>
                <c:pt idx="44">
                  <c:v>5021.9393</c:v>
                </c:pt>
                <c:pt idx="45">
                  <c:v>5211.5555000000004</c:v>
                </c:pt>
                <c:pt idx="46">
                  <c:v>6645.2956000000004</c:v>
                </c:pt>
                <c:pt idx="47">
                  <c:v>2316.6064999999999</c:v>
                </c:pt>
              </c:numCache>
            </c:numRef>
          </c:val>
          <c:smooth val="0"/>
          <c:extLst>
            <c:ext xmlns:c16="http://schemas.microsoft.com/office/drawing/2014/chart" uri="{C3380CC4-5D6E-409C-BE32-E72D297353CC}">
              <c16:uniqueId val="{00000001-2D3B-4CDD-B055-C735F6AAD577}"/>
            </c:ext>
          </c:extLst>
        </c:ser>
        <c:dLbls>
          <c:showLegendKey val="0"/>
          <c:showVal val="0"/>
          <c:showCatName val="0"/>
          <c:showSerName val="0"/>
          <c:showPercent val="0"/>
          <c:showBubbleSize val="0"/>
        </c:dLbls>
        <c:marker val="1"/>
        <c:smooth val="0"/>
        <c:axId val="1208020800"/>
        <c:axId val="475015200"/>
      </c:lineChart>
      <c:catAx>
        <c:axId val="668139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crossAx val="1392547920"/>
        <c:crosses val="autoZero"/>
        <c:auto val="1"/>
        <c:lblAlgn val="ctr"/>
        <c:lblOffset val="100"/>
        <c:noMultiLvlLbl val="0"/>
      </c:catAx>
      <c:valAx>
        <c:axId val="1392547920"/>
        <c:scaling>
          <c:orientation val="minMax"/>
        </c:scaling>
        <c:delete val="0"/>
        <c:axPos val="l"/>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r>
                  <a:rPr lang="en-US"/>
                  <a:t>Sales</a:t>
                </a:r>
                <a:endParaRPr lang="id-ID"/>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crossAx val="66813984"/>
        <c:crosses val="autoZero"/>
        <c:crossBetween val="between"/>
      </c:valAx>
      <c:valAx>
        <c:axId val="475015200"/>
        <c:scaling>
          <c:orientation val="minMax"/>
        </c:scaling>
        <c:delete val="0"/>
        <c:axPos val="r"/>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r>
                  <a:rPr lang="en-US"/>
                  <a:t>Profit </a:t>
                </a:r>
                <a:endParaRPr lang="id-ID"/>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title>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crossAx val="1208020800"/>
        <c:crosses val="max"/>
        <c:crossBetween val="between"/>
      </c:valAx>
      <c:catAx>
        <c:axId val="1208020800"/>
        <c:scaling>
          <c:orientation val="minMax"/>
        </c:scaling>
        <c:delete val="1"/>
        <c:axPos val="b"/>
        <c:numFmt formatCode="General" sourceLinked="1"/>
        <c:majorTickMark val="out"/>
        <c:minorTickMark val="none"/>
        <c:tickLblPos val="nextTo"/>
        <c:crossAx val="47501520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latin typeface="Inter" panose="02000503000000020004" pitchFamily="2" charset="0"/>
          <a:ea typeface="Inter" panose="02000503000000020004" pitchFamily="2" charset="0"/>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DASHBOARD.xlsx]PIVOT!PivotTable18</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Inter" panose="02000503000000020004" pitchFamily="2" charset="0"/>
                  <a:ea typeface="Inter" panose="02000503000000020004" pitchFamily="2" charset="0"/>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ABC2E7"/>
          </a:solidFill>
          <a:ln w="19050">
            <a:solidFill>
              <a:schemeClr val="lt1"/>
            </a:solidFill>
          </a:ln>
          <a:effectLst/>
        </c:spPr>
      </c:pivotFmt>
      <c:pivotFmt>
        <c:idx val="7"/>
        <c:spPr>
          <a:solidFill>
            <a:srgbClr val="7FA2DB"/>
          </a:solidFill>
          <a:ln w="19050">
            <a:solidFill>
              <a:schemeClr val="lt1"/>
            </a:solidFill>
          </a:ln>
          <a:effectLst/>
        </c:spPr>
      </c:pivotFmt>
      <c:pivotFmt>
        <c:idx val="8"/>
        <c:spPr>
          <a:solidFill>
            <a:srgbClr val="5281CE"/>
          </a:solidFill>
          <a:ln w="19050">
            <a:solidFill>
              <a:schemeClr val="lt1"/>
            </a:solidFill>
          </a:ln>
          <a:effectLst/>
        </c:spPr>
      </c:pivotFmt>
    </c:pivotFmts>
    <c:plotArea>
      <c:layout/>
      <c:doughnutChart>
        <c:varyColors val="1"/>
        <c:ser>
          <c:idx val="0"/>
          <c:order val="0"/>
          <c:tx>
            <c:strRef>
              <c:f>PIVOT!$B$119</c:f>
              <c:strCache>
                <c:ptCount val="1"/>
                <c:pt idx="0">
                  <c:v>Total</c:v>
                </c:pt>
              </c:strCache>
            </c:strRef>
          </c:tx>
          <c:dPt>
            <c:idx val="0"/>
            <c:bubble3D val="0"/>
            <c:spPr>
              <a:solidFill>
                <a:srgbClr val="5281CE"/>
              </a:solidFill>
              <a:ln w="19050">
                <a:solidFill>
                  <a:schemeClr val="lt1"/>
                </a:solidFill>
              </a:ln>
              <a:effectLst/>
            </c:spPr>
            <c:extLst>
              <c:ext xmlns:c16="http://schemas.microsoft.com/office/drawing/2014/chart" uri="{C3380CC4-5D6E-409C-BE32-E72D297353CC}">
                <c16:uniqueId val="{00000001-6BFA-4385-9476-A890D99EF5D9}"/>
              </c:ext>
            </c:extLst>
          </c:dPt>
          <c:dPt>
            <c:idx val="1"/>
            <c:bubble3D val="0"/>
            <c:spPr>
              <a:solidFill>
                <a:srgbClr val="7FA2DB"/>
              </a:solidFill>
              <a:ln w="19050">
                <a:solidFill>
                  <a:schemeClr val="lt1"/>
                </a:solidFill>
              </a:ln>
              <a:effectLst/>
            </c:spPr>
            <c:extLst>
              <c:ext xmlns:c16="http://schemas.microsoft.com/office/drawing/2014/chart" uri="{C3380CC4-5D6E-409C-BE32-E72D297353CC}">
                <c16:uniqueId val="{00000003-6BFA-4385-9476-A890D99EF5D9}"/>
              </c:ext>
            </c:extLst>
          </c:dPt>
          <c:dPt>
            <c:idx val="2"/>
            <c:bubble3D val="0"/>
            <c:spPr>
              <a:solidFill>
                <a:srgbClr val="ABC2E7"/>
              </a:solidFill>
              <a:ln w="19050">
                <a:solidFill>
                  <a:schemeClr val="lt1"/>
                </a:solidFill>
              </a:ln>
              <a:effectLst/>
            </c:spPr>
            <c:extLst>
              <c:ext xmlns:c16="http://schemas.microsoft.com/office/drawing/2014/chart" uri="{C3380CC4-5D6E-409C-BE32-E72D297353CC}">
                <c16:uniqueId val="{00000005-6BFA-4385-9476-A890D99EF5D9}"/>
              </c:ext>
            </c:extLst>
          </c:dPt>
          <c:cat>
            <c:strRef>
              <c:f>PIVOT!$A$120:$A$123</c:f>
              <c:strCache>
                <c:ptCount val="3"/>
                <c:pt idx="0">
                  <c:v>Office Supplies</c:v>
                </c:pt>
                <c:pt idx="1">
                  <c:v>Furniture</c:v>
                </c:pt>
                <c:pt idx="2">
                  <c:v>Technology</c:v>
                </c:pt>
              </c:strCache>
            </c:strRef>
          </c:cat>
          <c:val>
            <c:numRef>
              <c:f>PIVOT!$B$120:$B$123</c:f>
              <c:numCache>
                <c:formatCode>General</c:formatCode>
                <c:ptCount val="3"/>
                <c:pt idx="0">
                  <c:v>11566</c:v>
                </c:pt>
                <c:pt idx="1">
                  <c:v>4213</c:v>
                </c:pt>
                <c:pt idx="2">
                  <c:v>3265</c:v>
                </c:pt>
              </c:numCache>
            </c:numRef>
          </c:val>
          <c:extLst>
            <c:ext xmlns:c16="http://schemas.microsoft.com/office/drawing/2014/chart" uri="{C3380CC4-5D6E-409C-BE32-E72D297353CC}">
              <c16:uniqueId val="{00000006-6BFA-4385-9476-A890D99EF5D9}"/>
            </c:ext>
          </c:extLst>
        </c:ser>
        <c:dLbls>
          <c:showLegendKey val="0"/>
          <c:showVal val="0"/>
          <c:showCatName val="0"/>
          <c:showSerName val="0"/>
          <c:showPercent val="0"/>
          <c:showBubbleSize val="0"/>
          <c:showLeaderLines val="1"/>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Inter" panose="02000503000000020004" pitchFamily="2" charset="0"/>
              <a:ea typeface="Inter" panose="02000503000000020004" pitchFamily="2" charset="0"/>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latin typeface="Inter" panose="02000503000000020004" pitchFamily="2" charset="0"/>
          <a:ea typeface="Inter" panose="02000503000000020004" pitchFamily="2" charset="0"/>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DASHBOARD.xlsx]PIVOT!PivotTable12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PIVOT!$V$2</c:f>
              <c:strCache>
                <c:ptCount val="1"/>
                <c:pt idx="0">
                  <c:v>Sum of sales</c:v>
                </c:pt>
              </c:strCache>
            </c:strRef>
          </c:tx>
          <c:spPr>
            <a:solidFill>
              <a:schemeClr val="accent1"/>
            </a:solidFill>
            <a:ln>
              <a:noFill/>
            </a:ln>
            <a:effectLst/>
          </c:spPr>
          <c:invertIfNegative val="0"/>
          <c:cat>
            <c:multiLvlStrRef>
              <c:f>PIVOT!$U$3:$U$55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PIVOT!$V$3:$V$55</c:f>
              <c:numCache>
                <c:formatCode>General</c:formatCode>
                <c:ptCount val="48"/>
                <c:pt idx="0">
                  <c:v>6417.1019999999999</c:v>
                </c:pt>
                <c:pt idx="1">
                  <c:v>1860.7360000000001</c:v>
                </c:pt>
                <c:pt idx="2">
                  <c:v>19023.95</c:v>
                </c:pt>
                <c:pt idx="3">
                  <c:v>12415.656000000001</c:v>
                </c:pt>
                <c:pt idx="4">
                  <c:v>15939.349</c:v>
                </c:pt>
                <c:pt idx="5">
                  <c:v>13837.698</c:v>
                </c:pt>
                <c:pt idx="6">
                  <c:v>13562.944</c:v>
                </c:pt>
                <c:pt idx="7">
                  <c:v>14667.031999999999</c:v>
                </c:pt>
                <c:pt idx="8">
                  <c:v>26681.760999999999</c:v>
                </c:pt>
                <c:pt idx="9">
                  <c:v>13501.259</c:v>
                </c:pt>
                <c:pt idx="10">
                  <c:v>33182.735000000001</c:v>
                </c:pt>
                <c:pt idx="11">
                  <c:v>36905.773999999998</c:v>
                </c:pt>
                <c:pt idx="12">
                  <c:v>10876.268</c:v>
                </c:pt>
                <c:pt idx="13">
                  <c:v>7178.1930000000002</c:v>
                </c:pt>
                <c:pt idx="14">
                  <c:v>16185.652</c:v>
                </c:pt>
                <c:pt idx="15">
                  <c:v>13873.636500000001</c:v>
                </c:pt>
                <c:pt idx="16">
                  <c:v>14107.252500000001</c:v>
                </c:pt>
                <c:pt idx="17">
                  <c:v>13281.755999999999</c:v>
                </c:pt>
                <c:pt idx="18">
                  <c:v>11818.287</c:v>
                </c:pt>
                <c:pt idx="19">
                  <c:v>18997.201000000001</c:v>
                </c:pt>
                <c:pt idx="20">
                  <c:v>27161.583999999999</c:v>
                </c:pt>
                <c:pt idx="21">
                  <c:v>16833.985499999999</c:v>
                </c:pt>
                <c:pt idx="22">
                  <c:v>39154.531499999997</c:v>
                </c:pt>
                <c:pt idx="23">
                  <c:v>32410.577000000001</c:v>
                </c:pt>
                <c:pt idx="24">
                  <c:v>10871.001</c:v>
                </c:pt>
                <c:pt idx="25">
                  <c:v>17602.606</c:v>
                </c:pt>
                <c:pt idx="26">
                  <c:v>19516.760999999999</c:v>
                </c:pt>
                <c:pt idx="27">
                  <c:v>26868.998</c:v>
                </c:pt>
                <c:pt idx="28">
                  <c:v>35449.817999999999</c:v>
                </c:pt>
                <c:pt idx="29">
                  <c:v>24496.226999999999</c:v>
                </c:pt>
                <c:pt idx="30">
                  <c:v>16087.58</c:v>
                </c:pt>
                <c:pt idx="31">
                  <c:v>14750.264499999999</c:v>
                </c:pt>
                <c:pt idx="32">
                  <c:v>30724.170300000002</c:v>
                </c:pt>
                <c:pt idx="33">
                  <c:v>19639.751</c:v>
                </c:pt>
                <c:pt idx="34">
                  <c:v>38113.410000000003</c:v>
                </c:pt>
                <c:pt idx="35">
                  <c:v>58606.279000000002</c:v>
                </c:pt>
                <c:pt idx="36">
                  <c:v>22749.975999999999</c:v>
                </c:pt>
                <c:pt idx="37">
                  <c:v>9769.5884000000005</c:v>
                </c:pt>
                <c:pt idx="38">
                  <c:v>20081.9918</c:v>
                </c:pt>
                <c:pt idx="39">
                  <c:v>17424.474999999999</c:v>
                </c:pt>
                <c:pt idx="40">
                  <c:v>20244.376400000001</c:v>
                </c:pt>
                <c:pt idx="41">
                  <c:v>32929.086499999998</c:v>
                </c:pt>
                <c:pt idx="42">
                  <c:v>18629</c:v>
                </c:pt>
                <c:pt idx="43">
                  <c:v>32833.175999999999</c:v>
                </c:pt>
                <c:pt idx="44">
                  <c:v>36546.915000000001</c:v>
                </c:pt>
                <c:pt idx="45">
                  <c:v>38363.974000000002</c:v>
                </c:pt>
                <c:pt idx="46">
                  <c:v>62912.309800000003</c:v>
                </c:pt>
                <c:pt idx="47">
                  <c:v>44775.417999999998</c:v>
                </c:pt>
              </c:numCache>
            </c:numRef>
          </c:val>
          <c:extLst>
            <c:ext xmlns:c16="http://schemas.microsoft.com/office/drawing/2014/chart" uri="{C3380CC4-5D6E-409C-BE32-E72D297353CC}">
              <c16:uniqueId val="{00000000-CCBE-4FD2-A72D-CFCBEA9A3E1D}"/>
            </c:ext>
          </c:extLst>
        </c:ser>
        <c:dLbls>
          <c:showLegendKey val="0"/>
          <c:showVal val="0"/>
          <c:showCatName val="0"/>
          <c:showSerName val="0"/>
          <c:showPercent val="0"/>
          <c:showBubbleSize val="0"/>
        </c:dLbls>
        <c:gapWidth val="150"/>
        <c:axId val="66813984"/>
        <c:axId val="1392547920"/>
      </c:barChart>
      <c:lineChart>
        <c:grouping val="standard"/>
        <c:varyColors val="0"/>
        <c:ser>
          <c:idx val="1"/>
          <c:order val="1"/>
          <c:tx>
            <c:strRef>
              <c:f>PIVOT!$W$2</c:f>
              <c:strCache>
                <c:ptCount val="1"/>
                <c:pt idx="0">
                  <c:v>Sum of profit</c:v>
                </c:pt>
              </c:strCache>
            </c:strRef>
          </c:tx>
          <c:spPr>
            <a:ln w="28575" cap="rnd">
              <a:solidFill>
                <a:schemeClr val="accent2"/>
              </a:solidFill>
              <a:round/>
            </a:ln>
            <a:effectLst/>
          </c:spPr>
          <c:marker>
            <c:symbol val="none"/>
          </c:marker>
          <c:cat>
            <c:multiLvlStrRef>
              <c:f>PIVOT!$U$3:$U$55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PIVOT!$W$3:$W$55</c:f>
              <c:numCache>
                <c:formatCode>General</c:formatCode>
                <c:ptCount val="48"/>
                <c:pt idx="0">
                  <c:v>1322.8412000000001</c:v>
                </c:pt>
                <c:pt idx="1">
                  <c:v>547.6046</c:v>
                </c:pt>
                <c:pt idx="2">
                  <c:v>1212.3814</c:v>
                </c:pt>
                <c:pt idx="3">
                  <c:v>1897.6387999999999</c:v>
                </c:pt>
                <c:pt idx="4">
                  <c:v>2116.0751</c:v>
                </c:pt>
                <c:pt idx="5">
                  <c:v>2724.4740000000002</c:v>
                </c:pt>
                <c:pt idx="6">
                  <c:v>-2199.3748999999998</c:v>
                </c:pt>
                <c:pt idx="7">
                  <c:v>2388.8566000000001</c:v>
                </c:pt>
                <c:pt idx="8">
                  <c:v>1695.0435</c:v>
                </c:pt>
                <c:pt idx="9">
                  <c:v>639.96289999999999</c:v>
                </c:pt>
                <c:pt idx="10">
                  <c:v>3259.4888999999998</c:v>
                </c:pt>
                <c:pt idx="11">
                  <c:v>5201.9445999999998</c:v>
                </c:pt>
                <c:pt idx="12">
                  <c:v>-1962.9362000000001</c:v>
                </c:pt>
                <c:pt idx="13">
                  <c:v>2222.1196</c:v>
                </c:pt>
                <c:pt idx="14">
                  <c:v>2974.7642000000001</c:v>
                </c:pt>
                <c:pt idx="15">
                  <c:v>55.675400000000003</c:v>
                </c:pt>
                <c:pt idx="16">
                  <c:v>1861.2597000000001</c:v>
                </c:pt>
                <c:pt idx="17">
                  <c:v>2251.5108</c:v>
                </c:pt>
                <c:pt idx="18">
                  <c:v>1202.4416000000001</c:v>
                </c:pt>
                <c:pt idx="19">
                  <c:v>3848.4560000000001</c:v>
                </c:pt>
                <c:pt idx="20">
                  <c:v>1939.6420000000001</c:v>
                </c:pt>
                <c:pt idx="21">
                  <c:v>1623.8108</c:v>
                </c:pt>
                <c:pt idx="22">
                  <c:v>5852.1364999999996</c:v>
                </c:pt>
                <c:pt idx="23">
                  <c:v>2675.5333000000001</c:v>
                </c:pt>
                <c:pt idx="24">
                  <c:v>2365.2035999999998</c:v>
                </c:pt>
                <c:pt idx="25">
                  <c:v>4087.5706</c:v>
                </c:pt>
                <c:pt idx="26">
                  <c:v>-227.80619999999999</c:v>
                </c:pt>
                <c:pt idx="27">
                  <c:v>4884.4513999999999</c:v>
                </c:pt>
                <c:pt idx="28">
                  <c:v>5020.6368000000002</c:v>
                </c:pt>
                <c:pt idx="29">
                  <c:v>2794.6698000000001</c:v>
                </c:pt>
                <c:pt idx="30">
                  <c:v>1978.8553999999999</c:v>
                </c:pt>
                <c:pt idx="31">
                  <c:v>356.85149999999999</c:v>
                </c:pt>
                <c:pt idx="32">
                  <c:v>2873.9931999999999</c:v>
                </c:pt>
                <c:pt idx="33">
                  <c:v>879.13009999999997</c:v>
                </c:pt>
                <c:pt idx="34">
                  <c:v>4449.1298999999999</c:v>
                </c:pt>
                <c:pt idx="35">
                  <c:v>12992.857</c:v>
                </c:pt>
                <c:pt idx="36">
                  <c:v>4728.5682999999999</c:v>
                </c:pt>
                <c:pt idx="37">
                  <c:v>374.47460000000001</c:v>
                </c:pt>
                <c:pt idx="38">
                  <c:v>2952.4944</c:v>
                </c:pt>
                <c:pt idx="39">
                  <c:v>1700.1244999999999</c:v>
                </c:pt>
                <c:pt idx="40">
                  <c:v>3373.4209999999998</c:v>
                </c:pt>
                <c:pt idx="41">
                  <c:v>5643.9232000000002</c:v>
                </c:pt>
                <c:pt idx="42">
                  <c:v>3221.404</c:v>
                </c:pt>
                <c:pt idx="43">
                  <c:v>3519.0427</c:v>
                </c:pt>
                <c:pt idx="44">
                  <c:v>5021.9393</c:v>
                </c:pt>
                <c:pt idx="45">
                  <c:v>5211.5555000000004</c:v>
                </c:pt>
                <c:pt idx="46">
                  <c:v>6645.2956000000004</c:v>
                </c:pt>
                <c:pt idx="47">
                  <c:v>2316.6064999999999</c:v>
                </c:pt>
              </c:numCache>
            </c:numRef>
          </c:val>
          <c:smooth val="0"/>
          <c:extLst>
            <c:ext xmlns:c16="http://schemas.microsoft.com/office/drawing/2014/chart" uri="{C3380CC4-5D6E-409C-BE32-E72D297353CC}">
              <c16:uniqueId val="{00000000-51AA-4060-A064-82ADDAFE739F}"/>
            </c:ext>
          </c:extLst>
        </c:ser>
        <c:dLbls>
          <c:showLegendKey val="0"/>
          <c:showVal val="0"/>
          <c:showCatName val="0"/>
          <c:showSerName val="0"/>
          <c:showPercent val="0"/>
          <c:showBubbleSize val="0"/>
        </c:dLbls>
        <c:marker val="1"/>
        <c:smooth val="0"/>
        <c:axId val="1208020800"/>
        <c:axId val="475015200"/>
      </c:lineChart>
      <c:catAx>
        <c:axId val="6681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392547920"/>
        <c:crosses val="autoZero"/>
        <c:auto val="1"/>
        <c:lblAlgn val="ctr"/>
        <c:lblOffset val="100"/>
        <c:noMultiLvlLbl val="0"/>
      </c:catAx>
      <c:valAx>
        <c:axId val="139254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6813984"/>
        <c:crosses val="autoZero"/>
        <c:crossBetween val="between"/>
      </c:valAx>
      <c:valAx>
        <c:axId val="4750152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208020800"/>
        <c:crosses val="max"/>
        <c:crossBetween val="between"/>
      </c:valAx>
      <c:catAx>
        <c:axId val="1208020800"/>
        <c:scaling>
          <c:orientation val="minMax"/>
        </c:scaling>
        <c:delete val="1"/>
        <c:axPos val="b"/>
        <c:numFmt formatCode="General" sourceLinked="1"/>
        <c:majorTickMark val="out"/>
        <c:minorTickMark val="none"/>
        <c:tickLblPos val="nextTo"/>
        <c:crossAx val="4750152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bar"/>
        <c:grouping val="clustered"/>
        <c:varyColors val="0"/>
        <c:ser>
          <c:idx val="0"/>
          <c:order val="0"/>
          <c:spPr>
            <a:solidFill>
              <a:schemeClr val="accent1"/>
            </a:solidFill>
            <a:ln>
              <a:noFill/>
            </a:ln>
            <a:effectLst/>
          </c:spPr>
          <c:invertIfNegative val="0"/>
          <c:cat>
            <c:strRef>
              <c:f>PIVOT!$C$153:$C$157</c:f>
              <c:strCache>
                <c:ptCount val="5"/>
                <c:pt idx="0">
                  <c:v>Binders</c:v>
                </c:pt>
                <c:pt idx="1">
                  <c:v>Tables</c:v>
                </c:pt>
                <c:pt idx="2">
                  <c:v>Storage</c:v>
                </c:pt>
                <c:pt idx="3">
                  <c:v>Phones</c:v>
                </c:pt>
                <c:pt idx="4">
                  <c:v>Chairs</c:v>
                </c:pt>
              </c:strCache>
            </c:strRef>
          </c:cat>
          <c:val>
            <c:numRef>
              <c:f>PIVOT!$D$153:$D$157</c:f>
              <c:numCache>
                <c:formatCode>General</c:formatCode>
                <c:ptCount val="5"/>
                <c:pt idx="0">
                  <c:v>103534.39</c:v>
                </c:pt>
                <c:pt idx="1">
                  <c:v>104410.664</c:v>
                </c:pt>
                <c:pt idx="2">
                  <c:v>107383.04399999999</c:v>
                </c:pt>
                <c:pt idx="3">
                  <c:v>162431.75</c:v>
                </c:pt>
                <c:pt idx="4">
                  <c:v>166703.652</c:v>
                </c:pt>
              </c:numCache>
            </c:numRef>
          </c:val>
          <c:extLst>
            <c:ext xmlns:c16="http://schemas.microsoft.com/office/drawing/2014/chart" uri="{C3380CC4-5D6E-409C-BE32-E72D297353CC}">
              <c16:uniqueId val="{00000000-F17D-46DD-B9EF-3C66FA62458C}"/>
            </c:ext>
          </c:extLst>
        </c:ser>
        <c:dLbls>
          <c:showLegendKey val="0"/>
          <c:showVal val="0"/>
          <c:showCatName val="0"/>
          <c:showSerName val="0"/>
          <c:showPercent val="0"/>
          <c:showBubbleSize val="0"/>
        </c:dLbls>
        <c:gapWidth val="182"/>
        <c:axId val="1310513088"/>
        <c:axId val="874719359"/>
      </c:barChart>
      <c:catAx>
        <c:axId val="1310513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74719359"/>
        <c:crosses val="autoZero"/>
        <c:auto val="1"/>
        <c:lblAlgn val="ctr"/>
        <c:lblOffset val="100"/>
        <c:noMultiLvlLbl val="0"/>
      </c:catAx>
      <c:valAx>
        <c:axId val="8747193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31051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bar"/>
        <c:grouping val="clustered"/>
        <c:varyColors val="0"/>
        <c:ser>
          <c:idx val="0"/>
          <c:order val="0"/>
          <c:spPr>
            <a:solidFill>
              <a:schemeClr val="accent1"/>
            </a:solidFill>
            <a:ln>
              <a:noFill/>
            </a:ln>
            <a:effectLst/>
          </c:spPr>
          <c:invertIfNegative val="0"/>
          <c:cat>
            <c:strRef>
              <c:f>PIVOT!$C$141:$C$145</c:f>
              <c:strCache>
                <c:ptCount val="5"/>
                <c:pt idx="0">
                  <c:v>Phones</c:v>
                </c:pt>
                <c:pt idx="1">
                  <c:v>Art</c:v>
                </c:pt>
                <c:pt idx="2">
                  <c:v>Furnishings</c:v>
                </c:pt>
                <c:pt idx="3">
                  <c:v>Paper</c:v>
                </c:pt>
                <c:pt idx="4">
                  <c:v>Binders</c:v>
                </c:pt>
              </c:strCache>
            </c:strRef>
          </c:cat>
          <c:val>
            <c:numRef>
              <c:f>PIVOT!$D$141:$D$145</c:f>
              <c:numCache>
                <c:formatCode>General</c:formatCode>
                <c:ptCount val="5"/>
                <c:pt idx="0">
                  <c:v>1580</c:v>
                </c:pt>
                <c:pt idx="1">
                  <c:v>1644</c:v>
                </c:pt>
                <c:pt idx="2">
                  <c:v>1914</c:v>
                </c:pt>
                <c:pt idx="3">
                  <c:v>2554</c:v>
                </c:pt>
                <c:pt idx="4">
                  <c:v>2977</c:v>
                </c:pt>
              </c:numCache>
            </c:numRef>
          </c:val>
          <c:extLst>
            <c:ext xmlns:c16="http://schemas.microsoft.com/office/drawing/2014/chart" uri="{C3380CC4-5D6E-409C-BE32-E72D297353CC}">
              <c16:uniqueId val="{00000000-4184-4F20-9A8D-8D635DE9EE24}"/>
            </c:ext>
          </c:extLst>
        </c:ser>
        <c:dLbls>
          <c:showLegendKey val="0"/>
          <c:showVal val="0"/>
          <c:showCatName val="0"/>
          <c:showSerName val="0"/>
          <c:showPercent val="0"/>
          <c:showBubbleSize val="0"/>
        </c:dLbls>
        <c:gapWidth val="182"/>
        <c:axId val="1496907856"/>
        <c:axId val="57932336"/>
      </c:barChart>
      <c:catAx>
        <c:axId val="1496907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7932336"/>
        <c:crosses val="autoZero"/>
        <c:auto val="1"/>
        <c:lblAlgn val="ctr"/>
        <c:lblOffset val="100"/>
        <c:noMultiLvlLbl val="0"/>
      </c:catAx>
      <c:valAx>
        <c:axId val="57932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9690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DASHBOARD.xlsx]PIVOT!PivotTable7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PIVOT!$B$113</c:f>
              <c:strCache>
                <c:ptCount val="1"/>
                <c:pt idx="0">
                  <c:v>Total</c:v>
                </c:pt>
              </c:strCache>
            </c:strRef>
          </c:tx>
          <c:spPr>
            <a:solidFill>
              <a:schemeClr val="accent1"/>
            </a:solidFill>
            <a:ln>
              <a:noFill/>
            </a:ln>
            <a:effectLst/>
          </c:spPr>
          <c:invertIfNegative val="0"/>
          <c:cat>
            <c:strRef>
              <c:f>PIVOT!$A$114:$A$117</c:f>
              <c:strCache>
                <c:ptCount val="3"/>
                <c:pt idx="0">
                  <c:v>Technology</c:v>
                </c:pt>
                <c:pt idx="1">
                  <c:v>Furniture</c:v>
                </c:pt>
                <c:pt idx="2">
                  <c:v>Office Supplies</c:v>
                </c:pt>
              </c:strCache>
            </c:strRef>
          </c:cat>
          <c:val>
            <c:numRef>
              <c:f>PIVOT!$B$114:$B$117</c:f>
              <c:numCache>
                <c:formatCode>General</c:formatCode>
                <c:ptCount val="3"/>
                <c:pt idx="0">
                  <c:v>380640.89600000001</c:v>
                </c:pt>
                <c:pt idx="1">
                  <c:v>373504.72070000001</c:v>
                </c:pt>
                <c:pt idx="2">
                  <c:v>345716.45600000001</c:v>
                </c:pt>
              </c:numCache>
            </c:numRef>
          </c:val>
          <c:extLst>
            <c:ext xmlns:c16="http://schemas.microsoft.com/office/drawing/2014/chart" uri="{C3380CC4-5D6E-409C-BE32-E72D297353CC}">
              <c16:uniqueId val="{00000000-248D-469C-8EB2-7B924D48C7D6}"/>
            </c:ext>
          </c:extLst>
        </c:ser>
        <c:dLbls>
          <c:showLegendKey val="0"/>
          <c:showVal val="0"/>
          <c:showCatName val="0"/>
          <c:showSerName val="0"/>
          <c:showPercent val="0"/>
          <c:showBubbleSize val="0"/>
        </c:dLbls>
        <c:gapWidth val="219"/>
        <c:overlap val="-27"/>
        <c:axId val="2107009088"/>
        <c:axId val="96439824"/>
      </c:barChart>
      <c:catAx>
        <c:axId val="210700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6439824"/>
        <c:crosses val="autoZero"/>
        <c:auto val="1"/>
        <c:lblAlgn val="ctr"/>
        <c:lblOffset val="100"/>
        <c:noMultiLvlLbl val="0"/>
      </c:catAx>
      <c:valAx>
        <c:axId val="9643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10700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DASHBOARD.xlsx]PIVOT!PivotTable19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PIVOT!$B$125</c:f>
              <c:strCache>
                <c:ptCount val="1"/>
                <c:pt idx="0">
                  <c:v>Total</c:v>
                </c:pt>
              </c:strCache>
            </c:strRef>
          </c:tx>
          <c:spPr>
            <a:solidFill>
              <a:schemeClr val="accent1"/>
            </a:solidFill>
            <a:ln>
              <a:noFill/>
            </a:ln>
            <a:effectLst/>
          </c:spPr>
          <c:invertIfNegative val="0"/>
          <c:cat>
            <c:strRef>
              <c:f>PIVOT!$A$126:$A$129</c:f>
              <c:strCache>
                <c:ptCount val="3"/>
                <c:pt idx="0">
                  <c:v>Furniture</c:v>
                </c:pt>
                <c:pt idx="1">
                  <c:v>Office Supplies</c:v>
                </c:pt>
                <c:pt idx="2">
                  <c:v>Technology</c:v>
                </c:pt>
              </c:strCache>
            </c:strRef>
          </c:cat>
          <c:val>
            <c:numRef>
              <c:f>PIVOT!$B$126:$B$129</c:f>
              <c:numCache>
                <c:formatCode>General</c:formatCode>
                <c:ptCount val="3"/>
                <c:pt idx="0">
                  <c:v>7569.1733000000004</c:v>
                </c:pt>
                <c:pt idx="1">
                  <c:v>54788.995699999999</c:v>
                </c:pt>
                <c:pt idx="2">
                  <c:v>70157.574099999998</c:v>
                </c:pt>
              </c:numCache>
            </c:numRef>
          </c:val>
          <c:extLst>
            <c:ext xmlns:c16="http://schemas.microsoft.com/office/drawing/2014/chart" uri="{C3380CC4-5D6E-409C-BE32-E72D297353CC}">
              <c16:uniqueId val="{00000000-839A-4FC4-AF11-1A47DDFE868A}"/>
            </c:ext>
          </c:extLst>
        </c:ser>
        <c:dLbls>
          <c:showLegendKey val="0"/>
          <c:showVal val="0"/>
          <c:showCatName val="0"/>
          <c:showSerName val="0"/>
          <c:showPercent val="0"/>
          <c:showBubbleSize val="0"/>
        </c:dLbls>
        <c:gapWidth val="182"/>
        <c:axId val="201112688"/>
        <c:axId val="543597872"/>
      </c:barChart>
      <c:catAx>
        <c:axId val="20111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43597872"/>
        <c:crosses val="autoZero"/>
        <c:auto val="1"/>
        <c:lblAlgn val="ctr"/>
        <c:lblOffset val="100"/>
        <c:noMultiLvlLbl val="0"/>
      </c:catAx>
      <c:valAx>
        <c:axId val="543597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0111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17-4CCC-99BE-DFEDB9E5AD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17-4CCC-99BE-DFEDB9E5ADB8}"/>
              </c:ext>
            </c:extLst>
          </c:dPt>
          <c:val>
            <c:numRef>
              <c:f>PIVOT!$C$132:$D$132</c:f>
              <c:numCache>
                <c:formatCode>0.00%</c:formatCode>
                <c:ptCount val="2"/>
                <c:pt idx="0" formatCode="0%">
                  <c:v>0.17144507456416719</c:v>
                </c:pt>
                <c:pt idx="1">
                  <c:v>0.82855492543583287</c:v>
                </c:pt>
              </c:numCache>
            </c:numRef>
          </c:val>
          <c:extLst>
            <c:ext xmlns:c16="http://schemas.microsoft.com/office/drawing/2014/chart" uri="{C3380CC4-5D6E-409C-BE32-E72D297353CC}">
              <c16:uniqueId val="{00000000-109D-4B28-90FF-0C8731FD55A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4B31714D-A7D3-405C-95E5-070225FF5FA7}">
          <cx:tx>
            <cx:txData>
              <cx:f>_xlchart.v5.2</cx:f>
              <cx:v>Sales</cx:v>
            </cx:txData>
          </cx:tx>
          <cx:dataLabels>
            <cx:visibility seriesName="0" categoryName="1" value="0"/>
            <cx:separator>, </cx:separator>
          </cx:dataLabels>
          <cx:dataId val="0"/>
          <cx:layoutPr>
            <cx:geography cultureLanguage="en-US" cultureRegion="ID" attribution="Powered by Bing">
              <cx:geoCache provider="{E9337A44-BEBE-4D9F-B70C-5C5E7DAFC167}">
                <cx:binary>1H1pk6u21u5f2bU/XxyEBIhTJ6cqAjxgt3se0l8o725vZsQ8/fq7wO62mzjZfert996ykyiaFgg9
0hoF/e+X5l8v4XaTfWuiMM7/9dL8/t0tiuRfv/2Wv7jbaJNPIu8l4zn/WUxeePQb//nTe9n+9ppt
ai92fpNERH57cTdZsW2+/+ffcDVny1f8ZVN4PL4ut1l7s83LsMj/oe1k07fNa+TFhpcXmfdSoN+/
G9twU2+y7fdv27jwivauTba/f//Q6/u338bX+st9v4UwtKJ8BVqsTUSRqoqEZW33+/4t5LGzbxZU
eUIUqhCM6K5Zfrv3ehMB/WdGNIxn8/qabfMcHmn4/zHlh/FDg/n92wsv46KfNwem8Pfv97FXbF+/
3RabYpt//+blXN910Hn/EPe3w1P/9nHm//PvUQXMw6jmCJzxpP2q6S/YLMLQi7kHw/sqbIg4QRJB
RJbF3dzTj9hQbYIIVbBMD9jt7r3D5jMjOo3NgXKEzWJ1ntjEr94m3nwdNLBtNKRpqrZHRtNG0CgT
iSIqKposDj/ydu89NL8e0N8g80Y4BmZ9nsDw+gtRIdJEVIkiq4TsZh1/REXDkx4OBYn7dmWEyi9G
8zeQDFRjPP44SzyWmzjffCELw3RCKFElTVV3iKARInSCqQgb5U38qB8R+fV4TmPyRjdCZQmC4gxF
y4X34nrOJn6bm/+52CdkQlWiaioFLtb/xqJFnqhYBP7Wc7n+N9opnxnRaWQOlCNsLhZnic0f4ebH
JvpCJoaliaooRFJE7SQTo8qEEhFjSZR20IDoOZb6nxjQaWTeCUfA/HGeMl/ncbx9KbyXsniboC/Y
N2giqzKSMd7L9RE/UwE8TEH0SyM9+ZOjOY3MB+IROvrdWW6bCw/QyXnxhRuHKBNMNESwRk/LGjJB
GsUilqS3BbFTxj41ltPIHJGOcLk4T4Vsvf2RbfLgK2GBLSOpCKuqsoMFZv/YwtS0CUUiqAhvsI12
zmdGdBqcA+UIm/V5WpiXrsffVu4XsDJxQpAsw5bZq2YjZZkCKxM1MC6lvQowkjO/Gs1pTHZUIzwu
52fKw/Kcl5n3dZiAuowVVaYiQaf3ijQhqop7k38n+/+ilv16RKdxufDeKEfYXFyeJTbTkGfe6xey
MYlOZE2WkYRhHxzzL9gnhKqYSCBahh/so2N97BMjOQ3JO+EIkel56mOXQbhx+ZdqyvJEppiAwb+b
eHGkjGkqmPs9KirYMcPvIzKfGdFpaA6UI2wul2e5W255WbjfjE3wtQoZmRCsgP/ybf7BuD/eOcDj
JhIWQWdTRu6xz47nNDofqUcI3RpnidB6W22+kp2BAxPLCoG533Ot0d5BSJkooB30LG/YXdB+zNV+
PZ7T2LzRjVBZP5wlKnfb5ku9ZQiCLZgSivbifwQKqMoYDH9wpu1Nf/DaHIPyy+GcxmRPNoLk7uks
IekVmf7fJPlKvQx0YQnCZO+BlrEOoMFmUSSRSNJOFJ3Qyz4xqNPwfHiiEUgX5+nQXMKqLV+C9m35
/s+tGQyyXlKxBMHKj0KGyhCJAe8zqAk7HWAkaj4zlNO4HChHoCz/PMudY27y4leA/C/GTx+9/IXH
ufe1Xm4Fa5qMwZf6pgAeKyAQQIUlAyJOO626f2pIpxfHEelodTwuznJ13G17h12+3f5qiXwMwv/j
2QMZPNkgyWDP7tAZb93eoYclmbx5wkd+u08N6TQ8R6QjeO7O02/3dkjkG//5TedhGf3wNl+IFJ1o
IngeVHmveIw0eVWdiEiRKFX3JxFGPrz/dnSnQTt9lRF+hn6W2+tik7XhJn79Wsx6kSiPdBVVAb8e
kjSskd2uG/krPjOS0/gcKEeYXJynzXWxyfPNi1vm26LIvw4YOKWAVAlD+PW06aWiiSLKEOGjo2D4
p8fzd/B8eJwxRn+c5b5Zb+tv802U5K73lcfiCJ4oVFYQ+L93Cj1skmPNATACr4YiwfmfXftINH16
WKehGpGPoFrPzxYqa5vl2y9U+/sjchhAkPFph7lKJgpYbXBCc68AjrT/fqJ/Paa/B+mNdoyQdZYI
XYGOl7dhtYm/UnkAjKimKG/hPXHspgXlgWJK+yNC72rgsVfjs6M6jdJH6hFOV+fL9P7kWfClMgkU
Aon0x0qG35jfyRNwb4jAEfdKw8jB0e+jX43oND4HyhE26/O0om9cOJL8bZF/rTJHQCeQKJiqe0tp
fF6rl0eIwnlTslfAR0rdZ0d1GqOP1COcbs7Tnh2CBL/aQP+L7o4/suCrz1rCmb7+EAVG+zUwMqc1
CFRiDUL+EF8efiMj7TMjOr0+DpSjtfHHzVnKwdmWZ85XikA406cQOBZG3xz3I/uZ4gkhBEwCcQ/N
aPt+YkCnkXknHAEzO0/Bt+Kll3/xSX5xosH5I5HKI5GnIdhOiEoS3aslI9XxU2M5jcoR6QiX1Xni
suYZxI/1TcbhHZjNr7jqf+UhhBAkVmU4izz8RvtGhTdgqEyQCifIh9/YDPv0uE4DNX6uEVpr/SzZ
24MH3O1LVfw++gIuJZFqp1+8UOlE0cBcJtIhsHms4n9mRKcROlCOsHk4z530uP3/GoTRN6H3k2df
vTjAhw8GINr7StBHXwpCED0Fj5iKyN5Kf2Mgu+O5nxvT6eVxTDtaIPp5LpA/Mq/jX8pjyQScwSDm
3ky7EY9FCGyP3q6ACPfAYwG+4737iQGdxuadcATMH89nyVUh6sKzzesXntCF06Cgz8Pbn2RvlI83
jggH4IhK4TzoR0g+M5TTmBwoR6Do53kMtPcuXGwb7+UrYYFjbRKcZ0dkf6B9pDgiUZkgOHcI4nC0
VT43mtPIHNOOsFlfnOWGucy2Dv/KaD+eaJjCy+p4f9JjFPhCkjgB2xchPILl1wM5Dckb3QiOy/M0
eu+LjfvGRr7gPA4cVYMYF6jle2fEKamignUlKSNX4q/GcRqLHdUIifu7s9wYjxuIZsVO8aWbQ4W3
PRCWVbo/Cz3GY9gc4KR4e/VgtEc+N6bT2BzTjhB6/OMsEHr5x89R7LSh3Z750PO//xYHhH1lFdzs
HzVkOPcJ70jDSZg3V8RI3o8+j/H34zmNz4j8wyP8P/r2xt87Wt8PEBmbYmMOXz05+jTHP7cOjwvf
YhmR7tXXk0xuN3eLV/gyiqJJsEnev6bSX+SD4vvYcvg6i/PGM49otnCS7vfvAnxmYCJCZJIS+ICH
BO/tgAepBvuubwKlWpRVeB0R3lYExx+4YuPeV/H7dyID1hgOK8I/cGhR619WzPvj+dAErir45kTv
rOpfaoCXTN+/NnPFwxaE6ft07Mvf4jK64l5c5L9/B29wsuvVjxRejIAzBv3LkmC4g+8RAt3Q/rK5
gSeCzuj/oE7Kg0xL6zVOn9xCV+WSpcI0bphMrsSIHc3MiZthWMH/eLe+/ehuqYPFpKnhbvZF+7Op
mPLAG4OHzL6WY5bFTH7kwdK5wDN+5yWMPCWmt3Vm3oJMo5JlXKe6u6of0Kox1IXIGq7XLusEs+Am
h1cy3kE8MVQEhwPHg4VQCuAmYXg5TgbwxI+DbVGOQjkk6ELNRYclaZdbcZ9oNW5CRgQ1tyrHVfWk
kCjD8Z2ad81CiNoqZGUqZ1aB6swacr6jFcxpMmK4koyMlMQdk0ovWA5JhTp/ahPxOU3ixhKcurEw
6mo98hOuD3WxXSsMKW1ipL6mGQF4R3U7TatpR6OEFUIaW0NCc9cOWNxVvgkflHEYDmlseSJ3Q+bJ
AbeGcpUX3BqKiVhdxTStp4EjcUuRvU7nKPF0nAmpdUhKh2dWq/rK1On4OijD1BqSKLPRLJGd+aEq
Q14Ssk5FAYNJ0gzUZIklhmJilWoSwryUSWAWjeowr7+lrNbSPE4TXe1sbhGhCkKmDOlQIcZxYnWk
8nQ3RK1e08ye4aqacpKkFqlIYgm+u89pfW4o5tmKF0hayHmbWhF285DlrppaQ5L2OdQIiVGLXsM0
QcwsW9QyS41JGR6VOQk1M2zsxzRM50UqSrMKBYUVZUVhdbJ4IXqFPR2qik4QQ0YlrJg29f6kYppb
ThH8pJWfmkpfGqqG5FBEqf8k137IhLTgbHhcuZ8Ev3CaTh+efECFZs5KzSNvNjzv8JRDzq5wDIuw
nwSRBsk06vzbwxNKgZDuH1st6ixkIi5fE1fITTvNM4s2CSzSw8MPOUTCcA7bwWyFMrcEEefWkPNS
Xs0q0i1okzpTTZUfhrbQs51FnmBWSTkB1HJBb7wytdw4hFtrUuFMackfdkVMcWy1M6lfCaCcJ9aQ
G1aHJIvSvCa5PtQPVYA41QsN1ryjBTBFqdRwK7XDstORWwiM5pWqN46gWoWWyozIRWAIbupFDJdN
bdW1ClknblPT62KHNZrXWB7KGqsmqh7wuJvDy5fJbhFX/ZiHBVx15XUk28X0aL0mvgqrdhhUzjmd
5nZ2MYyGD0N6T2Qv4ZaWKDDMvs7OMew43snzqoVFY1NgFRGHlTMUh6TpGw7FUZeQJAHL8lYwCAe8
xBZWqBMFRcjkOFNnisZn4GbLrKG163OjYmy3EtO03DOIX8lGHuKYYWxLyBxIFNSpZhKWT4fLD7kC
DmbPy7Da9crcHHZd0/p6RmC+6hx2ftsnQ26oa5MG2HeceUQPKtdmQ2WHSofJqRaau+ajnoW4FSoh
Wvg9zwraLraGXEP8JHsasq0To84cskOSUnnjgsgwc0egATs0DNTpofJwtaGPQCPEwpj6xjDz8M7b
fr4VUiPYdtJN6ab1IgU52+mwRxLLkXsWhaJUm9cdYfXwaKoD62N43iGRcBXMNEdc7lqJ0gG/c9ue
6+3aXYmaXoYfedvEpuLjld2qptxfZNd36DWUOZL2Vx6KQ8NQt7vcEU0slNGsrcMlyiR1hkVh2vj9
Jjt1mUOdVGPa6VJWvKo5TwysFbrbL1Nay7WJQnUzlPy+SuzXa+h2ijHU1QjW8JA7JOO6qAGhosjY
mwkwG5EgODADPV3cuT/b/uFP0g5khxY+0B3KQ258q36EhzqnJC58smaGW6nSM1H6yYGbmVUvcLGL
TLVJwrkQi0/E9mTT76XekNS91Eu7mqmhIDXJrJJEWKJOwYKOC63eeVnFxKLNjZpkJTAKSKgs3mA/
yqa4l0OHRFSr4+LQEHvptn8byWz7+4gJ9/U49xvd78VcXBeRaBa1VDLslJlR9ot/SKReQB+KR3W9
1MuCtAF+FfbLXrVFMyYwyXGdI6NsU0nP5W7u12k0lTSyoGHJp0FWPMN0VAtQSle+4oYzT1EbFoOk
FaMKeHp1Sy5JEAS7e1aw2y112EEp4YHRBJHKaKNx04OzdCzLArOVU3Uee15hSkXqMLuXl1WU16Cy
9VkXAWMaEtBqZeYqTmfQlk+burXnSfUyzI2MhZjPeZx0i1xah/2MDLOk9PIuUPNLX+v8mZPnshnV
8s/Sx+my9ELWNnST5q4zrVVnrgV5O9dio0TcsYhz7/qwefNew2p69URTy0jUq8S+8XiVToe6fjnA
q0LhPGt8GHAudNqillY1AhGSp2pugLJ0DYc/HwrQddvWCSyvXvIMBVaVR8pMdtxFKjuShQSMdklH
yktNVoJ5VbRzEnC6TmjMXKm7SyO7mvptZFV1cuMhUHA4UjNDFmqW2bF67ZMs0aWiQYYoy5E1JD2z
tbSo2Rd3DV5b6UEYB7rr25E1JLsVMGQ9JQAlOKgr3XMLELKqsFZdVdLFvMuMzCWr2q41XZWCihVd
vqho7VwWjYyYXAegL0ugtyqleql0YTNLRLkCgRqhn3kjRqbUq2pDggYprXn7YowrNOsUOos5eU0a
dBWHuLICKlTWkEv9qGHIdTPD5bAJI3iCEHYVIHNU1kRgdv6uOtDcfNdGgXVUchbODlUD4e4aUVmB
SpYrhcZyh8t63guhtE/CkOJOH7Il8Utme1VhqKQEjUistQiI+l5JANrG0GnINb3kGnKHhqHfjqRr
vNfQl3JzqFPTVJvRjEyVJAZO0CdiFxOYvj4Lix0x1MWRATpbYQ11qkCgOclWVYvkxVA1NLpOXVpD
jguBo1cpDC8sM4eB18zMapsu4lK+amyFTGGlgEiX3EWY2fWsVpxA1Hd1BThRqZOZUgKa+VAlR0gw
RKz5rOipDg2HYn2ZgIZLGArNqmFVbVLBgAWAWqbOEK3W4czxpwVeIs2UqVk/xluKoovasDlIx1lu
KHfhGsyOG8G0NcllRhXdtBFzm1nhm5CR7GWqgHputNlNXq8yb91bSb7hO1ZbPZTSpqo4c4NZSM1A
Mt3ggfiXyJ9FuR4JS+5fqv6skGDPzFS0pFXOBBv29yr212mzKptV5zNbMyJ7WQgLqumKfO2IrNYM
x1sE0SJouZ41Uxuea6pY8YrqpAOJrRcvnWOkZvQzdfWsmJWurgrPGWcyPP9toS5k39fF9rLNWBQ8
ShnDPnMM915xWPoDCYz4eiXdla7pRowgvWSNz7CkF8JUCRjBM1WcKtGiTEzHmwYFS8kljZh/n/lX
ufgjvBCnCVvJVrKhzF83LIEtqnt6Z2FL1v3ndpUb/s92ijc5Z5XJDeFKBk4Us+ZZmzU6XUiv6Do2
60XwJBrJQ2pQo5lrHXMv8byaFyxm3pVqKgJTrsDozJi4oEZ0gebJDw8My2KNHFYkZkBY6E1tYZHX
TFnhykjKKQINuzC4wGzjR87wZbyQp92d0unEDK6FtbNtX92H5CdfpasGLH89M6OnWGYKmNn3RWzI
a+kufyLGtph3y0X5bC9gVN6sm3k6DBj0EItfWbiZq7OkZS0xRcfkHESW0ckMz+LIVNKnwp977k3t
mFJqZNlUSef2FM7dsDCaRU3GNFVXbrvQIIUuvhJ+7bp6+6fDp4JoKtjoWqOJmJbpdTlvwKz19UZl
PjgHGqtwmJ/rHTITVDAxe86WK/Vag8eKF4oe3yqNRStTM70Fqg3BfsTdnDuzrjWBQ3awOO7LaWev
3Ll2LRnxhTNtngtNz1+lleOzKDcCbe54RtIY7W0YGIo2LZp5oZm1vfBzxpUbwlm8wclS7KZ/FpHh
S9dxME/4up6KL4lgJp1puiBJ+/+8mLU/1Fc1hpWoc3kZqEwVlzaowrWOL5HGgoe01ZfyXSUwYYmm
icEf5VcX5GDu6zmspJV944iG+mcV662th89aYQi4byRLQubVc3unJSuJzMUV6F7X4TPaioUOngnx
hxbroVVtRFiV6QpxHbSfWRwYia45ixB0FEV3G72lzENgKTPpMZ4VleEkTH1QflTX0RV9ShfNRSSy
pGZJvILtL1QLahv1baWwyGblq6NnWw22DzJjRbe50SD4rMmUkBmMEC4f1mD06+gCW/g6bvWmMbVo
XvvM24oX9UZ4Ca+IyXUw0u6kJ+c1uEs9lnJwFugKK3R7HTymj3wpXoN3wJm6ZrmUE6as+Tz0WPcU
Lsj6ob2Rb4U5vvK3ccpUR8cpkw3xJ3xVWbGaKTfTggGjye6LWXUtzclSXAQeyx4k16g2YB0Hi9xo
GDGFJ5Hr6tQ2ClYa5Z1XM+CFSAerwG9ZFRopMgpXD4BlgwFxXT1HiyxjkgaPyIjHxJVjAE99JMgK
mHPLbQMenZsRqyomgfVbM4lJUzqPr7U/A0N7aEzF6ObBczSTTSHRPXqJcybmpqYD0zQcK8712lCI
bjO+gu3mT8FJN3cCcJLBOlwVHkMMXF9WVDPY+ZI/69a+q9NmKs+a6xd77qzA8pzH8w42ahjo9KqY
i4saOE82JRrrgANiXdSYZKS3MKeLYtmwIDAkrsewUp25B89QGaFo+LCtr7SnVNTbhnFHT/HUVhiG
lS+xdK3ObVmnsA5nNrh3Zo4Z6OnM/7O+4Nk92F6+oDtwRW0qP6JK57D2Ih2vqOEs0pU9jSzlgcCY
ZwJD8ybQL9VIV5dpMk3mGGSKTkCq6w64I2299M1texmstA25Cu6dC2fm/oiRLq+bMKr1g/ijcQoO
n0FEYmAbURUWc3AeWfBeYzZzsb1GFBSbordUbA72Oulto7KuMfNypTQ9iT4pPgXdek6UWmI4SUoD
gwfMqnqSIef0BsmQq2VcxPNdVhM90fTDahmQ3J95fZ9wsG7+nhoHKWgxuQRGSSH7Bi8VPSh4vqTq
T5fHKhhUrlZa5XviZ2JpCTisrCE3NOR58ixwUQE/Ek2ZVmfEcrpu6gaBtMjBc0VrAeldR4BTDtlG
BN9jLiepoSokJ2bugsJZpzbXHVo1lpuoYcSi2PWB74IPwh/KtgpNKg6NNgjauZJpoE6LcQSuUAqu
oiFXuL1RcChn4HScea64VCoSGkmYtUxCUWyJfaJ6oNsOuUMd0qp6FmXllS1Whodg8SstAAzmCVi6
aYwSo/WRMLOdSwcC8hZVQ9BBlBgtfDfLZ2WvSw9JEcjrtBXQtO69C4fE6U3BQ1GqXZilSrwcvGxN
b7UNuSyhwHIPlUTJPaZ6mWtKvRWoSKUuko7MB3dw0bsEh5zSe4O9QBLnkavpSEG3oYjtKdXANZU0
VaC3CYgJu0zSZSYiNCUY+HH50KRtvai9eirIjTY7OJBEGpd6Gyj9ZvTKiHlp0VlRB54YXGTA1bUU
zHUJNM+y8oxGLvGuKNZepVNQlbTKvlOdXLTcqKlBZ+vQXZLRdAoxgMaCOEBjaajBM+zRudP1iGdE
fozahJpV2PBO93t/HQlwxVSbJgblFVgqPXKH5FBXVWK7kOxVXKPIQlWmgqpU8tZoSXon5vlaBasH
q7Yyr3pH3OCi66MgulxVwPV6dzLJey/Sznl8cCZLUvUsyyowVoETJvAGW3FbLMH2dYGzpj/aItBg
j0DQZMpz/FjlFIHlBokY+SwW69LMMwWZg1t1AHhIDkVacA8eEgxDEXTyAV7Um/ZCqyIwjFJN1pO2
pqxtKbh30t7pvEt6H7KcZFDpOMiINBdUkrSwdaFD4KEbPKy+5GfWrkzFJjKH4MQ+/LWPTuyiOC88
aTPPcfd/NuC9+J87HsG/w6fsD5X9Xx04lOAju7s/V/CPveBweH/CLh936kfzfi0YzH50fQDsQ+Ev
0bi/ibft/vrB3zR+CMZ9CD0eB9ZgeR5Fcf4SihtFMA9BvIFuH45TlAl86hDDR40hqobgVfW3aByc
PZwQDb6GDJ/ekzQJIm/v0Th4rwbDESs4YbX/pus+FIfgaBbEY+G8IoJzixocXvxvQnEYwdMchcfg
AwgQzBM1BWFJVeAQi9QH647CYyHysxjVgbxNMb+QYxHfN2koGYnbaTNUKdJ9TVLJiLpMmw2tIhXQ
rlXKYrxrDcNg33qKdrjU0PkULdI2nsNdw6mATw0JDcM0AUXgraw1bbpU+2RU5ztd8tZRyFdKDJqy
Q7psdUjCRDsueqS3A4O5lmr40UnCaAWxWEcX+mLaxqJZ1646k5SUPEpq8RrERX0JsZHe1WByNfOn
4Cpon0GS6XGBtMfKAc1H84vCZqIKVmlod/aybVN7OeSURLOXse0oGTuUAxthq6rAL9GCzUJUu2VF
hn3HoHWHlk2I1HQKf3sB7NO+7CrlpcBt8UcSeP689Um88juXr8I+ce1G1cFxQvRRw1AcEsXL+CpI
AiFnQzaZa04drIa2sGkE03Eb33Sctpo2uKNrP8+qqZPYdO32ua4B2yzTZG4kaAYML3/QxFS4KkIe
zALB5QyCOnxd9YktBJCoacvkJK5ZUdROCeHUSImMJHW0GS56a7Ho1k4ikFsEf87ClCrbmWZNJt+6
TlJfOEl+n0aRbYguuIlugsDPrQbsJUXOb0oxLG7gOareMejt6oaGfq8wzfOdxVBUOsm5+Sei4UKh
XM1xxvmibjAHtd0r22VNg+NkqEsktTlqGOog+nW/x5zidetXc4Lq8DLDnntr24I8y4mCIHihuLdN
3iKwvPIGjLS6mKVB7/hAUmklal3NKUq9tdz4ihnTjt9IDcW6LATuYxCCwVY3WrVM4lQ0IOwT6n6d
+w9DLnzP5bXg7eoOOfjojDT3Q1cBb3sGprIayzPNtcEnMZTruJJnTqQ58wq1pVF1bsqEvHZv1SYA
rT2r0rnTiPQmyauMQczEf3UbsKNSN3ou7BYZLhG8C7kAwevggBh20dpTXhKZRYntIAZnB2QGi55P
k1Dia7d1+VpUM75u+yRVaxkCY1kyHRoy2oJHa2gW3EJmNE1e1LK5gKDbs+RHtasnWir0MbjnOK4q
V+dqJ4Ao58+wPeGB3otZTLLrvFsg3EXLTi7AECMBQUs/DgPHKCAKY+IabI+hctfu5+iHkkTuXI1k
z+SuoOhlJfh0JgsvQhE1F4Fq43XUaDqFaFz3UIW99pl6DrheqQMCF8ngdgD1rr3SOrnZJTExgMI7
rnEayniadTObQNcGDN+GSO0sVB3vmtscbLM2i1682pk3ftk8ynm2VuN0FvR8ZEiA69lgegIfGYrR
wEwOZQDw0u5i0BYz5K+KCnxpbkZUA8RN9+TY4krJJQUM+u6WdLL3GFGtNkXZ9le8y6ILD4587LpW
cbfyScQfj0ThqQMNCI4HfZAu8IK8BCcZFNK/hg2Cppc+R9JFRZFXuopLt4HihQtvCK1KvZtX6AOX
RSD10eg+Oy6Pux6V/5Id0+ZtF+hC0RCT4E68L1PnJpXb5jLyPP+e17od5RF4DFrbDHuYhwQpHQEe
FgWrOCx29ZHEXVBy+y60p2iEzDaHfgeyd4pDvSx1DmYDxa/vkcYQ3I3r+LalGWiFFa+vPSnLVrbi
+oasFMnGCSrLabDzEGkCHEqhdjR1MppsqmXhOcEmj3g+hb8GRedKGOQPAsQ5Ix9OQnTFbeN08ZWg
FPJN5JYXTquWT60su/NOUYiJ1KJ8isEzzKIsdy8jOXfmmaMiHWWod3u17nNlQyg2EsVmVcW0vY2C
9Ert63PauKYYdfYi9eT4sStFfagvNV+dtoUvzewocJ9RcVm3jfpkt7Ewr8qMmEO1U5FF4SfevaPR
YlmQLjDs2vGeseQbv1h9FA4sfVx9cPKp/zIbhPpBw4Gl+HH1dT6muSIq3quPAhx4OoguXwy6ZyJ2
il63EugMiY1vyo6CKOftsxhqii44Rb7q8hbfuI7w2MKGnaKa+0Yb2sEqw2KwipJsnxvqIOp7FcSd
Mx/VD32bUmlyNvQ7NIMlcZXhDGb8xOWGOhHs+cQtr1WZcLMpy3olFpG8CjLqmxHvnKdCAW92v7ll
W75KFSI+Dl0ll+y7Vp101JWrofrKBfBWJRF6VOyWmyhBLsRvCoe4TCBCl8RXtARHsAROH5/4Dutz
YkgChzmlu899bB33Expv2gQcKD724zRHlpSVRKexJq6EtjtOtAQMaqxki1H9oW9gJ+JqKCoyXxVN
ZIOrqG1LduhyoB3qZB5fSnXYzAfSoXGoH5NFmngjBFJtNDyY2l3Y3oHw9HVEUfaktODv8sCF8cNJ
iosucMDm8sED73lC6bEIDosVspbdIC/KdEGO75Hf+JeSK0r376VOc/C956X3UhVBJKIv9W1DSQJJ
dej5Kbquv8P7VQ73c+AOQ+m97XC/vu1Qeh+ZHIfqIki8kvnIcy/o/6XsypYjxbXtFymCSQhec07n
ZKfLVS6/EDV0IZCQmBF8/V0ofSqrfTpOx30htAcJnAYh7b3WpkyDpaGeXhUsSE9WZ1v3g7CGVAbL
EGGpm98/OXOTJLv//STPKNQ/H2TsnYCHw8d8ZmAOkIvsw4NcdqNmuHujn0j5u0hgULfy1nZLod2t
7DzyyQpC7AZakk9lFurnbPzWF+yQNHl6CsMa64nfYol4D8eaKrlZ44zVT3E6rhzMVHSqvKMfyHTX
lI53pHPLn3W2ZXV3qy4Tsr372RZCK1dXTdlxYDFWr4FnNm1VNxcxpe8Ha9BdbLCd+I/OukyYnpfW
UFJp6KKe+4FW/z6M9baOsRjjf8FJMiBMP/7GPr7pFs91k0GY+/gbG54Rj9c++ZnlznM71dFTxPL8
1IikX9pZE8uuH53yoycsL7NT9VsfQd/81vdThlxD5Y3zMu2HYVn8h7/V+yn7IZNvWR1f41ZO3WKG
zRyT3zPDrTXrnKmp1nkWBgukbx04zhOHNduDfaJtyzpiBQJQmB9gRKu8DR65iVpWE3dWRGPjUUlR
LlQfq0M1bzwK7Ttb7vjZyoqOiuRT6+Y3Sc8efoKsRGYKfcjo29TKZZSM9CCrtrkM3pz9y0Txo8K/
KE9C81ZgK7K+e4T0Z0Ifmj4K98z3xaJ1Q9x4d7n0/2XFFf73f5FhcwjGfxzg+wnY0//9lZfSPiOO
4f5Pqtp02WSZe+x+HxBXxK9o5bYNsDos07XfZs3DXVUpPF4y6/31lNHgTDIRnAWi2zlAjadg7IKz
Nx+sPssDuY5HN1h+MFirQaCsrb1s3XYxafd6ypg8O7rPV5lXvFYmc/dU0+bSmK65+HNr1usgHHc3
X5EH4hJ04tAHvfcyeTp+ZCw71EPpv/hijB5nW+VEf9iaWQqC4ZPWclxrj1RISZb5wbbyYXxvyd+t
u/XeSgeWH4TX1Nv/PYtF/zWLUQ80B2AK54q9HvU/zGJtmDn5KFSC8rRq5bosRL5pqrBncbBxCd2o
OFixognAE3U+rfSEpfHCmj845hFnbHlzt05mHsN63t3tkFa0Q0YlvUjPLzZZ3o7nLPBLD4l82Z3L
g9VMgz+ehVWzMk826eCYhcQj6C3udsSxugVjUmwnNxvPN/P7KIAu90DwFHSt0zViv12LPWRXH91c
V8XKNu2hITI5FOnaCg5wT8c/nO9u42zhYH4fiFwD54ThrOrWTLoMEytDwDtppD41So2bEquYBUM0
4mR19kCx1zIL24wGdiydsd6HvOXvursjj9v3EawuLmmMWlv/E9/9AYse4D2GSs4hPhsAOgXigcEH
eDdnPJH56NQ/RasmZEJYGW9qPpKTjKrHkgBFZaWbirnJtKhVN65SH2gEeZNnb2vPRTY+DKzejyoi
J7/gtN+Osf5jGGuwvhkI8qtWD+0iKet8meuJfKWeuuqyRh4PEbKxBXyoTv1H46nqbUjKdClb5Tw7
fDJrpUlyqkon33uZqvZRyP2TwKpp7Q55/ewXKl+OwEy9zSNywQDJqI9Bkopr5PN6GxAAdltgxn6A
wb+tANN6zfoiWU+EDQ+uDJNH6yHrcDjLPAe4xM5X8/xkgs4BEnmetIZqLBfUT+Wm+225O2qvkys/
RZpaDX7zFBu9kJXhz0EV82dv6LxVFkfNxup+e7SmEivXJNdqDiDQiauNlyTZqplFq8skKzZVjMU/
syGH9LessFV/so5WR+I8X01u3jxZw32swkYulAdETEPah6DiyAtH6tylBgGRucW8Qp9LqujBrdL1
B731sMa5p3W9d6Jzz3ru+XtY62H11s3LzG1Yq/rQ/e/DNrH+l0UbGB0fVxQUpVux/cL+Hzcovrb4
4V0EiB2Ny5Z8Fw0Q+Ihd+AuCjNDK1Z1Z2XfE/V0S9bE5R29WkakSrvadMhZ+tRLT9O5vdbbnlE3m
3P/AjTSPOr+lbmP9ffzbSbOc/WKY8oQpmidg35qnnl25E1SPt5XfvPzDFvyuSaNCPJb5Mei8pcEs
9AQUNH2OSZ+umkAH2zSJ6bOawvwQVl61sFbjGvo8dwgS3AZWhYgrOgzTQjaN2toVKolFt8IbQu+s
mBZVt/Kkq3fOHEwHOPDdaiPvd6uNvFurMzt/6OsKR73oYij2U2l+AYVdPHKHq9uBpP3PqRTu3qqs
sYtkv8+9+lfhNupROt60MrHn4y8ptOo2uZ+u+nlVk/cNkojeSC/V6HQHhhTumjZJ+tYwApAY91+n
KVmlaaW3ien4CnMLf+4rnz+7AnCLtCUXqzKZ0VhklXw10BxTXDd467jt1IYT5A6pq+NLFcTRhc0t
kDtS8E4mub8bjIiDU0Vm+B3c7no7SNeq/g8DYoXTAnhlLDayJJgOfV0huiGwJge15dEh4Y92ZOZ1
7LXaMJeO27Asx9ek05ewi4ar4PzfngM6v9exvgArauY7YduCF60lVYEFGeJTPh/WZKwgqupVX76V
SdAvi7EJD06fKSDBkHMGpsq2w4TSQ89KZ+lxADCoNd0crOl2qGm5zQdkixG0qbZ9oeRtG4QqpdU2
arlc21sFMINyq0kj1/ZGCnv9bs37Qj/F2HnYuOs9QNs13UvNumx/199DuMN/jNbfxnLvbrEzvORT
c9WeWkxKZC8iN2vWF9Or58piz7OCYGaux9d4mAANxNr0LOLh5kYm1p8KQ7ylXbAjsu1sEupmt329
1dnDbXP/913C3dluH+5bgw/ifeRoHvnDoJ7pj62fR5fYtGcbTymy4cklYvgS1LRaB7lsjzER8ZGk
I18TkhevjV+fwYYav3V2YQs6bXpN/EEs3LKtLgEtzPPgOQ/e/Ef7DS12zVhjtzqL1s1DCuZYur1a
6GSssBw3xWOfI4iEtaF6TMfipS+N8xB3moHjFZZm5xd4Nq2LPbSzMw/1Szdo5+Guv/vaMTOTYABC
9W28XI/Zspl4vcTDJa5YQbsr09B4XcY0v9qDV2RvUxGMByslgxs9JuLVCrYPZ4m399u4QZAfff5p
HKOEc8s832oxPWr7oPxJF6TzFyw/PEColQ86N5IjoNkjmvz3F4kwoikSrsu3lnsFKByKn2QQpyck
WIqlKEFPow1Vzcoq/8lsDW1JvzZNUB66RPXPbXzpwrS/WkHUdbPykohvrUhM556cxFw1LZJyKYTz
V6VZeuzriO4AtQUTzhg6rPK4S1d+VerVUI/hrsq7L5kqzFpnHImHaYovFMQPhlW+/yVSQf5gdeE8
zeWAixydpNpaaRqDbs4RIicz9GVzHbUGwUklcfAU8WltL6rwMGM6IuTrKQeoPtEdf0IAbhnqdHi2
HnUgET5QUu+tWLEwehjmF5QVXV8Gi0pkw1YGkzqWgVm1fjSew3Icz1PVYjfgcmdYpx0BayPqVLiy
JkAV3uIyCnZjnE7LNE35To8KYD1j3CtnTb+a8FK6pmLsV2Zu5bNOJ5F3IpVxxwMTbvzgBRlCgJI/
Uu5huzcfmjm6YfWIMzxaaQKeCfG3+BCFgj1OpP9qp45Gp9OmL0mxdeshPXRtHu65Sp5aaZqTTbW1
nhJ7HtcJAgAdf7YHUiRPAlj/k5XuHjZVZ3v9HsN6ZKkZFz6e+MV9XrSTnec2/NQmPz+orch6j5/w
irXCfcq086O1Jd3P+2RpW1VwAmSkBpoQj2cZ5eLoI1L0EEO5C3M6nBxXI8gfSYN1CgfWxqH5544H
/aJoK/2tKtrHWAbJr7D93qsxRPTWLdcamc+fTeu+qTBWX1MRpkuFdfpD6WFl6hGfnUYvZ6ecteyU
0UbvlSueIqH8acVnnTWo6DnkRXbpHRJFgOKmYJT0Xrq9LymMkhsd9yfcBU9RyoMfvxsyzW+a/D+N
2dS67EJ4Lw6hI6MT4U0HyHSNJVFHCRC5s3JGBU0rYFnKjQKL7inLKeDMjskWvGsdCQg+TVfEEfHG
Zngx+9RP+XiRJNpWSL4d7/Mfw6+xySbMCbepr2+uLY/ImrlIDw+ZkJ/g/+omQfe9y0JgJF3sUWgQ
Nw/MKf11VWPrw4pmYT1052arFnyUU9F17BwmASaCinl7Emm8dKOYHspChYd6PljxfqgrZzv4ku/v
qi4UA/hDKLH02a2bbott6ToIHH72EEV5NIgOPUYEmE7XTGzbs4AAgRnl/YZXoQPkMczB7JgZnh8d
J0UApsq3gI3FC7/3420u6+kBYCl1lKJ1Nx2Yh089QFcAFSbsS8XoDzNR9Vcp/AWLkX5cTOm4I1Vt
vguCGLDXNclqxGJ+EfW6ftaEg+jhhU+yiapnnXfZ2umE2Fijn7XskpB4Y41WlbqKLFospPZWJI4c
DjSlCJIPoi2X0yBfZO7L0wRm8aqkwBFsqgb8j6xA0IJLhEAcVPECcn9uWqU9iNl8azke1cABI0Ry
97EipttwGwWGPIiEe2xhgjoDjyx/NdrEl6Qq4ks/tyovI0tHlOPaGgahzS6pU4BAiwkEzSTDtBKZ
8dXzsOEz7EvZg2uQmrJZqrFZVEWQT58n5Ti4cb38ag8peemSKnkkWCxfW6rMwR3rt7vdBwdxDc6e
t7I6z2m+RRq0ILFgSIxt5ZghnpGW31pahKs49PQxGxx2dt0R6Ow5L/wPHmXqAGVYBq9+MOprGvON
z5FwsFJO0z+k2YaVBkJls6d2yfouzbYxDMVfBd5vB6m7/LFDru/2vFUSmxXDPPoH8kI1/SEJkGhM
yuI8ti75TKNmWddT/ykhTX91XLWXUpPPgaLmWPnSXQyzV14ObJtXvFxbq8w5GFBNCVREiQC2xWJ4
WspHt+3+wHT0Q6+3dZK/X0Ge+sW2TUW+aETkH80EGmXBJon/TAaaSYgIhTtEzdUesM0/m1LTdZs0
F2qDwXWDOBbPWmw65hjzTSlHqkHIQwQgSXO8wkIiAMQV6rH0e4UUPhkuOd9bzV19d+UuLR6tQRau
mV0dRuJtXwLTtcu0460Rg20WyIrLvxokxVyd/MWKCPjpsG1fqIwBNXK76WhK1z0wsjCAXtYeWd0C
5DJ7iMOpf3FSBupbCg7Nb31g/PykJ/29SAv/ipfP0pF+/Mk1VfxJR8kyzobyaqU8Ya9unyQnK3mu
ARGoqzSY6HDt0zZeIVwmt1bM/LDd5hnzVna0cKzHB+YRtqBR0oByrvO158UIcSQ1PToBdoQ1c8PF
kLT8O569J5DS05fAxwus9Ap/42S6Oo3zzly3atvUJPvJpA9IqZDdczKlZNvxcdwhst9f5RR1C+uS
C4BwEb1+kwPBf6TnSLp5Rf8vUdjgHxaTDN/lRFWTAC8M3/2wG/ORj07duJRvGeDmYV91j65Pmqto
PfFQNqJaIBPQXq2uZI2LSV92Wytaw+Szj70McXejjlvyTMMepRAAiI+LGZB6byAkWDz5Tuqt+54g
ksX8tjnYQ1LQaqOp820ipDmoFGTShce85oAPV7+7WDFQLfrZ5r3zH33sOGasv/5LzNLGJG+L8vfd
K8N7CKhF4DdQG+S/fq+mdho+FP7w1etVsSlSF/SkeT0BiiI72VbJQZNfZE57rTOW760umxcVQ0Vh
iLq42TIC2pNVdiKLTgUqOB1Fz7AF0ik2o6F7+dDqPenddOZ36//vN3j1pqXptLXxFQogw4IHiNvY
bbEV0yBHTYw5+mJFEZj8D9Fa7873vq3uo8UH57uYNjVOJEmydIzLjpHW+hKNYlfMQUl7SMvKXxax
72/pHKOUU6wuIfOXKMhXfa/FSFA9Q7VPwJd5u1JgE8mjQGBf4IPcYvrwp0gWDf7bP0PRkUUhTf5Q
upiSw7IpQaeV6jUdMeUTbtytFZVhn4hm6kl5U4Xgl39G9dviNZO62XHSASJlxXyaFuGQjKch78fP
vvorLyb1OkilDn4AarcdCwipbKUjp3mw1jEgy5irGolux2A7gSuwgzlFlm7sFdzEYJ6hevXUxaq6
Nj09Fymna0rzbN8hrbuqDaOHQpbJY5bPuX1RZd/xcHzNIu0/+07u78PM5ZuG5vVbxL6TlvHvHzom
nfsvCTUX3/36+4yBKoj4jB++PoUPFKBOdoQ6b3/ffjpOpTTLeINMswgeOlN4y2LIyIMz0PQ1K4C9
rxGAi1iNdFWAdavVp3nHNgjtuBuSKf4aO0CbIx4anhHyHl+KWi6tm9JUHVIem5uIiaBbNfng7MMo
y5etaVGNxBm+66LLfxXlGUVjQONUCNSzLom+FkUDii+CiNcgke2mcKrq2MqePbhNNWzbOpgedeWm
K290vS/zOH2bZL+m6X0cj2BFCRpHWpbAZvIQ72Wd9+fEn05RCuqCF4BVsKiioEOYOu1OE3mph647
Wy+rtuLYVdMu6J1vVm9V1mgPY18lK7el4fJ2Bqts5iEbF9V4OqXSrdX9cbKIgUY55s3hD12B2efY
OtWKDhV7vyh7Kqo6B1U+6uJ2oTed9SG01queyn5llR+uuh76bJEjUbNVTVrtU6d59KVhapMHbobC
L1KttMC685iXXn+ohJuUi6oj/cHKOgItqU3dbB3541omDXgT1SRQuyKOsh0L2+KZdZydpiC5hAGH
NKs6idRe0zoUUDhaPDsmDQ4kKH7dPQbq/KpUztaAVeL1NPf0woLtWyD8FnaMeB5IImbUhR09WY9A
VmJXYVGJRRSMVgd85rpRhD/ezlTE46YYxwkUHHjEWbVP8gkQonqbNcJcrdZrIrV2YxeEz/m8vk6q
Jx85qPugICngyc+CcmtHDaYyOWcyncsWUL1sWZsv4zIZd6Bw2U5tmgRH0xZfrLtVmQm/Yxv1/oMV
E8xrD8TFS8+K9oCSTV9SGXpH2wskZLKrS/xP7FVZne+pB8Wc6Gz9syCrt0iacqyi8ceNJnnzdZMd
IwCnLjVKFgEVFVyD+eBPhiBR48frNqRcAdOH1XjGiifr0kwMfFsSTMvM8/Tay4N2G/ebkeKbG0CA
yo2ZAmDwiFd+llOyc4Gq+hbUCWjLrfYO/tCbK+n7726ViG+pGpBDA0z8HKGizMVLJmzuZoMKza++
YuQpS7QA0KwFxWk+QU8LcJLj11H34xkVI7o9SCxsbU8ik0+6jP2vpjVyK8sh3jZImr0ie7dENjHZ
eLLJN4iDBVfSHoa8mqplh3odS8wu+d5FSu6ZjPjJykGBUGkypwIGEkFXN1VP1uqGWb8KM5JurchJ
HBwbLd9uQ9W4hyukvs5R3DnPnjOC6+tNem1FIBidS55RcCvn07ZzjY7KnTTSsv4POxorGdnGwUCX
eAm7zx4xwbUAEnq+rJtGMbEsKi5ulxqRVj1Qv3MW/uziywnTRIz9rY/VmMma/1xzGXSrPJn41l5H
p50AuB31fs1DGF3aTqrbNc+3A1DHFKi3eUhJq+kyMbazkj2Lve7AG4bbdf2va7adTEP+65pTUTvA
hGl+aZXZDETQbVfH+1IABLMmXRk+EIK0w8I2RwlI5LJrQbXIGN0huQRLREBXlEq6y5tMWrB9cxoh
MTil6D6PMTit2iRZ9EX4vHwfzFFNy4/WfNNi++osPIFwNxEosIIXgC+e86ZCaKCuzKp2cvmMhK58
roovEe6nJ+vQ4eNxayfS9dqKpSO8KzpbR9ulkGO0GvigNlbXIBWM+PUSSLZxr3u5fO+GcRsOFlrY
VcU283r57KS0vYxuuL17FNXY4c/s9M6O1U1tjFgeAk6oP1YerJ/tWqcgXgPT0uytThlnOI5B/nWq
pm4f+ZVcuU6UbwPUnHhwhCpOKHrWLFOzShTiEQKc0AlsQZDVyvEv8O+kYs2vUU4/BqfwPkd6YKsc
1M0zYKzRHjl51ClAHaknk/BxDn4Vb1gaH9TcCWGQLWYE71tOwQbP26m42jObUdOHPDfhHjSSbRmF
9VZ4Ezu0Of/LH7xqzSlxdn0Y0ROWMukmKFN3TVRCQW2s4qWTRNELqmRVQdAAeTO431Ci4qyLEjRz
4zzyyOBHzk214Zmnf5Iu/VE5ffgaGkcsA9Q8eW7SlCDaLJxL5E/v506VVz58OG/WpdFTQicU6+B8
+NxlCGx4bvLhfEOVMb7QTbmJx9LdhNi4beoWwe5Egm2repet6Ni730jnLhLU4foaN4pteD2anSO0
/oxvrj6gMglGrWN3CWZDd/JN715UJuji1nPOt/FqfE5it3xggejXtkOhtsCsRm+oRiE3bjs0+w6l
Kj5Ncfho7ci3qmXtopIfR3jwzAgCfbeOcfo0uQH7hMeu3RuHi03l1clbUm9uHX3w8b1uwt7X6abn
gdevtwspUCyAIGFxEePQnzxWuUs9X3o2kAedderzFPFx50UIKxZt131F+GhhHYhfR8CTucUMy6+u
cQS4rD1VQ0Gbb7BqeExRg+MY9g4Y3POQhDabGLPmlw770m1U1uOWC0O+6AD/+dmhrHS1mngkj2k6
5U8oSQdiyvxDY8mPQBGWfdeQRN0hcWv/NmSdF3jgGv61ncJ0a6ay3oVDNH6eNArRzT1F4VOsVIvi
FE4kviiRe4sJr6QXWqgXsEBR3CGqChQnEO0NhWWhWLRt1SLhYbG7w7PclD0TE3n7+W1ak5xey/kQ
SaztKj9HbGl+uWZxD0P0gwPyfHuhlkU2bXWZ+0vbyXr1kj+PWE6erBSaLn4w0RwU09rbYpnrPjAJ
Dqgs+YsMCHkSaXlwkz79YpjGjyOKcJF5Wfqlrl2z7RykW6w1LFK5IsHYI2gDaz8Ev2QZOWcrzSN6
Q5S+qHnEfgKVbHaiFc47FTVFjiSTXKyDqI+OyERFx472WJ32lUEZC9ZdvNlQJxGpVn+YiSlBjq9D
5N3zsV+4ooiOCfX+0xw5YrftZH6m7tsQpPku6fpiSXXso9QOQ+VLBFf8beU7AegKqdx6PRhFDdXF
daodDkiPc3l3VgREM9Oh9ovt7CnfLLyqavfMyo16BkE5f5JZLK8DpemB8vivLpQ4kddFKLTTNrjN
7IkAYPjRla2LcCAKXWRd5i97HeZfZErCdUFQ5c2K1ZBQ3AWiPFrR+N4uA+4Q1SeSGfqAhMOoxJeU
Iz7uo6bjvJAWXyIaRdvaSd6tuTQCmNpk3Ftr77Bvgeb1xXYl6XryHfO5BtnvEfiUF3ueQgXVg72o
Yh4fEMR/vihrLWr3dlGECIPFgqiQqZgRonOm2Mb6rKiGbFwk2Mnc4n9WF1k8aWThp9YzJajrYp3Y
DUH6e6Cbkx0zm51oUczpinQ9TmbZFXH+nNJievEHtUawu7tayRk0lmgZCsjMtsj192CiiJsky/Ho
p3p4tLYEiUg56uhiJS91nqux1jcp8f0vnWHu2dpUWnx3Oc3ObJqmFycBTqKRAXhz9hTOXFOiCJOj
tbpFWi9UPLbH20k6bVBqQ0YHa1V4zyPwHdSHmzWkCZ4pyR6iLnVeQmQIwPs4tWEtUHJj1J+mEIVz
BHHclRVT6bQnFMZ8ZeBW4C6uULZhTJyrNTotTqX9JkYtCaI/GdHrjcpNM6Ni9ach8YsjuBVgLNm+
KLYgIvnJuiJ7IRYIUmPhPrvybujXPnDqG2uNG8Qus3op66E5Sz/gKykKdwUKRHOmlQbTrpubOY/6
xZhnyeamrDgAqouqcR/zAswTDyUawdOcx3BQW6xACATI8D2SLhPKkyTq2Y2H4lxl/OwQl6Dej5yw
YUNJ/r210qxpD8mIOG5SVPrZ6hDAfqNIzh6tKouHZGc3QkjwYgBUdN01nm4w+2J045bhJuFTt7Ki
7eGBDyd652o1Lsdab6QSZIT5BHwUw2PXjzd36zEYhtuupGJnxYi3/SnX/XVi5k0lfXu06hYhnQVu
UNTLms+bNlXwkOANs7CiPQy198lvpTzZM8WTbHZIDLbLu4dDV2Dyr3CjyMchMM7ad7p+jZmm2qhW
s5Xt2CO1cB3+uv21DTJyq5H408aOAgKOdxEy33p8VM/WnapJLT1nQg3W+cKiKA2wB0J5EdGlyBRN
4QbslqXNddmsl2CxAwBG9HBX2ZYw4Bp5YOpZ6aYaUMYmLo3Z8qp7z6k1IvM3zYR6EyZFgrg0bC2D
tFtYqMU9c5g00dXJVPIOuigaALSMUe9+ftwNm46xbh3zMlsNInVPLpXtiQperISR/EeytwjHu90J
+v9pt/3xai6w+UPZmqIf2arKdIDkNqpKWTbIXbQ0krtoWR56dm5DB84zkeRutX2bLtKrGmgbVFAt
40vju6hO5Y+vYcT5htQ1Ss2VWIZh1XYaaxlfW6xCrVeSs5dxcOkiLYZ4M8wpsdBzX/oua5/Abq+e
pC8/cynG1zJPow0rgWDt8Op85fixEDlccObobT5nUqo5kyJJXRw5ti1CZEgD3V2yOYMiDK9Whvdm
PQ5aoEhYrB4T4uV7irze6aarVDScQtMCoBHXvNuXpnZQlMw42z50IvxoOYBzU+BsI9VHqxZFal+s
VTDQN8vIW0gxoMgSWK/Lkgw6Wbiedk5cxGu3bsdHfz6MqP72mBbl99GrxYOVrD7qvPeuVmcPTkhQ
mwmbNqSXUNEpM+ASjIA8fKKia2aubIPigRAD4rJ9mKfZ0lp1kCMLiVIp1mhVZd+vYt9xn6yUlLxf
xCOIBnmT/jkaMn5ZWodPNv1AxKnzFCBKc85iAC1/Hyet80fOIkyJQmnJAQGh33mMWJzauvOQKi/O
947haJyFFe3h3tFXFHl3dBrmM2XJ9H4m2yEvVLLT+OCgPCssG1CAw0UIK2U7QpQHtvsQ/lcLK/yN
y5LPk9MieoRIGqIUgXMNwa4Yqp4erdQZQg/c9b9ZyR5YgArMuaNQNKQY3GvfR+m1Rzx17myHSTJU
ScPTna2AVJyK5TwiakLS4zAQfg35hhKpjsggf/bsn5SPXrgKeBitnfnns4e8rg/S98nJSqi9URzN
4H62Ug2e9rHWEYoZgZV3RMkM93YAF+y9RbO427ai+mo9pFu96604SrmkQZmfwNaYq36idsBEZjaL
JOw8VDK+OLOhmA06SIIFPmrBzlwPSFob1BazPfI8/jWV3q5PqNz3bdZeUak7eArENpm85lqorr0y
TO3gKyGMYh2sbjAVkLFB+d6pAfvlicUbxU4hNctQeNmRtio428MQG5A6pjzd9PWIi54NPBLgv46z
JejdtfERUrN+1kqG5lOvUGGFUGFOKkbhZBpGhyEEhRufAsXDbA1Wnq0kSX9ENO1RZg1QURUP3vO9
lZKRr8pZR1JYAxH/ab37GU2PSLR958NQfUVw1iwG/PvPsZt516qMn6y+BtEHYbOm3AFEUn3l2CYV
pgw/9x0WPMjTYcs96+/dVdmnoJUw8dh6yNtMwBR/wUYiwhIJrXrW2ZbVWav1G/qaf7SCYP3eV9dJ
vYwH7m3J9H+UnVdz5DbUpn8Rq5jDbTc7t1pZI80Na8YeM4IBzPz1+xCyLa/L++3uDYtI7EgCOOcN
VnwHNhPQWoIg9AwGQVV91auzyu3iu96320Pg5MuLXUR3Wt1Mv68neeSO6iRp/qzxpOVvgiwetOeI
X6LP+uSsSeOhiNhDpOqXU6dtsDSAjOaRAAm/qbseVIO1mGCO/hrh80lvrhAQdZAJkUffA5NjVlN3
GP3GeOGn1A5jEZehKhat010dwjYbVWynnG0aK4VYpmgVWZq5H8cse1SNgVbJTcOdd9E6y3hRF5ZZ
Q2B1LSYuFw5KYu0REd4Xc4HW4wAzrhNzuil0tgJt60CABvR4ihrNAdv6pmfZcmlzUW8NoFDfNLck
WgvK9thFjfVN1u3H7FjFQ0z88+U/BmnGrIdlZbp3ZR9qgDpz1koAmQdONDtM1cm4hMxY7hHTH2cv
NLM8zCISxMfBVKii1drsrNbJVxU7hMG3i0iax3kubLBugbZVoE9d7ytS746AiTUP3wzjrrTt+V31
SmqSZ7IOpvfAR16yW3tZg6Z6qcH/1cvSEIUrDRe5SSMfvtkQQtYr1F3/58uq4r9ell5tMVb7RhuN
cDZNcBx/HzLMD4ipABH7q1oYzOMbtDkAeTj1VTUsWlze2r7qr3o9QB4X3MvMM69pV7hHMTfOPrd1
530ASlm0Mv2ZeSCooM7618zzzPtpsBFQXBvWkZHM8ldYdH+ONEhfq5GqA1SXP0c2prA+R1aGn/xs
ClKiVXdMo6z5scJUnCj5Aygf0Zd6cF+dNmh31TCmd7LR8ovUJnMPHLt6JtJCbssbIDDCDlSj8mr+
6JMl/dYRjA9LZ0xuiR3VZ8Mhfhd5IMOyNkq2sSian+noh8Tu0z/yCGSAVrfvSxo0YebAnK96D2FC
WX2w6BfwBm1iUeBLt3E3+99ZcB7TuU//MBzjmmfS/CiF4aE94KRgXiLz6Pu5e6wsgyRRSizQMcfp
w3aruyBgbjW06KNnQuixXb5FjVG9DKiYIRCVF0cjqKoXnVTVkdli2dZ2Ur+M86jfd4DtuGWrF9XD
mVa1rbl4UFWuDFp0tvzkpPovMWogjTCKULUSxEeiZfIe1UupKj+ZQuQ++kdV6hILychUj8/q2mkq
0SitMidURTdGQGiI6++q71QJeROpo2/8VLPAVqXihdDVbSjK6ruVAjezIR+cpe83b6ja7tvWqL7P
EZoM/Iv5U9Sl/l7rP1V3Df28w+SzsFdF39h7VTd+VFbfHBHCAaCyXhQJ4LCzM/GtlMI8VWbS7NRF
Bw2tUG7GF/SBgl1m2adaVvlTXiHMn9olCwhvQCytGiKmwoa5mmjyU91VxT0ydTui8mO+dWPZH/1h
1EiQruX/x8Gfl1pf7T8vYMQDGpFddSLgQUi0G7eZOQSvGUJ0d71ROxtVXwIJDOt4tD67yRL1zL+7
dX7xz24ui6UTFGp5N6cWq4cNScTf03xVM/aM/tp3i/0NBD6RgTZ90/UguXfdBjuT9SHK+mA4BFkJ
M2stuo3jbHICBVdVjKzXIXa7twRU220SMWIV68UG19l4kFbyOsNZRcz9b20rQ90sCU6w/L9k6Fh9
ty0vW/VV9Kfa9RAayjvtEgVNf5HE5PZWWmsAOg0J/izPvjtDfzPV+CX3N/2Yyt/rEvDfhKnE62TJ
dFdHAbSpeu5PWpqCIora7l5gGxHWeRK9kSD6JbIh+SPWj45p8T4aw3z1C39699Z7T6sr6yHLGuOA
FU5/7pIluWuH0tmliDC96OuDgjTm9FNz273WEBOz42A45pYeHWcNPk/XmtYqCuYjx0cQQhVniycg
jLjss6iZkXU0gzb/LI4xd6kotSLUq8x+LfSJbDkq5cyvFFFhnCi61Wdnj3T1sXGz5rPVlXF3RFSJ
73TtnFQe67wi6T5ba5fsCSJD/edYK5rEMbIBT6krCzwqjr2vg/Ne33MQ1OkxNrT5s7UIoK7Hg6F/
ti5FFh1IsYMAW19IeiRC0sayPluRI3MOqAM4n8Uk1a2D3rnuZ5G5DbXuvvU/x5bTuBxMByVl9brG
YE5oDjVoBM/tqfXr7ggE69XoJrSlGoTd79SBn/fPs8xC2WKZrv/uobolCaIMJPKKgyq2datvy8Qp
wmqKgnthmwCKl25bIMt+D+MCsFZCcnPfxMnyWan6qUNcZT+91DFOqqRGuFpE6FeM+2wd/9U1K4hF
gV5k+7K+zNehM/UXsyzGsxqu6tsl1S5+Au0b/hEAp3VAlJVB2MgIJaj1wobg4QPAp7oJJ24vXy8W
VV16abTqIWdD/o+XGXMmVVD72U71/XoxZNdPQDHr61d9H2tonEYaNke88te109L0twTGjM9reM+R
Z9TEtPP+86Cldn9NggR1sBp211/VRZE4HeKmlM1a/zp1SKVVTLwQ/zQRonzYXz9PVdeuLrQNAoPB
Z8v/cLmuSA9mFJNaWF9iXq/j4rfw50vas+Zv4zKAa5rBZbHzBR6REZzw4BiI9lN0HVSNfT2p7iCQ
xG8yb7eq3kBP69RInWUsCpzvRtshDtD6/V1S9/arIBqg6nMRTKclmazPqyFvb5AjQYWXGAgLWoNU
gDrUXRZc5XpQxa4DtadH0I1V3dg0JKnJ8dcbHREkIlN/Ye3zog37wFouTMI2sbG1wUXbdEfgi3lF
AfAV9l61GGn32fsLk/91qSAy/hymBnyOlbGDI4s9FayN2sM8m9oVSEPh2wJOMYfZTsu7cT2oM1WX
kjAKY09H2/p/b0iYkv8xLNNgFOuIyv6rXl1EDSVNHu0ly+XPV/yvF1NjDRmAE9XXyByh3wKA2V5f
2d2Kz/3F+P6kgReuH5zcGKV6RSH/6jNasb7VA208mK2XbRyIOM+aKeOTV4viMCZx8ZZir2BBofpt
aaOMv0X3zx5B0v1fekQ4I4Xz0qFVFJjiGvQdwasuLq+m7iEmldmnryqvyFwQvn93+Rohzbw/Iix3
568XUfWfnb1Z95C0R9bY6fvuYa6ZoQFfEmskdhKQ7pPesYK+vmlmp3v4rKzL9jCaZnan6qq1oZVF
umOPrYfqMp8NhgcuNfea3Rf/f9JmHSHpqN9+1X0KB6jyv9UF/q1I8I921b9tUXr61+X+fSFV/p+1
CJRogZIm4K5jYldDkFCetsMeSjsgHjIuCNnHc303zQZGD3yV+qXJEFm00Jb9bOmj1uzDuEPj1+FX
3qvurnQtwiKzlYW5TDe1NbZPDbjUDTIUHor+OeGSUeaPCC6rNlXTBFF29Ig8br/q8CWzUU8vVvCM
I58SsAJP1ZPqrg5Arlm26773+Rqqzk70bJt7SXs0K388GkIHAyMErId0LO5aYh/HpJ+/IXtsjPx3
fY6qRfVJp6nbtsZghcbaWzV4UFD21WDNJKUL81w5+dC+RCITO6fRYQz48TPqddOHIXK2aY7oyEM3
cj8V0Avnsp3Pc5O7BxaO8QNCPxIBBtt4y9k6b0Y4fr9bGR5ogTPGWEOMYI2sAMySbWzyIu1ftIgk
3mDJ4jZ6enHSizw7aeu6S6+aamdN8/RStxYK8y4gTMPPT59XQvuG4ErU/T703H6FKG/RIsLK6uqL
5Zjkcb25qMkO/VVWZ+rQpm11tFvrZjdxfOf+fSC0Ft/BodCuIvXNg+63H6rxq/5ffZepSVZs239e
42tokvvDuRPmTl37q16dfdUtSDNfU//5q+ar61edejP5cmdqPsS69c2qXlD+0kPjlqtxmNPe+UmA
y4UXW/vJF+0OgY8qXMRj4HUIyVed/1KX5kPtzfm9TiL1pe2NBVu7rrgMowhelqhvQ+IuHt8BrXY7
unuL5T9UJIrBPAcn+HLFVl0pG6RxFyTJD9XowCJ7irhdWHNfZe7UJzHH0G1ydYxSAasmH8AyqLI6
FfyJ0LuW3cWZpuBVRN53bsoRvUpKZm88C8SO7z9LiU1gy58ePkuudxRLpT+qUpATIXEL+6m0vG+6
WS247XTLvTpAD0b6MrJ0IArUlY39Z4MEUYlUm+/vOt3pXZQc1hZDJpsYzZTj1xWaPAN6FieHEsGa
61d9P9bBrrRAXwZjU4bgD+1dZ+nuQwfo5sGuPJRUbc9Ebq8GWrIeLKIid0KQqIrYjbAqpa634oMl
FwQp15Lqm6W2uZFumh/dPhse+j50M2266uk8hoLI1s8sZO/s/pR914d6LhCS0mrvNg+k1VRDg+R6
brX6x4CMOwnk7lcg4LEpayLcfBCg/cdptqqHk9Zt0caOMTBCPKjesUGJThqWXB1cigfXkfVLMhQV
GbNSngju1S+CBc5BYmETqlbhTc6dHMUbweii2/Zw7/w+bZH4JDs7psmywRHRCoc4EIdqQClsU/al
fm4RH/k85OX4z+JPbXHFtjS0+EJUKL6os2ipkn8UVcO/6op1BNZFGSL+66mxdDueLc5RkoeakoSM
xyzQuEh0eRniNHs0HOyxkqZtfraD+xJMuvWS95N9zD072hf1EH1DrZGwQC1/NovoAWvN3S3ThXU3
ke3cwm0r7yfU4NsDnNV5V4LyenBHbDSMFoE6uzWjB3M9sGtqbqNlh01GuH8HBpZFejveVKPqxhT9
i/B1dlbXUAcUsACBx3vSVODSEnt5k0uzj21r/m7V9bjrSaSfJq9HlX8AER4NTnLLrCy9VU0SbxFR
cIlEUPxqSNaisDugT9YM9OLvEZrrNHcawE2vQaDeL1vv3YqjkV2P9C5w7upvY//TXatRqnJP+Hnh
GJF2zQYEc3w0dKFd/W7UrnXpatcW5PVujPHVUA2qTrU6BttcGHb0AQ7bbINC32hQ4+6DDoS479np
T30untqmQV4NaNexXRBGLJpSw7VF26oOc2PmYd/k9lWNjEqgOnHPBKHp5ZMwdPK7n1iboHPgdaLJ
eJ+5jnlPRHLcx0IT/6hTrRKDze0aztjPwTzku5yd0YBFF39MxqoDTk7mLaheVMHCAAt3EEB/p6nC
90TOPXZiBSpVdueL8GtUs46PrXrYtHPkHVSDeisR2IcNGeh04xSahaYi7Nq+Td7musvvhxqxHBL6
BJzlgodQ02Kzt3bzI1IEaKAy766t/9+jEO1qXvsePyLLHB5QsB4eYCMMD9ghnAIySdev+j4tSRQv
i892kG6qIS90ZHKgpqpBqp7POx/nblxDXJ51j7AAEfbRd7/pjv4uisr+IwsOSF56v7QY/5XU8Os3
r9XccFC+vHHSndrSH44gs6x7p27/HM03+g56+A8s5X5xufgOBY5s3PjrqdeI5C5xpL9NI4xrVN1X
QzdM9+jx6qvaCWDg1r+bV7kcfT3AcTnEOqwgVVL1a5XqFSxJdPhM/JplBeBvFVauZzN61MQTIOHk
WR2gz2hhhqjYXhWBixIRiJr50GRwFGGzX1ujm++dRQwvPVn3rQ8S8KQaU6TF90uSlKj206p7xXQR
pbUmLRgqRZ88zeC4VKOqgmkB1Nae71XJiYgxRO01YntTIpQ+irNSG8DaUw/REyUWsUoVfKkSoDLC
V6bK09qnbeDbL5FdbnTPn04SyjywCBRvTM309yx5l2dNF+tmYnqd15Kq0k3zrWyq4k71b/nLHsQC
d0Q1+sCIHofEJoDPxQLIFNIMQYqZmO6Y6c3NUpaAE0+funicdZfVo53ekZfSQ97Q+Lg4KBMj2sRz
83GSQw240kQIRszIvGjDO3Dr9xjpy4f87PKwefQs57mYZ7KthfAONtH1PVbw7t6uCkACNXZxrqtt
E9KTR9KxJ82T6WMQ8XBHVnX87hPotjt93hnouIYVW9mbOtPwkA6b2jT2psvPmmmj2EoL/nBBWp/4
E7M0oVgiZ0zJo46XyNhGNq4RJlHcfEWSH73pcQ7WFVFQohLP629KoLpny5TL9tVMo4ufZcWZ+x92
qMx/q6Koeqp1Kz4h//MRDPGPBA/lQ5QaASqiGJ9VbIeZJVP+Rcurk87FwV0BD347nTKMGd7rwA39
9Aa83dnMok4eoHgF+6R/MKEXQ+Q2XnrL+I5KMv5IIMJCu4+IdkKylIha4xAG8AfN9O0wcvcQJSiT
cOnaDHnkXn8IAh0BavKEG3NBhhTsTLcD9Oxp57qe2pBMB9L1PfOyXmSXCdjiJqm6u55wPFqs6e+5
UxoABq1uF1dGs0eTSWxGG4CpWQxbs04BOqUfhtsvP7qmP0ROemoX596qpX4J0M/cMDkNuyDFLRvR
tz+i/ocsRbpl7/srmwy+i/ajRLY6C8pvgwBMYuL/ZcE6NkGrbUZZVxtT+xZjMOjAjMc1prvDqsX+
AUvNrfO9xTdTBpK8jNf+0lkbhI79BhugOQM5ZnciUx2TtIGQgaZhu7OUBQAr57uZmguAb9aUQVoh
vzjMH47l7OqSCXYWQ3tq6vyWYhK8W2Lydk7eojVfQeWMhh/aWJYvffRHE+QEEmX7qhEdZZ2w3Gq0
RrYQ1/Apmgomj8ULdcO8gcfkkyxNdkSDbAYiOf4qsljejNkaw6F46YfBeLW88wCCcqtFyYsBLySs
bMdCWsldI572qZLlzV6mc4US09OSi9uIbt7OgCKzW3J+DBK9wwFNZ3lO41PQdDvPrO1TVEkL5sv4
iB6BZPHZNRhsJjUGT/0D0I/QlvMICtk+G5WvbfQ0FSDt+mdvqUhYztUSIv6BLWI2nmQPNldHIhWR
tW2m9fpxHOGYVXYJ8BVcV1QFZPtT7zWuoL1nXe+fxeD0PM7dm+8Bc/bsXdI37qHr4SeXqY6QzLRN
St89Lgs8BhtdFrQTSgMramaBEWIi+GDU9mCs2U03g+LQzxlKnmdWEam5a2Z8qvvcnST6Upw28N5w
HvtqW0ydirJyhwPqn6eqJtAFOpKu6iqGav68QFxKBDjNjZiW8QDZAxceaUtcCFA5mZDaOydBau6d
Xr/Xzbo5AyRfuMNSX94X7I/DdgZk0pvzLyYxF5rMEjy2GCNsNVYGG2a/GBOefa6V8TaqvZ2fFP7v
T+XUf2Q+G7jZwzusNH+arveM1P7GJKd3ii1EE7xs+K1u+XmSYHmobTfFpRVxUjLwqLRsgc0G97JA
l7rz96Bfk5cyXZpd0QNElv0v4eEXBlDX26UaJq+Llvr3g4xOYvHXnP8mieb0Ylj9a+l01T6r64+u
LBC7iFp+PGGAeYiGO91NBlL4JKqNtnpu0+F7LO1uXzipe8hdEir12O+jQZZb3m9+EWI6BClfiKgF
Nl3CGe6aii/LKJIXMZLXNxu2LlFyyDOxXwgoH92kvQpRyT32D68j6lXKM3TxSa4VcVCT0cz3XRVd
ZS2fZ2wodroxPNSR8Z6aHqGaVl509hvbfhmGHcxF56yZiE8kRm6fikQfQ9k1fyQG1n649Fm6/MNE
YByRB2xu8dwKgyh+7ErLOGbiLOPeCWWzqbz2WS+St8bW001gTWx9fXFLPRevCWtEiC8GmyoDcYIS
X4S5n793Em/BPvfnrddea9T9fXd2N0mA2Zgnan9fke659UAWZdx2txJO82URNUaQrKHg3ei4mqOQ
RUw/2ySD825VMYwsQk73mAYfx2LbEaE/4/j7C5MYE/OID2cUT7ljjSd0FQDhJ6SLmZzxw3OA81Uo
IG8JQ6NdXfL391ZGeiGaSzZ2PIP9CX/QyDU3vTaNIUILb0VRT2BXkVyc/SDMVpf1MYecmozZRR2G
xMkuZEcvhZDuGQiUAMY7PPs5BAsiSxuBvWPfyT8yy3lzxvk3aXbkwFL7Chj7UsNC9GbiiLaLcp8V
yW8tEmk7ryxe/LTHCo3pHpnXQh7ruBUPYgaHh6LIYwLx2+5FsRMs6kITYlaIZBR2A8YIllbgt2C0
YteYq0RN5edHKfz4miVk2drRSi9LIJxTxEoNLY/cOGejBUMzLRdMPPPxWE7ZjB6zax0wZpnvhlTE
LGahtQKPafbDOJpAqlv8GTNUhEQXp7sYmf0eWo+duCRT5955CmqWxGVjlccUVQjUF4pg2+U6eXMb
SLyTJM6LawXjdsQj47Vtj4PmpjhjZf5rR9J+Kz2nf5NZir9lDwzImgdnk4Go/7Y07JyMZqjetYac
aJB306l2bCeE8tpuOh6X75MD0yeF1/IOrRhHzxbsAzjVbmP0aOoxgfWbDqrW++T2PZoJif5epU6P
FgMAztgR4JurZXwnns6GLW+GdyOI0AYCJfUeODhwOosv3+OKR8QUFbhg2gCyjcGWD7FmndOZFRL2
KgEBCS8KVTFLFvNWarCIpvR96fJV6AYp5XiOu32Db5ee2/Y5ddkTR7E93LouHW8tn/Uy+XIP4Iy9
MhNQWAcCqmXhOXestYkoBQ/aIrWXLucrG+3t4PIu6yjLt30+YeqoGTlyl9YaBe0BaSYS2G/c8g+Z
cEF1gYzvdV1r96jx//CHghRzO8Bh0KtncjrzfsjiDiHF2t02hEiR8rGK+8YZvc2c5NYuJwS8sRBE
Nas8eEQzZ9wv9W3Im/nYt1l0W/gsqO1cwSy+FmmUPBBIRYCLTQTLDU2/N+JectsvD649M2FXEnEU
HTHEIVkX1RE7WX3I+i1khm5v+c427tFAtXUrv3fHvsKq1PDPRrpY4Vgv3ytcsjtZLYemHVlR1MEb
4OCwl2MG8YX7P1pA/M6Nn/BRVidLf4Q0Alrbc3dRnmKAXRBoxY1n5pEPGSvLoAwlEZQVfGce0C25
meujOy4IXLlitfrGI1irpcPEnUB8ICCwLXscE/tAeBtdVCQimR469KqfxjogqO6Ifdtb9WasCGpU
QeyHeRW7m5bM8g6DcTfEnGI4o23o3mUJ8g91voBbaAmXGTYP1JIl9L1XZdfSagDpWtdZ65zd4KC2
DLejQR/dw9dV3GvD1ByNOb8lWovFLrcqtpn1b7a39FuHLONx0K0rFh2EkHFD2+GqVB2qOCm2dvba
ukaDNN6EO6JWf+fpTYZ5TOYzjrHDPCDQ3cbaPdID/W1yJ21Tkq6/Q7Yi2Zq4BfWBHpzTDj5fRZgn
7+QD0W7ADT3An0oG9rF06ujgGQY6DKjVbWro77qR36A37vlLTLeuJduYg0o8x5FfboXw7wqdVWCs
FZvB19H8a6Od5c7zxui0cxdUr0nietey037JiR9qcgzrzq6bctfO+e+tBX5HohYb5v1D1cvsWgzj
tNGyGfmiYLzvmPc9qOeIJbriLHQ72s34x4TJAFO6jyK83WuBapf2y57s8YLeqHWY6hRbuwnD6oT/
SV8jk4fsFhRQi8DoPFUnfx5GSDpVc0WR7qZLtlQWUBELiShTy9Dyg12IA7F7kVMwnfFOkRtDDu0B
ku0unTQoa02yHIVTtEAr65eurR41HcCb35N29Nr2w0gKc2tJw+YOK7j5Avt+6SdYckt88uPm5q4x
0R6ppN244pegzs+IzQzbOkiTMxwlnezV8r1tLbByLAtCbgpkhWeeyss0JaHbBx9FVNqbzhuIdXT7
cSrkZWrd+8TrptsEyLDkAbsv/PgNc8F4NwVmvc0QxFym2GUzjLd9iovQ3sUWZ5d4xVslpilsCJnt
CgmivEhBE1ZafFuEWV/LKV12bcQUJVxUsbwoKPZaNnjbTmSo40XpgRhccc4XLH91072wxsdUy+mO
NlJ2lmFoh5obaRPNDwUAjlFkyWPLfjZ2SDQjlMucD6+ka1p2rDrikJ7Jzq624ukgatcIMwA2m8Tf
ek52j0GXw/KmRTgUhGToePljGiQXJKblrgs6pNFsoe8xL3KOi6cHMH4bpJ6xytqYQy72SE/tlt6t
9imZ502s8c1Fs75rPV9uoCsXe6RseZJESbzrsu7DWPUFm74dnw1BWAh9UaiUGHHrQRBtO8sl9hRl
U1iY8pmfyl9l/n4Q/iyQcq3DeLZCrwAjExOUA63vyd1YyCycTExrLKTL3lLiM/BctxrYQEDtndwO
LCn2jYOiaYMSBOjwqntqCihcFonAgJy/nEDQF5M9b3RW0nZvYHieLz+RWRgvSVY8ahGGpoNuRHdJ
a324Nnn4BUPFrM+TUznzuLY14FwV2Yzau3jsMqGeXgZLD42FcHjTGDh8VxHUuQicUt6eO3RMUQzD
dT2Lm03kOvpBR7fuPDQYzauDs4CCsCsxhGgIPEZBvuzhaGKmnUNI7ReNnfqEGyRxy+ZkZGN/nsZk
OKuzr0Ps2v0Zpx4iNj135uQRbgfffpjLwj/w49Znq8BK3iXete8WHLSmfDknDRNDJti0BfCStupq
fkcyoC+mQ0OC0UYsnegFFtdFd0uMQJ7zpnyTviCAUtqjPC4p6uxM1N9Nv5jPiI3M59Hqy92Ayjbm
0oYQG8cpN3wJ9mnQcH2t68O0mpoyi5RsgqZo5/TVm7tazXZ45nB9Qi2tc4mFXW21tEI+e/ajszqw
fGUdmuY3h7A79uC6PC89guDF6Bwkj8OzRNUPrQWWpZtGVi+Yq/zWdnjdqw+mztTXlC6OwUolWpBD
BR5+iFZXULXPUGc4yJfMpDbryjmUdTnxpjm4UzSe3fgVUlPNg25n9JXF7oKsbOBlSNvEOL22epOf
um4h4b6EuCA+Gih578qJD0byzTHqVQmCFXzbRtgBr1+sFTcIyrW3XONxkWS053OEspUeRYelaI4j
cvmo2Ub4XqensYOXqLFYAwY7WWf1DhDzIC/sLa+k7eozE8OqqrOetkaKu2cb4QrcAaJEKgT690uF
jzFqtDbxmtVmFKCDiWGu725rDx5b89Nfip/EXXy+2Wjin2s6PrtjyqU5bPD0SBDN4beqTZyE5XpQ
RXWwEfPgb/5/ao7wHvhHb0xL2v2MVZwPEtqox20zuB9sTnoEGgvT3bmajcAIVuR4SgUkdegQ1915
QcVwg/vWRgYSfGaCjak6DCD+9ljAR+hFIXBoaN0VK4L0VGgi3bj3Pd5v+z4dHsuovuY8B86lsIpt
UYsfs8COXUNrbIMwo3ZezPtWBD3hcM3feblE0c9NSCfE2fKE/F/Js3sRODjFjx5ZsUg8p97wKnXf
OgxrmEB3HHGe4mAzSWleZmMJofAHo/fcS+7hYPDBS4rqJVA0SI8QYgyRchhPWuXm3DropyZziiiN
p+HcXhFnDBBvaIbiHOmJfkQCm2UVZKwLX80JLRjN2SxknTfaBEjLt8xNHsT28+RsyrrOz0G1/M6P
7W1nQKsne0StyjezLkxJkZljF9wwELYOBJUxJna2GVuI0JFtda8LSI0D26htUtTZpi/i6t7JyDhX
FT4nfXmAaL+goQkIbajSaGNNibHF9dv0l/wd1L+8RCVKshHaGmGrLc01RzjDMtDzq3nM7r1J+qei
g7sRaOyUF2fpfpvy5OAteJsDlnn2vKQ6cAuUx4g4+ltVYntZZtqPfhXNtH1jADGaFDdNZ9/TBsOu
LtLkR4wHGJGkbeVN9seAVqgbpd4vkRBPY14wS829LyKWL2WcNRupz8fGbt2fROZ9YgE8ozy9648E
S55IDcJx6RuIVkRLwipu85OpkdP0hL0c+yjAjZzUQQhK0woXrcPtHAZvVY/ZQW/WeAcCoG1JpLVL
evcG0B9hzGR4KuGTWFmVfkT4y8EEJ5lgPue1Xq3kFQQxLXfBL1z/6FrjvRy75hINECbJ9pOHqQSU
5yxAB2gswziH+ZtkuYDcms88pHbdLIpLI2pUMtfo3QzUd7RkcwwGqb3qc7ZLAouQapNYYdQXO3RY
41eQgj+Tzl/ubIndkaVj0zIPyPX6vQDZ6FTpvpCT/yGJX8vAB1vfRvOFwCf+8DZySgMZ5KM1E6Eu
2VC1wWhtvdwz7tkBWCdZp+2hhXv2nNodrHcy4b+kfrSdIPtdzvxhCLFYj0FV1CimCPsYWEPyaOHM
uO20pPytqH8hK5CSI03rzSLd4Bm0Mf4hqQdhuFlKFtT5ck+I4ffZ7E7LnHTPY9v5jz3CFmkJnnke
mBaKVPI4Uvnvgjd7VjnvnFxasfkqfzarnqpSldVBdf8a/VX3n5dQze4Sqed8ZArtFBP5hP2xuoR/
nlYj1tKqrM7UfDOkOp1U+R+nX+1f3VWdOvyrTl1H1c1GV4aWXuOwOpCc3wAJxiVeneoeSxjCqX/V
WoPNgmBtLzQguztzbVflz6Gfx2QmDag52j7Ok+asDvU6zY42djgbVbbb+a+ylgSsIge8IGczfnIM
ndvBF9YWEFH8pOpq4fJ0z+zxoOrUQYebrqdjdP2sEm7+EPMY+xr0v/h6ryVJkaVt94owQ4vT1Jml
VfdMn2CtBq01V/8/OPMt2mqvtU8wIgioLAiCCPdXtIPnXU0dmM92Ut7MNfkdFvx/1MV40mpar163
Olac2AHYxlNhptoxcsvgbJUBmtZKZT2qpak++hgs8ekb2++1q33JACK/6aoy3mY/zI52HtovxTSz
fAqmHQrjxd8RiItzjKv8hcQIrGXYiQNSc5ru9Ye+Toml+PmDXfTNPbrPZ5dv7F1tj0yR5iS9whw7
Jyz57/Laac6Iu3zkdeo8Qj9UjwrLLoaVwH4Y2jFmhq8+JGN7Qwwlu/MG5p4Vi5sLKKoZZT2kMicl
Qz+umL+HjhHsudHeGwH9h7yt1b/RW8sP4WDnR3XWUGINO5aYXbm3i2TEwqnKz2ZdkOlREWTSdIhy
TL0PSd+rH1iqAhhtk4VNQSQpzSzw8GZg/BWXv4yma1gpA2jsAuvLPJjlIYM795pGiBSUY/GDWP50
J1V1oHePHmr9UpINROHg1ED9Pkh7qWs7/cOz+vpeSn1UzGSYxoe2nTxwam14KLJkeM1DP4cGGw1H
JRiGV6mLCia7gKMepeR1VXUXVdlvZGj+bTCPloMcRg8GZbmGbDL9n2iwwhe5jFfO0VXFemu3Nei7
cpne1+lV6nAZju5bxX/08KsqpuIwwt591uYMiz8UFU+OGyzhCYZtqUOf+CXLyaBKlVX0M9rCxU8Z
16UqGuZpr5aafpZiPDXFK6q1/14hT06KDlBJMK8CcgUO+hyXsXOJG8ZXJFv+D3S7NmlwiDQ1/+tW
/7kdIX48FFRDP8n1toa9Fr2NZONY2WTDHgWn4gHJQPNqjIt+ToW/kdTJpi/U4qFdNkGsYDClT/Pp
04GtsZbMDpKt6vNWJXv4VRYPW50bZ79VjHt3eR15O7dukKDVSRmHY/Tv3lZnKy0ggtq7SQuFDNPa
LA+q9KLogGGwD0Y6vzT9Rb2l/QgIBB195gwnKWoh4uesSeBdO1aDJYq/gHyWWOHSOBrC7BKHyAhL
cQi78jpG4EyQamLtFdofhpeCb8NGbC2aJNUvegNyvx06+2PM6+GC7Uh1kMboxyeXti6xWDLhyvet
7dz8mkmJnRCdUxUtRCQttd+dPmcJ5oVfpGRlWvK25AmkFLm+/W6YFipJbfYiVUUXMJvIyvleiiCm
zH0yWn9X6Dwc9BH9XSvqUefsIuVoeZ77rjE1uqg5kzopFki9oL/GJEcaGwwXzzAY7uSgD6Lj/atO
t+73w2TwXpXls7pcNGmZ7rael99LwwpB170/dZgY+3a6kzoso/1jiJ7+yWN970VlD4mGT94oHzb5
Nrm64xPujKnFUFiZ9oatzxcnbU6h06dgP4PonKMW8h4ML2VZZydPqZJTOiy6l4P9RpDAIvmrdccC
VNaHkvREp1L1axckfN2nPPuwtHFins8o5zl2ylzccO7mCLqzsxR7BSeOzvO/ILubfgARxq+kM89S
qsqhfneMK6NjdLTn6uyACkKoWPegbyXaZcz98KMZiWSlFSkpaDT6RUNSdx+SE1iifM6+B+lyjFKz
OxHGWmJjLtN5NAM7I0d7NQsunn6wFxaqrfb1i2z09GKYypOR1187XYlQ5q+mJ340MhzFSLw6Ze2i
GNAiY5LH+8AuoRrqaAiimlV8b/P+2fcr9T0OUJoEcbOrTc9/y4hrJRVzdVWpuD+TBrpo2cheuMwx
7MJ8CPIgXau00Y9uitG/xk36s7Rd49IYBlRx7GF3E1Pcu6zK/mLu3fx0zfCxHzPtd41+Q+I1Foul
JxyRd0zIMYoe2ha4hJWg7476VLDgr5Fu3QWuZn2YcXONAPL+1DKE4ZTn1LOsV90u7mpNzU+FRpw2
V+L8CIClJOkdfWXShwkNwrT7sPXCnQ+z69lEQJ5AgB39rMPvajDbZ6/RFnR+7qIwT4wwj8MCoy2X
oK0KMhbfgpc5HvL3oYsXdmEa3qSYVuiNApq4h3lvP/vdRB6qGyq4Gsb4HNXmwi+LmxOo4PjSVGiE
WEp+Mfok38epXV8I+tVHc6GVszI3Xpn68+dncpAkKA6AoI6xQqKfpBbWhnobEbyxd6b+MijtazAz
AhkMtafA1wuUcHNQX3gsfOhO2zyh9/9isVr76GdXe2kb/STHEBf17jpswHaj/atjcP4wQ8d7y8pm
Z9u69dFbxvQ2o+ovx0aE4Ig1q3spqegtvlY9kfvlvJ5k8Wuu50cpoQNfvjZecgr90vpoi0p5Ib5/
lmOdZ6kvjl9f1lJpVi/tMF9NNVGRtdAvSZXOj9myadXhbo5bnXANpbJr+lPvKjZaRrr9OOqaw5p3
ynZEdNAMkEosZ+zH2OIbM03ZXaZjV6EOGkf9qZ2PZoRx01qWQ7IhgWk2Rf8ohfVSWdUg4t4UhFEx
dL8MPbLYDMYFPgNWHUIYQjlMisXyB0gC2Jy9wJ7JWgAnoji2Oq1nV52vaIa/r0U5otVlf4us5DFL
+7/MIi6uGRGvx76v/t2ggOkcy8Su9p8ODKo3Puj8lK1taziagaKyVu0AkCMtslwlagkGjXqMYAB2
dk9G4o6nsIdMqaVq8MSbBEnA7ufpPgJeJXXSzp3K4EmKOKM+w7gjyrCcv9XPVYN8UW0r6DIGNVM5
XzuEkx/COGWTx20OwBiK5ZCWJJGXushk9EQIKADOYbfvmZV/lH4VPkrJ8yZ/gVbmLHY5OLSxclYG
O2YhnXfvqp3rD3bpfAUx0gJ6oQXWEYA8TVxjKIQ1OaasTuZ7KWotUA7IeClWOBwtpzy++oMHcngp
IuOZPc1DtP5hqbKtaR/VaYCTDg2sbCDEOqCJIsVowA3KNpdAtPwt2ypvcDFsLGlonOqO9VxDwZWS
/L420C+pndXP8tuzBec1WrGCow3tqwVYNOnYnUixDNWZrpkvBjfLb7MzZJBihKCWklwt8vvntCTE
S2KZ1Jql5epeqZr6ZpMsIJA8VYzVJhLYqk1mKLC19MMZGaPjIHC+AyC+q9kLYZg8Y+Q0/0Pc4stE
JPTvEg3rPUn58C1H123XMjXc9axXHkFwpJeysP1ba8zhne8r0YU8ZH4pEPF80rP4S4o82y8syF7N
KRy/OG75K88Ke1eYyXjTMC5+cmPQN8R+ol9XEvENEXwWBlrgxo/pmMcgcYLgjhTpOR7nd3vOjR1y
nMA3ytR+aOeumHdZpdG9eVP7NHuSjYINwRPRUANA1XcHhcd9n8BAdwesPQlo9gCugJ7DoVPR2Oxg
sXjteAdYfr7WTfWjbFIFM7Zsere6im43Pmt+rX+x5/BnPrt7EvQP/VT6p9AOf1ddljxFOAkctdRR
TtD01S+lFWtMWtuT5ur2R2ifSYmlX415Hk6GstjlKuldoHg/ma6rN+w7fptR8aMbQ5P0TuVcNBCj
ZNncY1wiNDbWcYoCE+QHLzSSbwNJIqwcXKBIFclKhxc7qUbvoIeklyqAAK9FcSYiH5Pyw/OizeO3
tEWdmCyB9rWaA+9ieWQ+Ab6nxypEHtN0ACsNYOGbpvfvrW8urO/HIddeDeTOIaJX2DTlKNYXRMQs
5C4JvIzEe1Xm5rVjPI3jN71lkvRStLZ7mbIO+cMRgHK9J86oXDSFvBqcpuoEd15HHsQ3bj+BeqiP
KRGwA/pK9iG3852BWuWVzyMSm3bwd5W59dus89GmSn9ySNwD7nZCIqZsFHMM70cv/jnlSvQwDmjn
znP5zwwNpmx171vQBc3ewk3hheSthty8Fd4CKycqH5XuIchV4wvIzx9Y85X/mKhgkgv6HXUdtobO
4t5ZlIhDDG23UxGpu+Z+MLyqhRY9V6BUpCSbysJ1BuI8wbGlhWz8UgfpMnqLc8jwioyKBuwvvoCN
OMb2wIRHM9W3idTqEdalfZSihZDiYxZ7D1LqQRe+DQZk7NHu76XKgH1wdiK7OjRuor15vdGC8gRA
tJSkChM+BN/aNLnJCcvX52rwZWbuEl0KzV/UPsvubfKBtJpR+SKlItOCY+r6+UmKIysb8tUtXmM0
9XSte4uUFISA009rnT552rX3chskL01kw6TkxKuRPcsJgatMx6TCDk0OMqvGZUUn+7BcTVk240Dg
T4E0cJUWhLqHm1+gArVdEheoG+Kryfqb8aYr9pE3vU0x4Y7J0vS3xnfQlqvDW5qFfOmKNv7Hbm10
pZk7vTqh/ZoOv0pvNt6Jae4nwxpf+U4Y7+VY/gwThCbkGCFadY84pXcBMWq+21oLnqv3hqO0zQ09
uFVFQSJ9OTqoZHrUJrLOvvnM974EDFNP2c0LmUFARYteZYM4SnHEJLw4Jv+p06co2wWVh3i3rUev
UzCC8vI9tL/NcxpGxptbdMZbMisM+mBarlKMFa+7ajPwEGmiDbbxxgdscrJobZ83pJFHVFov9nJ6
FdQn4O4+guhw2yqlc15lk8QNo10zjFcniJ3XFm30xzFWoJljrAYKMoAdnc3EeZYziAiGL2jJsabx
23wP6rc5coPGI8Dmf69Xd/8UmeIfYfYDjNIn5RUunX5StKZbi1LXmvWh1vieSUkNmuI8VwDs1qLu
c9acnX2AG09ShRcW6bwuVvf4cQZvUjfN/k3LeTGkVLdKf2mtuqAFf1Q2vT09lYBDHtYqWJDXgfn/
znDy6Nlxec1btLPsCR9acrtkio0heJWNp4ZntTDmRymNPvY5Ue2eCz2Nkv3cLFHgunJ2crSI+Mqn
lk7orEni01ZneMlvT1X56PVl86JFcMt+O93JGhv1VTb0IxQ8erLVW51vDh81jhH3KPqor33gx/e1
Zv+1NUhYp6C80TTnrc49EPYf14s2/YBgBTJCe2u0p3uMtJ5bjFce+QZmj6TQbz0kiJuUsGS2sW5a
Dnhp+Kq1Znv9o05Os5riR936wUErqwyQT+68yMatiRI6EAJgqFNXqgogXXIx9XBI4Ki+1bFfvvlJ
SXjNi6Oz1GVRTqwyBmIe5kW5nypf3dH3/as0Ng33W1CgUmyYwH9K1W6PKcMszntR/VbP5WtLoPAB
vVecuBJEbs1wMRKBDorXw3DndGbPDeBgCHzqQCIVpJRm12/qVMdPTexe5aBUYYKjEbxvvKs2DeXj
ZI53dh1iuzIPxkdjDuXNG+sOVNAUZA91UB7z8qioQ3loGqc+aBinADzCAchcvF76xbgl7v3kPjPV
o2VXXxvDL+DD9/d+2T9YfYBie0hOCl7CD7+LT1aI4EFisdIpmAF4pVZdxsj+Nbs5CLb6qvYBzAkl
BNOt9vqhZQ6yb5h95N63Jtaz3QwSeD9GCkRSn6+5ZPvAx8CuN8Ggq8pwAzHxodVOdA74IBDgVoGk
A1Lue/1OndGaw4LKILkAO8lVzumof2HdxWADeuFQGupj1qXXSXGU+6orocf2g3vNeghwhvERN0PM
8s9lnQzaM+tD923OLO02kdEm3tESTDSKXZZPLZypnToaHZo0ROuhEzUHr+yTXTvzjWQx/KD2L1rY
eM+LCN8EicGeKhPeY2Dcmw1+p8qAXHARfUHT9Z2M0CFqtfJU2K1712e4gBEIYHfbTAMK8LZR3SFa
9hWExXj11bY/lTiL70Bq+I99/ovLhDfkVowdus/D3sGY6TQVinafMVfNrFF9MVKuPFTZjE2b+oYN
i37MlPlY4Ok9QEC9NNpQ3+rOr4+q6Q6HxsH8MnXr+aC2+tdgxD8AxFR3DGYoGupcvljAP14q3fxQ
4qi6ZKg13iOTCK6Eb8oxbZz2viwKoiT6AH9r9vdBNfX3AAkuXY0gY1sn+7wuz142etfcmKpDyryB
pZUZYpELN6Luu4tVLYjAoNOO5mAnJwDCP5Bq+s4ol11MsuR77la/Bw7X7VFnI4JHv7EbBbhe0rZ3
Glt0EoBroSXBir0z+NobNmwb9UeV6BO8OrO+GwAaXJUl4GE0LzKj1pZpNVMUulFHHgRvygotViQj
oqFVP/Tse28rj2kKzxdxlH0av4Be/md2jepG/k3lS5jUaK6pt6motFcThodJtyfda9dDAv7GqfZG
Hkb3XV4Ft2BkhpFpvL9TWOyhd5bI7Q1L7y2xymPqgSaFE31M+AMcjYQYql3V9Tm0px+uqbr3o5u0
e0KBbUgodAU7NBDc6t52rkEf4ggRQKbR0OXUinqJlHyFCJDvhzj61WQl1uSReeFb3icgVpC3qk/c
0H/qFIuYkTA82QdMOdrKeiYwou9i0GUHjK7f8FuDY+Y2Bi+xUVzDmnEwVkw8//pmX3bEBOr8GU1T
9b5fbN3Fst0xJ4tUPdSOfBfqgX80O5B6oaazQlGcjrHXao5Bkrh7QFmnqAh+KWQeUGKIUBQilPGz
t4byS4usOR/tS5f7+J64cJr0gByIOkJP9ZgePwQNQJ75hRVJuyfvWZXmYz2m2U4lBpnGasifd6wF
Qn2YIBc/jR4B9lrvJrLCwSvCKnw+2wqEko/9fImy1P0I8nIXlmCzCMYCGFfh8Jgtwes5DU62t6jP
Vv2vwPUzBMoM4I2ujl09GlMAD/1zODvo7UOY33UaVKb29wBpMAL2e2w84Hy17RB1dnb4fKl7hKaL
o1p0IJQ7BQMWTVUQg0QvJgh8Egul+zZV0+sY2s09ocZsP3cTomhZ+wR7+ZVIc7Oz0JO/ehMufpHu
W9fFClbxe++mJL57sxacDm613xvXuy8jhlmzURjG0qq6zCgstVr4bQCIeq667hveBwacYDs4KmUy
PQx4Fd07BI+LhUAcpPpb6rh34B8mZtmjzx0cvo2s2oluBMCXYpzjjA6zqgISRRZXBCrawCTrVlqX
yq2KnZVgPQd0vQAU51mAbvgYnCAz35ycpJReoLmFdOxbaXUuUZ5COyRxfC6n1jz3deX9lXrvcJk6
tfV/znZ9gPPOt9RbIDLKz8jo97mVBTd9DMa9XqnNgZW6d+kBnp0tcKDgTkhJKT6Ltw7CvYMlYOer
5oEZ4IOHwe9zOqBR5FBCTAYLezN4zzPFvts21VA4a9Fm5n+1ayhi9Ww9Wj5zR2+wwDG6GUDPyvNO
Prbx+9BDfU1j6NuzZN7pasCr6JvG3VzHpE2ZffxKc/2Y46Z7U2fkmxCKesG+9Le1OERB1bnHIlo6
I6szPsTLZhHPMfMRO2Gzbl+GHqf7Nl5GbkpeGbQvdcRUt6rTcxk4arhPHR4jmLCr0rL+6PqUmYcV
fUlSHZ1Ds3i2jNE+jXnE+nvZ+O7D7HXw0FotPjbdS+o0yS1keXBLfSc6GAUEANjY0Z1lmy96YMDe
8EZ6VLu3BhBXxPfi46DUL7PuE1wjBkP/R+BMyy6CAbOXjDRUYWCJprV4XYHA/M9G6cgXYV5+KTzs
MowQSS2/BKkxZl5LmAW/BgfZ8yURoMxYbPs3pcJwC45Ed0w8ONZBDxprCoaJFafPuYRG7hGUvtJR
i7vGnJ7VcB6hdvj2YUSVZj8tRWQKpn1v8rDM1AVo5oQpvJIO6clZA13kmcUdiIzLMMFIAa702Jnd
i9Li/4TDc3LQuwoHQMHMhQuB3wJ/dnSGKYdTMLuPY6ppTAW77MkjNXeLm+rLDNzoA68N0IbF9xBz
9w81xwvGa3+5hU/nliiBs4QK6llnpZPSoRzP1R5kM/EJA2DlKQdfWqMBHjCplK0C2NMHKTDVuXmT
yxSz9h7VQX7N4pIhe+ycQ23FwENIKQCCK+Z9gWJa5BS4Eyv2HjM882HQoPTWAAWUDmBV0vD3kBzx
H2ICrJdkDr+ESMEhPnqaAr88OA5Gkwty7gBA+5BoPF30f1MF9a36H9Y17V07ZOd6rPlMggpMnMQ/
q3jLEnaEKlhfnfDvIi+Nr0jIo8g5vupJYF3SQXmdCQIs9Fb1XJmL8UD8Te2MS+yNIdn6gxfPHmbz
1mNMKm2f6siXtmqO8J8BYty+c019utfS+H1UWaWGVYCMYghleDFpqnx0bZKGvwcU6MuqABFkdXey
SXiD5SrtVTginf7pBkd7A7brIo2tTCwETMZpbcHV52nfHIrU9p5hAThP6vQ+g+B7NgAj2HmA322c
fC2ZGCBfGQGtLEmmSnFO9Yw5X5kB0FSUc9K5IfMnIwX+Yh3yoDP22Iv3F9gRxXtn1s1lhC2yl6KO
tzV449rahY3SYK5b8f+0nX3Qy+DXZCvTuYjT+Q7hj+d+BuxtYqr9FCDl8hQ0Wk1mGClMp3fSo1Xb
1bmEBm4EsDOUBIm5jJ+3MDXcAalgJyTJWAQ7Zx6zI6voJ4M4B6P4IcueuhCwGJ5W75iWtddswcyU
C64uBGFxNZ2naMGN1sakXgFGhAuSVDaTHn1RFMM/xv+pknppni2vXX0rA+6r10Kn22VFylaAno0O
clqrq+DgnybVYGIYvscNSAH/bWyC9BRA57VbA27RML4hVI66IZ53q66GYIQEN5SZLBjc2EHJu2n/
xRp1fgpJcvwxuU1wA5dlzUcmq/wS2ZU32qrgkl1kN5mJIMHC4t8b6gK0r9vqKAiVynlaIIXMZbNb
0QO3Dhq8HvxdomhLHIHaACzWkazK346SHxI8Xl+mX2Y/gGJeblyzXFH2NnyirSXqfBSoolSOczZl
F2mJpSZ3BllEvNnlWLtcRPZwc592tpOlB/mVCVrTJGARPltc/c5Bo55FYcTx9pDchysYzp/d8vxG
M3IuOWrUkgOWTSL3X3ZjlsiktDC+k2KWVeewVHT8Z5bflIP7DHDYuMiflJ/hBU9hVA2Ik/TV0SvL
X3JeOgZwzJfHuD5hqRS8FK73MatLSKNb3Vjq3RmpFTyZAH2s2F/pDdBuyVCPUzoeVb3+Lnhg2QzA
qLsafh3xVCRHsmqwMSOqnJQx3m2OkvRecV6hGnzrYS4evSbkidpIiJ7apHmTZ28n7tNA3Oc01wbD
uoWL+JVw3JIpK26pw/KvxVkY0OT/PTSwwzoQ6iY4yOOSpyF72HOS1pVd6QVWqPvklbudV/T5DV9H
D/SZ7C4biAj0DeVcaayi0BdMZoAIwJxTVjTz8Y9dOdvBkQIksmvkt3V3TnvQUHZ0kb83Ng0x6uYQ
t8nXedRvcufWuwS1dFdY6XSQey13JWkL1v+thvjKggGQZyJnyJ7Urd1ByrIxUhxDmi4Eoono49C9
yoNfu6bcmq03yJGayOeuAsN+kFshP1Lva+5PGxT6ngg6s1yr+tEutiHIXa7318ydfgZ4ZZwyZgP0
ujetyluYtuEpnyE6t/r0qi9Dh3y2s9h2znMwgwTGdW+nQudECbdBT8hK8uL/84f/+A2yi+0VZHc9
1NeW69NDTSYHaWLoBxkC5PveITd+sQFkja8pXN715q5wij/emj9AFZ/voEEar4hgTc4N9t25Nh9j
N/ymdJl63O4wg+BNd1wo3dvgovbPGSaWJ/ktvV89pfasntBo7Od9k4X37aArwDyWcWh5reVM2fuf
dV5XzggHhMlBekIfpyemMCxdlo6gj0g7mXCst+6zNLCrmQamvh+QYLtIDx47a7hMucWypDrmzoDx
kbuAK//n37WL9OqHYIW93ACusABStr43xw+uvgAYjcKuF3kbhrdlWJaeJMWtriD6s4xIlj47R9+p
BjAr6bMTKIyR0l4229v6Rxddd+X4XHnDxWvMvfSE9RRsBc7Kl7YhQSBjIQv25oxC93V7w7e+LHVS
DJZeqPb9qQGkdw6d6CTHTOns0mI7/3MXlLI8Ndlbz5HyuvvpuBQ/1a3dtqzwel+HHmzlSPCn5jWA
K7dLgccUKSC33gbhvHw4dA+iaaCzUJ30Ez4U5OmZF8gTH2wdY1DnKZ/bF4e5AevDe52IxawWuxbq
RA4oZai7O2vBqs5j+ZIPbncyzZmpRKOrBzUoiN30CMzsSPCehHcw5YtdpDkP9SGIyicnq/548PJX
pR+sr9NWlsqtm2x9RZoUQ9peeuwHpTPKpl6Ga9nTE+hLZgznSe6+XKQAzziBWaHb9T60+r28JbDa
qZXdP2oH1/grtxBRknXLhGvwEVLd37ZwKUJuWBcr6ZU4ONSQeME3jIn+EfXA3ZExOco9lo089niZ
niCUyxp5Sn/kk37zYiM7qfN4l5glAmVed5FBRmPUbuHslqjnHsIiWL8ARvsLUn52lQvKk5c9Rvp2
YcPY0fBrHrxn7OXcFbPsJ/abj+fZKZcesQ0GqqY6V87bfp/ejtqhnyDeb3exzBxG0mT5zGRuZh18
C7qQkErgBfwFLtlgJu4hPypNyK1BOTHQRRk167jqmMlkC7xudZ5c5zoBzCGfe4YeiUZxZO8zHMPW
2dW6ioq0oCDnpmvrIAyX+rE2EuMk15ff5dvReG31p9nI25NqGi/yVLdHK3t51/2MjSnajUWB0j8U
8n8XaNvAoci3X8rrxI7laYkjDcsHMP5HLbNz2PltPjwgyG5egKZVN2HtDFFX3egL/5Rhlq3PV57E
NsZsD4YP9O8UeqY5efXBgiCNLAaW37Fa8BK4jOAHFAKPJbdMnox060Al9mgBD/YLfEP+M5hLg21E
357k2qGX8X67CdtR2ZMm//+XYq42wl56kPdJZgryY6S4zsW3suytlXOE7QcTWoQZZKKrdPZFxWNR
msifXadcsovDJq/aukte+19Y/fqhlN/5xyxjPbfM3T2wgHsSgthj8KGX+SvJEULX8prMBXIw+2Ay
v6G1Qjw57JNL0YShepTm666/fEEjwCB4h6/zOOmpMqPbNlvdNGekHDSUIjVgYsskTP6dbbOiJKX8
x1x2/fXlPMLEeRgLdN169hvg6SebLNW8R6+3IAn1w5UfYtY33dXVq9xsmdTJ3nbvtzoSQWheBxBA
tsby17fidq7sbY9xO7Bd79O5Uf7RIdTBGMaYKQMnEm5gi6Qsbx53PGEZvxxff/xcasUuUgb1j2mk
PMK1583fA4j2V+muEUq6gKaXZxB2HZIb0lP++66cvQ5VgHKai1umh89UkACmyLaE+8QJEYKHHN0O
bGtAOSCbrZ0UB//noNX5df31S09eyR7bO7POZ9bOLLWennfkT/7z3sne2kp2P5flpPWqf7T6/Ac+
n6VoJDZa+12bkZqVcWWbPci5/61uayJH13m27G4beR5bUfbkvP951T+WM9JaGn76U/+t7tNVP/2l
YBnwMZqruxBG3/KK4+FMrqKa17WqvPCyIZQCORMaEYv3Jcy2bba6OcMTFPodbarWYHdtJMOtXHxr
+scR2fXNAIQQKfi1R8vLsr3xn16q7QXaXjSp206TM/5n3afT/tvl19d1zhdyfxGD9hsPLg5tTGuX
ubB8uLbNupLdyn/EKv5b809163piuez6F+Q6n9qsf2FIvHtNGf5ROy/cy9Aga1DZ277RMoZsRdnb
JmRb4091n4rSzu8RDOh/ajWSCElhQ+Tj5ST3zvRWuvC6K7VSnglls6zOquyke8XbNrwDpoI2vpWV
eaGRS1lGfuZCARElK7PcNXTkB1Y772V4IPqPJGuDMvC/dLV10LBVYggyuhTlDAkT8beDPEnZbMOt
FKUrOLLo39ps3WCr+9SFtsuMQZMSsnBheg3qbB46R0/nvax/EwAGhIuS8T1oh+i0vvFyU7bNOqxu
Zbld/7MoB7ZXV4oBgZR/h28pf7qC1M1ZAnZCS3iNtsF+nVivx+X5bGc2eJWweMuuFoERY4mQ/LFy
3JrJubKRicFWlL1P7WQQ3er++MflyKdTBq9SjrPxACrwuYZKgWuAtCBSbmggOZYPV4kjXvsmQ5ef
JVl2kTtTJn2eXWbV2TWZY13kCW9PdH33/whm/jFV2JrKnjz8qOiJ6K2N1iBX7iB6YsQRMik6WtnD
7JWkY1Bz0aZHeUXXOKX0gHHW4+YveZH/jWrVanDEOpvUSUNyMM+za4JEMCxxSGuyqRuylbut7FuB
gv5ZaO3KRXfYmS0MyBiQt8iHpWvB2dT9O+FsWyQAIhXtGrmr8lzqDCqTXhXvZQzPRPjk+vKA5xbR
nXaNZ366/XJT/3hE69J1veuyZpHd9TWPSE7Onjkd5S7Ln9028gO2otzYT3Xrqk6OfCZzbi3l8PYv
6WGo722s9XbYGGIVF+T+l66Ix7OBEOBRhzFLEeoZAqTFFZ9Jjlo6uTPDQaZnOep5wDz1JMG7qQ7e
Ii07a8s11KTOHsqgbnfSau6y8aLMpXlQ+wyQ3jAUuybiVZeNl7nm3vYAeGpgiu7TxD2pUWjlRySD
MFxmZX8kKglqeHKujR40T3CyyDUjGgvxPHNwL4rV+9Qf3xdE+2sAKeUV/k19QDVuRJWDotRlCB5l
CemJekQFIrar9DX2HJQFze5hitFCcIAtnHRy+2fP8ufntGp+wne89KZWfhlzE1et1P+Wl0zJa3zg
b36gghTPmvfem63vHtF6Mrt+QMJBa1HHGYZd0NT113oG08uSvPzQ1dTeo6gDvCpCtkstFlsAk1Dy
nFsV+k2qipRRTJKpKcFxY8RYPY7LEUJJmAkMOAqEiXZuCrt8nKekepQ92WRF4aB7lucICxOEt4o4
OJQV8kP+NPxtkjw7t+oi5ZeplYEdCUochyUAvHN9Vm5xEaN6rUL4NHyMRFUUDA9tVoAJ8tqB9XBT
uDeQGqTXPILtLapfUz9Fz8OygegSPftq8g1ZTeUqVWWGSTe6i6hyFQifGRbZGid4blDDflbJhD6n
iqbtp3EMWEFwILY9oFWpzb3MsRTFQ3Y3DUP3qCWd9zQvmzoDtmfTt2BX02I7EOpZutdKB1e0geyM
OWE2N446ujD+7ymJ5se1BJoD5V+HPredX0WW94TKTLSvwnaH7qlxdDTLPExTk6PxBpi+MDTzZjtA
nYG1agfd1pN2hxU8Mhg4gJdeWN5XUO3um2WzFemf56QghjogbWTDTSv1Wz6bqbHXTEO7yaaYgv+r
LPpK2U8eLHcvTAk2I2rw3vsARl177P9Ohvwvg1Q6uHDo/rxbJnxmkImgFYoKlZh+/k2682uYJ/rf
U5OAVkAQ5z0YM2DX6GA9zRq5ZGtKrLvKzfub3sftJU3j4pFHoEH5b9XXZlToXFlqPqhG/16jGvTg
RsnTYFcN1Felfo17EkcOYo9HKcoBUqEfyK/nx3rc9Rh37KaleaylmPLFYLmW88hgU+Uo0G4ZMw5/
nPz/GDuv5caVZdt+ESLgzSsJOtFIbHm9INRSC967Ar7+DpTW3uqz4pyI+4IACkWQgmCqMnOOaRVv
TjabR3mopjW1i+NFe8RhOHXmYNG2vHBq/+cXdGH6FUVz+n3cxpi727bvNoUK1mYdYLE8hPk9RoUz
QfuyZa5sm0eEFu0vtOfDhdDxQW5htNv9wrQOMVQugDUtPWSbY1T//lDqPqguPC5cAynURvZDxGJZ
VVDQneCnDadmJKxcZdBO5A4HksUBDGZKNRunQjeVbgdsU1vLTXl68kxdXlUONWHL+bGFoNClXgZ6
yc4WX99/TpYWwc4uGzRny/kDOE1FXj55+NNzzYjRhJwiV+WiDmcU7j/b8moTHQjJvxrlbrmnR9zh
j7cUzlCBF8K5Jlb/Dj+Uh5LevDRNGO0HewxhvEf1W1Vt5f5kjJptpkNtqmfFIWCtuLiFEw88tGEc
nvplMaZwT1wj2P21Yxgy7GSewsBONkgYkmMlcjwMl4Vck20ms+wSUQBEtUSLW/wG/4+O8iPfvX8+
3QvMAf9/PpK5I/UVqrb792G6vgRyexWXSiUauP7Xr5O95ZdMZaW3p6xbdBSkHU2rQwELkfIcL4sC
wMRZbk5BALEwDkbE62pCcH3ZXamQy1c/neQaDnpHXnw9eWQ+nLhEVaKq9vDEmBTlxnmyKMWHLCX3
/uujclN+cQd1dO8AAv/+qPy2vz6R6+amryjQ+PeO5VdNVYLY8TqX9kuGPSmVS7ObHbupzo6uiCk4
0SBv9jl5RpVsxSYtI+1eraLx5OrN7yLS1PvRLtV7PWouPQ/YC7lplC5AB3n7DQb8L6fp9KNNacmT
m3MokjnVOYNm8BTXyjN65PBW7jSr8ByUiX0n91EpvMkQ1P0qlp6ieUpHzXzQgrh81NKD7MI7J79X
2xb55SVqsuk0hFp2FssCuJ8+rsy0YdVu5xXPbKrxlk3ZB6EpiZzA/aOmI+6lLrFLlEvZU+41cLQ1
o1vLTWNox72Ba6pfmRZE/JVt9cMvTK9AF1lC38QIKp/aAVsEFb3ebtFXPlEKVvl2Hph7gWXmXWWL
B0po+lerep/d1n22FLe7yasYdJKt96/tTCGF6ljFHRAdWLrR8BU6dvdKyZbuzwku4nYbPGgUn8Gw
7UbqPVlLom4zYw2LXvg/Tcgi/9n5rzbdcqiKzedTNXrNBr+2CsKcUz7kimXftFk/wdweygcdxfQv
rN9XcqdCGdsDFRjPKHnVs2yyg5b8gjtWO7kpoEkcNG9K13KzSVzzbiZLJ7fkEftRPauw3nQU0cdw
mqlLKK3IODawYpBFNwEUNrs4E3RPep9aPLCeoGU3dTA6N3LP0AXextRGi+sOt5M54MkDMCZ+GtR6
WKPxiW/kphOrNmUK8XCUmzZGRPhA6sFJbs7K9O7yzr/IrWnI73heF3dGQn1PIMJ9FI/KNcs79RwH
yIijALuqsajvKPTZgJ0YrpXXPaZJpx4pVhivut5xqyRQ5evUPckOsh0u4rZSmvwim+TChHIU2wgY
ml7HcLXEPTa3w6vsniBHuyvMa9uWW7d3awwLmw0Y8+poT055jHvEcgssuDoqKou2r10ws+rkJx4u
Wrodt7eR5mAFPlkPEMKyV9WqvQ3czGovN9HoUFKvl0+VKUBSGgO1BEs3bZiCFUw/qmoKgbuy2lEo
XmevVFHnO+T4zlYn9/FqW8axcBXr3oxy51ylFgUWS7duUv9MVEseeLVpZ4Z1Gm5ErLnLYtayYE0E
r6V+9z9tP13kmqV0f+pB13b/2+f1jgKY3k5uGzG3F6HUlEuXLug7qrpM3kR/CjV4NMVoP7WOgA9U
6OUpjwwbsnGdURE3zs9D7V5lV2FkpyY2vJemLVTfbRLrnFUeBixNAy0FLuwjcqQPBfjVJinXLmVD
J7XipnJF8t5rFIhZhtveemYf3ii2k+7iLFLvoao0K3l4Z35RK6/96MkbUUZkJnAYJ2NPzLaCultZ
V8+GOc7t7gC21IpVmjclZFwYVaeKZ+rJriJ/CPTkpgFO/s+O7z5yd/XTio6E4mcw/r46h2riy/0R
dY8nebTEcWm0a+SEtWMevjflbt3TUrHl1o6/e4aafrXM1Nqp9oh2++cQlmMebcrLb5zIUjaZVurY
Uo3O3qLe94DXTXvSDNPZ2mk+3U34uPhDp7aP3I0qpT+u88bY+QqbR/lqvQd3TBmSitLaXu/trjQ/
0CQCizR5znP1cdPmqYNIJZw3TV03l0Tvmr1p1ONN7HYW7r5BhS1B78DHoliVBx/KTL0CixUMwWsS
isc0NpU/CpWW31+UFxqouNL6nLLxPVIU50Wz2xzasTbfRzZscIYo4S0SaneXL1BxVQmy45Al1o5w
QHbrIgWixrm1iJ/xILODOXrlAfyG+FD51EN8kKlOYoTNIDwNXfNPDhlZ74eHEGuOtvs19NQswylu
H7yOOWE/1NotdRs95Tk4LKG7cnyCa0Gw13UDDyrhLEgDNcuPs9bnR7nmOA0pQBAI5z4F64J/zS/N
Gb2HIvNetClRzubgeZwD8L1NlDU3crM3IM8VTtIf9GQATKUxLjv0FaVuZet6jyGC9FU9Rup5qKvg
MW7mV90K9YvcmpcKcEe3bmVXT3OOsWYFd3IrGsJdl1XZL7PUg8dgJpdYWu19ZTjOY7ATQe68Jrwq
d51Qu53TjeFbqe+asbHfKiqysMypm/0YjuULNnfrwYrdX8wjT5g8lJcmUIDnh4g3+iHSVt9ty464
JOOMs+6iZBE7YEcTNxHgNSM2/ki7QwuYWuSE/eNPh9ZoDL+2e2s7Yil46ZcFF8bkt3gj+3JT7iBh
W17aGbctLKuPFDvxzWFfU92A4eiK2F15MZaFDYr36CrGuXDq+RdRgJe+iqe3KV4KPTr0HHCgQO5l
+ksyj9ObaGJrLZb2eGn/n/1dkEs//QM34DiUp63b0AX49p/j/7T/X8f/n/3l9+r1iHLbMzdmYSXr
kQn7tRqn5qo7pr6zlzZwGc1V7iiY/H63yS6AIttrtbT967O8OcFZKd4u0XknyoW1qC29ulW3XBn5
P20q9tFeYW5/usmdIvG8VdOgNwirWyXvLASTaL6E1ozhxuFe9wc4Nn4utPJWLoTJ/6scnvSV1tYb
PUrVU1gjxOMhJTcgtKunblnITdtQEN1/b+e1PzBdg/X4n72y/WdTfkK2wbY7FjEFbT9N30f62c54
6M3Cva04Xe8D9h8QybzXFD0TF1VVHLwALakunF+TPXjvBgA6ooXeeGu5LoajKbyVMlNjsq+oiREe
H9pK2Rq6Nz9DZBh3PUeVwNMnZFkH+R1RTjnfUHfWGYtr7xL0Gomu5diYV9zqnLVH6kYsXAcMY6u3
nbjRmwhm938ddr7NdayoRJzL5EvukIsBVvfGpcgKJfrgHMzMrIDrdME1d1LlCiC69/W9h41YOs8w
XQzYMUDIHXPFEARdTCKanVLnw47JH1h846s2uzcQI+NznOAEn/bdcBu3g7ZXky4/BCIzL1Go44mh
VPNTFmVfFB3mX3w4wg7+RjFN6FhY/17xk9kZog8vddm213JZGCrDw6gEl7h0MPRFitRSsmF11UXL
0MWDTFY3o1f2F9lfdsPgaYNp5IQBGnCadPFkp2QeL9khvYbAOjb4UmZ3QIcwiLAwRjN6VWzxQWsu
VtinuxppzTnNEVUYwpxPjktlMep4++jkY3woQRkfPTO2DoQ9yhtvmsebvBbioKhxdcyNEmOfYIhP
aRuAeBod95RWE16vDUGSuE+DbdJ1Kg4MarN1vVIgdAW6DABquCM/UW2yxOmvAbQnuMHUDvLEoRqo
Hob7ucfqB3Nn8RBb4JF7czX0EUGpsFQfW3LQ60ioxpNwXVjecE+f8Z4ZVnU8iXOADxUI6iLz6ymK
IWHBj+PdhOAjyObfaetuAvzIXshet3Bt4kVrP8f31JJ+xbY6/1ZS4zeBX+TlVkigPHT1bd7xcg5G
czcsR3AT/DuoA6uweBBMqOwJSCclJr9L6hL13nz3qDVgCpiPR9io4q7BSH2h8c9A15qzZ009KGTu
AGZG1T5vNUAywPvEJYHWwqBc7AtTiR8CxXMujoaaVhrBR+aA5M4Kxv2QjdOLaTN30rTwwS25U7Sp
KMEGqOIlpgBwE1bjsJef0pP00BijdlM42ugTSyxvUAQlTFWXymDLw5Aj6FbfTeYEEFF2kWt/NdrL
Htn47z0/3UUu+YR8wc9xZFtdu+jQSOCtcxwDL1bVYeXYKf1Tj4HljQjUHHwFpySHt03cckTpsWxC
tPM2U1fic7ls6uaEaMm0yoPcDLJGW6FOTFaYPCCSsx0mBctCLyL8nipzqo7CS2scLFiTi58+ck22
4TRO71anRGksqMb6//jcDDCqQqD+P44tN//6agcfgQMjodVfbT8fkd8v4mq+ybOXdoqiB565wapM
HOugB2grhsK4Vz0n2BljpKzngn+z45XJnV2Xe7klP2Qa3n3X597ZspQ96KL54vUtksKu6J4H4dQr
Y3TC9y5UHhAUeZ+mpm0Ll8cBHPB1qBV6TAegvH2efBHMuIUOkvyu4ybhtdN2L4vd/Tq1+upMnPuo
AnE/IxSoz4VWR1twpvMqNdX6/LND7mWA9U8/E0uesnPWav9EiQzOzcsR5Edkx5/NwRbOyhkbcpb/
/ZJ/HVoRKXohPXjKqFEFmLl8yc8B5GY2qnuSX8mN746Kc+pFiAER1qE4vihDhIREd+5MSI53mb08
fbWSCgMzcr/bUPpiqZS5e4dQwdlRMS5JVFD/35tLG07d4zleFrKNEkxtgy8aWZBl788O2U+21Y2a
b80RVwC52dlGsYnBwvh9MhHer5vfMcIFr1SbVy2ckL8N1fTkVEzam6kN7ou5GHxKxYar3ifQMB2R
37oGUJUEiNt5soZxX1JVC8ExpmYf26qDlXkwQZan+Oio8aXI1HqbM9e9U2HtEjEgep1ZjUJgvcwf
+XXRmpi3+5zaEFCs2TTf8BR9CdrM/qis4EYlkBlCwkHXlDYpQ+nHsups8H0EGUho9F9i8k5BUZQf
Rpu8KyZRap6WFNBTNWRZA25YJqgFC6RnPufjY9CMLUxzJhByr3Ci6hjlSAHl3gILz1MwzO1K7k2y
KMfzEqac3Dt1dnZpFPMtXY5ExqO4zZr6Xu5LTJeYE6AlxuTxbdWpyiXBSYj10JrjW7kmF2oevs66
Wh9+muQabqiRn+Dj8/2pn72qkzu7hETUSrY5bQRu0m3RnQIHXf/0+/kedczPrVnaN8Gs03dOcKVC
iXQvUq8iRRSQPNEy7ei5vXZU0VGhWY+1XTaDipE75EK4UIPWytKnUZSp3v58RguUj2quINv99zB/
dbGcBA2ZPPjP0QZsOtaDM1X+93Hl7iBL+Iq/es62oqyxwzJ9w/YQgi2HV8YGiSAK1r8+KHd8f6X8
gVGuBlvPNJ++2wz5C36+fPJSLsHA6dVDG3X+//o3/fT+57jaZx7Cbfj+DctZkGt//djlx33/Jrnn
+0v7Kr9NALsiFd9Znasey6Wb7BCYDWEeuSr3yMUkT79cNd0edMP42yMjdFb6cctoAzs10Z7bNK7X
DQYWYYzULGyLd6tsJxh61DQO6sGOgnnneP0fynInPwOsqMYfg55iHWna+FF48MG8sT9EWffZ5IG3
Zcx0dEGYxrUe+5o9LShb78NWsMhO+pXS8CAHNGuCw3c9Yowt7lZukz4xz9wjwns028FbDdx2cD2m
hyaoKS7uH7VQcDBkfhCx08ugticnQX9ZU/VEQGeTEd0qTf09KseTQtZzKrFEnEAwVEvCr1RIOqTo
fffoiJmmeukxVrRr06XKnZow5a3wM7qrg6PJWAR7uaVpFAMyqSw9f7dpmLis5nLMDz+fConk+XkD
cgnfVOVO7kCD9t7NKK7qbkDKOd+39X2bmePdyECocxpY6AVT8nGmZAR4WcIPCR+VCpMVHHKwPah7
B7JDJ1YCqanpUW9oZZdBEziALYspC67NiI4/L49OOFpU/bMoiRav0ZiJrV7CGpNtBQSG3YzLGgHT
/7T1MwMJkKb6rsZFr3St4DZfFuAovMqp7zobXFPWwcURjGHu5mURZ0a1dydnWslNniDGXQKNAsFQ
+930097a5nNsdcaNbHKVWodLJmbsQttyI9vkwtADnTQRzEbZ5a8dEPOMqf3+Ytls6SX53aksDvKL
ZVsQjSvb6wy/mxoy1suPlDvjVC2Olg2AcGmyCKtfHEfxxzBKrmW1KREE33WaFl/JmX+JuA4Oo2ac
AZFnJ4FZ1Z1cuDOsf7BW1vanLZuGAhM3yPypqiQKksbAwPO6v0mt1Loj2G99f7aP7c1cBrgfRV27
LgqXSVuQ4TE0W5W7+97GIaneNmVmrqnzZX9UWfpxGTwnrXs7e4wOhrkmV1T35p3npcqtFR/DZcOI
k38Wwmpee6KWN5OZLdNC9D64/1GY8dNPpFCOsplHrzyQo5Y23hXxHYZ3/aUqJ//7ipqrOKTWuFtB
RW5vyyYPryZBsquelPdVEIqj7CYXDMn0FbZA1V5uyr4alHXfqqkcl5+SbSgqMiQJ6Zk5nFh7aujd
ZYXh3cHlnm8Mo38LgwZKyNKuO/mAk1SyChIX5b/sBgHzQOY+OssejPzu1FgzjvHM9VdOcbdXQs++
Qyzq3OEgVm+0yMXLQMzOndyhdcA91YrkjNyUOwCmmJc6Y8CI84YCOTbqSCUbxnqIef6mg3X66RsR
O8XMrHV2mV4nW3eiYgKcZXStUEP42LOkG8OBjLZ2ujrYGp4BORx+yxXUc3w1uxZtqJESPxDEQ10j
w1Ro8TKRC8YuM25ZuHnqs2C0UYXY4SmYhQQLqS8APPzP2rIJX++56PDyw1vDo/5usVYJMIe+kWvY
Nefkr2+6RSXULyWMck0uRlkouSyY1FI4KRtB1/Y7TyfjLRKAL+X0EH0XXi113irD7uZF1WfCLB2z
2EX48LNgjIzUQW7nUvUwmPmzuQiP+kVJ0yw/AW8ilEe21B9ZNWA3aJAEBeDu3siFXndixuCoWfgb
/13VM+8jTnUYGG0B9lHuHoYZhahcTcDOgPxPE9IcgPNJ2kHZ+z5j7oQFSQpnJHFtUojyLH7vBvZy
XKIyO9gn2B2gMEO+YG6UyVCQ2PV/pt78DKBFZGW9E9h/+ZZ2H+LreFP2w4vDaT3G2IFtO818iybT
24ilqjblMKV35ImTb+Tf+3O25Zr8D5DDijZmyLlScEk7qr3uN2lo7juM2m5so6wONpOEtE6alaL2
u9G0HzP+assSKPQRdaj8h7kEtIYxuQuQflYsP2kQMS+itGKpuHaWf5Zcy4E2bGqwILx3B+2mhWwR
1jaJLqOCxJdm4vTXiUGizHmzvRaEoqOtFSUPiPcTcKsj68PMI2VjWKdybMRNG9nj98IwY3ET6MuZ
y6e3XNPrGyS/9Y1X1EDH5WrheoO2kavSelWuyUXqBDXVTh40jKV2vlzsWCqjRqDDoON/vbAqzykO
cQ4IYNGILn+mXMg/+Gezzw3IMhq+mcGiYZqXGkV5OkqpOZWr3UzAq8idyf/5z8jr9GdTrnnaiL0V
Al4e3iWcQBbGUvb3s7B6M9r1pnVMl9p7eR3IRbxsjqQ4tnPcnmRTFViYO4QuoxFpazBIRwNbGfj/
DmX5K9PaBvdRo0ADtqjGvledXh8PKZAvRPKc04UPUZvYGMiF3ExiKMRarHw1DCnHI8aQ3WpunQFX
FCURR8ctfQObrq4U0yrMsdaN8Kf2VbdmFqOrwY7Yz6eXiQetWsC6jEfwjS0xnENKP5E63+j5gG40
PedlHa1glJEonavoZFMLcw6Dfk2+vV2NU37JNV4RhVdbvgdl9ajW3ZpHRkUKnchiVfcHcAPL1HZW
r6jv9f084iBku3jSOs9d0xVbkyQMVez9gBdLG27jDiNKnMCVISc/QpmgzwuXh0Zya+qavZ60SdkE
SoctzKBvYf+Dp5sfDTM7FFVF/A5Lorg1X+uxxrNwyrbgl+KNhdCv7PpTFDbqipcjyuSoLP0WQUbU
nwC/Uk+SkNJVVFKvYUJQBS3VGihbvB3rxSO6M6jCJURBcno9V/qIv7Hb+hWIitYl1jiIr9bhxLiD
h1UKn58H7xROabKOMdgKikSFa4pFaawRrh5UwLcG/ucTppn18JUEKLJVKqnWYrbcXQDrRqm6fadH
nAQ4dLFpc6bNCK14O5rUxYxPnruELjGCZDzWfjq8updni6bBjnHsQ5HuDGVCCKxQ79+Pyo4Rxbwm
//jG4DnauBP6/UqxU9hElOm4M2NPE22OCx6N8k3+8LDwpn3qXgUIpD0ZT/VEMS3uGS4ODGrBP7pC
pYtmvg8BBruhq+K11Zswp1A9RcpXF+At04jzcgXpid2ds2j+Y7FzXbS8KGsm2YoTXEq9/6hz6Eg6
t+haGwfMmqaRfGPk4JijJqZPQPRUpi0OuDY6MRTcfkY4wTARhc+pmq3tbkGKwFpeCb17Dnhf+FBe
V/gy4w+ak8Jx+S679mKYEPOwpipnguhlnfta2eZhG1wniOtz7f6uMlz1QjV8nwZl27lMBEdt8JcB
4GAb0ZFaua3lRZ8KHNZVKfAm1sT84tUELAhAasofB4tEuEZGfDA0Inleol4hLrhrY8r8IBoeJs3d
YoRL+UhEKZZiqmRbmSEp6Udaa/12rkXvT1FWbRX3KVKKYmUlebBpsoL4zFBsLVspT3PEAceOyGCs
abehSDrQlNOhV9+Z+Udrb3KGTd/ctylWrQ1+XcTzN7ZXvWrdAJ4FQJJrYHrcDU9U5BrAjpJojYtn
vmI0qK1n+KsrD8PUVTeJfJU40d4yFXU1gOyyE/MJkFhtUiQJ5itjfFSrfpHgvuJCDFW1fq8ZocW+
6Tn0hvcgrBugTuVnMr/Megp8LYs+KM7N/VZ/xELxcaBekqwLtNTx6IFMXXIbnehdn1ibmHqHkBlF
wHagfxG+AWFivyajdSkFSfvMO5k63XJtPBsqo3+e6clmwHW4q9pTMPcYyBbTDnteG3fZItpPv3HO
Jl79kBb9m9ZjKK92052ZMPLv5wXXWxIIxBqdRJ/JE7oAMtlTMwzYMOSaWDdlDxAseR84SaumwhRY
MZRDJRhkRaZWr7sd5171M4eAP5YCR6PaNrkVXPE27DakdpK1qJ1HW+S+UfQ8CBQwtFn2gsd95mse
Ce+26eJV2+bP1IsicuyYQ4s0xi+J6k27wUh48YmlMlpsWiV7AuZ/BZ3mrtrnwYZAV8cpuvvx4Mb6
Z6mkn3msf7S1gVlgA5lfZQ5FhHtXjP20dXOSBbFGLbubUUcUTeGLRhRU5MD+xqm8V5P6Ui+BqmJa
ErF/jNbBemHkB0eUyraDuYJ712yEYi9y5+p2iJJVXNpES5ZC3ToUh1LjpZBTI2QD74P1wlPTDteJ
dmjy+NahEGNVZeUlT8uv3HAOdW2/tzETL2HeRW6W+6aa7SlUIR4UdPi1jAG6ene86XAzC0FV+zUV
6JveSCDyjEPq2wpu9LrSTSvFKoQfGMqHC9koCgYK0WNjY2IqpXeOvZtE84DNG2no3NwRBdhZM5HM
qHgshLo1cfXeupFN/TA1K7HFZaaUL55aJjfDOozchSH2azAiaOPZ0zR3mQ9/Blz4/FEK+1kvp+tg
r/Xcrrd2KM4zaM7UhjzX4j+p2fa5BGPtli2cwVIno2a2hzQIKNO2d2Os+G6M1/3rFFdvXpg92FV/
EjY1jer4FHXZvqUGJxVcE0nXbkGygaYZThHgQAraAKM1meWnFTNwpfGNhvsTqryV7eu2HAniTjDj
4EMDDcC7IrTepk684U2dr5xMeWxdQDZdrL+2efoxgtMzavGKvuwPZbvUxRq7eYgPvZk/TMjI15la
/qp64OUxHKYhpaKa83FvYiK2K0kDUPNnEDtq5x0JSGBq7SHs+yueRngIusTHx87505otaAresHhs
Y/VemCB/ASivFHPE8lItwDZlJ70rrilonpU2j9bG9LydsL3Da94C6IM2dCiF1cHbTymWnyiPiPDR
xI39iClGeUE3TAmfAzZd546sAiI7RIU760PNu1Oqji89P4qp33NMEQakz+zJa5QjT757isuqVd87
nPrwouFMX1r6rkvGvSiDbbtvx2Lbclp4SDDzJ3coVuT2Ysb/Iyhgp7rERKn2HX5qaouxmPBOaQnr
szdS8inFdoy5e0c3+JNlWCin1KcVonm2++6ke91d72Zr/ByuVRe+WTnzRiRkWDeM2auDph4+aTms
Sc3g8mBi/TlzbZARABtfMGxotJERjdi4hkqBcb8zmWccPGbLZX7BerRhHBCrxKq4XfpnuyOoPGeu
WMHhuc0S0a5qByKgalJwZOThQ2lnf6pONKu8y0a/9nocIxEdNpF6GFTvl2MwiJwiyNlFOByNllF2
1Qdvfcd9N/f61gbm7bTD2SB6Bzkl9UHc2UpGNrQOQIlSOwVy9xkGIYVOISE0g9hhMxicZIfTiOXJ
zANdy/1edzwE/667GpIx9/P7NocRNaSKutUNmA1tE//CAL4LYNvzgmMkefU+VdH3Jw0QGbMxa+8G
3YNiTmA3vf7N7CCNT0pM3Uv/1rTeNhxAirYxHsVe6vkZIYKGBEdGYbxfqAo3D4Ow2kzWdUhEoFfV
nIh1us/nwT1gMvnsxMB7eIP3Q/WpdYyNp5Hbs4Svk8QnUylxmBthKCZcLnX8S+Px46NOoqoJ/545
rk9hXH5hMhqtTK0nrWQ8Bq2LUUnxW4Nc584NKgkNR7AgdvHnLM59WB9tBothV1wGj6Qh/iKgrs4I
iJ4Yaz+5JC3WVrh4RejiY7KYAaTuIC6ux6vGnvzU7ReHQd7mNgZSSQtHtX5O9Zq7Y1zbzazeWkMu
GIxn6cp0GYPZGXUbYfw1EM/ujla5ELIsAe9NjI9WOW403RIMrDDNiB3YDnZ/p4yiOsRKemeEDMjx
pC10q9gZRKbqeh4Z0EbDDpG20dq5T0Do0Y7C3/CtYKem1OxFWs0dwEWjfBH0e4/L9BDYhsAZuCNb
eckrMGYg7s1VRrXtfrbCxm8hYnpjsk5m69z0HrWp/R9LucFq+RRjzFoQhAb4SO1dWm2QMt4lg2lu
1aJ+BbJw0xczxOdyQTS/1SbG1cLTEOuX0WNlOoyEqIFyCRKsajVk3FnGYCYpQS/cHUVLFtaQzrhO
bMQ99oQqxHpPehCQwzjh2W7rW9OYHnTVPtUJd2DEGU5NTCXISv6xnGDwsw7icL6JNHsX2+JtFjdU
zjxmVKSu8AWpN7nGecJK/IISg7KRmfm6jVapm5YQvPWsQOZbatvW0ENe9PaoaFsbw6OVZyn3Zmlu
BwC3y0OqXMFBRQo1UUC9W+hyuH+kPNgU4wg68HWIjN+6rUzbQB+AJSMhhWjI9DTLwNsxIrQ8rv5S
QTvAwATbxAj9CmP8Lo5gJKXGl2F3xcoWhPstqEk8NwkhWuAFdfUau6oOVc7xU1xOV4rHVeJY+jsB
lz94KFfHISVrrZO4n7AqSnXtF8C+3KdUBgGloflqWlrLBzYxMWJf10nsu+nOtODSakLsHW1wGQck
1RrUXAs9pXtJtBocdXdUYq62sjFXbVY9JlmBHMm+AYzpzyXj57HzcPUlSLGys2g34jgOtXO+2JSw
V+bnpHkfVT4nPoVsFZdpf3WK8dVpxw9Iovt5mta2rr2VIragJY8gehFfBKKx4JOMxZo8iFqZ90Pq
XPvWRZaR5OfB7Umg1CqJbO81sToc7XPjIeh+9aYKqhuGKA5iOO6oTuCLqDhnlnkyNZtbN+zwcyKP
0ajObcWsYyiL0Y9i9Q7DkUd9wBXT64ttGE2/osAaqAV0riRUMHBJApjN84vr/XJthSIRfWHx5Z1Y
d13CAJsBJvi60E/00p+g2GJzvhqannxDtFOq4lxkj2DzPJKdwZ5rct1UkbERicZMbNDoqsfFRtFt
Y+3etCHAToJ+1C7gDe711JwUzmas1Rcly0i19PouEDD3RIAZXgYGrXb6dTh0H1FN6b1lHBhftEXG
AGN0VhajSmZf462aHhhJW1CHM1yqYm+tlYPN1+CHkHnKOqA2t6gNbe26yefkRC8Recpp6vO1MsAG
TDx9OjjTc2nG2SbQd5lJQrpAh4oGNdzY+MCUZv+SFuESoWbmHyT81zy7WfNCIFfSaERa8atTdgki
0slOH4Xg7W3h6r2tRoYcg92RJmxJD0eYRHuOB0P5swrwyEij6tKF0dbASGTrTeJYpfrvTEGwGyWQ
3xfeUN19UJH0SEK83CrUqKxq7viNpzjMDT1upXFsL8W09aAATxPhduq5aj9IQ+hsJbLAGiVCRlYr
adH+ZQGxkDj+LIPspDoKUPOkwlkosEg9xe0+ArCxomjJWTWl/jkaYKeyR812Chy3tDdHU/bOLIif
eFTzGNVnWYI6hdf9CW/mnRH1uP1/dJ3XcqPM2raPiCpCk3aVZUmW01ie2aHssYfc0GQ4+v+CmfXO
Wu9X/w4loEEJmu7nTsqM7icsh3H2TdM1abC4EEzXKiLC9WHgacqtiOBQvkOJgfrd/SLf8j7wiViO
6aMMgs7zzn31jeE0VpiR4DNHlrxVXbtKvEv+LCxRHuPUN/faHLkcleM5s3Vc32PZ7uKYeZrO2L8s
+1fuUWggkOrn7tDZVuG45zhQ8DbE+DY6Eiv0LTVMbUMC1v4VIWmw6lUAe+jTH27Ks27Utl/cvGW0
CTHVnmCcEV2NdOKUpT7TVLqowGLAy70JyZZar6qg13zXHfOHMuBS5XAmKNg+Ffx4K9lbj1qWUjIU
1lsHbmmEfbch/Wf2U/HDc2SLl3ByDkbGAF2EhPLROzECwGmPOaxn4t2qWguiMU7CFKwe/Ch8LL/o
eAOQnx5l5RB1j5lgpuZU6GmSnlgUob9FFUENo1mQB9W/YECa7eBwPSRudwZWQOinZfciC5sNk8Bz
Pzu3jtaz8R5K791t69da58JM7VeyL55NR25ESE4hEcC4gBMkO97VFXcLsi4Y4ofa0t/axv7Q3I66
Mky32iK7LtEpxiQ8/90ptlBMdEfV3qcKH3A6AGhws3mz8T2YJ6+eFp4nnAqx1D6npjNRuKt/lmrY
KVd7zYgkXrmR1a/7goG3bsNmCLhaGMW0svCRigt9ZYvsrgiaDymQUETthCkl9KeqfXYzcbJyp16b
WsuYSkK/1zGoHhJN24g5n7f1jS1ScKLok+JnlEcHjCvuqjja6an9GXkVdaoKFJAkVaIU4705lvep
Q6BopbJj2RGZ2urlFlb4e2rU0EVNErrteJukAM9JA/8tkBgH21s+wqmNrm4sIQn3Z6kZ+Ds5RrRC
9Bj01lPQIKEIgl+T1F5MooQGp4hetPQHnonSnsy1FuqwsXrzfsR7bGM1xk+3bY6mHz8XPcg6CsDP
Jph/7Cj7MRrdLZXoqklbwP2q4DvH/f2Y9pcigZ4XhO8MId4JVo1WbtHt7HL80ZazLk/nQa7lPozA
qcB73IRtx9h8rlQOe1C8aGONlGb12CQA3qSaEP3wbRIp0lqe84w4pcJ+yr1egKBr36ewP+sKC2lf
Xky6cOF6+6YovHXeY3Inm23cx29xVon1L2WXP20r+wjKEq6lWTzmuDU2bk7n4lSkLdkN9ninSfbb
gPx4WE5otY3yhM7o2dQ6yOkof1FZHMYeW8KIbNAk0SnqtbLjaoRzPglro4Op4sEVogWR/VpfN9OQ
kJQYp7spdE8oKN8doX5k03Tt8PkCVnMu3CE3J8WtTWs3vizgYHrh3qyStdu3EI410qKS6R7x0h2u
tdNe2dbWxt6A549BHmW29kzurm7SuwOZDrjoQwMfvBaTdb5UaflPg0vxxqWesrIY0XEVy4uVvbYi
3RCg+lBFzVvUAYHPl+A0EjEFsUTfhQ4XCvqJ+ykL9lTE3wK3uadyew0wymeWgA4tU8aWFKJTJvLn
JjK/54MjmOhFDGvRU3k+Lk+i4cEo4+eFKhDqFGUoHpcHZmPPhGq/lU3yk9nvCyrQ5ohtPpnKU7BB
9/Jml+eqDL4zPICPETFECSjUnzWAnMogbKUd7XTr5eYBlhFlvWS0GDKokHxI7Vy4pXbPXPM25NR2
p9bdkZctN4Xt9MzpB3+XT1jRTCJLD7K6yEIDIOAEWy/VfjLvXY1oIUQceIdh0tBN5lhWEpIVDl54
18U9k0acE8D2tXWZ2MQWj/Z+rHPjTstAsBRKBJAIl4maF+nIM4z9OPrqiDwuXlUjGUyDYeVP2lhj
Gu+m9X5Z/b0NG/qE+7LOgo2LhAMj/tLkWdUQNu7mBVkGc/rT8OaJGDNuAiwcdxjXyh+PhYskHZHT
D4c6siHgn7pWqx34PrvJYKDaioBKHyb2TG1ep6yq9x0j9KrnGdZVFCDj5pl84fe2yWZlF0+fSeuP
wuj8vRv8csnsXI+Z8Q6PjGdNDd0t0UVIznH2XWsxVC0shvZOb3wF0uOmYYSdB8GHlYh2TYnI22Ab
IHwLE2dd8p0cuiVP3cX9PGSLtFPkwuEL3J+Rb/7saujbI51w0AZHnJgxSKdi1fjmzU8x/bZ35ahd
1Px28YzAWA70qR7ne997xT8P20NJssQk192YnCfdecrLa5mIbpVk/bMMQZ8zzztWpaCk6V5TEzW5
631Wg42Jf6geRjt7TGbowNdyyoZDdRJ62K/ryuKO8EmBR1V2Rz6G3KhQDWD4zYbBdc9tbR1lJwjU
sZm9HawwEphNwOzQHRwJDLfEEzW1XBwaw2qb2OW1Srq3IZ+DFoek2wdW/quPp/rS4LQRUt7WbWbK
VujzgB0t8AHL2vqR/haP7sUPf5m1BSZbkYfmMeEsY0/SPSbPef8aWDHuQh5ztCi0whUS69XQ4OUw
FMPa8xPmzq7dr8BU90msG7fUp7fGO5bZLSWWIScfyohPoqX64nTinjn2i6Pntzr3sq1WiRiiRfiG
xwgSds/co2bS1xA96AZn0qFL7BCVQ4pU7Xoue247E7G6yX9szmjrpBEMaafpniBTjjJPFljYTvec
9wklf95Tqgw6wBUsVJC4g7j3zcAcTiN3yZOZt04dx0DR1L0YGYaAuoXlS1eU0KooWNnlZ5oovF9k
f8hG6sxGZvtHUxybvGlXYwgwVU8Un1w3fW8p8vG0KbSVhPRQZ0V0DJNuHkCb320kLiuqlSF2J0P1
oOc5wIppfxQz9BT8UFRY1kaqMXZtzjU1S2iy1V2INLBlMPIYOFyVsqDY2eroTrr7Dn3dGo5KufWl
jUv6COzhzIk1raLiF09tD17GBYMzQrqvIlwqGN6thiptHxWZ6ZuaeKPZkP9EXf4S2mqdtdRtBhw1
jJ6yJmOp8ph0CscPngiREsFatbF+aXp9lzOmXI0uyul4IrFc6Fe/FNZe6K3a4RB5nFTirpxUbiOT
wJYp5OEQhqI+9dTbUw+Ce5IOr46EZKo330DN+P/lBPWHimwQ18ldVlBWZ96KT23iEL3S7fBiwEVC
yfjcuOCnqqJoX1qDhigWP8jMz7dTY/Ew7us3LHq20p7HnwXSuKk72ik9aRYXr9KZrINrFrCZRTHe
iXrGhCroNMRvwOFz04pxbUaeONqNrYi4LLReIMCuKQRyozHNcuzXPKvytWvIYI3lioTLieq1TNZE
tkkMoOZb8poNvEU6cgtbWWWvhRBznoI62yK5NQ6/bWA0ziGJUwhM3PbIfF4rh2+sbN4SPRGVmNCh
WwOScbzuZvs2xOI0P2P1OZzC4lGnhMIVJVcB/8o2SmvsvuuK6R7vbZTjjqCRDtSZUZYL1rN1vLJY
J2F3EEzciRfOiVhthdwDFlt4xOz87lJEhLeglX3XHdE85Waw7ZLxZvWoLju3+1YHaD2hAVV7SRAN
XXRzHeKJRtovQUoQZZ3wo7ScduN67V0Ihkrh0DcxRglHyuZO+Yl/Mz/RmDx0eqsRPu2hgOk8Yjck
wgRVwqc1qdCZhI20JGxKrmQ7wG6NGwnVf3kRY0N3M0jziFFJMTGssLnmRGl8DqH9rpu/umH6xHqG
cAuMwm31MNWOjjNOQB06eMd8i6OF6ez0DAUFkCHuNTUiE+oeWt/d92DMDik+SdRt60j77lfC27ZG
ReBanBYXkD93m00e6XgCTAfYa60bjHSY5yDuZcTKvHaPsY9Y44mRbnhsHxMrGO+cQAfbYOojJJQc
NyyGnYYXPDzk50bL9F3lPeBxwcBQH1+7wThMtU5VeKi+NR2IiNM3azOU9XrofYOBYjbx6cNLVDff
MweIzPpldvGDx2yfSTBPxa4boBoxHWgHAOjI1xizHyp049eQPBKtIMyacKdNX2ufVdF9t0JyvbLg
krZwK0X72XsU9MuEEjzsypeGogB5bz6+v9Kh+GF96wKmhwnuDVsEOu/arF6L3PE0uEQX5EnyqIkS
93x75JKbymJVQEXZGB1zPnf2xK9L+aVb/UfT6YxYnP5g0PfsZ9Ptvsg+4G6QXon7KXgvM2PTrZ74
RglXVZRQfrGzfYQFLmTDTaolh1wn0LkKrAdV+8ldUXNtW2oT8iOvxtKHHggIbijf3kZN39+X3taC
PbvxBkHaRvs+jsWVJ2zCKNhaiRL5XFVIeCDlbkxmwW7DvIPQNgjyU/mZILJiqpA8m7ofrCNF6TUq
7JhXFE6ysGiv0kGZq/2k1t7/0MID6KuOtZO472pgtmmQP1139mYRTI2qGmJdx79i6NM+9Kf6Gs8L
m+pbDpP2btnkZIooIyoPZerwbes5giYYDjn0Rzi5Jn0pweqe5uPiX3XjplT0w0FpvCRtnHAd6Lca
e4mNYZruOrQOnuPYGzH5tzCOBCo3atpFnffbKmAik/foIJJVNRTqqIb6pXPLaW8mVrztqux+gDIG
dgw6Z1WZ2nPzEGzstSk+wgNYLUgcQzj6WFT62FRQHd5aVd3ed6X3lEl+UDllq7w0qvvGb0oyvHce
D32vxJOlAd7AdexaBSNFfsqMTTR89K2Bi7gLLJ+0xqvlwCws6x+lwskFRRdDoXzrV+41BxHblJOo
1wxatwHSwQ6IFc+cOWij/0qqcRM4XUN84V1atcMO42+Yi8G9P4WX0GGuwrRsl5pltO61lHqM0d8Z
5A8wyBm+6HIxj3K9B8OqHlWbUoZxwtdsBP8UPJdCHKQrbfw1kB+cBJZxH9tWt2lkHu60jGQEZXi/
XBuOZt68Dk0XrAQ2yGt31NduPdI/W9OnGLxDZRGTnfxyHS7QKc9+qgFtre42jP00QozkGJ56q/xW
pZApGi4us35Bx3HyKxg+YRBtg7jCxaM1V64vfs6KEwbiuJPUvmmtA9M9mzCvM/CXbRc6Rx/Kzx1C
xW/GHDMelhpoe8EP4IrPOkNsiY6ooPi6GwIPU5skIy8ZnNp0ySjCC+TOKcZrZ4Ee2CL4Hj3AQKFX
WQf9tG1NqPtddRnbNNtDyziOXXAlLgTpC7WI1Big6ricMxzHWy7tr2oaLkK0V0ap2BZHpzSgBVen
BiGo3qWi5eqeR2fgKFcniQTD2TqncmIdlN0cjYEc9Hx41sbJuLRwgUx4wLsiPuQVQ9zGt77M1GpX
0qlvWtFM1LlSHgb8bibKTAXpqfKiUwOWRs3t3RRNczYIi00ib9xpTeNv6qlY+yLiaokfM5wZ1iF9
fVHtsVU6wpnkUZ7qJvr+8kfmECcWDBaJ09pXaLfvqUg/miqauPrNfa/4X0RMeCF56ztnqn+EFkXI
JJnl9AkImkXGk1l44VpgUUaFAcTW5mfuqm4H8Yke9i5pkm/8/0/uR1VW/iakXkCZlqJ/7esrrWda
ZYdfQz081ab7VWbNzRvrZ1CIYG0mGj75LsFZPo5SKmA6IIyZvQOOqpEa7Ago2UQeeKs2nxRTfh3U
2Q2sE0ZpH0bQe2sl4YnNaJZskOczU8s2xO4cu8HB/OFutMa9yx0kw2Kf03EHjvZmtfEvzM0klWc1
7AsdWhvy96j6km59I2eKarQsrkrsjIAnJ3067sr+IRcd7sfyw0w9uOnDtvViKHW6KMllQHdazvEz
2gjBLjA+XfMLQNPbRpN/GaCkbaSBNQLU61jpcHr96G6wJ2OVxNGlLDRSK6387KBWS6XK981o61to
czaji37dSmdv9EOI21ipiGBRTyYnxmGN2z8VdxWT0hBFJ+mOEcJrXzX08PuxTL6iQs2mU83Rkhrf
m1RO4VDFYXjLJGzOQBv7V2OK/BOVjfVQkz3u2bGxHVz5EpXVg9USBIFNNR8j3vQ5XFePajl6b/vi
pEyFFHD5Oh51gqus9Iyn3iP0b0z/hhLEagDEGAh3gjm1V41Wbvvy2ky6cZJ5t+ulFm5UyqCsrA+F
NBi3UhOOZcy/N8itF02XOKcDCiIlt3rZ3IUewe2hTuwCjCPD1+qtn2nIlbu3bKi2VVczBGjCB81g
0N/L4jME0FMJYZR+qMUbbTTfnUZdhd4ccj8bt43BeDdrUod6kIVYKMORJegfmtD6KMUptOg1yQl0
gcN++XAcCmEjc+/8LzJS3il+CeW9gqDsB2Lg0LScLCalUcgwYgjNK4KVa9Tr17hvYXsYxzLM8p1B
ecDJnYfB9GcqD8PRUhGkOMJ1LSvzVg/xCwxLhqP4UNlNh1BDOvdysp4DK3kS9Ck7z233aTXt/dK4
C3iSIxZdtwUAGdGU2yShGkliZxJXK1MN1gYaJWteyGCnhBdT51TN0XLHRbQfO2PnNg2jEoqNPpkF
q1LLzmKoPoOk+0xrsIpkWhnqKVNty02D5C8o3szI+YwH+6vtCvz6zY2lZ+Ue83vwshFjBcWs3Yk+
KMkC2JeyonimXa1ieols9zVxh4NuWkcVMVTVGvOM/Q5yDwFHp+WBaNdeuzr/MoS2VXrJAwNriM4X
O1vxhNX7j0piG5h+CEuQw5YeKeo+Oi6VuKwpblPgb6pxEvuoMb755LAq5X+P2pkRH0dnrYdIAdGO
FIh8ONs5uaeFSYE7977puLi1QXHF8KiDedU9q45aTBMihi1c54JwjEC7oHzKETKs/Gk8y9bfxJNN
ihJNQEzOFj4pwKzezvaqJ8vO36uarDJNd/Hah5Cmdy++oLxs+cgKbO+5bwwGbPaGLhcEGo8EaLji
W0pAJ3IT7MVsq3qXervRYKkqUkOH2Lw6hktmKL6BCTX3tgwO8yMPXOA2ydReiUiiTUfqEyj7UVn1
vV0N3hqskWk3oXUrTVkPWevUWwmnp/dgPg7NyWxBg0PglEr7iZMDUY/UVld9hYMkvFTT5a/twcuz
zGBe6h4pwdM3xkbJc23at0b7muuUwHBFmhXpew1hd+07DEoYKPaoVWYYED+pGNsJPRwpDjD6Deof
yjN2bSXOrevih1KSDJnSZ2No4RYUNNvm0peiuRhF3F4oQEzAer12gD7Sr2qtHI55LcqnRGjpE9Pq
+fWyoajRP+JTxGPTCfCCDKLQWFe2Xu//7KahNnRbYg3VddkEHQAcwhbf/54k6cOEftwbtvZUl0/U
YdQTdLHnUse8Y9lkEe96r3z98LvB3CojwHTHp402f09EIR2Vfm9qx6UdZOvhcVDE189nXRZoSw4R
gkpgaz7Zsq126mYNw87GxuU/27LYWxuY+lyXFnh3jbBdEgradtpfxdD9WTC3e/SE7O/+tV0wNsBK
pwfQ+k97Qzm4WIgzOKl5/3dzRrTafQjDaDnpsj0rRqKnIvuBuciuNFXwkJDp+aICiFNF2Td3y6rj
F+mcATdt4yFpX/wqzE6mopYow77lydF4j2QgrDPkN81ausOl1+l8l0PHyq/XIWS947KaZH6yR9gg
Nr9PHAb9maxCimbz21YZrnOp8bvp8laeX95AXcRleac+JrJxCryQggTN+1blB6bT2npZjVGeXnrf
/JYrjc+h61dLGfXzch6DIyllVOq8nMiWkPqU9IPdsrdJ7PUIpxdVTVY8Lgs7U9Uurbi1sMqKonXr
FHhd9Hm9XnbDaC4eecP4UJHBTC8+t8njKYJ1Baj19zxpPQ7MB+SeIoW5axorvlJij3ZFP2QPQPAz
c6AsH7GoczdFGHdPKZaamxpXheexUs46QH3zwtirWoe9k702VN+47+z+Fk342bmZ7b7JwZarTGuL
H6IqvwiVRS5ZyZvXJfnPoZTIBhPrU04Q2TOv+NUMjChyMBUQjmLd6SUdx6Q/BAMjmlV1ploFJTfH
hUY4CfQDookZ7nS0nop9BBbyBRBxsppJfWaV++jC8P+I++S7J6PqXWdOwOit9r+bYLerNMnGXVyG
RKP4hnokTB5fzcylC5oDl5dtYVoiqZw0Bj+dUo/LDiM0XDqJoNwuq8uOKqY4lISZxnCHU/1uV4bD
1oFitllWm/kEhWt6227wcNT75z3Iei6gT4Oj2b0qovVUufpOswxciOc2y/l9MMH9oOzu90dddsg6
aPeyBtNamiznHzQdnn8XgfcXCj4bivTD1KXERQKBXkkLyg+tshMiQcvowm2mbRttSJ4xMYjXlWE3
P/JMuzftsg/BiB8nL4h+qdx+h+Dt33rH9IhAbpDN9m5GVcVXJ00W1sk1e2/H5LXj/s9NcHGre+uD
7s0usHKJ7C3qAf6gKZ0epVs63wfHLNZh2E9PvhEXO9/JsdvJ6+4Odr+3J7U5uBJrWm8sleqvMAoT
DJOiB6WnT3IyzXurzDFasJweaAIssE0jdc+FA1AUFul9ytRpb+G1cElTke1bhUtKJgG48rQfL6lt
NXtLwiqQAvC/FUZ+MdrR3ONsE14M33T23CjuOU0RAhR0uNxldxLSyb5E2n+w7CR6ZDTCkM5wnZ9h
doevhPPZMA9f1U04Pi1NY3vSqMr8p+nQ1f9qaiFzftLJ+N53jU3v26bPsKeSM9ln+z7A2xS3ZcoZ
yzYKnvtOlX207YkL3ZSVDuoX9I+5WZOsnATT1oyn/nFZEC/rri3sJHbLqjG3MzqUuKFV2vuSro3g
7oRaNq4+4dGM1fD7uCihqOyZQXUHCP45keaHURWVfrj+D03pY3uDTonZoHcoSFGBY9kjBkaX8Gjh
KryBtDNsl2194QWPjO7h6OO4CSZEu2Wb21ubfsSeaVnroyC/x6LssKwtJ0Kf5h8S0vOgM3OOZWEL
OyC4mXvo7zb4nBVQrmMe23/agX9sTKztrsum0vcklm7VoaiIUB+yrNnoZg+7ggJKs9MSwX9HHGS0
RY2IHlObUmpZZn11eSxABJg3UptM17/Xa1VhwEcd93fLZRXjfEpN8+LvKZYdhR02VwdIHc9pDxuY
vr4awagflsK91DI+BBfm/2djaDv6QTMo8S8HLg2XxbIDHSpw8HzwNJXQx1PfOYbzBFRFlXXfUf+5
hrmC1oJr4A+qhjUgj108mCVGFfaEHqdoARwtV35Js/Af4xDhja+opy/bc9d/xu5Df/bn4a5SyGK0
qKW9LE5FiSuUPZI2HYxSbZftbcSMqG/LGyiOiznRQLxqAnSZ20TOGlGvnWqXq2m1vGxGkkvl0GFl
bmunZVOVpOxd1n+/XLb+3d/5CNeyXPv1r+3L6r+22aZnHHOVbnuPGiq5V+MpMsc/C12vH+OW7zoJ
+OJ55NpvRoL4QC/T8geg3actSuddc+VrYxjNUTiW2HtGEm393ML1Aw/4V1EYwGcoPKTp0Z+GBr5M
VRbfSLwk1JgOE1aGtq2t8eThshWMibWBFU7/J4f7Uan8aywx9Wxr8y20ax0GaeExY++1u/52MI0O
W1Ed6H6l91Z4CHLJ1LpB2uWZ+XvpG9/JJ9eeMMwuTtLEZjB2JwgJQ7tTeZndOh0QbdQyY6ch4frh
BGtOkG/bW1eF5Z2hqmynIxA7Fm2Yv3rjeKQYKd+N3ipQPQXBKY+65CkQ4a/l7SbT4x9UQ3F1i7y7
D0JQhmE+YP4cMCjBtBK4gdIJxR47yY8ES9LLsrDk0F6UaKHX2h4WBxqzdAVB8mKZsRhWSxu0nPNL
aNpo4MTpz+o/p1ia52V5y/OsOPw9dWZBCxZa12xbhTRgGKYjvi3+/bImUwRoboft/bKaVLBYoKce
e6++dwEEm2NNBQR2mB6vC6VVt7EDV02kUN/dCdw6HrL6vcjyGzSP/icRzZeW8ehX3TlIsmRIgn0x
rQoPmcBKYyI/l6P9EH1LPsCQ8UIxy+1zdOINOuXZXK5wFQ5zplGuYqKl98vq3x1ppuXkIMOz7Ch3
X+NXrSNG3MKQ+uw5kfJ3dQnFtx+c+hhZ7d2ytiyWJvbcbllVs7pI9CH1ssZ9jAddO0oPXVeOSp1Z
eoeJgon4ahPPu5c2lRbo6yyjJlrZNm14rP5kSq/d/T7ENLJ1ZYb29Xdj/qd7g2QJu7LdRwRDnOSf
9/h9fB/kFVcW71FDKTgNZdPv1g087KcwzeVTME85Yr2Cq/PPNq9um01KCQzqDpZwKFfMh0r3vLMy
k+qMluXGnNh+0ZFV4TfmPJS1i6VsAp/c5UI8LzttXO038EDKg17CE2w6q9xLF75r1ljhtzgo3G3Z
YY5gJgM6KuSdhOd0SN2G3HmZMlg2fhFqXzvwteBLdgxJraqxX3LOtYUgm54H24o2ZZIhIIIp8Ew1
cztwrgfLtuznqQoonLomM0xEdszNMXW3RJOslr2uBdI5Nm5wBp7HYDSOs/uydqp7F8YaEHoVfyg3
v6tkYr9WVumiqQixA5ny+FZqFBDmBu7/HgmWWlNU96IP+CK/j3TosdblWJsPYEtU3F2VvfQZCiUM
POPHJAjwjTKaAogkc/f96JinhGcEdJi8BdFOijP9W7Mfc929F/w+WzdNrcciI/4u1jX3ZZgti/Dj
XSklvH3dBtO4yucMhtYdjQtQZ0bhEteteZOEwX8p58Xvdk0lCrIttD9HLHuacSQhuRcBEYSI28G4
tzAS2yfHaqPn0sGzIsbobbusLgsaCNdpnxjZzyogjIf+Nli20cAQlAOpgPTHwG8FybRdeHJkVl36
qM+3aZ41r2ac/Fz+asP6Fdt99JlwrVJMHwm6mI/xsCo6ifmYzKWmUCWifp2sGT7ogy8hfx8j/cxY
mV7+5xjlwEtJM3lCUuWfjGb0T0Ce4Fu9CSChEhnuUp4NFWnY7JLLrn+/ZBBsbbQ23mWDyltCCgQ6
PlJ1VzXfHpdnctTHEBOGla17LOW84e+iyWICgGG9vkwIabftQOJ6HQ/WuZBmuo3tRLshkr/2XIWf
dtw9iLq3bugWJLB4/X+aBnl7XYauIhoeSj/+0/RfZxWTTsZ6oVLKiO9mJa1velCVL2H3Xytx9250
jvl7j+H/155/H1P6Zb+vqwASyqQ6ksVrfeAZi+IfQFQX2+VlamAIEM+L0k9wmPSuOr5dpyqd52vL
S4kHrUam6v9uXdZxhq/uJouStT9qd9IOT0hGxD4DKr4Dldfulu0I3ymeLhuNfPDwRZ5bA/r5crW0
ah2jtQ9Lg3rZurxcFsqzwcrcNlmVOGf8ab/sGY3wR+tX0Wmkn38IuTUO2UBhzsiVfAikIR+WV4xC
XxvA1Lu/24cgNA6eBXC/HPq/bWGb/mnb4N27wuOgxXbYCy/Lwsbok+soF1tX5XiXNC3a7+Xl3zb1
CNzx7zbLbke3MWvpCJaJoRmGLxrm7ycpG5369PzS1GB8La+WRR3y7IKeFK3+butMb1SXv+upM6W7
JMfHbDkYiSNOTf86D+VKQJq6duiuPDCy/zoHAyd3LcdBh19TotXCrq/z4weMDORDqEfyQWWji0Y8
sDb+aOb/vePQdBj4/d1aWpa7AWm1NsuBywJrZflQH6q55bKh7uGHOQw59ug0cpJmbhNw44UwBLVa
VpEyFfvawmlpWTUFklENreZ5WY2deMMD0nwpfdN8SHPxsmzuY7xbG0GGXDLK8VYbQL1MIdzjslez
9StJmtMjQdniuZbT71P7mWhPfdKW+ClxEIjHuMVXiPno/LGMDDfBwtas+55cpZsZkEzyfz+tmD8t
w7BoB5I03P5+2uWUKZ82rzFoVqj094sTes7jYtcUIbzo2Sz9tzv67Kf+d1XVEUo0HwrNsnfZMQ0Z
Pfuynunye2Zk8rCsjbk60VUi8cmMrZ8w1kUWGMcPeLsNm5p69nao3REqU5SvA4wK7guGQkQnBTbw
Q4V91tL694GuFcGdVt6c6xE/2FodP8A3C5la9I8p+RdnDORPrTZ4N93k7Ud/QHXk+w+qS7/V82bp
o7OpUuD0pk2929BYyZpCfHxe9jZOQibGmL6GBuzpRhCxM/Sad6sQje1klQy75SjT7ClHtkly72uZ
/zol5+UtPa3Tzzi9ggDObxUkCUBuJbX9sjqm4/eJ3Fk8rOrypQ6D7fKWfgM2ZkwkX7ddZr4KVGNp
7F2azALx0HXExQRZXUjKdi+9ssFeEsMJ4IWK53HMBHZD/+weNDgMfw+ZpmmkE8Vi3+bRatmoTqLu
OYza7pmgJUqHGeTQIGQVyxsCZPrx/W8Low2+9YmVXZb2pJ7Ue6tDaLmsVvMJZxR3PtdyTF/l9hpP
EX/vW/a+acfqOkj09gwAoNpXGnerjklmaznhZ/TYRl3xSYZTDk8wnLMGBGrbqfEQ+vfJN9upP3xL
k59pYEJ/cdSbZdpq2+BMeKYa6VzKyVBkIPnuj0RTm6Wp8sD5zF73nqaMbLhRj3mS2FX/NJV+t1re
z0GkmHWOeg9KqIqaGhiMaal9qhFVbovY8W4QBy5L0yYxv3eejgbRdAw+FBWd5TsUQa/WLvOo/3yH
lDnU7+9Q5Iyplu9QoRr6Fkv1AX232wUqFbv/R9h5LcetZNv2Vzr6+SIuvDlxz3lgeW/IotELQpRI
eO/x9XcgqRYl7T67H4RAGhSpYhWQudaaY8ZyNK4pDkjmKmCPm2i2ZZTOVV9Wb3pd/RgdHU/7pSlH
arEmaZQsUTuTJ9Gk8FHGJ30uD3J5pBi+2xRKVK3BJsMRlYJ4bsHNex6G9okSaP3drnZVLI1vdcFt
Agh5iKCcq0fHLY8V8cysAbjQaenXLin8FbysBPxd3OV7InNYRk1nfzQbIM/YDOv1jH0As4uiG1BH
YAPt1ol5jBVt4fZSsCdtZM9i4q4L0V/YKrVACJ3TvWZki6zusIzwGq7QnADjF6e3P16g22iWjquW
MtnrWZa813VqQadWEXpU8WTl8DHYlr6yKMsWIsE0IKaIUadVsx0JBCj6IQkqSGDLuPSMg05882BO
B9H0487cjZhLipboFzOUhPwRSR8LMnUaIn2fru0yPI58I1n6uN7MBIAdpestB/R/H3gUTFYKdRYC
hG6N1c107OiedLr/0Z/H1qxR1OoLtA3U5u13aOM8wyh/uXi57q490EEr24/T+6gjyVFLcvtd6+QZ
AOjmqwy1aQ7GUTmCTsUBrYmDZV9I1WMpKzevjDqQOhhlDanzZIR4qISKFe2bvOjwANEGqP2Dd2aP
gRg79S7Iyru9ptbmxZgOukrdopFdhjAwJ6JYc6AEc4f+j1rLUo/KjTqyrPic31RVsJRrtmyiT1zW
+lThD0GTrERTDMhB+Qa23th+TrOopLKqLDkh3jQvceFWJ7uVZp8TIMuwNAuHb58vU2lWsapHRH3i
IjHQNEE/j2LfRXLBC4k+pU57zK6DZCOabeaayzTIqYaQ8cZxPOPJZku36xyKAESzGgZ/AalGXoum
FWW3mnTXGTGVe49CfVnVjfGUDx4CNueq9KF+IHUBgt+T3ynDkldhmbOlEX3iEARptUdzhWyZufKY
aUt3LPNN3aYv1AIjPXdcda7IdnjthtQ46+prQ2wB4Qx2FRswZkhep8GszKKrrAfyXCY7tBB9HwNu
/qINqrITLVCKxtlJX8V00RMYirxh0frr64RxJlMVUUuL0mpbhKR19eKhofp4DTYXlGsX4wviF3tW
OmSmQ1L/ynQDCuC93n+2XPejJe5VPZSLz7H2t9bP68RN7udMcR05p+5e7chVTzfAnzM/ft40NgF3
/s11Tu9R/eh1G68bogPKxuhgRO61SYZ2DY4lOnz2i7OPvqInYdZR2cD0z+605E5/J9rV2H6LPQrz
8Wc4uImRHcSZOFTFAFNFjRsMxP414Cpy0P/S1q1gnclesg07fCg/XubzFdpKGhZKOLH7ptcXB/Fa
LArau3/+4//+z//71v+X95ads3jwsvQfqBXPGTyt6r//aSr//Ef+0b35/t//tKhudExHt1VNlhGR
GorJ+Lev1yD1mK38n1SufTfsc+ebHKqG+aV3e/QK09arnZdFLd8M6rpvAwI0zsVmjbiY059UM0Ip
TunFizstmf1pGZ1MC2pkZg8Oob9tJNbaqdq2PGAorxVTxMFOCnuWltT7FndS0DksVDAJiJdeGOnH
cjS0j0MyKkedW+uW3DDvNbQk/UhVfr6SFK+5+5wnBsi5YaCZBSCT84CgqJGui9TuDkaa9Adxpv08
m2ZATklZxlF36rM1ObiqsqmDJrvkAaW0rj780nJSeWP4zrD8+3fecP585y1dM03ddgzNtlTNtn9/
5wNjoI7PC6zvJTauB1NNsmPXyPERd4vpHPV2RX5j6ikWxoAzGWUbPeiQ6fCjOywdsIFF5R4kkpvz
RJcNgDd9dXECqwShQF/vmgblpHLro+r7Vztvym9FXDa4z/iPBeX6p4Bs+KOsPsZR3dw0RFPXiFpu
0Ws3dXhQXCSGohkrJFV6TQKeP11joD1YeHFVIt5vjEdqLeLZaKXxToymWfTL6/f5L68vafKma0qE
lq6C66nr1sA6qvZA9Pnv32hH+8sbbSoyn3NLtxUkX7r++xvd2KnNgtVL34iIdPBieP/EO+wlDm+q
AcoCYR+0PPEefw53GVjUKk23H/P8qkEpDEd06+tjuSesgx424gOXmEODaebU2dpT/bA4dV19OrXU
H7Nyw3xrC9ZdhZc7G5hV2qK16/FrXd8NFfHwEYOYpZyozaZJdPvBcJWzGE/Y5RAxV3OUnK55LMEb
z6rWHr+6VfTQE2N+4B7wxwvGlB9cZUej0HDWx3BLR6M/t5bl75suP4gWkMDh/KO/PePzDIGvzVP3
rtUgP1Lmos1d/XMKl9Z6+nGpKunlfGR9ss5Cqjx80CEg7IP+KrvFw9ArCgZvLbEku57+L570bFmL
oTHkFxn6/5piIfOjaQ7BMUXDeq/ZmAQFmZFgmMrV/+5Vp8tLDRbC3380VFP+7bOhW5plmnzNTNVQ
ZVW3tT9uf+SUYauRK37E8zQZH3XF1peVH1IW4sXzpm3cnWRq7s5vi4uPQGYlWqK/ThoL+uU0Ktoh
6WrKpnNt3XU6iwkoZHcpdTBIUSiPI+I8VhutNfprUZj5GfnMDOzNcBVdJHjbZSvBnxVNMaCrzr1Z
NupedFlW1+4rvL1ESxx6V8nR2IfyknyvswhV11uyfrRWGUFWJAG59pTZEzRNJrJgcPd86pFGS3Yy
3IIWL9YitNi6tsjKVzqOJ9TEWja5IPaJuR+zTxTbyKDOVrpe7rwGWIaReMkqnJLIxMt/HKjMpKQ2
RgLwOYB0mzTmdIU1XSEmp7n5qmiuyRoqJyjVek2xkyc7hvrnWSlGRBv3IduGn2BRyoFzrpgo9fIR
ttpZWMNEQ+ofxNnnQfTByhnZDO9Fd+ZSVv45tcb4aocgHJEAhRtwJWzpESLpF53Q/Em0mvqEW4p9
Q1+TXGTLP2E2IGGM5fc7mZUVZVeN9KgMTbBCjrKoOsVsrwVr+OtI/fCl4g+C749xj82xcV/4uH4i
dyl2oi/JnVVWJ8PKxVh7J7lSg+ZjaHdOrNr53WdbnH3OsafZoulF5tF3ooUKshg/cYlIlk/d89Z3
89vn81ec6X5DkWaGJ8nHU9hzql/mGRlxcwSD4wqMj35SeBZC16nVhTY1xUGuydyken7JSFpsh9II
rLu6xeOipG7+j2lhAdNMBjjTXuXR1XdRVfoncYAdFR3t4SwaIxI5d27r/mPWqOMmHbtEvxMjVmD7
c4UkM6bQXOrwYdrZPHNQS4RXQjtkzCgZEK0cq7a9FwU30RKHJHaKJdKyYlJXhFdx0HPK+Zoc+XfU
+oe0HL5XbqvdAL3ZoiWe8qE0/tLy/9WqwG3f8Lj+Zax1MaxkIZTMvdwct4he5K04q7t+/DgTfdHY
wR7oYnbLTVxsLcMGOZgprrwwrQbN2Mc5yrZolcB9QT7fqhu7IIcKwwGgGCyoVSEN7rHpkhG3C8e7
or8P5nrq17fUYEHodmX40rfBW2hL4TcjVfg49yivEOhAYw0G0HxIPq3IS6i0iSGFFpL9avrVOwQq
+zl1MrCUuZLcMu7/cxfJzeLvb6iUC/1+Q7U1DWyOOt1UuZkyPN1wf1lPRqbrp11RWTfoy/KdWDF2
eUOaF/XCViwmewnABWGmeCvWmWI0Caofo7ICyUqMfl4rRkE5bZDr55d/d/3nBb5ae0QXSnXYpQWM
yLRG/JlYuncIFWrQxZnZYLsEjrXFWr3oFZLsoUNBnhpUMyloultOWm4Gmbu76SH4smaYS5J60vUg
fxrtYNziMSqjGaTpgsZe2B6V96JpehbL/qIuDmOtZE+Gkc2ocaVeyCDt59W+udbsCrPqVjVvaJmv
2lAm34YaIz67Dqp7qJHGuvIQq3l1aN1QV1wDyazXnuHrayTPW7nK0hdDAuDI+l056Br8WkTTxsLJ
zPaRMOyjVanm959Tk8khUkxFZqh8TLWBjmRdLs2NWrUOOhnncQ5UEP181uyo15/u/OB/D6oaJget
7uxXNRmvJl/KV0S3b5bfmy8USzV3TuKOTy7rk1lumu0NwAD6Okdt7uMQxWTRlP1FlpBpQtDUT2lK
MKuzSv9Irkde9Y1e781Ot9aq1DtbxyYbqUkZ3iNdJ2OWiGPOYMKndYIsWDV9bh3R2UvEG4bxDKXM
W2QZrlNpmMVUVNr1Q0VoekYxQ/fIjUtDQNErz4EFMKvKO4nSlfGZ/0n5jQXAgSS99WZ0uLw0mb/1
WKati47/Tkvy7jRkQ3FJ8+IVRZ2Cw4suI11Xii0Z9ilc3hGsoj/pawtGbdIte8oAXnzPWCNF9R+6
5oQLXMSWfAjXhHfGC1YqiNGqNvqmF8hTAZe/DQVFiI3Z5CSXY2+pEn7fIasn9+IZyQL7Fw/fYPOx
c8bmTYrCZdOgEDazUF0P+L5BqImaa5K52lJr5HZnhUPEDdHLqTv2c/hzyHpjxHivRjEulZzABVgw
mGUUUBNDl6yPg2giPaNGtTR8DAcZUCyFoLQ4lZOQUzHp49SZLqf6Md1FwS8vIybbQQ0xVc7ijSrh
7Nx3rHHdidrRQFdGMGInD7ioIMCW9PRN81+60R+/pTyYWdWm8kUtxnRNAZW91iVPPUtAUCYKU/Fa
eSWhUa5Jbfu9UeXslid6tGz46O0MLe8OkpJac2Se/TxzS5nHYphQ39Dfiyo3odXTplWK6C+b8f6z
67O/GpV70fookIuD6uM1/tc+8SLiJ/Rt/JxoJLfNwDbmlqx5D01bVMc6QTUqhf6D6DKNeltFynDC
asF/sJ0ymRuADldiMDTsZKuHEA9EE6VocZ+ZK92Sw2pWUdKNluGoxSP1X7VUg9fAPAG0zzMVPoAz
FRAgrd0Pz+xPQvJdTnUqsCS4Vxvvl2nN0FJ75zxpkTWscwLyuKawXVELmz2MMfw4iGYSDfz92BjP
B9PUzq6SgaMLtrLhok0TXShzv2iyU//ow6cZOR9EImTXXMAqI9/9/fNEVX/fJeu2btgEJwg9GHw5
FcJRvz9PCrbtYxamgHhrXysIgWpDvu1Ge2U2hnoppu36CHrTsesfrWnsszWNiZn19Fjvf5v51+vE
TLKz2u3nT/h5XRBJ5aor0/EOql0Om6vBuc909nLVGofeNgeMD+kRhyHOh5VECO3uj4HKjNkFDGUw
Ptp2Is8pkabY03APyGHDK19wAEqluxYtcdArmAzcKMqZYviE/NrablCN2ANVyVCQTcvG2KhxTtYQ
uNtACy9BGjon0SXOJAwO5403Ap/6OaAYVNogi6QC06kW1LCp+FmwYCXPhr13JGG0YqXGvU9t0o71
QwRBUX0txy5+CBT7bUTkeisV+FsD+q+t4kbGEfm8P1djr9rkWecAm/Y2llYbV2gu+X2Up6soMbMn
M+3CvdFghSOalCur3LXg7ZR9mj8NoxrMsFI1s7w5SnFKsoOU3RycgsnXvDMyMKGYd1X6Ma4k1AdE
rpCOKV22Gsbxq6GiQx8iSro8I7BvTa5ehcdq0pqTaW9Y3mPNbq5JivFw/euMGIouwFeF8pkuV5Yj
Djg7YgTJIYQTs4DrmDzyLPsuijlU9aWpm+pM4aulr10LurOq5waiktg4d3GmbMMysAAcVMazjADW
743kmyJRyyNm8NvL22agrsgyLViJOdIgP4lYguf58NwRfyFrYBk7NQ+C50GbBZLd7VyxTHH9xttj
lbjvZa8AxUwNey1VE48Zgmc0dOq7p+jHTrai1xL4Grh+x32y0ejOWJRGD0MbKHOX/8w5Dpx6mTpS
ezD8ZFj3taxuB2yod25vZOvMppqQQth4GZZecOEv1sxbbaAw2EvMaskafDxoxTDOMzXTNp4sDc9A
n2dW3ju3xnXLQ082Dzo5/boLSFfze6ZNN66+QHD7c5ocFQj/pjsYCQherYa3J6ZFEVjnyHnn0R49
6byFijaWL17cxYvYtAlFhBgsx0rkzry4UV/heMWebH4LZPjyIxYjJ9Nz1G1VlwG/rFo84el4TMzI
/JbE8VsqdeWDVRT5f1r6Gr/HmaZblaNouqqAfwfzouh/3KrqPlIs4L7DTTYSh3qjR1truPGmKOCM
djIcjaPiJQnC/M6U6ubUQlO79KryJPqjMUJzBT8xL0Ht5X20ERsR0Qwq49emGDWzelcE+cUZ7Xjv
KkG39MseyQ4xzVlPtONFS0aqVHPUXo69yQ2reK/M/CsyRftJshVS/Z2SbFClv9d1Je8kuUrneQOc
y7fSa6U76n059fvEdJHua8OXFlAoQrJOJvkidvRUG2B6CixlJvb7YvsPZr4/BKh/NyY2tDX1ADIa
TEMLV1bcsrI0qCU/YGRVrtocgdLa6vCIrt0W+6uUoC7GnN1etF0v6/ZebzTL2oWd9ceAmGLmJpeI
iTWK2kVi9yRizDNcsepSpnp5aYAyELcyz1LYVhcf3eo+AzE6z2VVPthWjchWnjZDsjxZQwb99xrL
6YCixXfLLq6ha0vPCVUEsygslfNoTfVvgKe2n5dTHvjjct65j8tNw9PfSxQtozZ4J6hL3doKMG8F
W0GtBWDw57IMUCVSsbiScHB/9i3zpXGx1AoK7EwdnLBE9+Ck9jqOcCQVF6UDuz9dLd09+Pb6KcjW
uuYmzw6F1LvB9EvoJjR7abiXxvwkcolp6R6t0CgePNg6u05BDC/6vdQ7uUpVPGjA21MHcS4ax6Ve
1yzBWcnvq6H79fDZhwi+W+hZqd2JKZ8DotnY2LjkeEPM064idagm8cVBbLRguSHzoJzY4VilYooM
fgZ71mSbYLWy0/iCrrWwaQ5+iQJD9loUYSHg2SEJ+yvcGHeW22l1g1Lk3hEebJ5lH5pKAhfpq+pW
19rPM8Q51XKAVI4uj1yo4UFQ1QaXCJYH0RZw9w66VP2t8YJ7rR3T8B3EI8vVKVnVV9EWpUx0kadW
ZgcACMzoIsYSWmJMm5JOP8e0Ken+1+ucqMT4vktVfFyp5YQ5iIwpI0qqT5WeUwZmm+U+nqqiDBSq
NOW2cV67d3wim3sMojYs4713ixPfzYIXYiFowvHQPMZOrG1ljUKAJFSte7skHzsJuN5gZfPtJ4Gg
wEYb1VS62gq1OvB3gm3vufbRK1hvFmo8vGSFtwucuD5UcqStLCJ5dwQ+vXdq7pPJGhkDj5csqpUn
q4nyeWE340mz8mE9amq+0VwKHCMpBgsQkkCO/UrZaaUSHNC7xQsZf4knPEkR1fA7jUODeEb3vw6R
pbAzHHzMC3ruNAVVuF7ZahfLj2DMAj1+tbovLJkhmWCWhR0nbBaoGX3e7SxMjbrU79HYMECo78eZ
rgz9XW1QQC0Phnluu/qlzJ3+uaUOfWmlOrFGrxyea0WfQ7FxHoa4g+ljZ8FMrvXgucmwUdD4eKxF
0xlLarO97gqUt0YdEt1jzx7wndLidVJT1SFmEbwj8in531Kja446OapllAOlyqcVmznG0XUEy0VF
XqCSEKZPHODHzWHVdifRQvaBZA6cr50hbIqj3timnuWs9LziziCj76Kcq3mg+Mq8Q7Hbfam9/BLy
6fAQLS+QDWX+HfDU3aC13ms9KvgOeoF+k8fjx8IAXw5u1I8uzM+nvFbGdZOkkCimpuOA45LgBu4+
RvlvdalnHv9+nW7+5dlnahoBYhybLcWRVeuPOLoCqsQczEJ6oPYN0KuLIdlQjO1J7pJoW3Xl5MTl
Zw8ufnLcxhLre443n1fzJf6cOxhkPwbEVoXBdMrd0Ir78V2eaebn9ETGkli8dCxBl/mYO720AZkR
98VanUH5t2JU5QBV4zje1UR838hcb/smi77UVavPqGlPz5QoqOuMfcca3iyle/YUBgXa+CUZwp3H
olxcBPg3IgpqynhY+R8p5txIggfkhXciNe3j7PoQ4XoqktFi7GcLLPafY9N1tVNZ/yGTof11o4SM
RDN4cpka/3T5jywX4RtXN/PeetBUCaZ1M0T5U2yA7fHHaNUVILipSBpzGK6clo1U7erp8DGS4lk7
E51dXIEIGgd75iVGj9fJeFBJYe7yJDV34qz8efbvml1nACQca3xmar5NG72ZbHKy1r5Hc82i026b
nSIV1h4qATAnU9FvQQKNddoFvSU54MbM+C4uSqSAiyzIxDAjflyE+zlfS9/Wblacs9SPTyqsmO9N
1y1steJbUmB9S31D+hYAM7RQ0D3Dk6ZYXpONK3V5xiKLAvNQI7Jej3kkbyI58g/GYGRLfUQ+4/j6
o4+l2iKGLrUnRIdR2hSEkZKxe0gTrBdkbLzfQB+Ftc4HJCOqS2YGJAik3gXuQz8uIhAefFzEtrX4
edGgZO6bVQK1LSm9/LgInE65n7ZNHz/JVaXuQXZNUiR2EK9aHXAawnY/eBxr76ti2Mq+06JwO+ah
w2KXKGPlspat+t5bixhkQQ3DnVEMzkcMMsEzZdpv3nL8Nzo5kiGdKKDE2/cqbocvlOP0y5J4yto2
QmvqLrQwO3t69AxCzj2SHC43VaU+pXXvHkWXOIimk8RLAu/h/o9+vVLVWZN05SIdrlGDikmkRMmA
lHtx9nkQfZHX5uso3XOHslv2bfJ9CqcbAwjX2CtTgbhltni72KmJGRWlCWJ0aGRjXzr3XtlXGzWJ
tKdodJYk6cx7GaPiS+l397HakwRDmbtWqGyl/ljVFlLTB8ssL9N1R/x9Lr61ij2ka2fAU1Y0xWhi
IrxShpWR1+/GtDXD85wMrRSadNGUQuVQINi8utl3bbCkfYWj0UEscH1lGVhycfhY86o2dhZE59V2
TnCa5Qz07UUHvJxMiX8TSzJ2mR5YMt/f56Gf3Btj+Gs/HOl9nxrJ/TTfwDr8RVf38aDZh6SW01vU
YNUnfqMgyTcs/e15p7Xy2hwN/gCJj0StrikIjfzsJtUQxqe5Q9rkm4T48KyL1OZ+6P18ldtauBSJ
QjdKNEqVddxBeMue0vCcy8owJe8fPtbtY5Fr81HD54K1sbVN3EbCS6xmexnWxbNRR2dvinW2Yb41
wQu9dBEqU4QmwanA7m4D2KRaBZ6jX+M0BiuVS+P3GkeCqHpPXdl4SbMrwWAQfT9PEKz90fPrEFUm
KXKqX+akRW29ABt9FCkHqqmnHBE1iyKpkFakjNQAxrIYbctNXWTDqw09e2Cv7vLnnFEXVx9j8Kz7
hiLkRQyn/KVJSmqQoSEnGUoLR6HcOmaRtOEvTJkglSy3pG4fxAwshNiwBvGtzoFzUYIQgAFvimsz
Bd/EDAvQWm60wyHnnjbHTqo6ldOhk80Ot7dEmduKj7gzMkM6LVOD/miFt6QPjpoaF2fx8AH0z36f
fLL43E5jny30S7+0fl4Htbf9Dw8fR7b++vy3TEMj86OQqFMcS/09TKcZEqW4cj88jA4umgoGykHS
ezPH0ds5hfHmLhkqKEXTmde4bIB0NQ7mYeVKdx3F8csmdY0tJirFXCE2sSsgcZE9lx8iK4IAya1q
hbAlXJou7tyfetlw9KoTBi6gPHPKU+Sx2pncWR8pBnlM7QiyyNSSPTCPafgQIZg8K2bqbrlvQz5M
LeNloJLYSozkkjuVdIzGtp/0poCvHQk0VdRf/LqtXhO/+W5ABHspiaxhG9IOTyFoJSwo4nM0eN0x
g+mKrsjOjqVjuetQ6apNye4UurNEtUPR3veqPO7jAE+vESeLoUjVWYjfx9J0yCrkPOu+O1AsNd67
daSEWLu49esARO+a6AnqWd2jFkhxyq8K3/ZUza0nfdBhMutmujKLvLn4Zn6IqcV6iROwOFNeSa47
fzZ0mX+2wuLSSX646fvA3LmpYXwceHx6+VcQHqwzPR6hWRa0753K85YMTVA4zz4Vy4tak8sdCtj6
REqMR2kTDAsElPj+Rq5+Krk7UcJT2EucSEg+2I4PUKKJrKvtgqJQmvGr4iE8yibvQdcCus3iYpnJ
9hNgy/bVtoPsrujKahGOTbhCn6bMuAN0T46J3KPU/fabZwyr0is6/67RHtpUd96NVrqwk17XZOfn
g+VgQxOps7pWQLIkvr1CcujsMiBca9OW8HXPMJ5EQDXG+DfISCLgyoCeawPNXGZuww48rU9qbhNH
S4fgtYm6s02y9Y2UEzEby5mBdcPgBhLZlir0rdMa/pEJCTzqrPWxQxhbqt2wXZ6smcWhKABASZF2
baeuSJJKIIQoz4SCrRPCty5/7u38jL9s/tBm5YNSOvGJAib5lknKY+Yp1lEN8+owGOW5C/V0nwNx
ZAv3FspNupcD7wrOd9h4VoJheRlk+l4i9uwsRrzBXjqTqDGmaOVSNKXBPNk520NTbbtjY+LH7WHa
96JL4eTe0fg71WkOSt3YG8pDlL2bOvLedzgrfO17lPveitLHH/1iMCKISbhmmiLajl99kSw4ja07
3MiMpKciDm+sTqrjgOByxvJJ2YJ+bR9lmzu1KcfJiiDJd5673SWxW+3Q99baiHUfloBZEtDT/YsY
xPOlu7S9ZW3zMXolx8iMTjGGjRNEoCxFO1DxakPBGEN+A1eaE1l+ZBnTLDTL4bE2NU3NBOnhKM0m
9cZ8GTj5MOvqSspIxWnp7uOU2nG2Say48C2cenG8vca2Ks181Ped72zTajgXQ2ic7KResfvE9Uv7
js0bK7ywfu10oz2PNYaeSFTKZRm8jCXfw5CdztCE1Xun3yMn725V5Dv7wh1Bb8KbnPcRrjRNyC09
kBp3LXdBcpfzdT5jFZSf0+nM0pVzwk1/J7rEYAsnctWh756JJsVNyVFSylfK9nbZpHMtI7nddMhF
IUrStAJvJPIWfQ2l1HwImqG7JsDu4qmVZ9gqBl4L2UDuJbDZHDIr/XEWRxqOhL759bPrc9rnXEfL
C1Ib/PSfV1rYEAxB/A7UxN72RRVu7MZ1dsQvk3WgK96hC4Jq5ZdadCSVCBU314rTaJcWSnkZ3VLn
nR2ezOssyZJdao/11ufrv26CzN5r2YCrx4DhR1/UsLqo+7iCFQTHo3fyQx5fwLdRdWCPCaiTMFy3
elluQs+pT5SbQ6lz4vJFddODjEf2G0DsTaOk1ZewxKDFtLQEKBwbQwqp5HWbN9EMv/B4oRBF3SjY
3K87Q5oeGcg5bOiOXymGXahyab7ZeXKvsIaYVQQVzx0+zR1w/HddK48+98IXr+U37PwoO2Nl0KzL
oT7afJVWkWp3K3wSh7Ns2cQWTF99ko3qVTWT8D01DzLkElgnvnk2yT2/WD4ktqJVqusIeWNZgAjb
28DK8fFAQeFJ1RnOUoN7KZmAAvQ3rMT4TYZ6AQiNNYkJUGnZwgjcjaNmHJAzKnPf6ZRnHZgJMRCb
RKWjcMteVjKCl8A3RkAIcrElTGld06p7U6jBeQX+kLAjrsxLUjXhTgtATNlJOxwTZ9q+GMZrqOTe
g4NkdY3nbrMyPZZISjBcmiH1vjmUyQEwTYbrkCBFiWMgJGXaNk+EJ0iQMCOYFs52kSUXqBdo0Ppq
LVtevLFGQBXKiPaYv2W0GuTaPDk60pSgKzxErBSoDmoAyyzvEJkGjvtg6Hp1ttB/RnmIZAWqVzFx
Ofo6PgRjoa7IINcLUdwFRTSbm11QbETpVxNOxRlUYh7FaNWgzbIM/UGW25SCR4yWcxDWRtnGM01v
u03T4DA62kr64sTWG1mX/lw4oX7ONP97MN1zDZxh8lbC9FclDouK0ty0QTus+jZKr57aOcQrm+qb
6UC5BTLxhk/RWyEH1q2Q9RHmTfRiDziEZJMLfTIdBgV1phryQQX4qEpwTEC4jKWVL/zJm15MdBwT
BEWoO3effbkENrI0uLFMryKmxUZvnu2P1/54sdhUVh5VDW03PkHrwIs3y1OKjQkAEvpi/dxq8d4J
nS9WpDmHQGN/7Vf3o4ajpzqq+7FydnpSulvLsVF255E2G7Hlo/Sk7tdOXKlA8+PhlE+HYJ0OSbpk
cxysc3YKc2q/1ScTEqFW9v07+bkRMTYLFXbbpRTjllQ72aIj9s3tMvZGvBe4UeuScem5j6zlQQrn
cWEqNzP0rLUb4aDBR57vqxI/UzMTz0e7YsEl4+szulSPJJphLUPc3OYdBtrouQe8fIumae9Iyd0b
6OXXou/zoFT2v6ZUtkpcDSAN1NcKGHZVPdkV1sCppQePbYl1c5sY2jlyfLao1EJQzr8KtXHc91qb
Ut8Te+tOLTpsfGDElRpbQCJU9wl5prsCdMJG9GH4YN61IyAciv/OcICtN3JRc3D2tevZV09jlRyo
8ldZkgaKlLNxq0ssBAGAcXcfptBEIXUsBKNnZI/xSyf7KgUEFAnC57AJgPtb2VLbXTNq5izq7XJh
YiZg+AEJSS/BiCHv8TXHo5b9miwB4h3BI/qOex2s7uqZ3sExTA/OVCgRYImaFdyx7EI8LbuwloYY
qNTSfDRZNXm1V95A14YH7PZY5MV1eYvyzD46kf7A5wewwjCDIZ2e7caLTlZDsGdIz21oJx+Hgl3c
vGhJAA/TLDEQUgV/rPNvomH6vrzIrC6aIAbjOfJcfAKU+v/Tdl7LkRtLt34iRMCb27Zk05sZjuYG
MRpJ8N7j6c+HbIqgekv71x/nnJsKVGZWAWx2A6islWuNxy405sezTbXso566YC+WEHGwWjAfLOVW
LOUAIZNqoQPTKh0wCc+pbrsufT9KjTLZFz37rlQwNAv1GTHnQ+5EfK9StT+kPAnvagvRCbhc4YrS
PP9OGr4G3nXXOg+QC853Vm3zAMjiJ8hNUTYouC0KaYY2j3BH88lcWwtrhthatzjpCQV/RezqSD82
aNikNrvwI4qNKrzORUXpm+kbj+o0WVsDssCnkKs+Ts6UXiksLSs9mB9dqEJJITyAYN31lmrymAa5
6ZU6nKyxiepen9yF/W+TUbDR2lHQ4rkkbssocU6N3/AuthxRO9ggzbgcrk3r3LPLOx36Lmr3pE3Z
oigddzMo6S9+EibfLYUkP6R+7Vfu99q2jf3gBSxKtIeh0n+wVb4UUfKDxRUb8B2co3pn8WhZutJA
dAeq1vLIDmzEpY+OfUJ3ThlS/dFoniOzCeKtaqcq6STnIfZiKMpVFP5QakSuJp81OMnKmXyAmVgp
VJeK8SRNFWq8FoR2d4CX/91Wtx2VJqNeXY9pbZ7jBg1m6ZFUFOw13qGEnQ0GD808QcQ5bzx/Kl61
0G6ehwbxjzErXk1krr1EVZ6WF3W/a7Q3A8TqLQkC/9y1ygxS7WmID5lexlA09KOyL4sQIno1TdmL
LX7CtV7cxDkF/vzWIlbM5vhkUUuGOFo6Hy3Pd2+SWvkaxhSADchSmF3dvMJoWr8WoJFKqATvy0Cp
Xz0DRdceKTrusHRd9oGPWk9qxm/9e3h2h7u+BH6ax/Zv2jzHb0EW19eRCt1u5QUJ+kRs95hDE12J
NzFHuI9DswS9gtdXrB0ZFwXSJ1N95vkBjAXz6PT5bRpSKWCz0LxxlBnAYG8ZV5bRUEfrq/YXi33O
qwwAE9rjhf0lI5VwBRJf3ZHXxwvz7rEseLwriWORYglrdCy0dC9jda8PjqVWdvvz2A7QGU978nxL
MG94DXIEIOPFi+59dDCpYj13gWnxwIIY4CDB+ZCyvzkilCPBaoA8Rg3X8PE8dhzR5GFD+yjBRt/q
kJy6/tmb2g3aCujKoqXHNasRcrBVz5aQ/AnJDJE3O6zJEVLwK8vx+oc+mJwD1InlrZvcgD6JXlGu
7jV1eFU0p3/N6vFrSI3yXWHm41XVmyD3jXF4QJ/nGiIO78YxlMg+21rtB1yC5f3Z1FM4dG+y2exD
aIM2GCtmgObhCXKG4UHmyGtKfVk/R0c3H7cZApK84kUOfC1xehMEo/acaePPnOTUj7IM9Q0oD+sh
8634KhrdU9vO2WNnJV86NQnebC+n1MtEkzCm1u6tTmDcJdc+HcQLeADmyCr1TuItzPola4r+MYhc
42v3o6my4EoPKTQsB0jMYXhAL1Wp4PWO2eSEDGmeTl4Jqw6SOc6fh3A/TicTogt9+yng06GZaTCo
T6QPAuvZn4bgq82fx4YsMN7RC74afNue/LQ4SU+xBvMhhmRPevGcF/dodv2UXs0ffWs4EVpDI6Rd
c111N+7IHp3MGrczhZogU3YxKpYPk6++N6Zy7ShD8LCaeeEvT6kffJGg1Q47g7YPJ3aKLxxFEKtQ
hFMtsAZLCPkI1jq2i4jen6fzexaMVq1pX5LEOURDO/3izra/m1tAzZOWq3eqTroL7PTOjVkjh1Md
QmcdFvfSVCmqfXIELZbLzzvnGe7U7zZkEv/0FhnURT0FJRK8OiQ4XbxDpwSfvCnFUmxhDw1ZCXKv
51mbBkbqBqKsuIM+nwTLNOeQ3UbvDRX5+SldGjlaHWvc6riI+xch6/QzgPgEilpOvI6T7hqznulf
hFxMtY79x6v8x7OtV7CGXEzfQJD6fvn/eKZ1mjXkYpo15H/3efzjNP/9TDJMPg+tn6pDF0bPYlov
Y+3+4yn+MWR1XHzk//up1j/jYqq/u9KLkL8724Xt/+GV/uNU//1K3QDMkOEbxbacFv2XaPkZSvNf
+p9cbEUxCl2u91HnPnKCxXmWc/884NOwvz2DGGWqz6P++YrWs64xKvvOMwKyf72e/zfnZzHD0nsw
Y97O1zOe5778HD5b/2//7vMZ/+MzaamBsKoBxa2Pv3a9qgvb2r280H8cIo5Pl75OIZ50OemFTRz/
wvYvQv73U4Gp72BzgTTPjKfmvhtDZ1+DiEfCgy4aVs39aOYNyB26YLTgxqxcf6e4TYH2MlyOlEx5
vFEubgkcpwBMHOAVaEja+qQX7WjuxB2gOYaI7h2YXyroxNTPXnpTebwFlnqpI9gKP5TJphJKTdWW
bQaglySnbywSrjfDCOvZBoZ69sORuXk/tMY5QWVusUqjO+8DV9N59BLho5OgbOsm/YEKm3INh7i1
zbMsObInRT5KzYpnUJlXZpW394Zr588K2Zdby2sfxSdRFb9c6JHrcactERKmwx2yCUm2nCQEqkde
kXJeTZlVAtKyAMNlxoAFl5OI41+eHYbTR8fSfZKof3Nmbwpue93/NcgNMnBLyf4MEgsc2FKuL31E
7ELKmL139+owP0JsUyGkGAmBYfw8TMZKI3HexywWwoyHwqR4F8lmAIh1zC6AHEpDltCJKZ3BtTbn
oMR10Wpvp+OnMSBP/wz/ZKVaH6G40VBR+GvCnLWmad8jTg5H4nKUNumm7+EyvbDzQhTteD/lO3Qx
YGzD2z4JDuscEiFNyfJ20yGrdFxtchSmTn9FGeTvF3aZpGzcm7qc7ZM4xeSkwyFTp4UWaLDATLJP
aC2NUcOfZtfe2S5OscvR2gCvs2+kO/dRTi3RMovLZopfx+9jZViDsOouMmqUirJsPAABgNwynnVv
YyOx/sg4kiQQIyp8a4FQk7azx0PsFe3jEKjtY62Vzsnp3VcxrfZ2nl8hFXJZaxAqTQYc+WCbAeKl
y0ixnc8hM61GOY/rBNP5POJQy/kbnEAN3JyU6cpROIVP7/W6F6W7Nlj7cnP2nY+lZleqd8N2Au3Q
7rwKVWv2cE9qaxgpXHBV1pyUChX5auMrav2X4xaRK3Ur4X5b9+NNq0ElAEEC/Kix8V47nSgdarLq
Uka9NkbZjAeLbL6YPoVcVl6LP4hdyrE/hRqKP8hwKcSuPKij/S76TvauBGRMoXSTuvZNuIAiIMdX
v2eFgvZIRYnDR0RoaxpaPANKcdcXoJ8kA3x+EKMzh8Ut9a8WCZAdSp7v2KDGgi7QDtg5WnJ7/FKe
I3ZRb9bsn6MV2ZWdtv1GbOUM4ytLivS5ZTfsHAfUYkAatm12VlM2T0iQZ4eoreNdaMUQYYAUzIGD
oNoz+F79VA5TDYc8Nm2xdRR1h9uGHO25L+6LeUY1foCjNLju7Wa47al9vvWGhYhH+rEfGjeujuwL
ioi7s4PkE3iA0el+DY02YuNe77eqEpS7dYYuj9/nurAhyGXc+Pr9hdlWI+Wo6GjTfDw8Pj1Xzk8b
qonmLTkE7dMTRh4s/+WJdH7IDH6kbgNAT+h5t87WV9gxzaCohq6jQM+oTtheoUk/jibg9s1m7Yu7
H5LziAu7dFlB90eQ/9+aoXMhRTZZ76Kch+S6GSl3a5P7zXvXDNpNB0zkVpxiP4/tqcbZBnM979dh
ZNX9XV9W2tYUag+0fyClBZ2+000jigABa1CPO80vxgRPxanNHaTS45yFadRU1/GcVteJkbrq82CR
O1Ah9dxKTL0EJlKqMC3Urx27bjf6eC8mN0SGgJfRQfG3jaZmWw+qnM08OvMVjzntgWJW/UGOkMrb
6TNSMKtdt/gVZLp1FJOnAqrdaGNpHVFyHyjxY/zakNbjLwH1vYsUb9kZWNyRiSaQ9nE2sTXLKccC
yfflbOsFhDW8U+gtn8/2yZ6nyDWiW0MFq349p1F1JE8Nj3uXIRatIE2gw2YUdtnwqwur3ramqP8R
0bn32Mhw5ovYwflWc5q0Cu/tQGMLoGvUEFx7QzopD64MSOyHs7uyIzKSIB3ebQWFVcVYpQcZcR4s
80D3T1KvCuGCXOaqC3CUO5nRHsMrCbkcssxNaW10IyPECwH5LtUdZ7ThqV745xvUP/jX2b/ZqDSW
WlL9CO0YXg+rSR+qOmlOox4i2USdy6vExmN/Gav2s8U2DdAHRYfY09F4JEnNQKP3CsUwCd2loEBF
rezslWoD8TouQAfxytiiYx/yncjFZ56tyT45SmyuTvGwSQa+Aj+1dsVbQUFy9mZFeRPVJoCmRjvG
QDyg+4HrH6ISKniWo9Wx2sLFC4JDOyLzh/DoEifN0DrvDmo3fpvZ4ZuHgU3UdYCc4mImOcW0iAWL
Q4LXc6fLRYG+au4qYE2GYyJ+MgHHi+wx/oU6KK+d1F8CPgA2CyNzDwBf+6WyNEBW5fQyFQP1eUqS
shMeQDqTqw6bn6p/F6Sz+qxFfGGX4TJr3ub19Ui+99/N6qPrpI2K4jhIw2bX1uAijO33VGaDz0Im
S+lvIz0K3mCvuw4qsv2tG8+vRVVsx1ZTvlI/V9zr0HuizkoURYu8O9uos4jXg5aRP4UpxStTUpU3
3Io3MtVPU+ZIpcqZ3Lb4jS0FhMl95JRN3emeVSVprzs3tA8ZCfuvyhzdy3N4jUgBfl6XkWMdwsaC
c9HsFRjMYM6qjvKePCMgdGOiU3/xrkxRJW/gs6oaN1b87n23iSdq6k+eaeTxszm/qrPhc4UOCWpG
cC2g1AaLjtmcUDdThvuPLpuiwZ00c+5cUxxd3tmKB1ZtdIurRnOjZ2k8AB5lAhZPenBb6MgBtDdG
bzYoXk/ZeMy6oecmy4CZ3/+zA0/3to0i7VjE1Ahtp1Y9lW3n3EnIpPvDve3Ox3WADq/wFXdQqupl
AKXMqFVaVXSOOZ93Th7KogjPkxha3TyEExufchUOMPwrr/KtjcRKA2o63YFtGg7mMv2suPA3mUnw
oqQ7NVb7l6Jrhhd04PVtNFjhldhGELe3oKJ+g2J8eBFTVZhQBWXqnbOYBtDpCDPZvEUu3ZJFH2Js
38Qn4SaE41svo2SnVX3zNGX+L3CHDDcekjg3kz+CQpdDabi9K0p7swZcRqEE8T5UYqTrF21QbaSv
8s3d6xYC9DJwjcmKeEKF/GO0uK16ep/sPIX0y8x5VYc6OF6E2I3KEzXwvoRWbZ68zjNPbq9EYAdn
lUNp1r74JVLcTgqZ6DlS+vYaeXZJKBsSE+Lb8IxIkMwhR+sp7TlQjO3fnk0iWaOGmxAKtyOaduOD
YyvJDlGGZC/d3gux9cb4AFEXqnNwUBwuHP6QwmAbp9eX9mI8hWWmIbFdoyItk4zuiz6Vw32gBy3g
pMw5eKwsn2w1qzd+PQ/X0pUm6VwYIPv4VnoV+ilPnTXu8iQMH4ql55lB8ERh5jqkgoXjroOa3J9g
id16XQvLgJf90Cj/jrZwvMz8RHToV2X4cuLRDIdDE2XglKoacrF2eKodNXyhEABcpf8ijRHbLQgi
yz+li81tAKrOM6xx4mW3vnvIA/1Umd77AL0HwoAkDD9yTJSiZXtn7suDxIO9zW/7wvljjac0EHiX
3TxJQNVX0zbow+lKunNbdoDR7GgrXcVNjee8/Jol6fvZ4AGvSF/azrWBPiaom8IgaeMufIt6BHKk
hBd2pzRpcSe2CBWekaX8n33z2qBQ7k4M/jJIoqQrjRHZMTiaIthdONYuLMzmIbSQHqq/Gppb3o2o
ZD5RVcxmE7xuWwvg464dmvnALnz44qPB+qRG7gYO8+w/vDLW7LyNxKaGG7zIeIr7L8dLRGjy/7o4
w8f5xbnOASj4wL588+BZEfUBIRxeCeTD/sameOfOVdo9lRkBRALW8LNu4+AULxjrjUR3doS6aGiM
j9K0Rm3elX6z1+t2esxtijyy2If8dfkLk6n/xW+s+vbcc9lGaxSEWhL5OD68cnXZ33hTUmKfxnbL
WFRpwpccuvsr9qqRdO2QC62Tsj4BF4RbCgDs8xhu02jZ8F8shRp7J3vM/xDXOWhRfEorN9qvYwJE
0TdTH7zPIw41/f85z3ru8X++nq6f1S2qYtW+Si20HBr92MPued36Bu9bad8bt1PFNLx6pcZtahvx
aaQEOF8cYhrEe46R8IqinL3WetSSLEMkUuaWrjLOKhCBAMKnNqmmvRjFfT6jhI8UIe0pvkLGy41Q
5pX7aDmB89mUpjFddXO7V000ErckNcxThEAc0G3u+W3AI+9W+p7c38VPLmdy92XVtlfv7zX+GF2T
5VPu+YEED26XuugKtJC0ftjUxWFHNZU5tX625zDvmOfDrJi/9bpVXst4GSUDNL4+O74p0KIs48Ux
9Jl7a+uTgizBSD0HVNdgJarb+YP5+qIrDrFNs4UA8kxp7f8cKxOnUfDDsWFEq+2XEhLvrRyZgFbO
R/liK1PFepGjfxHnOi664pCOhm66v+DGkq4OjFfJIwCzH5xZYq/DPvjEo5UCLUhRTUigOL/TnKB8
o9Z4Y5oZGOfRNAAwxy/GYkYYJEHmhZSodK2K0ns4khQAzHPxpmsk4ckCOXfi5Y3+PAeSjOZj7IQv
AcVKbzQJP1tkYz2PpB5SVeqxKJ3nxrfr609dtNWue1QdwWk03tkbQFb2FNumdSuMl2h5PFmT0d0I
Caa/0Fw2kRLt1SrSd2cWzDG2k1u0Ys4DZJQ0rpGeh0pPxo9WEu8doDS70q1QZ6276VhokfFUUmi1
70ryZKZlIYmz2HwF7vOysJtziDgmJkBFyMtPpT793gUIjpMaNp7UOj+pcajeaV3rojX1NlEr9tQu
rqlrlTvNHq9aw/GiLbfQ6ZQo+h/nSJNiLdDpZrGVc64XkwYdgBBgMSUY9huxp623KLPOzfE81Xox
4pYLjJ30fCHrdMWb5iXOdR4jMxwtK0ZRkXMjpb8C6k/d1qpLJ0ZtmsHdynpRwsF8EznpKB0tC8x1
itWx2ta552Wamd8pgjfjV1JobxRUKq9tMaEs25nlVZvVKYojcJYBfPz514Axch/9OiAtI1RAk0qd
jAGRl5ABqqFt7Owq+9w1l64Ei1eC1654L8YWNvD0Foz1Voi9swQ80Oi738C3av4p0NqS2gUKOtO6
hAFc6L7J7Rp3Et2MiFnVxnBTtH+khWWeQiiebqgk5V9VKSUEO8pQwKO8WF2DTSVSQuKdlhA5kqZu
KJI6ey77dtQaJ7v/WSK7TV30EifTSZ8kUkcpNHzLU2AXmyDpM8qgaYxZC5WrsSJhP/Mc2fYWhMp/
pKmZoeOXl6Q+oyy7aUBEbVGSQdZhGdS4qbePui7i3Sp3FPOuKlWq1oeJCsCFjHjpwho1PXih34Vb
BzkZ8VpqXz/NrZreUYD3xqqz+NZli1B3EflvXQccSeuL6c2vImsDJXv+5jupuymKwPvahQ06KhY1
u51BRRPbBt5JcxaB64WxwYxj/9zVhOqhhHdOvNJdvRL8b8emaRBtnYElebtUfxod8BijRkwqijzn
zl7YTtg+A8U+sWd4MwTVXmwjkMsZ9ZbFvQzJ+gI5gmUGk4Kuvafp9d6tlfIK+hR3n1C2+4uexF8b
Sgye1L7SH1BcSDdiR2be3GXI/V17C6iX8mdezbRv/ly1Jz6AZgdcK/mF6rZm0wSefw8WcH4ulfZJ
7IGeVcgomxaJMU4SNe2hM4ETtfBsvkXfjTAefxvmwN8U3Nae+rKdryIIf69UMwueWQ6CobdzFNO/
6y38JxIJvdn0ZMfQwry/WcM3SeVTPoU7KCxSaqBSskb1IoEpRkoN0v00OekdaDznIa/QSFACi6fZ
x1GQkyoVW/RxtHrPR/FY3HU55FhRYD+FvL1e81007qWhiN28t2JfPdqpUSxyR58d0kXz9KksM/da
YteI0CB3ZltgTtHXe4bcL3/R6jTe+yqw/6KhcCxWynJr9U76sx3j7WxO4/cA0cD9XCMOskY0yxbJ
f40QnqgUMdUsCqfvZqBQ8JFDtXmE3SbjV6So4YO/rECa0HN2FmzKKPm2IZlYWZw4yzJE/D6C96AD
rRsPztAOYSMc4vVSlx8NEmWTUtYUhSxrmk/DlrnZAx5vmvqujZLsp96T8DUqr3yeACaigKjoh3Eu
la9ksM4RBkU/m2yCeMiOKYnK2R/WDKV5hsD8B1vP2g3Muu0zPIrTfeCMV0bOZW/VYioOsJ8PO4mV
xlDTH1DYIS+wDK+6aKamEo5+FqWPLC63/Yw4G4A4c9dOzvitbcjDFQbZkblppy8o6O2kBBp6VJbD
XWjupMrZ1R1t49o2BO9QziOz3SsvkT9N+8BVCptKGWhxpQltVT0p1tKANc+4i3AIttbUKSnofs24
N7JTsHgkfKlp/6fDPJggeaEclrrXahqfouV+DdmXxR4Ousnccps2/3322xxtxmCCwJVmBnd7MyNY
kbqTcyUmwwj4bC9C8tgYb9IpNDczLBy7dewaJ0dB0hzjj6kuwhL3QfG0DH0uKFf0eNdm1g6x4fzR
KlMWmmaCpKOOxk2jR6w01ZTC+U6dry2z/nUoM++g9+q8FYb5ZMyaJ7G1Xj9vV+r5f7Spy1gq/ChN
XWNkrrRuhm0HA/hONh5XgujztuWnfcywy+2DPwxfZNfy7D5zR//n8Xl70zQMioRlyq7o7ENfdF/c
aAf55cbSx/RumPo+3CcKpZ5Q1192k6XKGL2N7BZ296P0PkLb5T4mN7MPu8woPbFLxEe82NFVbR4+
4uWUEup9tysImMqFtVqaovTtfdPXM8Jwf9rkaOHPvNMLDxpbibFceAmp138f17oDRUESOSRVcDcO
ibNHce9zzDpjC/Hakd2o3+y+sk9VZd2fPw/pwnpFWTQfwPoXsct2DhOTKxLHH0PPXfFc2Mj4/vAD
NNA0hJb2TcudTdgFysb4DUB9/xAALQbDCiX/QlbeBFWGfg88oRIlg5ygh31h8f7noLZJ7t63SrRI
Q33ezCl3K5PprjaDYtokpT2ipUE/mNnn7ye2EsWmLLbPgVRd77lbLfIbeMRNTlhjZ5H8G9hrA+Kh
+HeTnbdrJZ+MR2nmtnd2zoAY2WqrKa9jC1ENNlmOFGGGXvlugDn/QRqy1WAkanLe+ejD4KgV3kNo
J8Z9PX6XgE/mrtcO0NlmW7Gtc5CTA/fUOM55DnHYuebd6QGvmsupuo/zgQJKD/NsorjwVwfvHD/Z
eu3RU+Y6xFl5/AxKs+PL5+lXMChBCbPQqkFqWD8ZekGdtWM+NDkka9XSLAFikgBpYuezSUKXgYCV
rfPAv861Tv/Xuaai/eZFsXZy9XDj2FbzLE2sFeYx0PwO8TVeFrdtASmSPnvmdaem7XPfZ95jn4VL
jmpOt0MwmEdfJfrcJ3HFXnyuvUc7lOM8FixlLqPX88kIdZlfbJM5eo8j80uvK7W3KAvfRNd2HHjd
qxIjvJaulO54s4NqKmyPUsOTxR5iStqNdCQohJmeWkbzNULQ71zoQ7R/THpQU7VFMdi2cwFLaw2/
HBkhY6lAfj/VOtVyKock7p2EocQXPvk1dX7LHCqVV7cDp8m8ZWcLGWcUpUJAFuD0H8OsR3clnW7E
JE0Jq9PRmRMdMkfCzuqJMXGq1U03ieJUp2o0Y6c6aEVvX8lSIpFHnBxKA4ejv2sR2NrIMkVssiyR
o9W2jriwyQQmu34b1S26fUgBKJAhaME+kYZRLOpc12qKEsNCJ0a56zthWDHVe8vSocjsQz07KNRP
Huplg3ROyuxAmUFyqJbd1NU7BfrPUQNBw5ZetKVOydlfwOSlK96SLcezd0XDC5yeXdrwPPbCcZ5q
8SYz32TP42HnUUVUFtZXJNi7ra/B6O/2mvXV7/TvPqxLD+LsWn0DSZ7+WmVoe0x6eBRzmLn6nTFQ
hzvqkf11LNTmOkeHfCdeK2iUfeDF7KMtJ/Cd6v0E5ylH5+IEbCZ+OkHkNu4BKlNQr5S5tLdWmGzp
knaRbmYB6Js0fZsm/UmZcve286do11gRssQUcsw6/KedpZiHQS9sSC2K5Muo1E8SAIDSgewiMB7W
kTOFRr9WGotgzze/pXNmHVor4GtlwVqP6in8MBFfu34Bu6yN2PKRLG/s5cfV7kX1cKgASpLniii+
+etQ6SoCplzGUqdbfBo7PccRXyarC+py0y36FNLYRUeiSg7rGAhWuzSrW2zTHCAnPZAIEsflFOd5
EKXcjmShd4Ze2yiq/dkMXd+c+hLo0ocpAI10a4wQ7e3+PKTksJ+bTzFFG43HpPV+Fe0auJL1u1o5
69ycpWvsRU9I7FV2lCCxyJFoCiE1pN/xbrOaA81I4bRjk/Uvk36ab7X/ZdIAkbc+byLX2epUTi1r
ClmAWL5rH8cx+X5eoix2ObpYf1Ao/K23Z/C0SwT4Mv0QxSPZ4qW7xjrLbFUYfT+vgMR7Xs/01bAD
4OTexEZWkdLJ65cmpYBPVWaKUbLKgUe4cl4nm8p0CGv+SNrS/aJx/ySHp/m3c1zXN7oBEDLpHeOF
z3zYhEqr/qa0D6ix+78vY6xKfx/ja4p/i5RofTMnBaJdw7SdsoJVMRnt7y33500PictD3fTQeagB
q68wm783DtwP8EVO27SBy9EZpmLHjkr8APR4vLbdSTnqyN09uZpXsfKhDsvwoFteTj9Fw+PYN/q3
i0FaWyuwrZrFU1vDe+BOunNtDt6UoTrBCyT1QbVzSKzc+JrU4306uenPxEiopOTt7Rl+zZoaUyJC
RTW+1kN/L/mzv4v4mOMfIyhiQ96LKuCd2yVf4KVAuHiBQXR7ld2tr9bU1BSAha8CqChC1T6NcGyd
YQ5ZaQD1RA3jYIywV3Xw7R5LI+9RMzT1kyAh4jw6Tyrj251MOoGWlEkFQ0Fhp3OetNOQBYsRLQFa
zGuK6gxI9Fb5LdoGrEBQrDp3qaFvnoQ3VsNE7gSGlcUk9sVUx2p+K1N8zCOm2IL3OFY0Pmbo+21A
jxReQfIR3M62njw0lttsuzDMf3bLOr31vO8T6te7lIXWOcJq1X4TAtLxQNod7CamgOojnwodQPNQ
lKmGw1E2k+RPV6MFD/am1xSWLjKaTZtqo8P5sDyQA3tXjDPptSnLHtBG1qizhu+tq+IRQNV/Ompb
YS2xOAIyaucRSe/xLV4cQVyat7oBD/HdSKoqKxq1eXnP7wyGkx1GNqhvx1KDAayf1B9t8hYHMRxE
fahuI29CYhN80y0F7GtA3kf7OlXA8ymxe5za7mCprXNjT77l7EiXJIccIkVQRlp0dkeK7txE/D3Q
DyXJIaX07jrVKWKXvwyY9d4A/f/WjTB9rHa4cfZmmoRvfxNvL3Y98gqQjQ1cZAX0HmlS8ytdcpLS
V92g3rBtbF0tz4StV2rjxrSzFrHLynhr2HmpW5KQJAfuw7orN8KyObkJlFYKfIfSNW3zvw+qNBNw
Xj7dkaQqoL9dGgWeSuCF6Ge085+2xRGHpo0izADsSUVJC3bjUnOr2xhZyqdwafLR2jdlAbv70pMG
wL8ZNbx0LhYPmfiHjr1i6cHhCB8HyL471Q9uVlM81tnN0Ku/iEkau/OKa1fV2/PIJqrD67y2fkei
p7uB+xMZo25M+hsrKLotROgWe0xDSb59MYpHIuXoHC59M8h+z1NVBS+TjLcsmbR9NffDRrCW2kD1
De/leKQvMXIkDSxp8BYkt6sZ+l4AnGXXvQ+om5L62Vl9SHQHKSOl9RzuyYrOJ9fV/n6qAncXJ8b0
2vQheVTLe9JVsFzhWMIeamvKjTjnQVUpqCyqo3hd16quMj/0t+J1edTc2ZPzg8ri6dWCC/oFOYCi
rutuW9TKQzXALSaRhUV1djWhKCjz6DU/ncYapr149aZDlp16V9gwuSJwHPFjrJcnmVYiQEJC2KdU
z9KLcogoWXJWtzIbOasOEvtqgkbLLm4jEyFpS+tZhs2h/sWnmJUNjwiaqGhQrwa+yNcGNLp3VGVz
a66D8rWCHGOjDlX0a8GH5pPwCZALanZqEI9XXZADuFhSpyynUUeNwgpWPLqZXoTGBjRDcsdDCb6W
0qTYRjGdXdzG2jb1s78Ehg4iAH6VHdS8ijbhokOnLFtw/iJSl5ID8vqxvReTOO0GAhvVMwdEUYkQ
h91B5CTjxbZOolkdGN2suxe72igDkjRoZlGvr93WXZVflaH/5M+KCfWXUFoFmQ6RlQZH6uzHPzOe
5ZCrLJ6w8ThECyY52HUO8Gkxwt1MuByeQ6GuROquY1vKq/2d572FRTs9rCmASTEpC/Aj5UoSB+KI
GnPcQ6Jc77jBGo/iSPWGPe9Ce4MgIz05RZFz4/P0o5l13n3ZomuQWRGCCv48b9Xaid/awS02zpz5
Pyq3uh8GEvKbcf5esuDjUy1aKkj66vfEzL5aQ5J/7xT+tdQvT19YD2SIXqbNU9cXJARMC2H2cJyv
psDpTpXqDTcRG2SXZy5G8/OZreXMSljel1NBnqVIv7Np//nMfZd8jctM3ca52T/MUX6AxAw27tlU
jmYxKT+Mge+51yX6C3Qg7h6Kf++Wmv/+xD66djSGWH1MIDTbOk1VfrOa7m0BbTP+D6iN2Omckx+K
pqhvQe8kO50f/WOQ+sqR+u34FCVxcze2qKdb3ly8OqEPYXRoar8ipPF+GRqXofhB8GtnkAS8uIxp
9v7jMiLTLf5yGTUvNncG78nbbuT3XA3IV7AJkb1CBVs8GS23laVneioNWL4cifp7MfG21ey8xuiO
0pXh4QxWSbqtMZ6HU9ftNNtlKIUB1JhDiuzMZrTrjdB68Qste2KpBTChtV7QE7Be+mBJwiCCdCO2
OggW1O/CdQXJ8QsIo+zJ9t+HIwnGfmJkkU0wO/W2a833plmOEuDvttKDLl16dtTP5FZSg8Tp4oGc
B9UeFINVWCp3IthgamQX2AKZb2GDRVNP/SnmBunBk0SJTo1E5fM03ZaV+sR7i7+NyhI+zGkw69t+
YVCRRm97pDNRkrqOoH+8Xh1IIxCtfkRPY70vWv+qLVg5G+TPrmXzLk3gvoJhwoUMFZy1eOG89q5l
py/T526LBMGGGnl/fwYOzEMYbpARdo9FpNXGjjqf4l5bjGgquEfVoQh+Who5Eq8Oi9umXbxVC3am
G9riOock7GEOjVddWGqX3mSrr0JhK76lt/qWSPUj8q/jxj9nKY3aoJAMWJg/WNM+aeFQklfA89ug
GMeoRCdkeVmUrXJpztFma1Dlyw772ngT6sJTydvvENpXsakYgBSi6TvArl2ZesnbFNUlpX7YhZs2
iTyYLKr0bHenhWHM9afvi32N13Tzd17fBu5h5F7GhbFdmjbRqRYZuoh0G7bVGyxxmdPOgB1ktZin
WXgfaDy42nag0mLZ5vE8P9iNRqafZHfH+T+sXdmSnLqy/SIiADG+1tg199ztfiFsbxsxDwIk+Pq7
lLS72t4+98SNuC8ESqVED1VIyly5VnU7TaN4+cNL+qnOLe5znP7vDPzTeuYhcREkvrMKSo4EZ6PP
+Eyou2bEv5TSGoONMxul16Bl69/ljskewLKzNrDeQDPF7Y9GjvMaKdXYuYXtnM1RRKR1bCD7UgKa
zsWBejtIlY+grbiPY+7QHGQeIC165AXmoCkZ4mDAI2XFouBVBgWrnj/UY9OAfgdApYYl/KECcT/I
WoLlpMA+u2zYAE3DKPI3jeO992Y4VtNQMv1tvPagTh8FdmsXmjQQgW39rta/ipgJzP3KaY74VcTM
WW66vD1S76Qz49SL7Dicdd782kvfJmpy3/489m/O9F3DWy07ykOZ+GpZeqHxaMTjv+5GZb/b5Mfd
H35GGhsLJVq1FWXGDlwFIN3RH1rgIO7HWo0P7tCxQ92PUCXXH84WdN8Mp5dPdvowR7/8ZQou0Gmo
pGeua89HgAgkJodJcPsw2p0HKeWULch27fhbE7EEqFjTuGs3Kydv1XGIVv/RYen5c6y4qy5gkPgy
LH6hS1Hlj6hf9YF4/GWiO/C6hUtwyufrivQyyVinArQpXgAKtN+9Ew6we+59u5rZGCfXJxR+9f4E
3wV2S7PGhUs75vmaRlydPaN4iGWxMwywbKJ6KV00hUo3UFHGEcgP7F03mc3Z1KlagxfhwewBMdCZ
Xqy04l5AVhkyCw10W7UHdRTC2VmoIZsHoby4XwmIm43WFJ0hR9otjDysv3Q10pGuXfBDEQ31C/TI
Zns7QqUIgkTOusna5kuNvaplVdU9KyOwFRUjkMbaPujhqICKr8MbSK4+xF7/DJGLagXtvexBmgi3
0B3ZpLaN2kZ3/z9+RoXwQmmCulwpbi1DNoFuX7/R3O00jN2rY/PxMJrALJM1ywtrqSTeKDVn0K9Y
9xNIsEOI8BggyNu0IrW2JHQx+ezsWpV5nxUqu02E/Q+ZyStIAnNbOs74qr3M0N+yAniYynAesNdE
NbOLlwDy8e4D2SrOVwpFjnfMhT5J6oIK1gfqekseNMAZEe7UArAPZNMDBg/srXMcILDjBCC+bA3W
bv4CuHS7i4bWXnMd+vJhdzv3s73CsehN+//NLqcc6rNNtOCK9+eslMEms4dqXZW8eAKNIbuBLmW4
5FFXPEneomjZj/2FEaKZThGCElrniJwtBj6foZBn6szqdLrPQEIWY+skobO1KuLKfrR7mdxJv5M3
Q+YFJsJwXrevsVjmC2nF0c5hW8sVYviHOowKdFeHwlbdfnaHbB/0ZiBCBfRUAxaWqVZnJ6n6l27l
KUe+mIboIDilcqiZoBnXvWaYNCADq5tQJa0hroBSFmoWCgpmsSsfkJkO74LeO5EZf10wFMUAuddZ
iykDqKAVEIK5oV7fGt+gUt9tshznu+tyi+hIPi4SREigBfBpGabV9rr4Rmqti3o/OVAfJwUWdE6Q
eZnXahpoIwadgAzp6IDdHWdICyrqOstW9Kq7T6Zo0/U8vpCpNwPoHfP2H+oj03XQ1fb7oE5NzcHq
5T/k/38dlFACkJ7SiwBxUl9dwjQG1KMWkjXfxjY+GCl2mw9l1FWPZRb9tPSuq/HbZBFgM3kCnSCb
m97vTeq9OiNiJU7XpsxQcWblcbMKjV3k6MpixYLpFq2Y6oyHv7aYX5YLmXvNPSAh9tItuH0X2Na4
gax0ewQR3LCXAmI5oR+IC+LLbGUAMPE0NRDSGKum/RY0fCcs4G0XFeDcICmAUGjBvkF5h796tm8v
M6Tb5ikHQ9M++uX7lHICYKmX7vuUKCk/xvjsJp2Qr0ZlD6BmxN2IGrwFdA7kaynwTLqT2vZXv4pN
oIkNQVi6VF3BN6QNFiGscvJ8UFw0IE5eU7PtWwiFQ5GTlMJIM6wubP/0YSdpMQ8BDCzGWYq94Cko
IRu8wI0TYf1ZQKpjvvnc9b/4mAD87IcpYZu4Z/2KT360S8JwfPUhZ93Lqn4WVpWecjBELxR0PV7J
LYHS4w4cwdDZdPxFbQ/hTZrZ0ZajWHGFwmRnncga/+s6n/oVq3LoflB77JwetCKOs1YQFYIuqDet
melvgWX6J3LHeEe89QBddRe6+7BfTWSfXGv2ZxomQiZX3ynYsarGO7KTiTr/q/2P+fEZ//Tz/D4/
/ZwhITo+5pa2uwlR1baxDA9q4R+XAUS2o91f+jID73sjA6QuyvRby/woWwPbjvhP24NkRA+YfdiU
Qugl9aEKk+It/e+prpaP6ebhKSh9PVVAIVyrITiVqz9Fol6GVpBvyEbaCT2YT88yNxdssMGLjaWU
ObG1Q2rUnHFjMsidhSuC/uSDZf4padj7ApzW724zjEy7hV3Vn8Aa4j1lv9ymTv1rtt/daHgVxfi/
efj0swkHYygwXbrahSY9a/y7RCTOHdCeEvXD+KBX5jHvwGxBnsJh3Y3nsQBciTYOJdq/nRJQHfIW
XLfkMxqut2gF0HQ2ciyzj34C2JfdT08wV7N7LqPpCNqIW/KmaVWI9xabk0OmUHvlA7XiREZxk0MH
89mskZKI/Cg+URNUf9u26JIHA4p0D8XIVqOucc1yZp+CWlQLak6TxW5AxmzOvbniAMKosryhXpqS
Q3DjRE095ZiDk4+mLEGvk/dxd3LjCLQoRohgBV/aFDfRF9EWgIlDDu5IsZQ+rido4iXxhppWxuXB
NqFZNDS8fIyRN3pw8jmUQg5tA8rn63AhGnMZ+v3a6hhUCuM0vFMNStXseCy+13IA7YTfAWjcD2B/
+LeHDLpDq7DU/+EB5BTC4jrl8Zc5fJzfVyph0IfHnqWw10DiIKTiMQfXSdPuD6mxISL92Tb3g1Qf
JPtNCxZYtzSsrds4yErYYDVFOq05+tREymRuEsKGMDVcurPpiqn5GERoHfL6MFGLXD8G2ihHOPIY
pdSpXV36PDtAftB/ADTYf/Bt+xllXO0JJLE+JMubYI34tlpTZ+cb4WlEyKrTnWQqy/xc+bkNVlqM
zhI3XaOkvt3Q8MAUFk6i7bd5tB4EKY0t4P3JLZnMYMCmCsTPW/oJ1BD0Bw494AX10hw2cnClaQ93
ZJK1gQoi6Wc39CNAXbvZu7ZnAgDy6ycCsw9Uv4x7snRmAdWn6VuUJsOOAnACBLnbqenrOYAnE9ad
sdDeUSd9yJCNheh7yu/oA8azDmUfvw8XRV2vuGeDvrnMgl2CdQDY3WDXhU3x6Npp+Vhgn8RUpi5x
w/AZd21n6dpc3FAnENLTDQNRwpIGfAzH+6oAievorwOvSs+MPRBowsYitAKkdwL7DvjuswZJ5Vaq
5BtocL96PfR9QDQS7goONUY/z603DKR+GjjWRrByU4BmypVhpvbO1RB8y2jGG6TFLQ29EHfIC7uL
qG7zTQDWAgkZpNc+SxjYTnNkMHRmsdNSLtoOZK39yf67P3KGJztseb9D6bIChDUDUkFH/v6IAdZ+
Ui9ZgoTGteNTsLClSKAvwapZJniHD0MFLg0Z3UHFK7rzLGRZsD0OtwNkbO/AEYCYv4fSLxmER/Kw
o9S6Vf3XaXTddJmH3NP04T8iX3rp0tXswK2eknxpDprSbVpo9uknNION4G0P9e5oQNGbPtnhveRB
xi/udtRsbXPFwQr7lODkgW3Lv91oqRhcKGiHRfdXt0bPRkDmDzd9jplnIzs91OgdcX0ozdYPYFQe
MgngBITJtt2UZQfoguWHwjKc7QgUwoXLCjD2ygoe+gih68Z2qy92wr8kXNY/mhR6d5mv+IIpQKBb
Xv3ow+bLaPDyS9GUKaRxMv9htPFlrg2eXyBQ8f6UxlKfn+I5SbpGHqwF/fFbw8x31hgoTcsDMFvE
EfPJDG3ImVbmbzYapCk4gtiCxEYYrHPE3h4gElPtXWRnIMzjOg9ki8VrJ53hXlpYDkIXssPtBC6s
qz+krwBpFCZ2qa3V3s2Xl6GbIFpaObfuqLw905tVD9iNjZWNKdLYk7gg2a7cxR/GWTyejEx7pmtn
r0QQ/FNl5tEEy8n1xves2RL+uvnNp0rD8TnpmjfaI9NumTbK4wCxeRGZO7LLMLhwFgD7kE9f+hiy
A9fwLoWBtd2xIXbuePGGKg9G+VzHUKqAVIS1SpBnhORcOp1ZJMwlObjhc9Y1zpKXKFZvRZwvxWTG
mylxnbMBxO18sUKbH0PhrIciQniLOshFQm5pWeJLtiHbgPq/lekmMYTpenEZJOhCOjdTm6oU+Ps1
lYEApBj32DSOr2DP9SFR6Rr7Xjdte9OEyn+pQV5zcAOo93GtHW0Vk7/sBSj8J98owYRV/6hHZrzp
myCr328s8ONmAoIgroXsYmnl1nMTdN2K98K5SAvaAlmbFHskDMDoEE3hurahipBaUbnMa5DvxM7U
4hOIuz4A2htAHrRNC0m/VJnW+j/7kCNd0hRsJ1x7XyejO158LcsuxHGLHenIOVR8urWN6UgyZFlq
j7e6j06Y1Nfa+LTow+lH3/82DnwoYLlXzlsLWYYFiI/4A2dRsBkDYGwkaAxPdhom674R1nNl9F+L
SkU/7AQ8eNjVfQfdM1soPciwfw0C+FadUNCTglnTMJ8npeZBkFWdB7UVAlqAmxjRkB2SxjWW+STT
JWJO2SGOFEjaqaeL0vH9lrqmzEQAxS2mPVNIoJW6rLIyUAieWBBehxZYcgwjMGgYhWjvDSetl1Ut
+NtYyIvvotZrMcivgwi6HyiZ+skDN3j2cwYe5kA5l8w3M+g+Cb7HX7Y+ZSOz18IJ/Ac7FS9JFG8n
nT+ii6zGENgajrpxaucM6eLMVXuLMlCffD66ecDHPbU6E4rz3RhOW4IEVQo65UOLiN6MENLwIVCy
/N0mPDBQkCg1OZOf+hhLqCOaj/z+43zg9opPQdYdwb+B8hTTN1bXCMvgmI9gSQfmRgdpSgegwMr1
QFWm0dH6QoMiaDutr7YpDc+W8dbg2L1PgrDGKdk0FP6G8WpuKll4l1EWKSp3kxDhAhAnJfpCHWCy
ixbMLfn2kzd2y6t2zIfT1dn1NbF3Vj98coOQe7JWbtGCC/wFBDHhSVS1yxYd4gG7kEUvtW1H51Hg
3LIC/H7jMZCPzS6ouZoWaRIZeLuMxQp4IogaXN9Pys5rEFyv6cXUkd0Ze+dc5l2xktqZeqIcGbiF
KQAQTMXs/MfLj2YvbGaBbBFl6Zrt0NP0iLFdoi6Tbk0iPrx2kVFaqQNUH7AZeghp4H3y44NV8RU5
uomF8iBW+2xnO3K2zTOwsb5pIdPm8EVRF5CbsCznNsmm5sZNunxXMne8TBCChEZc2nxRkHv0jdj4
Ecjmxqts/63zC7WkQYWXNjcyt8A8EvbjhWHKeVBheid6Izhld4MYkTcPioBruw3TcW1DoW9R6AoB
T1cq0KVWzRJBq/DEHGkBV6OP9uDa4KC/QukBCBnf/XBqAnOJqBvgzRHyWXwMNqtEbqGPBnljpHMu
wAyrS5HJ5mR7UKgXduFBfAc8KmbSjvsqNO+o5WkT3YG3JL/pPV2eoIfSJNRRGnG2MWvA7/yoLd9n
CfO8W9k9IqmJFUTJunRw0FSZDULC66OQW8JPAwTNDc2mxvQmSlNxFiBVWAeBTNb0jar018pMygdT
1vaRWm0Udqey6cH7hz66hI0p1x4QF+u0Ct9tqFy9iyojmL+LqKotT/XELuRPX0WQx4t1zGWzvk4k
I3HLIFt8onkQHAb9xuinCDKBUqXW/FdWlvwUMvVv3QHi3SICaz3Zhef6S6u17EMbl+rJTvm2GwPr
Sy4tKFmX7bgltwwp9NzCwb6dBnv/n6adbKNeeBI0XDRtEclyzwgW2Bo9u0HVYLQu3KnbEAsZNVPE
1j81uW4SZZnZNtH62htJBCXM8meMZeFpgKbQXmT4LanpcETLKy9AIYLuTV3NEclr4BJ100yBPRSa
pp+aSBkkp6zusrkZj9I8xbXxY54JGY9zGpdfqRUL1z0PnfnsT9P01JWiuxjQEaM+bjF+2+bhmfoU
kIu37cjAGYAnglGjucMG6yYCwcpTYkwGMEXjhvqKwbbuPRAG0rje7duHsUuW1FdPcfLoFT9rfPK2
MgXWvY/K4UEWZQZarnw4eJrcCbBhdpPaTg0tHfBFzS6opmmY695RKy1zGxjAxNpQc7BUdS6z8Ewt
GlRig75AgGA4UJOm9IP+zs/Sx1HTnuRDm90bOmpb1tzZYoMxQO6G1zuF2v0zuSApw8/QoNhdB3SF
MLcoBACCQk9Cl75IxDxJXDTDjgG6vADDRIhUdu0t0iYEmrl2HGNhGy6HyJYIV04/Rbd1XkW3qJbM
bxLIGy1M8mlslNmVdX+mXrqQ87gvw9i7nZ2yFi+XFp+Bed4sBFOS6WbxzXXQ9VmlfoyVgsI2zEp3
hYIrYEjC2LQPLv44H3uBQiZAa1P70+qvkjFf9z6C4HVnbtM+H248VAs9xNz9h6dT8b00Q2QO/Oqp
AF3a3xyy1n8Kx6qeHbDwDjf1iEOXniHHYeneB4/MIvGgaV9acX3yc4O92GIzRUXyUjeqOaskBk5b
m/tS8m0G4PgGySj2ch303sRuPUUka5qqw7wyKjvEdyThFcr7II/06dJHALzxYYTKLzpavbbSHWTe
/TMOPAlT4YosoW1jn5NV1TbKS6jhuU4IWddcrF1hp0+iwFYw6eLunwqxKsN2nJ8CaazaH9Mvboeg
Rg58Nk7aPY6H2H7vrbpFsZ0eHkHsZh4+BWb7hJTHsE5z7PZbjYXwND5CtA6WS78/U8s3waYwdZlY
WqMFfIfu7QP53hvHKJdv3AqIKT30Y3wYqHJjhmAwTUBhjVgACuEHXaOSM9Cq4AvygLx9AK4onAUG
3zbfevlI/RG43VY2C6cDDcz1wI6KWyb12OTJuPd1WUXTBeXZ1XfUjL0I39NoOFoTtLbBwgF+xqaS
R3Ijj8mIq23Xgyx2B/BRvwzcokHGczTm2oAoT6tFYpny1hqC+gzsiwE0K1KnnqwrfD5rLU76awSL
s/AOhIDgMM+d774IxIEWp75NwjNk0LYdx0q/bO142IBJr11dt3p6gCfz7kAmCZq+jRkwgKQRHhWp
p96ivN6BeMf4YbnWEcKl0xcBZoGlj3r/C3izjBu3N4cblJcCtakH+S7qFlOz2U2KV5cpcspFNpb8
lOuq1CwBPFpCEmhufdhd4ZZiVchiXzJwKV5JZgALha6P0ftgVzXLPXXk+Hitq9xBjt+OoOTam+Op
AUPaS/+zllb/EtsqBkcuWNHCJmQvAvxfm9SSakNOYG19H2N7jfNifXfi/EY2ZXLXN4w/2AUDMD43
QV/VpslDLqr2iDfOF+qcOK9PoKg+lcrLj2zM8hWUcSGwqJthjxVwQbd0iYwUrzDdM6oMPT6EO7VQ
j7cm4+B+AyQuv3NGvznnwI8uuiE0X3mrjFXV2OWOmhkyFlDHlE+ZpY9gwNkuOJhhXqO0UcBWmMHO
50F6QNWpt8R2aNFnQjxPRcxPpjGGINAFDABCst3KqIJ4X+mmdhPazYwbfkK8EppocYtkGFBYK1DZ
8D01P9wsPRvAYuBGI1DB1H5DZQcYturqa+ghpq4j5qnZSiCt+uCswrI6oiLOW314ICWBEoBUyqWn
PaIOlPLkAU2i6mvcvM9BHgYU58BFBI5kvJDM+w7JtPXUoAZEVY11j1J66z4X4aZFlPJCHkWSMiAO
QrVAdAo8u37qTQu8bcYdOTsMhdlibIG5wlAa0eo5EY5s104lp2JZe8ZGDe4XG5pauwx0TItOM8O4
U1QfqAmRGvbk9uK9Gasx2SQoVV6pRng3dQnBMDqre/itb0QlkxUd5KmXmnRavzo7nYwOCOqkC8pq
dU4HquC0HDZJGxgAKRf9XjgsOJhAbc3ZsSwCJZdChpUGkJ1SZ+2oku0IDNA803XAn3MiUgRVwlXG
se2xcwDdeDFkt2GGFU1N/l0TlTABQ3BQdvB2NQ2pB0kEp5DLuMv7dOnzQqxSo8s2c7uOJ81ZnrDd
3LYiLL5NVZ5piqrwsttR9Tgf6sHA283z5yixBUmd2ufJoYhldsRu5/0yBSnAPn+2eVWDeb09kJ1G
dFHIQKNqEtUMO/sabD4NEQSDfdRSssiwF2RzdQf+/dWyBChqfaUBoTuE0ZFGBdKOJ8XD5I7uoxKA
yYzJpQfl3CNZmDHtQB/R3wptGpjZLNK69w/kUSIjsWoFlNBao/Wwo0KppGjAIUVDOaRk9yjGChfU
REmsdf4vT/JZ098mgLi0yMKHfe6iUnpqikOnL4liaPcjL4AZmooD3VF35fQK5MRMgbfxY0xM7tRP
nvVUg8/nz1vqN9qhWUNKK9k6eZytSDd8V+jqsBqfk5XdmvLUA4B/cvM8W+WmzQ7Kq36IKOuPluzf
L3Hq9EeyeQH49VwnP1DnpD16sDUgjvbhQj0KFXSgdAavWmHcXdNU0+Dzgzk2X8RHZbmDNAOZKE1F
F6MDRaX2oha50sCJd/PAOaP1a67r9L/PRfaPJ17nsn89kWa2y5IdUIuN1ydeRk2GyltC8AYfTRx3
7Ke0w2vl2ovtxOcm9SIhznO7PTmuIU/KFtEOS9u+s1Mgdsg23wYAqOxSy9qTjS6lV6OeWV9QZgCS
0hfe4QQB3i7hj08G4PdBarzUXVN9K1nwEuCD8A1U0PMN8KTzzW9dZqT8Z0hl7HV3qUf+lyn+330g
AYYqL/B3r93edY+N8pwFET0UPOebFjq1MzsE86HsUteme+7wKz/bwWMy2ezlb4OiwG5ndoh/D1Jp
zV5i5iRHWaL4si8MdUuXLvFzaGUur5YJgbhbL9Eb8oxr0VdTs1mWtbW1EpxRPWmNn4bm/dKImiqa
pxwscHWYSgcl9BN0TO+2ibi1zSIQwZLNQYZy0XZ+CWrQsl4PYCLdRb7In0dj2paNDVCrtpssC692
GVfvdh+MbbsG+Lpnt8IZ8sN+9f/dXjWoX6Ps1Zz40tkrUF5Ck3mck2UNaGuPfdg+XvNn+WA328EN
1PKaP5NIYSIKmwSba1Ksd+IveeyoA5lmO19WESrKKOc2GVF25Kx+vD66xwtn2zR8XF6naaPh89TU
MVr5PDVNZILK+bb37OVkoUJQeBMCgzkgKee89ryl0YoCdQAqOs89eEONO9S1PBXaRn6tHUFBEQiS
Lc0wj6UJPmaRYPdBQZOe9OOC7ek809V0nbNJsi3WG/9AncCB3adu3h8HlPGvVOFjx603MvPOAwtf
PTpIzWpTAJ7pmyofQdWlm7RdccsYuTYZZQeyeQEIDgAKv1Dn7Kbn9ZAK31xtpf3zOq0xBp+npUGh
gWBWKkWGcxS2QTTtAEZr6qRL9zFtJHBUGGvsqlRnuLu6w86O9jNBDBwENWk/Q00vGCQKkZCauDap
F7Vs+L5kxyDGqWdABfE2UtPXsMORKPbN4QhCcezxqO1rI93RJYlKSMRm7ZaGRmBZx7Khh1D7OkNU
geCfDe39H/Z55k8PGfMwWfhBKTcIcQw75ccPtjOYbz6EWMPITb4XfTosW5UGZ0gAd0fQeKCccKzC
r1ZzIgcXqsTLygenfKPq+lRCR2RFHd6WQWPqG5Sdm5XXyOQU8rg48wnYA6S2ku+e/TjU1vSVoSh9
BR3bUm+boy1SxIg9CAh3Ys0d3wrTEYskY/FtWXrOmTpwBEBthe4wUGI3d9QG+JcjG3UUqtn7Fh9B
W6QhUErIe7LJzgXKbhzG+waRwQ2LDXmJcm5frNa8E3pTmyKVRC3ZGXxjgDEfisAoaIl9394jqrKj
opZroQs1oe7s7kF+PneSP9npMiK1tHcT7+ZPu54W7NDGvrK6m0/+H/Uz2WTwAwpy5s4/hqN6F/lj
U84/3rXehtwAiSwPU51vr9PawNSf0kAuG0Ook+choaOAyb8MEZZrFJol9yILAfutoNig2rBcWo5V
v/iiRRmfbPO3IAAKQMrye5iBPKn0+p+9U66yrPChH3qPZFCKU0oulnXIop9InQHGnWffVPIPavSa
J6fvxzXHq/HYmGV1sJBd3UyBg00lyAcWcRF035kdL40pL36Cg/u5d0fnJTQUgvuIvJ89wzR3UEU1
tj7OZHdpGQxL2ZnW2+gMO+lZ+U/Tn/b9GDZvAG1CoAvsh34vFlwO04Npl+k2cpps3/giuzgBj1dW
OMg3IOm3Y53lP8yRv/Z5Oj4PUo04fVrlMbR654hvdrX2B7968XuEA7Ur66Zd4gf80LSJu6zjtAcF
tisOSWBND52wHsDT4b5BoxlqTpHTHaEfVt+Dpu0b2fHLICozNPJUgrburhUcQOokWBkhiutAgBmf
jaJMTo3FcdhnbPjWumsvTcrvANdAJks72MIbt6ih5OvUzspbFL+Ut1WEAi8EHGrE693i1oL2WrCo
C/zEU34hE2q4DGSmZcj4QhnVTWx06UZq0Af+1cadHeTJAmFjuWd63Zs7IlQLTFF1Sy3uRdWpsPnp
OiivsOqPPAGJ58dEJRLGK3yZ0o1BEBFsqN8nJh+fW2JRBO13InubNB9nnfXjoSsWpasp32bit/lK
PnT51K5VPB0EsK69FewhYbNwPbB4VDk7z5iFCdIYCA6kG8I4xKUtTijQeKZOMnncOtlsePcXQLgj
TRa7B6MN3CXRUThV+1oljnVvI2h2/It9aMrP9tTuXt1cvPs3AAAtib0Cn5vXMErtexWjmmqOZJXR
IN75XZEEOfoeuEEJk0ClagX4F7q2A/dE5NziD1M9DZBkuulQwr3pRma9Tnjxxr3Pv2EJA32KyIzj
2LvTBSrVAYgyUJCsRyKnWz0pPVJUCAzFXj2PJAc3QhEYjWRAVFz6FKLj/q+R9EzTB0SRRro8MF8F
wEfkgJ0eai/idRG3zj0Q4ukG/4zwKLMEfMMQr75hgtXIC3AGtfDehB41A70qs7PvkC7ajLU/xahJ
5GtwdFnfUweVhUDMps/uZMpVaEv7UsnY2A7T0O29phuPyLNDfNyvmvsGr3mU5w3lF2wjHqMM4N4F
v5/6FoxhtV9rVRHnizDMcvm3n23q2b9+trg2P/1siWFAZFfXflHpFleiWArGu/1cnKWbAPR3eyr7
ErZxjzoSsatllskFIqugkKNwXdD6zZolYAyYjR7StutAcWOBNHaJU2vnbxTEzJZcRfirk1FUCdbo
2D1OWsVL6UvZm/5GxBA792u1Zcov9wYgISfp9epEd3Tp0woMZZHnra4dTRN9S4QZLYrWVxuWxmwX
+DW/D0Zd0jaC6hfIkyNKPOsX8hgdZiO/yZ5Q/SOX0GOP9wqvEnZN63+K8c+35DTBiVIAfpq4G6k4
jv1goxsR3HX9ADUoUb5uNKxYMNEtrA7IwAGwoEfPBUTayaZXcotM0Jy6dY0I3ICzRpJ03bnTbkOM
Wj49/G9uCt/8bQkoImSs/P6pLYotSrmR18M3b2O7fNoWuinzeplCN+QlKxtzn9keZMeNyfxiuurH
mIbBLRLN6gI2bVSsa39mhd5S9D4yV3raoi+35D+m/vu0FeLGN1OBynZQa4NhdxMAM7ZEdjHZ0dGW
mrWZprv54Kt7UbGRfGoilpns0sZEJrpBdWlAwNU4cYeFZQ3uOixD8+gS2hWLxOBtUJ5x+/5EqNMc
4g5xmnyyuyOKTEAvUYCo+giBzsjexDWKyitfyQ3108Xwk6+pV9tbVdo9alhwScp4OFWiqVDKn7tg
kAk8tSBjUol3H+b1/bIWAtlf7U0dvR8r8F9CaSGrkbyF1np/6mUEMCH0pUAqB4lGmQHNj9Q9brHz
6jZgfOsWAUKTakHGVvfQXQCkzK5q/MvVXls2qD/m3p6trBpAQ4WdgYtl/CDoi4avED91mYPvHN3y
4KFmeQqFM8TN6YIcVS4R0v3V7sAvVILXnyyfRlJ7yhILmuVLmus6BkJCCMXri134bO2o3MvPoAfr
Nia4wM+1FbGT2T9ZGu5FFzLT3cQlW3rpWK4T7FR8nEGi4DjFxZJcMrKNYdlCv4c76+sMbWI+4XTC
QdMX9OXCgCrZPtQXuosztyvBpODBiPNcuCZrN7UO4Lvay/UdKJ2L8YZ8yOS41a/RNOW1TT7UrKrC
dZbXHs/yq5XlQVCylUgYyTJ5v6SIRraol0c7V0EDwqH4x2zLqYfc3davNkNh/KQI5KcgZZYkUPnh
IE/vgGY/4uz4OZr5R3CTBgdu/GQkxjNQ0OxkG+AHlIyPUIof01Mz5iW4l3rjDkVo9rLpuI0YTx4v
wBhZ/qPibA2QYgnsRwLhGjfiP/q0+VbFXvfajsjbGx4377HhCcA9KUz8H6tsh0VrAAtOi2p+P1t7
WFzxfXBL/C1SOR7nW4P1xt5qsacqswaVRLqHLp4EMmsELZ7CabBLbBTtgQ7jC4CXdxDrbB+CqQ6P
KBZsl2Q3epAvVi1vLlnEptvQVdi/6AEcXAHIGFXuwUF98WNQQU5XmuVTXE3tQoGR70iXURrF0dSX
q42avezF0s3tTTUBEC5LcRJeXD2FQMHeiyBamnbLgWtZtV6ZP7mqq54QeQW8se7vyTGu8jNQUsGF
Wm3a/qPKZpwngV4daFVzju+hnrPSB1q8iOSOmvnkTitggZwtNbugRnoQAe4NNcck+h/KvrS7UVxd
96/s1Z8v+0ggJHHW2fsDeIztxM5QGb6wkkoVg5hn+PX3QU6XK9V1et/bqxaNBrBNQEjv+ww1VmOV
XFjzh0IrNNoiu2F5uhWZeOOqzCFvoVsl76JD02CGqlvJYFY3CBmcdCOmrpFb2CPZpIZhTVBbVhUI
GdVVg8kBQkmp8g+4t/yD3jP64gl62f3GpLk9uWbpdwjAj1CCpykWhimcmec9vQngCnDlR9hcir/r
dzlMH6G76MMuxf//U10+8pdT/fINLp/xSz/dIOq+3Xb0zg9hsmzAJSR39e5lA+EPe5FbxeDCKCHZ
XRpEBEn6Mk//PESXL81yPuOlqPd+/YCkQUaSCqgc/v1pwvLHF9Ofor/JufLyqbqSVyXLXc7oaWoj
rN3mL3E5RBfPXfSuPqQo4kc4b5Zbw4ryYwNrSBupoH02K3bqTTHaQIEYfuGNpvVR1+u9WK0MmBod
xvkJADa6rVdVq8CV+HGsPiKPgZYbhHm41E8E3O0pwUikP/XSMEJep+e9us5kiJl5G3Z8qYrI8c6f
+OPEiFKBuA0N715/dtJmWCWXNF6cT6UPDtvnRPThzflUSUuLZRgZ5bmLYzjXFkSI1lCYaK94S9qr
855Iuo+939TpLoNkIsGDjeP0Jvuxd6nj82kuZ9UNl7oSKqFezPDEQ97NuS06AW2qEErquujbyrlt
TVho98q8CeceJezVNmFjd55uLJl0bnPEW9KyJ4fzQX0Lp0CQeBD5AkQ0a+vsRlrWNWRSyvdisq8N
Top31orrUGAnQ43043ovogTaTA7xt6IaHjQgXcPQgxmLjkjAuf5SpXvo+rScbsAyd8mIBUFix0cI
6LFTHMXiGgPSUpf0xpig5pxYzXs3BgqZvgaIvMIpa09yHyoGIg12VcLm9XzJn5sfeyqmH3V6r0sY
fw7DMXFJnornc2uwJtS5U22rTrZtqxN0r/m+bqadroI5hDo1AOLf+BjL4Jo3BJ7u1nWnEGJMR91L
b5qq3igr7w+6NESxOlVZ/piLDEoa85l11VBDs4IbZrC91HW5VXkyJmqtu+iGpE1BushB4tF1+pxh
CTvRoGFqcfnUQLTWWg1QoL6cL7AScyvoALwWlfjCcT7JHePNSR+mfxJwESVsToufzk5LyPDG569w
+QkKK8oe6l/Xl6rMr46DI8L95Zu1wo9cCplEcFJxwXTfmle+axhc/PSrStMHjNSEXJXuojfOBA2Q
mtb0/Kv0SUXnwHQvTVvv8rGkyeTGKIFbv/zSruqMKyL7p8uFQ4AUuv9tsr18uyGznZs8eNbnOv8N
naGYo67jzbk4FewKChv9TKbpt8KESYKRp8NrXDf3ZpKq+xiWjVeCECB053r42VlG3lxPmIcD/Cnr
VQMpo61MC/bQQuhOdyLcpF7DSXWILNtYGHaeui0M+O66gX7pmzE79HOJF860AlYEysmlQ+8qPlRH
CdGrRip6p6s6CmmvIA2ina4buqDYpFFOvPMBthncDXTlty2FEicgephXd/FWnxyauOoKURHq6qI+
wMHNYnA6nHRVNyGUmAxdtdYnB9sk3cdW9k036q9rRHSHFG5wc/70xuqBNov4Up9MCtVfE1Zc6/56
48Txa64E3evSgOnh2hdmBzkR/KDJGIITkCoL3airclhkuqzyhytdVFNhbUSEYJ3uor9CD2Ycme50
hSHg8eKUE9noLwBZD3IVtAOWklhT9dEjiazuNDHRHoupf/d7x3mCtfu4hCPguAkGFMPWWEB0CxjN
2HH2RZXCgQ8M6ifoFDJI4qbNrugiQNfM07m6gwNfW5bQC0GMxvtYcUNCbXPG6V2w+Qqpj12XFe5P
QD0rrmEmTq1bA1+7CPxHnb8OSPbW1m1+XyDJtmlrWPwgSuvczx10ahtzwDdWvxgIcr7FNgCQqmff
lZXcNMloPrdxM8IP1MxO3Iq6tSzN4covuUKcQhGoBrLhXo1wxs1g0Pl1Phwepex7hMNFimAwblF/
5VsJbo2EgJIw88gjaUDZgiqQz5Jw+AKPCmg5o/7SrZ/Z54kjkEZEQO3cjYN7r7uBHfFxtnHudjlb
FH/1tdABLI9HyHyD3mG46fieihDoUsd8hO1wCVAiTTf10KgvZcf2oqDhG/g8iVcAHn3dCpMccjoi
tWaN0duPI/sEZhT6yJwHgG1bFlkYcYwEUZAlX/ReFnB13ut/U/e7fgGhBONmkfyUZzO4Ne6gDLb5
Kat3zrHZ451hT3yr02vnVoEs2dI2StBMfuTodGd9lqSsN7p+iBM3m5DYvS66olhzyA88mmlx1rPi
iaRLZclqCxQSzHmT/Kxnhbk06uMGAtqmY3yZ+0vEycBSA0zB1gbiZtGbyxk774XcgQ52Gar/pdx7
cev6UevvHAXbEUBlVH6dTjYSLrRf6AbkCfPrCB6C1iKehgUwVP7u0s0f7XA1BonwBgY2Zw+gxq5N
u+4+7M1sCZWyYXUuThBiY7zCVzJFd9/2dIKAa7LXjXrTCwiGgdR10iV9tkHRj7Mx2n+cLbCMYNW1
WYOIlzSVqzWzYD+07yWtrnWpJkm9iZ208nRRbxDkhTBnUF+z0gFgc+5RQ0DMY7OViK77zTnOPeYD
Pp/jd59ilfB+LTpoT4YjK+4MRXdam8GHO+lGgWu1HOaHAh590RyL7m9KmHbfsX7aEZi/LjE4il1Y
B6HXyInta5VbXwjk0s+ydW2WX0GFslgEQM096W5+UrI9JcFamnkHUj1/009MXcO4okTM4tQQ0uya
oJMLEqjorU0PeWk5L52C7OrUTNEVSZPsbj5Qt1cqh4eOCbiQFSm+VQnOw2uTvwcI+IRh078hW9p7
HXPCo5KUwsx1gsqolU8wUVYffW04srSwY8wWFMnTDgq90P5gZDHoPQtL1T5rJcIF2Du3zntW+Go3
A1zcJWhC8waimG2wrgHoXdsNQ1K2xUjUYBoBfX8xrR2MM6dSILU+66Wd/xhhMy5qjqCr/lsmYRef
4Cw3e3AdbYfYLwm0dmGm2L+Y00C8VsU9vPSCftPwztgQZDpvelDCPeTlpudyGPZaQ9vJoN4Z5f0L
KRPYQYJ/YfRxep+Beg/qNvaCqoBtKIbkeyNuP+ourXovI6Re9lkFZSCGgRIUjfRKf2WfJ8mel9Xr
+RvPP4UXEPvSPdKw3cCxIH5w0mKf54ZzH0Pw6QojyvwU9uPLXJ8QvC3MMGRXXEAq5XP9hESGm9O6
3GD4Gw6Y8A+HyeY9/KFZvlZmEbklGWBCoFtEGE1uU9rhOu9H+JoZ8EGQzhzUmouXOqGScQNsW3Xq
5k0NYX1kL1Cni7rhUpfXol6Vvtl5GuWm8W5YA58E4/5W49su9YaIpzUBdthNtEzrxdnKsaoTcmv1
MmsxegQGNW8yZRvLaN4L+Pixp+t+1wpgKeRzgJVcx7h7riRSB6t6EsVDVWXvFqKM71FZrxCI619o
6qsF8FPjdSslIns0r1dZIrhnZpPh+jKle6kVEXSgWJdtROQwzwmudJXeiDmKrPeQpoCXazHBiBbg
1VUsWrCVZ8KdBnHpOggAwP/G4gcEcvJrZx5+s9Z8NuEst4mZjSG5MAa1ZcTAW6JU8EDv6oDBTIfG
7z6eCmly+7VwwnhBbTu9dhSRu3DK6+XQZi243uCLw83zndXp9zHvmnsZRs3a9/N0G6Q2nNLmk+ke
kwXH9ai2XxHajxe+mLKFIHLcQEJQY9T1xsmycukL21zqYg/y3i3/6MAse83TFHDxsbmbMh/UfhWl
W+Q0QDCEw8MJziAfdaU4GH68zUK+/J1nhW/hVTs3TnMqXmQhWQCy2Bt3iK7hKvRRUCw0918hdbVB
rtfEK0xUJwgpVqcQwZhznS7qBqDbm43lGQICCB3rzAfQwLsrZhazNrVE+LCCNcSlyCGgiOtqHWIr
AEJacsdTs8I4rFq/8LoK7oTdJPtuVL6nFb35n/VtbiX73JrtmRCBX0LLN4EpYeHisaVv0Ntogfk3
k6No+QitF/whEjvq7oisIDg0D7Vj+NG3C6FobJlteBtSiFe3PhJZWBtOL4zAmWdox0fYxXzUayAG
NDLP9br/lMX+MjAmcAyaRm1YH4UrJDmQ15MTxkXkyqFuA1KISpINVWnzpHuETcTWMcz5XEy2Uu8s
Pd8YZFj/tqyF55EvA0vGls7G5JCGC3kN9zN9Sdvq56JuRcS/3+rrX0b9X1p/OfbSuZtPVUqjXU/B
dNWPSLrCCr3cDYgArLKKWncZIGGwOc6m99y/KYbe/2ZN5XfLlvKhTShWlsHg74ECr87HtGlhLLMR
TCX9vJGRVevYCHPEnuY5UDtPePp5kziT5RHyeuFMX3jVBcQktmkJcx8G5nXP0xoGxWP7wcS+9IMn
A+bmXfrASE1wn/YVtGlSa5XYABdHqiwOIMFnS8Ceyi+VoF81tdHgXzFsqffLMSSawoXh288txx9T
s9aAMC5Xl6JTD+UK9sjhKhFBsLdHUK/s4VGj3/O8gzVd6I/Xksl+b7ZYyESlT19rde5gDXdkoC6y
BSUQIngkcswwERZmxV7b0KRz0Z6LutXqwO3UrVgrmg+69XfHKh4ic5FmEFA1smtMEzCvhAGtWQ5y
V7YEU825vq84BAPG5rlsZW59b5WQt/CjXUDhNkhPYTATGNpoD6Vum33NwCFeQFaD3RgFXP9GQ6iH
IMmrJZykpgMoX8kVLxRfT0VuHa24sL3O5uFzZ2a3aZKz7yD2A9/otO9h+efhImwB3+iUCSF/vCug
j+AgFOOke7vpfKAHhi/68df1Jsv4WhTV2X3IGc30CG73LstgjHQxJEqLsFnbbQgx3AmGRJcGWjAY
fhhHKNhAiaoAah/BFbe0o36ni82YfxQ19RBvh59bx89F3RoT0MP+12PzCRidMksXkLbd27XIts48
wQIaEY5sskzDgy7rzdzFz6dsGysR7Skmn1rPIG77b76dh0feD+yWTOpaiyFYWW+tARuNV7rXmE7f
wNILjpjbnnvpanO00GtI0Gueuf44F/Qrzr2yuuCrVtbWEhFKAISHijxGFrTh8Fz7pyysoceNwf8A
jgxyUH4XIujSW4cJUHGYI9bWbZPXjZfTbHiKHeu1c4T6ZpYNDp/zUHZSYqlE1Dt3YLQ6BDaBIVuA
ZzqooY3Sj0iTdDQ6+NR4TQyfnSeUnaLpPo/DVz1N0wsECZarK61OXenJmsNwD4IMXyy1mpfW9WoH
PzkYFV4Vs/KXrm+GFtSOuZ710rt01fWw6UzwYnBKF4K90xqkmfRRwF48ozJ8S33QoAW02K7jJOyv
JQjUgBo04VsMawCbQHvDFJG//nykotF0zFLrMcPM5gAJpuyAWW92wAok3tiD8UVaUbSz4mgVmGl5
lyRxd+RKANDSwxl0QMzFq3xCNrrV6OxmHwTy5dxKRv5eg/yxw+QIqxbODFheIkKm++oNhOtWdp8Z
N7oUlQ5f/PGP//r3/3wd/jv4lh8BIw3y7B9Zmx7zKGvqf/3ByR//KM7V2/d//cEcaUnbZtCwsB2o
j3Au0f719RZJcPSm/ydsoDcGNyLzjtV5fdeYCxgQpO9x5gfgpgUlQrcO21jOrKoAJv1to0bQcNtW
vCN1jvR59rUzFud1bNCHagfGylrpGVZv290GUDM7ueZTmK6l1pWDXSpzw7GM1meXQRU1n8rgEV+H
AMJcphmxsuMFsjEpDEKgTKQ3gfJ/rtOdyzRZENzjV7AnBnp23thZOhyseTPETbXKMehBkenP1qRq
nyCmn27sjmDGbqe8Ah5Jducu+ljdWZ8AbgrE/ftLz8y/XnrOGcedZdvIQXP2+dJDHi83+lrwu6aP
xg2SwAFQU3RapswonyuFpMk8negn8KBLyaqj7sHBeQJVmwAm9vteVeYbV2kofzpPT2aZDWtoYVZs
XNl2HT4nUWUuYkv1BwFLzF1ZQCdjRG7qywTRZ1xe/j53hf40MN5zV+LDaSRIxr1+zGg13rRhbF0x
ZmLMBaVB/If70rF+vTiMIOqLq8MADeE2tz9fnF6qUgI6n92dJ+m8sMHLz9kXZCjyExxluxOo+g96
OIzqzFjpIU8X516Aa2WnsYBXsRk6r4gBt0tupxlU0zAwhVkNswbbbp7MtjqIeY6Il+JtFpP80TYK
WAYVPbqOOdvV4hgaeXUE0H6FhL19l89q+iW0bSF3oPydroNkmFo3BfQfdas+oIqGlT3r8iNqBtfa
KmLg7Vmph+BUvJ1EBtV+PwPlcfChmWH1qvJqHyzCsLmDd71990tfRo81N7cSzh2/TO21w5zZ2s7V
3Kjt56YuADupR9AD01+ypyz6VvVOet/MG0QKi8qOIQCGQhrxzu1APbxKnSK7N1tarQw65Uvdqo/u
++R8dA7x3ptzvJEVJlmarFE/ict3jZhHZdqsdENpkvA/3BHM+XRH2IRIin82HLMFaMjCmh+nn0Yq
jCzmCCmZ4M7GKwr2cWS47inklTXPMCq/UKc2X/UkjBndsA9sf7g2QgdTNKOCFWSsDtoC9uwSq81j
z/awerdyiqJwm9ntLQIIEN47ZQxzGVXu9EG6QRf/17rzyQKi/HVdS6BsRksmG9FPdEeYpDu9xwZl
lW4WjUBbIVFENkzG20vzX/qcK1jVrv/D2PN52J8vJgSgOCNcOiaE6Bz++WKqsCI0SYl/K4Z6RCo2
dVwK/sLRjAwHoO+ULrvEyZ5zYi/1XFf3qKoQLL2e9VC4hfAs0oiFBPe4KzY18gzzOFvNo+tPG5CM
Dl0L8zZ00NXw+EDQiYYIpwVT5lWKQt7VJOmJOipydbBFN5DU+GhAdiZClACy7gZrMy8uCmjZ+E5y
4sC5/P1VccRfbjGLCWILakJylzDrl6uCGRULsibhtwR2uQdrNsyAtIkChE1At0progY8jhdDcYr4
lCx+kl7OYWig5ZJ1HfTzQIyVkJLX0sq+GIGDG3izqKvYgBZ3WnsaCpjbkOeAFXKws2fEYBysRVuI
x0uvmgOdJgisG/s5NFT4MUQxIiPY6GI71/USDKVwtP5Sp/sVc6jp3Hnup+vGWmKqzYznapb3dkUw
sTsMw/AVMYMYSl283OqWqITHll/Bhku3/tTbYXUNg1zm7MPWnG+B8QW3U7GKzXraZDaAKnM9yQeO
MQJBRaimYMUPwX4JML4t3a52hjtzJpAUICIjdYuV0lya2/oRDkpJg7AcLMLCIIPofE/9Lcy9i+u2
iSAzPzX+TqbiKcna5lZX5Xh1LRLkMFa6qBtoAgoVoa9/f4+Y9l8eHQd+Gw6FuYBjM6zC5/afxqHR
IXjdjVZ5G4Z0jjpnj3FdRW9ZD9ChP3ByROYnAjwPAGDo64VvBRQxkN/3nwuklVbwTYVKhuDR/ecj
naojWMCMeyc1InBcocXC+7hCTApytbooo2kZFu1014UCqiJBtopmY70iN/IDZGIBNZ2LWGE0Gylm
lZu5mFYQHy2lPWx0EUSjj1PqIqyQlxGgZktp4S7XjKDIN+tlNPHmJ+o12OKYGVXVmTiEQNW0TRio
bmfqtZ1CSAJOYPRMvYbbXH7jW/ZP1OsiGOpl26ft+SP054wg5gD3bSrxbJqiPXHTCW5UB/7rABLP
s9WacAonJN0DoSDuaVBu/bCgz1AVaVYYU/217hbH0D8vkOvqGwm8U4cVhK7nrHm9nNYKJkSA58P1
aYs2DxCKL/Z1yybgRmHdOJZdeA/NdQZ8DqJ1lai3Y42MAGgFwoP6RfSO6VPmplPpP6huMhe+MSQ3
GbChmzbvzK0+k90gA3g5U0/S4NYpBpCT4ZPV+YNnwjQOwWlwk+W80fV21YzL2rZaj/Lpo0436H4D
jrIIsc7nkNEaJlb1jQwQQclYm75AAP5KO0M2cbOzh8l5BoiRe7EYQ/AnYJ8qmopuhggBe2paFr6B
TF9kVF/VfvYAMoO6IRgOTyMWRvC8gMG1nXf3yHMFsLML8vs8nWrYBBTdWhd5mbTbugNwXBdhwmwd
65qs4tbKT4iw00VOEnFrlnlyQ0qxpuMgbnXVEPnNwjf9aWXNdSYrazh3nLv7fZJdm0W21cFamAZB
3TDhWx0wCnWGbK5rBgFsdEdACMdkSUK67dnI6CmqbAT18npr+VX5vTPVqxVPEpzX2vewTGfHklr1
miW1ATzQBLkGsDhXRdTmt787T6K2Q1qUawQsumXZwRIvi4rbYmajAAYJl+SZiJIZOUwb6yTDI4U6
vbFhHKD78gmjlIxK5OSH8Unm+WIa8/EhViBoyJJT5FqwYsfsloGgkeNFOosb2kmxALFouOqrpkIG
ru96dajjvPRqSpwT9EnDtSWLCI4z+bhXJqLzgCSKO24iUcDzUL6BU7VM0oB9D1pn1zXIyOjDAQdw
TiwIozUATdPq70dC69e3JWYNjFgELwZOKcWY8nkgRBiqbMzB6GAYTxFi7X2klzRlAHJTRyds6QZS
YYiI6LoO3lFh091PDS9heAOVfC4Keoq7DPOBvky/5rgrAS5jj5cewPAHSFT70UbMEitaZ6WFyCrW
P52z1KIqbQDxI70HC0cY43pBXafneYQF9LHXslFdt2FjHnUDQQbk+PeXgf46L50vg00wb5j/41yv
sH96H4hhAM5bkvb6A9MunJlJikeewPkYIl4IA1jmBL3My0OfBNaCDVb562CgjygSgPz10x8W0LND
piz2/v4rM/rLPEdQSaXEX05i8GB/WXmCaUphNBjF1+cJ/eSLCkroQfSCmHAyB+WhtqPWpeOT9Z/V
+h1fUUCp/lodQLfxXE2sNnqB1caldx03YmFHZQaNpqUOc6bCiR5MG1ouebIcwxrCwUh5LDJFw1sj
KD/2YITAFn0LmkcWULYY571LvwwWef9hOa7XD5dIiI13OpbBDAsLizuMoPz5du7HaYiqyVab0QfV
y/YsmLJ0E6y2BSaaCCCJ237qYag7E076Vh0Bequ+XHr4BpuQHzIHtw98uDaaoDJEwwArpxAC0wne
OWCB5uGdTdLyqp9bdVFvAiSCRz4E+5AReFX9OD7rbQWeMKVvpN/9/T1gztGFzz8XD68UUAlhphDg
ZH3+uaBapCMyWcHmzOGyCu8ckUFs3zmYQYbEJTRUqnmjpqCGDjjquzEDpw0C1a7iUHEM2g7CfEQg
bB2Y1nqElnOI9QKouz+VL+2aEyar8938X59iWLWOaX3Ni7GKgrD5pfjv9bf8+jX9Vv/PfNSPXp+P
+TdeV/j3t10O0dcKL/zvza+9Pp0Xn/7x7RavzeunwjLDDHQ8td+q8fZb3SbNn7G4uef/a+M/vumz
gMn47V9/vL6nUQbUOmIEX5s/Pprm2J3JTAtzzx/RvvkTPprna/GvP27CKP/NAd9e6+ZffxiS/NOm
kCgnJhE2dWwLg0T/7dzE/impMNHKbWkSi2KpDRHLJkTAkP7TwQSPOxYVHP+zEbcBa25usuQ/LUcQ
KpFuA68CA8wff/74j0Dk+a/2+8Ak+xwAsplwMMc2sf6hlgRPRv5yf/q9EXRhZttIaCYLIdl44zvD
rN4FriV81d6sdvRi+SY7els4gOwloGAtIAv7VDoyW2Hm3nkNnqRlBTJtGYxuUaHdwexgpWR3TEAU
8aAO5V/lQmDJIksA17C+otBKKTqw+GifAhXlm5BFgYMpVNSc7RRf542pvDEB39Mmz0qRcCkyiTXw
fZavk3EKNykF4XeqzStat+byp7/eb2K15m8uiUlwzXFVTIvz+c/y88rDaWXl095h28kQDiLK0D4P
EgMyCNG4zg1jzeFoh5lJ4S+HCa+fINyYk3oxKFDyMONcVCN+aVM4ymudDL8m2DsF6aD35bimyvlK
dkbiBg5/GgUv/sPSmuLP9+uAYyE3SOdYHhGSQ8no87f3Q8SPeRthIh/4T2kJvkRhpacUKyY3bRzY
IE30Jusfs0g0ECIoHbcUZb9llXzMY6Nf0wqv0CFIuIeYVOmJHOnyfty0DfgtQ0zdWNgLswbgIi3f
gPsSC8s0SjeXgZcHsN+ubWSNkwwGfIBEUHM6RbSEbpdRfUttVQMt0Owg65Ysi3zYQXzskZnTAdA+
zPQG+WR2wYMoGtD7I7olU4HoH99SFUc7Lo8BWP4uSCftKnLUw7RPOn/aGFgUpIbvQDkXQAWjXnas
QPLZGRYqCj0ysbcqnEpwuruvY3bVIr7rgSc7eYDES4NWSK4aUGZGsNflzTvQKJjzSAWlF3/ElDGo
l2DPQE2NP5b9gH41+DvILQL+/KUoG+51pvG1aZXhhqKxb8KkxQRKjB7pnNRt/BAAKNh+lngJuX3Y
lbiXBVQe+X1mNhMyKmnhNTiJkQelF7XsxNLsa+CHsP7quzVYr/DBHumrGu+HTkG2ZWCvMtxivQwT
zbI5RjYg0dAUcKeq9V2Vzj6JchUk8TOg5ksHwgQgCzHm1mycvarqQ8kma0VCK3XtyVzDHul1UqP0
EK8FrmMqF21XPRU2gFOQ2Cq8sh2GZZlDkptJxFXhFQe8qZc2WQYXA554USKtG9NvS4+aC4TTkaEu
25My7hB7UJsEFmVOLLGQo6abdAOk5Zo3v0IWNpwA1ZnYKoyyV4PP66EGQW2fdNlqyqdTAGEeF4GJ
57R7qLqxBAgu+wJ+20vV1G8CCTEoHD0JCSuhrsne6zg6mWFVuDSKbirVwAW97R4xp3uebM9g/ug2
Yky8yZiQbmsXNvN3xUQydyAM7kRQQs7NQ0mmakairqPRh5heZYAVTBEfKii4d1OrvDyXo1uycUtg
cjmFgaua7gaEMFgVNXv4OawbI/bkAEqTqr4K82TB1rZ10oeagscakAEOupiRte2VsuLlhBBpLnts
phFuSAmeNCDX5ChewlEkCwOWDYifwxAuR1iZsEepxH2ioisG/fK4CMkyHGZjYYCBNhnjHjD2N12U
38a8fs3N+hkiY2so7q1sPEkuNLleGrmxshofJ3jvAn5eU5DIlONTFyYSC+H4GFj5/ZT7yhXJWy3l
dx/fpUqgBMqsV6MOC8+c8foCNjr14MBG2X6K8fekcQgaGlZKZbxuqvJhGMursguOwra/+jZ+QMZe
2dhXa0HVws/8WxkXBwBnc2QvIb1o2LeY1S0bBtMZajqhG/gccjlpt04DCp/yAOKm4eC4HUseWjWu
ODETN+ZA7tokUhDfhBS0Nfgu6Mq5CwLZLcAx8A9Qs+ROEmPUGFOQUyD3m/FF3houznwahTxGgzrF
fLx2LGNTQMuMFpDSGoHXg2NHh+HaWeZ9fT1CLcQFXY15Vo6Yg99u4zkim/hvpo1ASRbeOWNTgbw7
PBQJNxdQIqhgHEuO589VzbTweb5qumATTPFrgjTl/HyPdR67iO3ugNfe+om/tGKypGCOTFD4Ae1t
hFXm8A3LSwRt/Q4XySqWDT36WL7NDbEjnlQ/QV/HeTMb/zbgyaKeNV1Bk/MsKV/kYO0DufPVVtRO
sPLL7mnajmREWosiUwtllDyZ4EmHUD14NjPclcQQhOXr3ATeSfAq9aLQnlEZ4T2MbekmjtqtaWLI
RPbSwRo5WFHW3xCn2mYNfbTsJdBLyUIJcc1F/hg41Q7GM09NgiEMMFBotrwSkUWLMoLhfARLw8yp
gIMLvDAO5UIgkwTNTckAxhb3dQWHPRtC0VgeAPnvSO4JvN4QJ4l8vL++QK0UvkkUZJLM7FcWs26S
ovrih8ORQ2ID0FvxhQKhEqv6PYzETLG23q0a1NcmA0oZO5UfpW6XdpCtRBPSDrdzVDVzJN6BEmTo
0HoxBxhfF0m2iKtgAUOIBEMIrM2HFHGIcVIuh6SKy6fu+2AhjgY+1hCkb5wM5GoA2HwTcb53egCQ
gmhAEtTqipU52jegu/DlmKbbPGnvoZ4BqVgyYnzBu2deztsKqJmy6lwLfGihOugpWPazGmpAIn3z
tTD8R/i4HCwfwgCZBWrkEJA1MnmI1RMAU6LcNU3bQHZpNLwWqwYYr7FDYSrkfSX8Jgd4pYmnFHGc
GTcSLl7iInoF3GHZctt6tTERiRsIgRlYJvkMicsiarIl1HSvmTRTd2pxKxYNP4KT22+IFXDPgY61
26sNkHjVkUFjJyTQ30A+HxCDwkJMyYSQgkSe68CziOyaOniH8ux9iQWci98wuPMND5XXyoNVegcU
zYLYTgIVgvxbRApoeMB3Eyu2epmOMTjNzrYJSvx5IDq4lPZ9E0TBvgMfa0g6t0rFkTAo48K2/h3+
c40LVZ+1CUZtWNXZmhlA8VIT2ulC3Pez8Fkgr8ymux6Iy8LiCoRZ6P0Y+LYYt/ypeU3gJbe2cUsc
VnYSHxBneYTKjMBYDIF0w9z3DXxPBnshGtU8z5duzpJhACdr5OCfgrJ9nww8xGlInnoBNykDIRfO
BIyU07tUAEzUNnRZ5/QJUN5iJSA/0rDkvcs6sigw224iyA8OgIY5iXHs2+6F4YXoTVDU6hFE5Bk8
fbukyt2yzL/8X+bOa7l1LEvTrzIvgAp4cwtDA3qJlLtByMJ7j6fvj6qMzqzs6p7omJu5OApKPHQg
sPda//oNyCTJY7i9MkLoZ/1BkMdTQjQRPkdXyk9f6KdrEMWMjFXyAEngIJXbbnmUvYTa7ffTsT06
KnkRRFkiNeJlFV1dyan1aCb6d5tMnPOT8VQZ8WXgEwLXeoBGxMMe9bk+YTnDG8c9PyKpNsgsu2vM
eIU0JTv3w8cy5JUdIoVcN+3aEnXF06uRSGXodV0+G1uiDBRnGBHnlnrps9SjjPDqorqhKXpdaqP3
YdhvJkEFlEUsgq8GLl7FGBsOzZs/lfBJSAhMNoJO5WM15arS1WZlLrGnYtu/Q3N2zgjQQumUwBPG
xcWtZAUJdhR7DewFrR+qPdqMq9SZA6MUOphUVT7NLpF2Yz7Zc72M6yXOb7KAon4S0KBHqnkFW9QR
PEDA6vrOCVLxUYLaVcSFF8AcB3fg8r9TBLui30Cg/Y7DJvAK4l2gY3HgU7Ic9rMMpp22DdKUKsZw
JGiO09yLD0VB8KIUxpc6TwXMpwXsiAu1ZsFCmg1b1s7a7RS2pitgktQGqBkqU5fcSYbGIOJ0mmej
iF+dcI897lzwAWz1QtUlKSI/GNBloshIXYRVnTtE0a7PZGHdalweQp0PLGk6xhBkTOEsj08iyEuc
uyWmbACGTeUP9x+iGVf+n7/+3pJmfdfoY7z+vXMUoNoLUGzd3zv/+QDlnDXLRGUk/vUpfu/DY3NY
GYNwrnu18stRtIgLFtnbFehECFJwJZYWZ4ij2o9I0XFQHJLmcT9hfn/I9zf0+0S/v1aTfC6SZFjV
bVz409DATP69mWIrlo4Id0PTfJ1gGfsFcS3OfXbmGYksbCtZ2uYN2QjMwus1vrPq1mgs1aaBw9K3
Kx6JyUD1NgdXVQNJ/336+9P83vp9CZwXeLXf586EuvBNVZrcNmBhCoW0xuVIb9EW5iLfVz0SyEMi
02CMXo3djF0lEqy2RhR3gdWHdgaf5JigC2Wt16o1wc4bM1aRcrZNdGruOdSTGUHknw2yIOu28LKq
lpxQapNjFISZN93tp7EDwA8gQG02sSlMQSc/wKnESCHBdoQKhmouqwcvHGecQUl1cEmr0i6aLMW+
nKd4BKm17MzGUDlGLilejL4VPFxgGgxdPIqJjW+hpZ3SSPD0oXyjHim3RInE+zhqnrocR8Z4KDw4
EqtZyuuD2OFWIOQUD2ZeeNEyW5AfKm2VSrx+q4HGjdgDgy98Ls2SbvOcKrVtAr8XVlmLPXaca5Wt
ohuHTpz41tzf9ZNLvNdb1oeiYqvocky720jL3hY2JDMh2TGrhgaXLdZZlaQKD3vGC27NzU6WGsOT
xuZRlWRMcRaaKTGfUT/2hbTTgToivQlP0kTsilxoW3p8lUlMkFw6q9PtkEuGUqP4GDosd5jgIw8p
3RbbrV0BtcVO6rC9hTMzwkiwqC4NgYUiIlXKMMJLSSw6AEBCPBNErispsT9Kzfo9tpUjEesNuTFQ
/HkYX2typ9fGaCwHThHTNeWuoBkPQ6hhAzWmYe4w+TZ2MKgsjXiArgI8yYoXUBjavcqaT6o+nAl3
tdZpH35oCP22Val+ZBO+r3gd44Gst7VbdQDTXdDFR0EZVTsIp8btZd2fl3q+CjqJLSmx2C7GEA+a
ZZnXUGiLrTD0uVNitEhXr5+nuVEcYqEY+w0JFWuRmPK+uv8YRPU8j2i1I4uJp7Zg3hob+jmtxnwT
99OhnYXqbFkBqksp25hK1+7CabxlRlb61OUBw8iz6RZFnzzApbT2caZvorCyI1qTh3kmVh0yoeSP
lfoSkyJyt3AYVri3mdtoCjt71EPZKyx2VbF+CahGEOyIyrbVEmubkXit5k11xHots1WmOVs9m5xY
U84YJYsboe0jWqSs22RQluzxKrUAD4tKZDTMthPjzhZhk1yukbH6sVrgKZIHX92QVg/SJLo4TRvr
OVIJdJc0Dpi0vEL9STcQ5oVJLLeEtO6UQSx3Gmdu0+orQv9ueTz4UaQpW2Oc2pURFc/BIqUPRoEf
WtC0u7GiBRXz2K0MTohhUQTKOVRzoDKGzRHG/aYIxqM2gZeY+nSJZ8laYV4B/UFNtY240McTFqu5
XYvJoSxEwi5Qd91gIqVsqtCBaYgtSxed+sl8DXLlabCoZKalWf/yGhrOXNiCuS+FDNr6RdniMbci
nrd38nmhOFIDGRwifsM+YcAdkVRSVLtNXoSXZK6OgZIPHrzJggaEmSaEDqUQdpU58+mUnBy3BTpc
ZmFYlBfrOMl80FKgl86YABRsOGHdTh3TfmdDvoSZGOfnmJJGcgJTndb63NaO2WPDH02FuIsEJNF1
k6ywMMfyVVgT2GMxfa0G9upM8EJjPgZY4PrI7XNOG9lax52lHxEXsco0xbwWxcBXe724Qbd76QZJ
PDTPdSPE137q3RSU4xxE5D9MFIy5qD2IIe7zS5ip96Ab3OMmO4V1QEEEq7tn0ObmSiuTuRTkbjuZ
XzhzzYRjwX+assU1NJTTVae5YKWrKjSB1nT1NltwCwZ8naoeBA62jLWpxB4Tza7YN+kNBerBYGjq
Mc4I/Bm6d1ft8rKq/SVrd3LZihcwS9skAhdR3zwqdAW1ZfnG/cfvrTjeVzVbMtIOg9bofnNq9rTA
AbtjJPjhkGyYUuSbxKpmLxDBkoRmsjQnEwpCSRTssHOhEvwsqn+wW2CwLgqyn4AX2wxSey9O5yC3
JRQl/j9vxtWkgCjUmZ/XW7xCxeAkZ5niLubcUX9wrfV3S0FovL5q0cB3OWE+mWbMftSqboSBIl0u
NOTfP/3+mFvraeqBOtLunsimxvLiD+gQ/7iJHjDeivewlVwT/fn+4/eWzPCePrAb//idcXDsikmW
u2lmFr7adKX/e6ugD6fCJzrYZ2CE/o1y7feOPg5xK50S4oHvhUutD5UvJ7rlimWDX8H9b8Fv6fLn
3Tp7vxe26RvLvO5oqWX85bG/T/D7488H/O1XUUxybCCaBGJ5SA/650Nqg3oW6g4ckf98M7/3wv/i
IX+5KVVAthr+qe6fj/7Lf/r9oynog8PlRNDq3z7B791/ewnLlCBeh1Hj/N6Bt4NuM6c2nD9f4G+P
+HfP8ud/kSau3LgTV9W9WmQhxMYeBy3SM2NlQe8PF7QtI6Iw73fj/sFhh1xJA9s8xFBZtnqpoxG6
/8DLofcBT6c/fjfvf5zaAOguQIhczTPNG2qvAblczy46C49ZYV51i7wT+X4GcF19Ep9K+ko5l6LH
KV76jDW4I2xo8APS1tBYZY9Wt/h5MNVrQcmjeZe1MOgnBgtAAFXpJ6r4NkE+bYbxK8rLcSUTV07c
by9XfpEbmU1hwQY5azJLhhLbnEV2jAF8ow03nJxiJGjVYxyTvVdWJ+I13VCxzqUUvsPIKxGHpkeQ
2J+md9shPtdTL9pTHxtupcdb2u6XIa5IKtRMRyK2Xm8FBqaC2NliI7z3uIroi4GxxlLhSDF9pnmu
gH1Mk4s/luoYIUoSCDMHpRR+Ap0CGF+HYlThV4zXqJ4rr5fN8+8EgRRBEN5s/FRGzQ2ZYDm6XD03
6jeJMKmtmcMpJ8BEzreDCAIkNmPiRlH3rRaCEynTjijSXS6Ea1kK3+T7ZxYYV7QQaCRzZ2hJQIEY
8WpYw1H/Jf20mvoSp82wQKNc7MYJk7w8t9PaYFyqnmStfyImSYkA07P6aZi1B7Jq0nu0xrqLha/W
RM6LAfAJDc8jnqu3tBymjaQitmisEsfWdlMJjZ9Ru6VpkPpVR+JCbs0PVagPUIt+jHKmLKrT2MEc
1p4D2HktUrsawxI31jvqzkxRbcLQ7EZdUA9JdANWhp0msuF6XFbmrqHYwszAtFwLHAIXCAWpxLQ4
akL5Hwr1Q1ff5nQef2RaUwZpqam8zcK4qqdgK/XBsdbGjTVYh64g2KNT7uX5UTSTqypZom2U1qMx
ucl8qDXVKbrhACVto8eza3Vvw0iiaDkKn6NV79NBStdlqD5VyVMlJ89TEDWAsFixmFWyE3q8vq0R
QgQgwoNJbpFr6tVHqeS85RaPLhaStZJggDf3Srwaa11bcfaM9ijXUG+wJsf5JRHuIy+nrxhC4BAV
2WoFPU6RuApNDCXUkkI+vDcyelkGbp1/NcI4OYs8EDq0USCzUEQXjBygsdlLwgGELQ7+NNML0qn7
5mA584NFkphTLeaX0Wcn1cCuX56C1AnqnJMxuMhNgJdFkYYOkOLVVPTZM7TgFpfGuhDbJ5oyXGwo
YPKB704VrZIoUu0cK3zgatISrvRlV0bZdxmv0ih9LDPrB/53jeCtIloR21tlSVkPLPmtFRUdHeTk
LmlF4jyIqiNn9xRVnUQLUZ1cA/xefi6zBlAyNwCCspiJRIsbjDjVlc2Skm7SKsvR8dmT2mMXt9S7
0eC4WWH6Ahty20+xA1BECh+HoCoEDV7sW8Ymt5Lv11ql5zQtfqVJx/u/IJljh4AdDYBT8dKO/VXQ
misnPCuNHnFqNd1gp73pNpgHOHUGytAsbI5lEVMI4V4/iUrkxInuEKAaAjGUbjxWWJ0uOkG/UNdy
RgXsZoZBhRDuFUSMulVg7S3IXhayc2djAVD82gL3kJSVRng2KzOftpncMkWltrSj15gp5ibh4ilY
YzpKUz8GGTLhRs0gQS7ATcJLPhkMqEauKwjrdqC/yaUV8H45kFIyMP9COUy3wlQreBzU+a3VrE+s
HAH5WunNXIfNJHtBHkBWmr7Jj/hu0vQhtrBmJk3XCfTwdh9IM+2q7bZD+Gbq2boZ69jTc4wuDRKS
nLHGpB9D5tSW0mWyDS2HuD4mWwU9slvkOUbneMrYc2fErllTqTcKhsyWsc7qgI5ZpR8k2Y4X1PCu
08RzJwijN+j1p1xH7TqR5xDGzrZlkNZkOaegrDLzU38Gk2641khQE07THbDv7lckqn7C1kJX7mOd
LODIjizhU46SfZqVn80dT5cH3LQroMLdwbSwVRqswK4UIV4b+saaumobyPNnzRXUADujlX8aYqCb
bo5fg+lnEubKSQvFJZoJ3j/jXQHoO+WkE4FORf0nBTJYVTiVAomGTgc9L9KWgogqsXFympmp9M1y
dpAipSvy6MBOYu01lpgaJ+knvk6YtmYLiGCC+YAVjpelMT9T1tBK0G5GKu3gfuKkizpeyAfy7iX1
vWt7HOb7DO5Uy3vKSg46lmlOQEZWkmKxhL7ess0Jh8Lg3ifpZuxQIiT171ehXhmsVQ4M7pyFauaE
CESi3SzhweSytPOqw+MIb4OyCKw1vsep2xGgJXw3WY0Nbchkp9eEiU005BqY6qc0O2WltbjzMsp2
EzqKAlG+7+sJgiwROP2RJIvaq6CoFkp/sHAHt9WEIgmOt8WSEG5+yQr/K1bO/wvh5l94PP8dvef/
R1aOIt5lBf89K+f4Pf6fzXtOYnHcfP8LPeefj/yDnmOI/4BVacLNE3UZ8dMf1BxD/oemmboCCURX
9F+SzX9Sc7R/KKIugXkYigQx/U7o+YOao8r/oLojdRHhjPRL6fnfUHPuHJ9/pY4ZBs8EcYz0E2iE
f9cMqgKdR21CJrHCdp3G+oEq0zNjT7jVeyQvOpvlqjb8QPYISOiv3bv6GV67J9wPmdLP1jqYV1QW
hvBMf9gHa0m3pQLXOUdrYlvcWImbC9AB7eiWMjoptlXwkK1zFyEx5F7UUh47Qh640U36YijhGluL
0f//hQ0o/Y3lTyQ0n5FxHjowBbqK9TeuTcNaJMm5uYBRGE+9JD1E/bKuTeWcjOpn3/Q/AoulXaXx
K7m9D385If4N0QcV5r85wirfFNprZHDa37VO5b14x+eajeZmjTvxp3xoTrBZxbdulf9EKMWwivox
HtUHKhR1F6GPfRRW5oEhieEsp7ry1IvUHKR97cvv+XHZ3p3j3PZI2vd46SsHhv9xfmdJZualPRrJ
eknccjN9lk/RXjmL68okL1XXPcFantLvlBDbM1bk7ljaDGYwb9UOzNaItLHvy+hbfctvQ4tbJBQB
Ozc8cDK8TGnCJEbItRMmdrvP9+NK/JrsAeN3AyasWxiuAKHFbR5rJOyOtGvXpq+4+RsurqIdfSZX
Ps5qei5+lrXwsBC9dgg2FCWpbA/vobkZ9/0p8URzlXzPG2iy8Kw9hJJsCD/yDv/CzgrtRNjipd5+
4GPQGzb52B+tQQ3jCtvmDQefXPaam5nDT2ZW6YEmh9eytK1b0K6z5DKfSZwPD4wWG/NaXtJvPD2m
3AZuvpJ6/gBFrHjOxytypjLBRNqG3vlSvOurkSoPA9yfBI4SiRQ4mPpp6BWoesPNYK6IwwsREMEF
MmzYM/r8AjSgoL2m9ckkrxAvqriae9u4NG/jTv8ozwGO0kf5cYRATK57uYkZVOPT9hCvhWPuj8fQ
H5ZNeL5nSzszoxVM3p3qPfPru0WnHV1KV/lJvHAl9yvCEcXcHj+6xAOWjFKoC67mBC+gWlV5RpIS
HSDvzK6BTygqAg+3jd2yhhTjYVVvJWBltvYqfQUMcm39sLwgkCAn9BQ42RvW0gcl5NC2lcvscpHs
XGPAZydrA9sfENj1vDOfLYbtkHlLF1XhJWNrOgIIqSfxVR487SFkwgFlyWYPLWVEP451HTgSCcwW
xyBkA3Rrk7z3Wzb0k/zAkNq8hR/6sW93nWDHz8HNvCyxzaldOQPhujjwbvVjfhq3Yuflyt640GgI
ULw2xcc9FcZJNvUmewEPJ1gLe3cnOVhn6wlaVtnDs3Emr3Nyrg47+x6YO9v9Tk6uSenUp3Krn9ps
tWg2sac0h0bqj4hJ+dLU1qVzh1cVuJnXveub2CX/UfIsGCBeKzjlyrpo8Gbt6AC8rsN5GreSx8hV
/8RC+/4B9VXhMYghDGLhQMJDXCeHeRNUGya+QBpHHPT7bXTArBNadHRTGKshcRyodZ1eB06G2mNL
X0hjvWyjvKZMrteyPW+mMw2BDgDsaNvk1r3N7mbeRDdVdMh0LkBaT/ccSIhQ1+C9/RFan/msfBiG
7fwMCOfR9VikD9vTZAvrucHAyZ6Q4DitbJsnpb9Zl+HQvUY+UIHxOj+Iz6ILHUi1xQfpxFTxf14f
79rff6EuQwi987UNZAdsc9rfhAdytpjaiNnlpg07t7CWtZwbz6ha3P/5Zf7LInx/Gc2SDYseCWua
vwm9mkZgBBpIpKxL4/X+EiA32zmcvhcCbuw57+Bh1Wzx/1kL/JulHxLEf9ldIUnKoqmh94fWCimd
T/8XPYECBZ7RVdtuJCHH0zAOPG0qkg2xFI1d6IrwJjE+yKxsFVRPSWiprmS+l8pYwO1pncEQ9K1a
zdcyCIbNgo2Zm2Xlsuo1CN2xgh84+QAT5EK8X5oW98RZc2IxVj1zIpOPmKBqRYDwCHLRHruJJQPR
jGuhhBZxpT8VC5oFFQaHqySGn+pweUgUlatec/R7Avcg9paTFaXgKebyAAISrDjLDSGcN7ICLmGW
t04z+seQ9OCDlRW7OqkGgoYNMtHUkMTZrt2TDEG4ZchGFojVqzWUiE1PWYjTU6Z99iFRP0WfrRod
cicZk0KZr0pCLJizSGtFXLZGXywrPUUXphbNWtADlJMNNo005HfiKNdGMZzjgo/A196xHJjQfzDU
aiQii6DmO5hDP8tVI7iNtTCCbOKfvunSozw2pDWV4mOqB+ohHmqVmTuwZCnLsOI0wU+xddLq5qJn
MejunK+muKbE1gqFN2n+yNdIClhTi2giFwTCWJh1pauF0n3ssahrtYYlOYnFSpBTZr6JaBy61jgk
6q9l1MjGZ6gnxlrzWhfUj9GaSIzqPDWDDQMomm0GOJ+22GntNm0l5q3JGYzs04KD4xfactXk95D3
C8cPPKNUg40GN4FBinxKhu4QCVpO3gFoiRzrTzRGC5MoNoqAJgH/nQa9JjUa0JG96PqjtoSPUGKc
JJWAeKKNMGtnafqqJ+1hqQQFot/8POnVUzVl70xuxCj32ql9mKLiMQnCqxy3X4lJW4t72NNCKiME
jOf7bXVkAhqb3gKHYqXlihtOi+RqosBHhOIxsCUUgPjgIuBwKhHoMorCPEkUh079GFXaDbD9IAhi
7wDW340M/TIphbWQYaxxH3skQE2OkooYZvXjU1FBpDTH0pkYcKwEAjQ41UUhu06V/IViF1OkomHh
SxnHpGuBRB+4d33DRqGfoYCF9szOQAQI38AMhJtxdLLlICFrq6pw1Y+PFRnuHVxhDBVdJiauOkeg
O717/87EgPTZ7NvKQgg3Pcighomf4d09Zjuz3qhnvUJuqME0RPZWoASr0to16Sk1KbDHyQBd3vZN
7OCH6gTSG624YzSinVJ4Fdo3NivL9LjgfKtMw81sxz0RSYSm4GRdxY6RLnYLzbOlRAN10Xe50eg7
JQzVNb7ppznSYELiLSh78AfYNJpe2QdCbwKLGccF/lc5j1ssBAOMtrXBnQup3srwgDZJ3m9asnru
jLmp3xV18wCJOFirZRi6U5rAZ8V7zQ/bRfJhuYl0/2brmoMcbuZh8KW+hQwVTBDrqgL7TTH2ZwAu
o2WG8/tDR1RDemxDzSZbXbRG93UOuqFwwJxaN5FaHL9IWvPGSEx3E6M539DfsWmgaP39U0za5YBN
fhnn2e73L1pkpf+8NcifXBFkKmuFBs4siQ42VJARGiWzUciyfE5WFvjImr/rUBZWsow6+QySBXJ0
Io9gBFJzKAGqjem2h/Ji5Xa8hgFIyRi8yrdlI78mlde6zSE7TAcJ8qXd7trUYUBjnRf4e62Tvs6P
XPv1/o5x/TRrNPhUCHvlaL7a5SUybfEVsFw9Re/tXl1NB4D14Fh+kLV0FgmqyWz5he9IfzF37WO0
Ud0YxJeph3kyqjWzYVb6XHJzlQPliJ07qm7TOsZRPFvgR5SnAPy6TzkLj44AL9PYShd4PaQbqXbz
KrUwL/YSa4LqGhSIRILY2od5Nr/Mbf0dD6/R4qaJC86p9jxw+KkVT3u6m2I5xWzj3VakVD1O2rnZ
0VobT+WVQj48m/b0ZKyNtXgCBYJ6xybGUPCi/ECZSNZQ4D6Wt2SxjXXdeqVMpW3P7E1seXiT77qN
VNOqrIYdJr1l6GcDC+jdZOpI6EeDbx60qdQLoXuMm8lcwcOTR09pd5K61QDKuNq6HYgdc1RCdztP
E8HjEfnbVe3Fk421AfW54I36WUMJxse71KxNu9wbPXIwyT+CS6czWAQVLJypdmEiY/sdPmfdGic9
itOjyTtXKEIhQjUvMrQZaVWMDiAUUGoGERwrpZPsm2Tp+Oah4OMR+weT2FyZOH+64wvHOOX6mtcd
xrnKRuZ46PupX8kYzMJ9GTxi4ztUZl58KTlaVJffWgBYuWs+IG/z9QAdTh7cpYll/GTpPo6id7ZG
8TASiGi9CkeWMOuoab7+KhBGuuG0yIUthxiH0RxHvqP6NTCZST1asq7ym4HEL8lZqBnNq3Ek2Qx+
j4kI4kvzCPJ9Ck70T+1rk9O1P3QE7rm8dvhG6ftC9Pd2+KInK7DP+1ZW8VE/5O89tGvF7p7HWwzR
ARD9yGWTel25IdIPC8TyVq2ax4hWi9CdV64A5QNQU07cQXKggFoQMDnBb3Xoqa52TG8aperiyjBm
Es+qvMBtngfsTUfG1Hbn837F/iAn9zaOEkrwps42RPvaEPJQ25Cs6psU2XO45WPy1MPAUOulhOFH
foKJn4gbp16SOhxEg0byiAxZ20u1Z+wCH1sDAOu55Jta8Rx16vIFgTkHT336FBLeRE57us76nfCh
kqTzEEqbfnE0a11TiB2tE+GjzErvRkXbYY8cpQxXnLmQXxiqrptdn67w8PbTQxKi5LEzeMJO8iJa
+2wfYHLNqALmGMV2sS0/EEoEdHN2RG0S2sYL59VMxFkMqdWBpSlsZNYMrK89dYNpW7uPNgXQsemm
L9ka1QfFAA0YfOanuLLTE7aWOa6sLsRzXFSFyEEzIpjOCB2YnkH3xn1NQ164C5Zn95OdpXnxsrdG
oHFxJs2JLnTkhZ+mV6Qjgm1dTSYvzwwPlGltOjBfHOlFWslr/ZatAXNeGeQsbB/b7BCvlFsBruAZ
+10pebDGcm8616Jdn7ML/cxrt0q2xPSph5RlLHQrLH0cA5a1zWjsqPK8w4u6Nt/4DBc6XRM82B8I
YrPDik/NYH3xrC367OkUSs7cOMSTFeVKPAZMuuzOuUO7SCJd2vLuoT0Jr/VOe+z55cW8MI55i7bt
LgBIoUy4BJNn9TTb6EUfk3llrplWBFt4Ix+ylwPM2t2ZSZ60h2F1DI/N56LYM5SrA+M668RgEeGo
eqs+GLscWGHVq3KMb+ku3KiyH+KxBNNhJufMJiYmS/dVt63Es35RD8Zj+YQ7NAUmAsIidLFZTbRN
80VrEAGoNFsYva2/nGjpjuwwQCH0iPFHBytWZnjj4c1IHJbROxnio9ytAp/jnrvqS42U3a5Ur3mR
FE9ROA3Mo3Z3f1sZRNkFm0jYTCRdVngqrPgsZXoRp32pbmUGTAYKPcb0K2zSVHssKRb2dJXSV1t/
UFVYtVt2e/USXQUbNpy0Mi/y2nqUIrfO7BIim+jgPq3GDozY3m62ERqe3p728QY6q2kd6yM6FVE9
1rojcVX+DI0LN4mszeflMz/+LnOqF/r5G+jKCHP1LQ83lEWWN58JVPPTSxj7ivQRCUgHL+F4iN+Y
Do/ZbiFyh6jcbmcySMr0A4t/j7wVP7Px2iM4D4Ufm+hi0/DK5Mz6Y6Fdyqxr6g+P2HR9Ss+C5dIR
jIfsFQRCeZFOACCDYkunbLus6ovU2Qn13CV8Y19iMVCUd2tY9YfhVD7EiAk/uxW2/PmzKDpMYHXR
sTgAkHHZylgfQ1rBkBhnj4ltdQtNqnAn1dYWe0u5YlORWO1ek7cOq4oTFLj5Mr0EwaMQg4Y53Vbh
jE1wrYRF5y34kr8xMEhTu5C86qO+lW9lsGfcGj8kZ7PaWdpG2ySv98JTWMXvU2kT/jHEboONpZ+c
FmWzsFE8SxsIjGsoN9gZAohs0IlvaU+JYkvdqFnX8qr/hjRExhfLJroRpjL9q/koLsfgsdgwmHvt
vwkmrKgCrvDzYEsoDUwXOzyKXn5jrhacy4vqhA/VPl+c9F2HNfujrPq3CnzjZ/bzd1m5kC7Q0tQt
HPZhN46c0nb2yJ4XX5jAngeRNPBt58fe/IY1V31jVceAq+BZwcaO6a55hCHDLqJszCcdmDK3rROA
0jtitG9+kTTytbcTODMQ67QOEliUXga56yqDXu60h+quGsOn8ZJjjEoV6+XfGuP+9LJYuxQurIcM
VTGOzIfv5Eh8dOgTxDcIo7QKH8Mi0pwwCwxfFh1pZsoGxRS8Xd2nnDGN7aiy0o0yMR2Nm1EC1diq
x6JnVCObLkNDNIy2ephp0F+KwgkOjfLTNp9N5DZnPtPMHkUezTb8poYpTgjc4gt0K0z9MqoE3+i8
pvEQglavSU+Na6vfAV9j4Wsp7Yfd30ZYgrEdXYf98GV8jm9QaJhVLx/1N12j1bpl4wQ/cAQnNpqR
nhlusa09hxNjanYhR1ob/nKY3Xyfr3OqS3eEr3hMKTOaCjoaYtWVNLgVRD+7PsbegrKCwfuXuKVE
jNfofcKdeqg3AH4sL6hvj9krBpoQ6Zz2o4cfDax5rXdl65CMx05xMtf10TR34nr6Hr7NI2elEDr5
dTlEB6J9rwRsHBB0qR/WNn5q9gNnAdqjp2lezcWPtJxJVEbUSOs1Y59c2nGzmj4Nc10xprBoZWyI
VXMu4IQS5+gDzFB21GkWdwvzUECIWgv9ux4v0gxxN4aZtJt+75DE7oCjq7AW2xlJWXa3SL3f+/vj
9//93vp9mDGiLCvSFHZh2Us7a0Kd+s//XRoLxK35nIXdZsyT6NLC1w61SXEVU7TjiHWmq+GimSLS
RkPmeFVKOK3zChp+MuXU8iZEjuSEBpYLO28HJ6+k2NWM9BJb0Q4BOO/N6kBu1VxcDQI7yGKIlh0U
ODF0aQXxfUhz8COZxYMJK0x8KipMn1fBLHqtYTZoE0XAKIhAthREoYcVzauEOQjawnZ8lHKi5/Ii
W9UyCLsItdbpGGy5dZBMdMLNY9sqpguF+12OVDYuATv+WYEJjtYpbHDblS0kSWPWAJrLQb5S4il6
iuOVVt+jAhND+g/2zmO5dWxL00+EG/BmCkcvkqJ4KGmCkKHgvcfT10flrcrsW4OOnndEJo883cbe
a/3rN35Mbpsz4P/i1xokqLrgKCzrsnuuqY5QpbrWQ/HZTCHN2qTSrrUjqSuc61W6AKSY4y5KsrMQ
1LD6RSk4RK3ypqtQhxf2h6RPo00BbRamd/JclePWrIydweEURHjDkYshwRKkfqRCHiF2ZHHwripp
u+3kArB+on1O2P/aRfOz1B9xCNvKRrlJwx399amrxMyV1QVIHIa7h76BTmSmqMg7dROO1jUiksNB
7uZHg7ltjXAfVNOrnhbyBvdt5mSdfgoQ8vVNsw0s6Y6tKm3ZYE7eMCfJCucUzl+BJA81e1NNmpUA
z11nMSuCQpau8YRgel7Cc14U2mvev7YCOvpJ7N6KfgFeHt04CV5q7UcSEEApYfZniDLO1TqdwNSs
n7owdlKL/lgQApCTgseQz1BNJ9UbZROGf77chM4c1t0Ei6wWox8EicBIdEMmtH+YStE6AMur++Va
G6q57hMBYrBggn3rDLH1cLzNjzuTZbpTaXZkC/YmlhoahBDL06POh10kQAWRRWj28lqEKGbHigW3
VsU2o4AO28i7frmNtXAbiugJTb03oLG0m6G8EUA8/vW7eaL9iOYmlZBoVyP9O3habOD3NGXmMdPF
2m5m8aUT1dcCwnRfezqpi4T7iDWnzrxYf9iVI+JxQx6B8SUF7a3Uxi1Eg8StCkpUpeyuRKNmHD4K
tfZofUI1keLgU9UpjeOh3xklBXOVM0HAhd5S36xMem16EMcUjlvbxaOTYg1GDDWRqLQMcsQIJalj
w4uzDGV8Hm6eIxQLJGrS0aVRvSqlmGamFUkJNM54KRPVAsNtMBrqaZwLqvEzmThpsIRbzRZ4UN5t
tLjbNjIWe1ZCeKGaXGu9hMWosKWQiWB4WB6VLokGXpcrs1fPMj5jpILZVhHr20HiADBCuMhEfhrK
aqAvTTr8sSVBPCMl8tuWtEzIyujIPzRVKkCfSKY0u24jZ0q6UtrqEVKAQEQZwC2EUCk2bQ2iFzNB
ZIv0lBlHgCboXVFh3hb21dG0ijPG31epRkQ4GLNpzy0W7FL3bI3w32pxvOZqB0FX1ulkjFm35Zax
RdCRoFsyThaNcF3NQLC64FdSeVZ4aVmdcrFuVEparVFxm0j7W1Jm1CMwjG328Hxv1X9Qkrf0/cmb
0ZHfqCLKf8L90ElC82UYk/2it3hdqalvFuKqLOmlpyGSSa4RZrgms3zEYAJCSjn4uoUuJCOiJSU6
ylbT6ZKYmN/iXPdRZ3SuZZRfIRba6FaoKi2lQfuGRF9N66cKmKHrgnuk4yw69NjAJSihZxUTgCyB
jDozWINHsm2HrdnK79FEIVt1b6K+CyV89MRgXRk1C6Br79bE4D5vXbGtKfCLQzkrYDN5eHCeS1OD
6lNfRMt8mqpmNYw6k7ZOHJEmNd9VhuwFI/cQFhOovIBr7wL9ps0Am4zsLRX8NmX622iEz+KSBjyK
riGkxZnfPvTZmkmwoLBvo9opBnBSBS1j14OKNKg5mLqOz7FZUHggphchtGiZlq+VmrHvVPbOAqUw
bJLcz/qZgzXFg7JdNp0+bIOkEXdlg6Q7EbPnaejehipBL5pDkQrlkGaZmigvhjOWGR8TzrBzpBzD
odhBnTjC3Ax5N3qo8wmtJEYfpkD+SdZGOiaIfKrncrNGZLdCuaYwOMOLAcKd4ZYo68tp5EsVsFoz
DrssCq8irMe2RMfXatKqHjOcTEZY4eIgr1p2M1s3U+AOctulRf6Di6K+itW0txekBlqxfCxavJNg
Vm8SUTrnZAICOKNGnDKaaL27TAoIbjAa55516uDgEIKLIsJtU5dUBfomZq2hSls1GNqqDSo/rRXi
h6q1ogiruALoUzLkCjFSL6IDd4MZXwSe/58Y8Dwt01eyYyNO4ohqkYNMKpSUaRuCPnUQdyKaeTRx
eEUMicI+1aixjx4usg3IxihQkZXGQl9ukoS+A5X1Q18f+0ExDMcUKtaQmGQJj+HAW2K50TJKvsJc
B9/VX6I8raE+f6iplTjjlGdOWaWbRZTWeWlu1KTrPUwycLfo0xRwXHd1IpRGGBvuGM0OIgq0iCLv
v/7wmyOL04ZQrjtBIpxmtcs3WqUmbmMWtOx56dfkCK6SUf4Z6wEYFx3j+DIImFWZuu7Uc0Lr0PaH
VoZS1w+RR6jbeja7S4t22RY6/DF7k9wp2L1Go53HnCO3WvpNPFlPyCVLJw6MfaUHAuo3DhuGVlkW
X+oZ7mjdajd5wkpfTPO3NBCvYxPNK03XGNRZN0MMAfoGXIRx63Jiq4WpHOqvKpkr0FeJWZOUlCFN
YdiSavi83aNfSjK6kFCzdR1MwHxg1pqcPS+CsIuq5dKkTCDY2DVimisu41wdX8ziwVo2pe8+xwpZ
TVo8ZGbUTGpV+0PQPYct8nDjU5dj0W0LfRvm80+Cn4pv6ijCiWl3oDB7/QS+JglUbDEhj47ezk49
cVUb9ZdR15xsOksialGadFOru6kv5WntyEMhEQ8nXQOxRzzd0yiosCPKAEVJlsSXNE96nwFNb1sm
rCCicUFDoUAsfpxhrDIx0ZhHcI2wMw6yQmXAxnYwxGm2e+scBG2JpdmyrOJiOA6KL5gyc/kIIvHS
FOq2zUd1+/vRf3yKYde8iXAXC+v0M2Yy5ElKrW1HM/rnze/XzGa2vFgM33/jan9v6oErgA1L8nJM
Bv1Akt/Eh9qk1YsvrRRb30ot2R1EQUQAFnZbLRpA+KKQplSikU1MpXCnQfAgVYFpZnRuYdVthzBE
yQjqpGX9A8TN/n3Tz9VZyBXDXyxB37bJDPVUfqRky5Gi/3VTFPBPure/k7d/o7Rj6AXqotWbpEWB
kD1ucoRDW63uiTjXxOecPAPJUbTiJAajvBr6R8p1nap/2RD/f5Lg/8W6S1JNEbbB/xAD/pd114Zd
oMDx8J/8wH//0n/bdxn/wp4LPh+2dfo/CIKW9C9NxGOJL8Nak2AP/u3dBXcQ+ygRna9OOY1l4f8Q
BBX9X5ZuGCa/osu/f/H/iSBoSv+LxCDJBiRFUbTID8Ep9+Ed+Q8SQ6zHaoJNVrRV+2tbWtZmDoaC
Ao2+gjRITsghZ4KLAgC9sNEANYp665n4A/pqGn/rU/Wz1PBdtaipHYFIOQ92rDPG1mluh3yLvae1
6ikxB7Suc6Xme4R5I0ycnmzAcIcwXftDJ2NKX6EyGhda9P0iTCaANNHhY7uYUN1VCTavGJw0xLXW
JEervM46X6/hKDcNE6Ns6QZfaTPJzl5HRGwbVMtAOfJ+ylKkNw1195hACeF6Ts1whmaB3BU+H3CF
mH0IDcYwUhSHK6HStH2bZH/MOSSWDriSWBPcMtZjJyekGc3h60ieVE8xNhdFc5Lzwpk1pKX4km3y
oANWHzOaQEVhljKN2zHrKZPEVjkR2xo8VRE7Iq4sjkZUzyqMGY9ZSXODzU4nMTEULJRIXCkVjW+v
KfEG8wUSoBLPbAMwk8dNp+MsDyfZgynNY+DVyLAymXupXKe5hZmUkCiM2SkZTHKBHg4Hzyr63ieN
+2vJ4VpBj9lVZGLY8Yx6XFoCD185eOwVmIZq4bkz9f3gPZjZc7FI61Sd782IbZHFmAFjVt8ws3Kl
l9NRnbrZyTD+VY10OpECxZh7pI8cSjrsAaC8TVR6OwEfsESxtkS0B3HoNbJqeFXVvuSjYafCVOzU
YqQPbBLgBL2wmGaUwXYB3JO2v5bTi9jCGygzbBk0fZ2UNN11t5i8gxyKWpLfYuS0Jml3bhlWu0kw
XmEB7VJkKmdh5FCNKCLo7QPlpJMsYBeG+R5oEYwyRWACTCEVW0aMRxWzjDxO+q1ioR/R9YpWfxba
Q8oUEwiEpI1e4UBEpmT0HYlYk579dcNT0+Youwxxtk8ruD5tU1I+VISAFG8cbG45MZTR5HphFAM5
AxeBdV6bMe2YAF4fgbMUck86yNBplGOi6WoyzuMxg680rQ+hKD1jqkMTuXRH6k9bUuT4kKaKT4iL
5Mk9PWonjC+1QVJKXucbIU01O1NK8zMtOlcvkj3oUvs8t3RPkZWHHuIupQaSIOP7rptgboH0qUal
5gUB1Dry2oYj/JqTgN0PdPZpdhcRZmInQvklaSlwcfIPR91CfBafpTZMvKlHnTJ00peZIwwUWpEa
SQsOwClr9OuNawj97CpWnGNDsl/C3dRSh5QSHunER1U5HL14WFJv6XqGK0njp7Ou7U0JOnGOk4FT
ayXpmimpmTn6m2E7MspfFvlLa9IXlGKCb4kFv93Q+GPCc0sGs+XtRL4TqebGTKLFVusFVzq6WBVD
bXeGPCmOiW8VSu1OZWw5ZUrVU6oI7hASrcKcuSROIjPjpDj3A/QyuprzvqfCMdKxWEYMex3KAj+o
hvQ0oeUp6uC9pjy6uqxUriGNn4RC/sFBD15l3UE0Ar8KkCrZuoDHejRB14LU9YSh3oSYNapE1jYh
c2OqE3mCPsqJTBzn3ggJnPw7PQxcGvm7EKi5ktlWT2Ahx2yqgBna+nUmz8zLzAG8bElB/FSYlkEZ
Qd5tC7igfeJpRbScxCL7qcPxAgRAZaC7yFIwgVmQZBE4HKPFxYSrSTa9EqHwhxiA9PwT8cImrCYq
sW78IUsIjWtafnVZRYIvMTnsvNO2Z9d08RKkbUEk7tA7rHoCiJwiT8jhCCY7iQAbwuCCEPZnAIKD
O4ZjQyzRcuC/dSoo+oSRKaH1EpkEFCEDuVkqQpwqC9y5kdc1621u+ye9aq9xVr8XU3xqM3ABkACm
4wJ8iGpBuRGY/TtaonhbJZptavIMNpGB6ukGR5VMUc4IFF8Ow1GjRSQ3Z9sts/NwyeobQtzv0Rie
sghXZ3kWn3SYWXY2KbskNw+yMW2iHNUlbJVVEmmya2aA0nJF8KghRiJtoXKTg+w9ywLoOuH8XcXi
BsX7G5Kpyq8H5TUksgfgN75NovQURb22kl4rEbpD3YSy20I1cvJYhD4fM+HW9PYWl8ku6IPRGbH+
AhwhqVJpFyIFh5++wNcL9oISBGdNgu4hyIgg5Z9yYbZDaoi5rrqkPFoYhHh6tmylkRFxiStipid7
4A1e4lKDqx2RsmVFDyOuJ3AdHPzkeDgKMzFsVYPZ0sMVg27Q67gvmxYO4+wBHxXzI47jwyA9HNcC
KAPsLVehaS/yyMkaJEgytWZnEpvwpBhwpnCJDzUimafFqwp27iTWAsT1y5o0UMRHshn4Ge3pIjBb
SLg+qjQfNunMg4x/YqzdUbBNdhSr11rumK6Q6ZhbA2ZqOHA51iuKuOcZAuahxznRHuZyOwvxha3H
JKGQKFQG+yPnRpdNO3in1xkXSooHdOazfrRGE+Oq4Y8ukimsIDTlBPLlLPVGLXTUHKxRnt/qUaEV
TOfGFfB3yZCY260ivVNG4MCQ3Iw44T3DAtcrapxxZkN+y3G1f+LhVbaooJfElZUqI90bijhtYskk
tOSxh4/9fEXOw6Sldrow/+ZSXTZCNHIWq72v8xbPuUwpgyu71YzFempRzfXCTsPbwDYHUsmVbGPV
EM97rPTo7MTXNsBEgBE1LYj6VU9nzOt1d9HxLetzTbVjqqgQFewOSTY8f502twfEIhIbN5h5YXzV
hWLAucHWlUj3PucoZShBc4azcuRVccTG0xtYvuWfskX8tqYcyID4lDvtPWz/TEOwk2NpVUBD01SW
bG++BOm6i7TrkM261wMNFDpySWJoWOh+Sv2xpLgKNcU2GZuPZSaXop5OFpFoUh0eZLP8lmsdUHHG
bAuR2Zw4vVbdpNlE9MUSE2sBjZawZjX6lYjv8yAqw2qhTt/FhflZ9D9d1ParsgXYz0eGeeTjfeEf
O6MeQxoSpSbZeqHx2hbBoQ21bx2nJ3cKjHtMEPU4CIduAXApmcnA/WFcayqBC2GVi4cxXFNp61Fj
aDWbBTlPTHKFwHiPi2pXKHrPjL47hBUjGDPFGI5XqXQMS8Ynf3FaSj8WLN3058Lgf9GXs9GEn+HQ
XfVE2JqPulKsMTn4VpXwpEks67jN/TqKsezBDiJqGz80OEgTGc5EK2xKdvBS0AD1ibfMX4UqPS1L
v8+LwBPMdTnMLpwXgkghgBOzrLUZDHkMwqRQvHbSPNkWnS8MG/GlhyZem4QeEy7vdNMNe/SHxWMS
rLHJRMFoyOspklUeMvwqvC5WkoU5r2zh41OnzCZBwmAhlDr1rQmOXIDWEwh1yxoBBdHAnMFSv6Z0
WHWq/G6lHdwY4dOIzGdNgsFfSAA+IG34EmgEg6ibAeEhOn1zvaQXOUW6o+jai9SgAhgTogmG9iC3
ibTqMt7+QW9wsSw2TcpGp0IWBnEA+QNtQ5aXjB5B12TVtOGKJQOgXDwOGTFpcAbSMYWqx4ZL5PGh
ZvbkeIJfobTl2yYy6n9/5/fzuK6jB1Cn/PXTv7/y+w2Z1x42/+NP/H3z+52/PzXkCHhhjtf/8fV/
3P3vD/8+sP/4GSx4dgpIPzY8GCZ6vz/HCQtv+PdD9v3234/z9/May0VTGREUtFBEyv5SGmlF9CBP
6fcGhfe/P/r7a3rZ/vNrfaNE21p0tCCY4cqYH/nvffz+lPp//uhfX1O3InUqbTLmF+3D4aB/3Cx5
T+BBHESuFojIh36/+PszvzfawyNh0pkft/rLQxzs/Mfv//0pcYSzg8FjhGD3Yajx93ekEqZWzSv0
t6VWVE9UyUXMnPJhs2UMU+qMWQdsT66F387teVJSxofRw10hyifok78f9kJ4KjoSb3qw32gvHFr1
idNq0chG3BFDbXqImClKA4+TemsmzvQ2npVLaUMLcQgQGnZULsx/rvmqgBR7W25UpPDXyq/CpnVk
t3CXbfwi1aA5+cXc64z69C3KdS4eO74nRwu1tb3cCJCpjHP2Yp6UabG/lMSRS7+Z97BScidzGV0O
kJZHOBtcv/QqPUPf0snfm86Jd8DHgrGOP3A5EWGp5St9lQMplSiJVt0XZNkUa0GsuFW3HN7h7mLx
FnG0uMpne4BUABS7Um5sJTaBL2DSrUNKzh+IHzu0rfB+RkBBhN9YzF4QpAOcSodsZXa+9KKq20ha
TXiWqZ5uDk956Jyyo3la2C1qm8Q10EGm5CHNbHTE9+w57PwSwrHdZHtutX0BwWkh0FeWX5eHty7T
DryDhAO3Eho0wW7vgJiL3j/4luEwbeh79G28ylfg362wJrj8wTd1OJKLJt2yj8KNSMloxKqopKyD
f0t2Owy0F+wy1JfpORGvwsepxWE1cJe1Btd8l11QtME4OTFLWONmdyku9TlyBFvzoU/TmoVrmGAU
ubZh5x+W/2pABnww0p0AcqcQbDM/712omx3UrRBsUfahQw6qQ4vp4umdfMDvWDfe/KoeK++LxjTc
Y8IwuojRTEd4z+x0H8q2dr4xRj1mdoyZhD1tK8gptqq4tIfYxzqnmnguiMun1Bn4Mo4Ij1vmbIKj
ngIovgNKvW6tvgUv5kYL7ZV+ig/6Rv8uPvl3ZK01N32TfTJzrFfBt9D73Q2MnaUanEIP1YBN+cUL
oKwtWE4QQuVgyxhId+/iCRWdg2MX+n7otBtImXZJM+rG78Hbl3WFYXwS0YalDuw/FevwrVW6UIdl
7QSIhIzCYOrgZvZKZXaKUYVXXut7+t4Jji/iPua+l0/H8PkV2buEiN1hxgMnyyjtDGUqDhQTjt52
GdgqMibZhebrZDb24M9MUeNrsNee7srzczxsBAe6ktd8wvmBW5wc0bpy75BQry8JQjNX2i02E6xH
LXKeolX2hhMijo0cZaA5cMMt9HY0R8I9PBfH2ev21RGG7rJOr0yQBxKLV/Vq2cE6Xnj25IrthNjf
IJYBTHqXFve/vwqg4cNuMz1YuXPx3MNXlPxaSVykKTYslAWaE383OcJlvecwoVbIOtax5hSjOznV
n3ZPhyJbf9QVOAtYj7N8sdi+DgnUxMYdfFlDPdcfmmN36RjZx/PRPMCjd+I/8XraMIj17+qmWddM
hHE271zD+2ul3FNnZTkZPaoNOby5faWrZi045guYD+c37N024aHkOEK5s+qmB+EJUpVgTzaLB3df
Buytwyrb4Vgdbh8vZnvfSHx7vBJLFeAwe6yKQ4A+EIyDIcRO3GpfyEImh7HQGTuZYN3rXMnrqd7E
T9EJ3qtlOOWBgd87IEniLLfYgx3mp++xl27RxMdb+pzyTMHEK1fCIreH/OyPD2pvQpXiiYdlgyOl
jy0+6Zf503tZneRz/4PNFK9KI/hMIOs13tB67jHciJ9Ky6k/UNg+zwvEHSdwx+Zd/sa/QJT+UOkC
ZWFtiGSTnhp3Z8nhQsbheFr2AjJH9WP4RsFQdIcaTgMCIft9ccXFMX9i8Zgo9iccJB3Niys84YOc
XgN3utW9iwWjK0Brw84NMS5IFP5+R1jSRI5Ubn4vV42AXsRRPsc7noGLjF8NwUEPvrhdE/brlite
FeiSGqvpGr325xHFwpFXZ9nVDgQKiP+f6KQWXHwdyOeK6UN14e+z0qN5rw5v5UHiLWrhIsNTL5DF
2nTj+ZarENf9iXnvnmsk9sTiWVm3q/5KPjZeVua+wwP1GRkCU78osqFh8/P5iuDJibd+vCcu5dXj
xLgonxyWHIG4je0wlGJzgJNXvjfsw/AKYRi59So8o4jN/OlzplIVyeZzgX/YoJ3Hew9UU37k28XG
TgeP7m8FAx0WyiHyh7X6WHsVwuX+Tw6t9fG2x5R4iczYy85e3ltOwY/wnF0YzByfeYjivbnwhB9P
+sDWg/MN7s9cb5uEWdimhd7jLk/derD/+j8cN8sn0/xd6PntFQu+2LDxZ/DSJ4aqDjnMp/JaXkPk
vOoam2JeiaKAROTMDyPEVfYlYkRj3hf1qFHsrnCOYzK9rGCmU4Az3RJnjiScxBJhJWOafc3vnAxs
Izf4f5LgcJ6PpCcdWeccb8EWEqYnelBUFif5Nn/01tdkWk3OKJ8l1HKtwBrhdeQk5QliQHGWPkly
RpHjSZ/yPd8abOeZ9WUQYipjZGMPkO+SS2chgz3G2w1uOoXvw+HUWpzK7K1er+An2Vj1YA1uPCUQ
wx4M5POyie9ajxKurbzSeKrwmxrEP9GLhZkka+ApfaHx/uxu4pUL9U48O7v6VtnV74kLT+BIhQI2
yJRR+zR2jMzS0PbDXf+hb6sNl8Fr+BG8CztlU+9CX3ABAEwHO1f8Z8r2VLf043Z2Qgu3iyl0QECc
wPB+NyaXzcmdDL+JnOzPCbmBDUAHt72xhifenPZqMsC3RQejHt5EhSNDtRP35bFM69UAamRXO4aT
ceKxO7Y+CTndvMk+Cko09jp0Dz4Cd/hAkmOeqp3AXkjTIEiAFZRDS/mOCRUFz8OKCmPW/KQO2Q5i
Bxp53N1cPdgPOAgpDE7XyCcf3MTxEgH94mxqi9AmeWv1ZKMRgx770nPqGM4dwxhHWO9caLA2tefF
slD7+2UO2w/eNSZQreI/KLvvzTHyE+tUQctdBT5olhv4mN85rPJnxY3JC/TG83QMxmNYf2aGk3/V
wkuThc70rdBNyop1wDSxELdRAcGndY3wJPXVdqlzT/iTLOWT7rCW87X5ESYtlKppJeAB8JGZLI5+
Q/IZrIpgeYG75uEVDNkF/jjaAeMCxKkF+4KRtYf5sFB8yXhIO9id5rSJ9YAY5qGzxhbAwpMaSRIX
EM64OHmvM784Ju5CcPUnexvnCYW0ZCBLmR7M5553Lj+j6mgsn3KlvqYcv1Dawg2FKhfekZ0nQjG2
7e816hLs6SQUaWwcLiUoBXU1sHk8w7nUnmt9Dx5faNsZDvrgfS27AVOowIYOCwkDCjG+CDA8FvkK
+5bKmqwSrjF40Wc8aqCJXPA5g0l9V+8CBBZHv48EvVFGvGGsRqlxgxyyQa444GvpybBQeTyLDbpi
58+SxhLGCcADJG6gOUurtAGBho+Ku4CrP3gQDnxi2OUMVBIskB390vePekcedxqzCJCg0kuKjczV
ioBqUo9AKkt2aGJfeA6SpxC27SF9N14D2KXq04SHMRDwN/6rf70e7H0ZRwosBB7zijOhKlEFIjQS
aDx2bbKpLpQuwI+wheBgMP7D61J5vJcelz+6GAjlic/1PGc2gyfO3hd1XGvhXjOpiPXDvBU92DnV
si/T07SDzgMzyPK7eot6LxLvgrpPYi8v3HestgQJLwhvwFFpBW0Hdjvn82uCVP6pOc3XcoSR6Ivl
81B7dbrqUxdQRby28Zqoqp5HoFOkbRSMTNrLLPwJpjeselDPsLlAqMzfOwjKiX3rQJgpwUmtwETr
eTlOsW35huUT/0GBMa/C/kiBikRsVbLmtSNAo7HtOQVQlq1ga9LUHYLHq8dSKq8ZVnEvDHW2kIhN
BJWfLScBDuE+puIl6kCasN6lMZPWBOw2+VmPthPUneAlS/yC3QBhEkZbj/JFYTcjUBi2fYv+B1mA
mBE37GfKqZeOlDOcj6i32OzGu3kfYSQByTa4sflYQdWqn/ZAUuULUavsSD6ElBpRXOWpvDRHhrTh
sEoM9jYH+w+l8RHypc3ayHd16OaQcvsf+gRIGuYFLETFlwQOgohdHhZ/zqgBfrsFScrVCvprgA5D
2BctlbyH8qQIV8fH8ltbx4JpmLViHJPmrvZF1BtEbGMt+TpC0WSP2OJRhHGOYMyMfu4c1n4W7YGj
C4u+dZ8+vA9b0caCN09Dt6chEWrSQweHGpH/oPciKUuvvAHLJ9Ugbn4wKFDYsBhOBN3h94qTKBLa
MYUpszYItDFOjejX4pYjW5KdCsX1uwq29VkJmEPR73AqyZpzl4O1UnpzvxZPmqcz/NqrIWc5RexU
bUG+5zubDZJfkOBR8TmmGR2L2UqN1yi4MuGq+V3uR9YahmJxa2CNRN8BhJA7R9LkJCU0ohce9IP3
ZdpKtQ3BQjiKKJjY65bsPAnu8MLxwPlkd0euGyxUGGH7RzRo1K81eLhP3dFd8jX4lQMJ7in8SD+6
/Xu1QcNUfSvr6faFWkl/g0fbfVdQqunTaErjj5iNaT7wJtwMahqWKFI27qY50cuu40N+Tsh8BGMH
maW9+xAuaNOmi86L9KG4w3HSveSLsstwYKpjMvdS+ZXgZkjtruam+Rxu7KWFW59j1p7EIp6aVUt8
jcc0iSkyVSq3xTE/pFuekN1dtPUDPMABDfMuSjTH+kwEn+2GTi/dFseiWo/P03ePnA6dBFQfgmjg
VmqAEazq2svb94lViSYQBw4Z3MMkI4vxAqTHxwsKKsFnmI2pm9jcp8xzT0iSkPNwkBBUjJgSDODy
UAiyjZXnfsUFl/L4akz02bP2xYWLlysy85mVgxewp0/sQbZM+TSuI6dhCL6R9gSQsMrme+xV3w9q
vkv1YQRuvq2JuUG0Vf+IV8Sz1Zp7yWkaTriYpN+Yaub3+JyfjV25MjzKO/3w+3jC4Zh8id6yx1P5
0TZT5FfVOjsG/RFy6mJsW9nnSYW/2qPcRRgLdevREj0Gpv1VoaCybskrPbmBHsPW1vIdgEn4TPGl
+zIqtz/LHpUOG2Thm+yZwKrTiaXVHelUpRvlJXrBNzjwsOMV/yhueMeNFTHBuOtid46ExMdyTKSi
5cVBqx470hfAUQw7V/QAq5noZwGNC9RP00d7yzYbv+tvbeVz1YTsf4KdHiiaNOvlbgx+6MnXafRp
2nFOLwvXfCtXkmuu4NPTZqBSVdJjox/j/EeyrRt33o2+xYrmOCavKdwlnScOLgoF8UXwYbpTwi/a
vjtBCe2fx6cME3pUOpFNNUuwbRmsxTcd7EM/mVxfdxbQJljxHOSH6ogtq3fIQR7c9KPZNzJSJi1a
CV8Y+ieKk0NcQDvuW6eBIY7qBCAv2KTu9cK/1V8Ii/bYle5IUCFZgpkMDA8bZ4LQxK3HCTvn0hi3
UnSl0vmYtmRAAyfaue+WsztQQriFgxkrh30NIe4j+BkupbUvWV7VGpgrjS+Id2o4kawI/SXGH6sD
td9Xw+v4wXnG3bznK4ya6u7tVv3kHcMP8CZ6NlX4qVqGqk76nl1eSkcJ9+2ZaqR/h+aHUleWdx3A
a24XJV40HjBjRx0LOtDeYeBGD+EQYjp0E+Jd2a2sZ2pzxNJ0mMxF3R4MU35DA0+0AsgMMkg8BHqk
2fIOk/Bk2UMVkX2aCY7n4kItkL+TmfJiMA1jpdYOCAgABkgP+7Qdgz5jU+LW96RZZT5xQ4c5hdDq
i/IOZl08bQQGGu1BROLZe8m+ha6trXPjSjLeqJ5KsJobmG9lwIaxJ+pQs93lf8zuODXPvOsHVMtV
v0sHnurRwmShzD5LDoIaDC5BPVrx08ZenF9B6OBEigYiXF9bPvkPROaRePv450kJdjl+i2N1tYzz
1O70Rx2qxyciddZVuX6BAmlG3wguB2HHffQg/qvgpziy6r/ARix1Na3bAdcGrwlcNrQ9Pf4DH7H1
YR34qKXh8rr8ofbZIA4dk0q6K3wo38DpKOGxYLpR8dItAVjiqB04m4cbO9rkK1HMyMS7W3fjnwfi
ttZu1jOS7RLEOcDK5a0X1jReT6x75N7pCrU13dttYPtB/UcZxq5xpNMwiw8Ru1mOKhOtdu9O2YEd
lbsBvqZr42JGC9hS/sZ+s078pHJjzbXGP/yxT5pLtGZQePpjSL8OoCvvUOWjgqH5vAlPHEMkGLDD
wDhh8EMRVXn4RCD//i/2zqPJcWW5wv9Fe7yAK5iFNk2CJGjaTPveIKbNwHtTAH69vuKV3pW0kEJ7
RUwwyB4amDKZJ0+eU+/N/JY+w452/4O6IB8cEZKdbkQh7Ia9kiyaHRF2WAqG4QXXFbC8sNw+kqs3
jyVZjZPdzp9cremVWItlDZGODMFKRh+LHnEp/YnPyRepC3ExWC4LZIqSzc49mNmJxOL0g2Nz9J7a
j4SYtISn1IR66o+frG7zW2nsJ96DWNl6khSdLog/Zo+AGkytW6L2Iuzjy4LCvTwY7NKvKM/OnwZF
7A3aFdSTjF2+D0ntb2YI0/Nexyr6VZfMtAcoFa5/kz3plCnzQEvvei/QsOrep+2G7sSY3jxqOBf5
bNOX3LY3xNU7Jpn1OTzCJUO5h7vfK0jIeye6L8CFjQ3oP6kQIYUBZkWM4HAPXmgi7WB1BAQjhnUw
srvxmSC2vOn/IIdPRJU7GyB3+yhlINDI3ROWwIzIsFsAVfqR4pV+hcp6jo9Z+KY9gomyZOzz5Aik
xGFxg2xaCX5i4Jw/Nptiu+ypSOAqRFglsz1XFGJKToqUH0mSovdFXqzX6i4P2NveuWx69ooAMmPt
yQOhoeUUzTH9c0YjIP3I45ClgaOhdeKTb2JZESTsiFBjTTTeFbCnnhyS2o2HVnZ9tj5t82SywH1g
vHuLDAEjMH+JMM7h7C9Zfgd1ni8r+kdWLZMrQ27xaB2mx/KFSrJYzu1GviQMQt7fxOeGQf1Jq6T/
OJ+YyIDVMMFuvQsDHKTJY/OpkTRAd78+sHaVhFg0wSAOQDoCd0MGvneT+ZSU9nr+IrpXNPkptVEM
JX/Nn3gvwE5LcJEHpthx37kbk6C4FMxAQqTVKFe49wkRXxvwOTluCdAPNe8etyj+8wG+Cu/PGHBU
vFKd8cLKf0dLe4Adgx8bCFOqekBn56Pyd3gDN3ZI5Nxbp1K8ohGE6sxei7YIKy0xXor7WV/U4MGb
S+lmcM+ITUiuJKOyovYbcB9stEbucNThiBJtq7ETMFQeCUxsJEoBK+oDR8+x8s08sQzGM3g6d5ce
YoQ4uDac72A984OsZFwPulD6+Yn/LTtEa7eVGYAm8pyUq37W541tPGWi2NjTgcJ6zfROvpv5m4s6
ync+zu+odGXLhR5Iz6sb68RlVVJRLKaEOxN3ZKtZSB4TEsWIjSs4boVeo+o57nTPXsgV53qhKcQ1
yvStt6owCFEBHLgQax4Be8iLG+4iEOUHo5PvxPqCfS/SDrX+xlkXgI1t/gLszwsOH2QdhTukP/gv
E9yalZKdj5TaQEmEaqbA/xpUk1HCPeNcyQajXEWO3FT2ea4qEkMagIaBdh69mjRWbjgB7vowbTgr
xlZHyBxtOXqOkVvEqsBQigQr3IPWPxZbSpQffrnhjL6SHfwEhAZ17Y8NbH+hr81Qlkg7cBKgytEL
1KD1Asd4Y6zwEsjVFOq7//plfsEfQg7BJq2G6YbuOPXxLelJY2HqECh5ZcDYlNwfLXCS4f3chFx+
fp6Nv3pc1iOXlc9TGVc3NN7wIc49o5vR33E6DHor4KiYRPwPb+F2yP2cUBpWp83ZmjMC0JuiR6Zd
XQKOMRU3nP/abPk6zpwPcbwMAnWT8JIct9ilUELiBpKDInShyjf60p+jI8kGDkYsRpwmwwG/zuUi
P/jh6ZEqgUbGtON3OR3+rf0jX+gA84hbbg+4cE7WbNuPLq1FHkSWkClfWqdBhCNVAUEDOEVgHc8b
6qZbvkxNDETcmQxiO7YU657cE35bA/I16Y4Jwm/wRm47Z8hpojKNhYyzb3HWOGisDWuwlg8tNElV
P4AGSvS7ndRU3hj+gWadNdrNVHX9rfHkFCfAEy0HTHhkzPPjEaxnDSpnsLj32bAp9G3t3nM+kqFE
PHhw1zO3gfciM6zGIsQU4GdTDSlFfQVxJ9xhrELrfJY/otvDG+UqcxS8j9tgeEduwwqkgJShe0lg
TFrPfCDRz9I/U69jfHArZzrXy31r7Pklau5YufXpkZYXvgf195NUs88l7eOoOOz1TGGDaaG0DsYT
g2y4H39RII07pIi2MaLsTwUUz5lrHCQtYQssnT0lNjTx/V1cba3kt17tOTrmsUgCIkcUdnqkRf1N
UxpIEoW/Vn/LcuKPD/SSIWLl9/VNXYSlfYHSppv0wtz05mXg61cayve1HlIa960AxlhuBLHY6eKV
e8xhTtETc8/tH3nJ6SoGV7OBw0FcHhkHF+tAbWvQ/aLctdSFjU/0F7I+kDzBcFyb8Hr5b9BTq1Bx
vmFMeu2zPYd/XWHWUm04wKnk+uTVllwYiRqJbsbLHMJ148wWOktAg/Ut10dggUcjvKo6bbp7m6bG
PVejXwP03lH8ZhTCKXDpv9YCLljVH5Jyx63jQlG1tpIArk4B4ZMLywrE607gYQP6EzQcN0IgTEVM
BlZUKgk01OBgQuKz3NzswOS+OT/uK8Myom5nK3wSFQ7/s32IOCcSJwZjeuTCkuZxSJy/IgRhKQSR
1Qkw7cbqqFa5KfzI1D525fO6nvh5NQgmoEwEMbG+3YCeC+THQDnJym6oXJhVMCM/1QGp3YzTcoPl
wGbP6rlpcRU34QL9Sp03JqN/Sr5gqZa/1HjVNnzz5IWLs8uqD7IHBhkJLjmwTdZWy6fcRxDgrM9R
QJ+xDsfzOu08e+dM6kpbXAEUX9ggH9gzCS3QoGItaRhjVZjSmdfCqEADlPVya1ORQgj5BV9jEDQE
LpQEGOwpvPNgBNBw/gClv30CZ4PJ4XsnA61VFKgwAnOLaM80UPPHRvQLfiGKLhQ7uvFYj2f+wK1u
21OHaua0pfWQKSlvoxeuqG5eYHZlIPeohCRBzRqCPkx/QA7Q6g+d96nGtfXAvQRo1SmIUvZs0w2+
kKw3G63YMbNGrMoQeOTYVnoagAj8femr67YsHg1GAFE+qz8pfnuLoB2oIp2+ETXy6SDsfTlskchl
ea7tI8OQs5jiPQm0RqDOBEW4j6Tkg3S3zUI/uUWsACZorDN5giFDhfTATIOR6WVhLX9rXzBWWMbs
n/ao+Qh//SrrAFV/QXjjY3H50CDR6m/USBpDmOU4reFJoV98bdtzeVaE8G6p7MV09yenBVfp6W0a
nlTVCyghCfBqtJih3ZG1ygRyGtS4Zi7m+sb+DYyAlrq1b9oDA5NbwZCF8Q8kpTQtb5mBAqyPIMu9
YYpU8TObkVdvGO0U8aR34r9Y2lXMgbzQg/bJa6y1+ao4wQVmI5qQu8ZOXuns9kct/4WTQ7mos+Cd
dYP05qZ0tkjYdBAjk1MC2RrBY/+gImnmvQb38x1EhJ93aVF21Oyh4sS+XbCdImXJaKTov6gFRO3Z
uGmbISsJBOUVbftqx7AZxQPTEnJ61L+0LPTKbuto8lX0hadBP3wx4KmBRNYDU3dIWey2DKgk+zVz
QpAdmBUoaWDr7eh7YzjSW4LOAjcMDsx4ssQBsS5t2elA50g6aQ/cHYli73Sy1wNADpdbqx7wSXdY
WK6LEZO1uS/eGTNMKY6MlWid1M3mTQxmFiNWDm5RrO/1IuSmsfKUkFacDfsjb2O57H9DCGGBYr/T
RMjbx70kbyZeLjZ4kBOA1cYdy9iYXjqEpyti8y1CRYQN/Bi/yt4HWMZLriHBGbNFn8lR76ngCB/Y
XhUZuK18qoxpzIEzfsEabatacrJZIoj8osElE58q3uOrCEFyzBcgCqBR5kEQzpSE1sToR/xUH0Pm
DHhaYf3GaZk+S7TJ1PbnfrHI34ONkqyTr6rtG+YJ8CfMogKhMmgGeNlZZgjTAjCZzbkDYYqIyLEv
0Aw052YfqZ3expvL11k8hI+RZYwGwNFqh1mJlfFa6yqqRZNwMr6eBbZt1x6lYHwZuzgjQnLk7eoV
GZ1Cg3sUiEbHVqYEXmFyLlJP941jP1w9t64eXH5rQCPDu2dT2WVIw9pHNtBGUQ6Lecw1xpTe5qFO
T+8x1WhqwVCvCrQul8dIdyfkBKMYPUIT1alKWmgg6yzieD7q6Bga8rh0+V2T0ttvrNyRXtrP0pHF
Jo56l8aKmZVrsK1gSp5a2yORik38IdYIbZxVfCOo8FtGbDIN+ruHZC33oxtkxDVx7FVhDmn6Rg5+
EeSu8Th7iDA56pPXj9MTu+yi3Lu7/qnLrZIgR3+8/l9Z5giXgdxUqi2oMum4LFXvJa4eXLJxOiOu
0h3zfz6Y8QoR8/p6SFzIoGaDa5Lys+po0EWeKvmPB6vfC1GzlcilJdzQf/39hszJvrzFGQOrqigC
qYduWnB4//v19dnUM/zKqgyXHhZl6gpYjNenhY7TzI1WN0gMVutJa2F2anm3bGcb7Y/KdZkjKXz/
7RChFXU9Wk+DEdq1+YCOpHp6/eNfH1SfhtnJ//z9xyaPwqkjBxt6sJ7OhQl5/eXrQ6buTH49nOvT
6x9F0776OpXE2aJbKS51fAZsdrpGXdjrg1Qv/9vfrv9x/Zs5Jgcrc9K95cozllcIM05xC9UF6XyZ
kcglMZKcefvS6WaP8FPibgfqG2bcy60+CbExHVjm/nnMPAffELfe9xqN+SAzK2Qx4Sl4GwF4Wc1/
+gJbj0iLPmORF0QE7bGOUJuUraAwssJpy4DQMpc+4Gaq4rtKgyhjoSVrNKqRLkFOvWi8jJC8p7MJ
V7yl1bl2y+jdaIu8bwY25EkXm7EqGjjNCylRcdvNqpvQs3MsuLAw8Gfvs+wfOwEgKDqjekIuVEtJ
1/W0lLvYa7O9MBsKIYAkduc8LKaB0B5qhpYN8bWV0c0wE54scA73onOQcaNBi5QAfK5e6LAvUIa3
2dLQJ/nVw6tsQK28vEAmvhxDMSEWbuBBWnTtNsIab1sijJX4Yjr0hQSHQmjOp7kvKGeudLzs+mrA
MQXf023nnvPY6MjI2+951NigY8IgB7QtbiimZ1pOtZ5NiN5Dd0NVIUHJnaxQoyqzFg2izl7JRUXp
X07go6h87xoJI6Q0yDDKOn2pdcxNPYQnJQXajPy5dt00NFY4SFirpx4AoSPziDLR+DHVXLSulTbI
64vlkzugBdNsdB/B83zeYogMkemD/sARauYE49+6SazkrV0Q+k3GJN64Y23vizr79EGAhIH75Wxh
w9qg5WAnFQWYEbDKiahHrWA7erpKOG1ZTEvTWF3K1nw0VdZFK0ToASFC9aKD1oV55N/NOGJtuklD
RjWR7/XIEWsa2jO95p3HYRa3OnuXOybHakZT3k4hezZJjngJ0aguPv3MF+d4ZIMrBY2mTRq/Gg6Z
ITzmMdTM5TQm07xt9ao6+RbutbqOHrQrEBY3VHhv1BGWvVVxoR1M1nI6991koWbaPOAmCUOKQi8t
KOsJp5231rSgEkzavhnTmgnkbVtvX5hx/CCru95y/NdUQYgCjy/LO5Uzol9pPYRjI9AFbrAm1bqL
6wp5yNvhw4mFsZOyhavC5EU3CB0MI2XfSxdE93GKU4OIPCd1J9Ac97tqVnmzSnrbMtv+bjXCubi0
doNDPKJNiKh5KYo0dtlX4Zhi2IkcSChh0mYr6pw1uh2MrvE9TzWqQOuQ7zKD/Xexv93YlQfZ0dhH
28etNeXm0cIvMq4Lov8l+i2QuyITkZeePv798lS27m6yDf/cNS1aMdVwom/lVETGH2vpaaBpAM7Y
Aqg1QEgaxEkII9trGfopOp1HpdEedbTVHZpnsSM2jxXkCNr8Qm9yYbGZC0lSkxWbrnD6Ix1S40aP
xLde1iix1c4+Mgp2gq5HbKL6kJhFoB1j7Fcs29VIp1PX1wMs5M2zmyyfXt6kWzNNAi+h5U3SotIa
/X4m/rb9g2YZB5k2tDQjy4yGOlyPbpXpKWMf8QckA9eIZm9JVqxIi9BA3JYO2Fa4ykEberZZ6zvU
WI5lM7GxuNGyzUc0I2gaDg1dW0PsQZcHO0kOWSNODJHys4jMi4eRhjnU87NRkseNtLk5ksqa7IEN
k+4do7OD7Q3aaU2haWiqQbKZ13iHzvTzohdzaOnWueXWADnC/o4TlAJH60dI8hs6rlCT84mKDGO5
nanvyjgjEUIN/U7Y1mvnGz3Ix5qGXWoRE9YAUd0ykBPShOU0OXyzbprD2nDgDSZUkbUdjbDWtrZo
09Fb53Gh//W4xLbcpxF+EItZVceVQMYp6vOYNtbD2GZPkeG3OxbjHDXNZyeudayQm7Mfr9bJpJ7l
5Kn5NGCkjhOdu+mx3saL7WNe/G9EltIDcuB/lgRDEdNKnmuUF6my1d6Hlq7T2W/qS9QuxT6j6Zju
Af030lZk8xH1LK/pznrTpOfcSF4qB90mnUrGUhgXQ1tZNr1J7rTcTQKjbF4YpZum1ZqLUw6k55Mk
bvZFEaQ9+rBDLB5trQuKVTgBLaU/2Ryds960oNMi5LI2hJ21TIdzQbZb5JRdWpsykJcbDl5A09OQ
mX0Y06FD4UFBJPQOI/OTIizZ7my3/NO7Bv0BxldEkzpNoFKGvZXmgXDM16GMZZDYYt7LqXF2pTuF
rVjYam3T2QlJeuR29q7Uixdjwuww7pcHzY0pilnTGpRI+Pp1XdH46A9nc7aIbVlaRnsyd1I3x7PZ
lPdSru9zPdx1ZQ9GkM/WYdWns41MCDaOCYK7jny0QQ3vMhwIC6PeaybuIOUQI7PqCIxa8wWKi2bR
GW1GoTlPKNsYGDsOWPre9A6gQjuYxRPtP3dymc8aVpoaFq6Bu5Z0QRDQt03bsqPCnTcyEJRMq76r
rA6KDLmaGRpxpNP7zGD/hecvULnrhSkR+qGMoXU4yXjWFv+XQRtyXHU+JROvgsC91eoee4mpf/Yd
g6VdA1U0HJKtNfa+0pVos/ZGqDIOOFVnxqGjA2nmlSvCQQaYpuczyaExQTUZEpim9QA257XMGd0Y
97aL3PWaTRe6Hue8+kPjPl48jvjdrG9tN3mbOEXxu5o4f4eOl3X108uS3HmihNswvi/2DJl1IRsw
T8uanYa2m88dftXwhr9j4RCYx93wkmi/JPJl29xHwirKpu90saNHn8qSXqe4ASB8cYnj6Svu3Wiv
hZZoDm1D6dYcZmCAtQ7bkpA+N8pT0pX2g8j7L2OY9p1JuNF6gOCdt76lEUSMli5hfFqZxh9u3wd2
vCIcbkyUm42ILWjNb435slhpch4bSqheZu2k4VMgdElySMOHWpDw5om1mesald7Efe9SP5Tm+M6G
8wsbElxBlaJEs5fM06CJInFu/OI0G+tAt7nCmPT6cfZTpJXgwS3FzEmaNPgKAHrLtykP9hb9z04b
dO1Z4Ihw56Zje0GYAFh/IWABIfASdJWNubmzjME5I0lzEjONOHmS0UmaoTC0mPmnV0fZGcU12EFZ
vnccAeQ6CxQepF4fpLtFm5ccSZyMWcMafDFeLSe/W0fpXIyie6FtnX3Sg72Z0ZBumiw5MzYJm6Xy
73OHW4lQBKwm07pB64A6py6brWM8gJgNRdmTUOCUuerVpbL7DAR8AKtzGoGBY3/Mpql96aEt7hrq
66g7/HKcDvjCbrhlBQHdpFOlb40KaLizK5r36schQ9iuFzTczUKE6WiaCOr4932rp4cx61WcWIGc
uf30RGra7HvasKED87L0iiEocvGBNBUesXZ3kjQZA1oaH53d3pW15cOAWvGXZfI4+RKQPHJxhWMr
Ti4hqVbuKgetUXvoBP3YhBEaKxOajfhpgYNEmf1RE/sGVqn/lF1FzV6XJZSQLjml7cH1maSNGbOM
YfWTR5RrCzkaYTSV6GfXJf1uLJM4V+OM5tErG/VPll54l3YC2a3N+lCnqg0BwmdlCKRJoxUjwMk4
mIhDHMinLbmqqADqeh7ru9leoTNCCCOhPhp5lz+MqY/w6khxPVdtkcjZpfDnF+usR/neKCcH1CyN
Nr6YQ0fSfuRhiHjjoYZwLArkspw8B5OKkHYyVovwZO9ZBUZdWEu+eGKCb5pX9I6hsx6/Fa6S5iOo
3zrump97HzillRV7nqlHt4ubq34ByieRKJ51HVzEsQ3jvkHCCqQazM+OyzWYe49OeQstCNuNd9AA
s30TYQOZDPWJPsafdnHTo7/WKchJ/zE6TbhqVQ/kgH7WWhtHLJQpFLl9deyA0aqYk9W9+G6wuLk9
hpOtvpIYCmwSpKdDI1vgZmiZLtDt7d80LV3YeiefmAV/jm6Bjk4WAeSUwvof1uG40v/SD7eaOcUX
T8/uTFtqT6S7Fnvn19rhGG/3p8lJQWw8ao2j9quu3DCqSBTckaqmHrF9FwNV9Apl4YWmi9z6knmC
Sl6e6jcZgmCUHVb4W8PbFM0vwA6C9MljlRP9oXYRh5ex35wx1JUUJIowJ7k/uk3H2tImx55Kv9bp
0T5v84meSG4nLc17bS0RP5RCZaH6dFx6C+IkCp7jSOhcFTBDDYvuE0OWoVsO1r2NvcAEPDLFUXpJ
Fg1qu9+2t4xPllMEJZEp11k7vYFw29G+TToLTp6Rvs0p26qeMBsZLUxoQljah+Zq1xn1rof2imak
3CxO7Nw0sY3bedG943xkBcPSfehSYEyXpkzRpgH6W9+MVH9OMkqF60RZ3vNlBP2fUn+0LCsF6vYj
SVsjsGaUtx245n0D/T9pqX4kCeKvdZnfzqn1qLly2utIaFL3WG+8TxlDv16SBqqG5pQED10RdMlD
sS4v67rQQuYDAI91eVv1/fOaVAetiOPHQrz20/Q1Z6h4IciD9Qkwx5bDxVMU7BZlymOPXup2gUFi
1DN8Be84efkl6c6WoX90K5IMpeWfXNQGbnzh4F6XIVfnl9NDrssfS9JG4gm6QqbUFze9m+ePIi3e
HPnS1LX4Xu3HKs0fyrlrQwySKANlsyo6UwnqfeDW3L7MbEgBaNSfqfWRbPWp5aFbgxNvteI/2ooc
ZBFGI/otv7WVyoLh4BW70HumweELjPyVBQtJ8yyCKVmxvjdT+pXWxXfjxi2obnvfGdF4ruBSTuyq
LtbIPlLGgaOkQdJhffk9esZ8q49a4JdcJHQr6n1rRfAAgq5IzXujmw5uXpLTyGFXsYJvRmM+T1Ns
hWZsEfAnl7WsJ7AEl9JFsx5m1DU287LQdjAiHJE6YWkqzEU1JkqcEPxlaADExxYl2pVgymzu6PGl
dNEyd1ENfKt8/8cqtXqXjf1n5XDHzTRq9svq3FnoOCNK4O56jajIJbdrPFpp0AhmUlQtLfoQxmcb
JRCfvi3uOtPHTrb97CojCBzjlSIoCzatAlq+RLeT33ynlCmHofwjIhnDkKcHtYPAzEoT+fpvrYRO
hBTkEiwFdeSUYpxmo73ad5+VQRdU5O2Wvq1DpEtZXm1SuWhKXse+f5undb0rxL1f0mmcj1qxR/Oj
gruIqJKmETH3YOk+36EV/cOQd0iay378y7Ht/4Xe/lehN9/7H91gVUXqv4q8XT/w7yJvvv4PQ7gu
ym+25f5tAus7/3DIWQzHdA3fNR1lgFfV3ZD867/YltJ4MzzXtjzf4XP2PzXebP0fIA0+4KPjeTYx
tvN/0XgzXJ+v+s82fOhzWeS9CBBh1WS6lqU04P6Txhsi1Xgvual3bK38daZmNHSJoDSt4c3i058W
ZS+euaRnT+vPfbr2cOsFM38xf1P1oYNW5aKgOpc4IzttvI9EZavYS/V5+pwSg4xN8WdRWe2i0lv3
Y1DZrk3aO6r811WZMAIaVGA869To3TmdENoZ5XPU6XmIuXoH5ad4MnXdeljc5qz1M1pxsjqmMZrM
TqVJxC4j/5hL79FugLK6waU9EJ5q3GH30rm4rJPPC5XZWyOy/SKysWnorECrKQc2BlhhlVPfKgrn
NfEz/a426RkrLOpVOIffChcFdgf2YdTY1kNbOT+uA9jXJ9NPKoYCfSlxTv1hDm3ACfRscAIrmHgo
WSY0LVraybaXwyiHd5la8CGJFyeJZpCQ1HkrY37O4T42ln0x7bH8tHxHCRYc4npdHuao0kNjHEKC
LVQ4yxxue21m+O56R/IafRdPIDDAwei+gckUGspLRnMnKd0i27dpkZ/fTh6s7AX92a5xSc8ps9zU
zbKeqGgc7CJcAIHmKxokDr5Ch0h5EMIFL/IAjhyFIC0KS3IVqsQWfmsrnAmJs80M8GQDQCFQPAZj
ZO/7Iin3BiBVq9CqXuFWkUKw5BXLUqjWovAtmoCw2TaPo0K+jPXXqJCwng4mBT8Zwsv2ReqeqMjh
zIV/xgzdxh1gcDW2/ceyqpMVyeFUad05mzX/HElv57zkAz0oqz9fClTewIyTTxsV2G1n6kdb4XiA
Gbe2wGKwEul8SOsftI2plsZ6TtZbouxPilopZDBVGOEEWGhUkUBwAFQGwDREsb0IMkv5QyXFsF0F
PXcpfOtpAo6siadcGxRDj6NvA1T7gG487COFXOYKwxwUmtkAawqFb04K6RQK80R79aPSk/lQ2MMl
j9f6RJKIFYgcQnarEBluH28CJ6Btxqvr6LVe7kDV4gcnO1gTzJ+ko6DCAINiQw9b470JzVpPS+fB
RAaWgAfxgAO7dZkUmpsZf2zUf7EIHDGirNAl6bQI5B83g8YlGaLUVp2YcfNWyS6XdkNLn99R+h3S
V8JrNK5yx94kbumc9fpLm3s4iFP5Hi8DwoYezdBmhzQI9Xl0/kGqzYj0vkHgO20REkPxyvJKIOLB
kBtNaHdSYd4l4LdHcSpL9LD0dGR5iW4KG5QcM/QbZHslzDxn5zQIeIsFmjGRJvh6TJaS5yOqsD0m
J0O7m92CbX0ClR/pZkxlEe/9LH8bCnyXgPDjGSx/+UiLFCofdtQ+2jKdZOEylgXSSou2upcigKMa
diJGDdwQA8Hmg8zAlBLsC1FZo6Wx7h+QNPxjRzAFwXnjdEK7aPagQus/ngOcgtgOeggNZYalPcxZ
+cVxowuRu2FTk09UVMxQayBPdusa7RC6+sCG6GztE0Cn95n++jzqtaAvKXRMK2w8PXkuWbRvnGWA
cFDUoJoDmjwden2bX10NnWyNoCEJZwZe+hXTco4kZRqaTXFn95IYTjhfU5Ksm4JyShA5Lex2BcEv
+YhQ1gBNdygoxzoZEgwOAVeR0ywm4QgNTrstBe5QjuKT2HeOD5UBl8hkM9UUzMcoJ4NAVshHJW4z
lG/N2uU7Nqp2U2ZYC+tEmwjrnXsTuQJMSwnSl2/k2fPtnEf0BMbxrrQXbLac7sOZGT/2zFm2g4uh
9eq+lj8UQop9XnVr2KG6kusIGaf1cvZTkp0xrb7qGZZZ5Oa3hEELTLNBA1+MEgw0aeS+ihtJVNi7
2g+r0oTvbwo6UbSf1Qc/xHYCbGvWMRySP0R8AMezT8ksteIX9twdmOr92vkI2g2G6q1bzlmWsCZV
5Sc5zrOmRydD9nDPaElyYnOi6D69tvMYaBDNOiND6aMzVEObeUqKPn4ksv/VTpXYrTMEGMsWOc2Q
rYXK2oR2Cd2xC6UiCMxEnG6vm3ewHaeXxfKi45gNIMOmiyT2Ql9Z34AERr1d3uouLdaWCYpi91BG
YpdOvNpe76O8G2iUaM84FzB8hA5ClbnLPXhYzWAHWklp0BhQRsRAxvWPnk3TFtjAcDM3BNSId+Hc
10IwIMsz9wm+ADZtrQBvobYg34h2PK0aPQSGKoGT5vcZisZAvs4k1lvLaVoIjCVkpXo8pZFkT/Bm
KM9a8ewtHmKIU0u2v9DnE/dJ4E7ggf0yT9tRB6Z0TGDKYeW6dauR43xRF7cEwCy+0bCTTndJRwyE
nNg+WR0msLHZnx0qolsx19kdCj57J7Zu18aXR5NMtk/SHOcrBC3N9DBFNKY7GvJIs4/kGTt7e5zh
ftgNRW+iFuzWMciYM+mwIyv0p04eUh0Dwx5jiFyDaeUOJarVdIPMKZKJXueicDWiAFHgROtXSBhi
fovrQsIGnNLkB3zLQPBoCEpM7zI2tnnoHrW0oRXDspqbJY2fIjeBZwJotHeiZtrIRBFgx4ktV/kJ
OsZZRC3dblkmLmBhdAo2u7bR5jN1PVCjCc5pjiinI7tJHWV516eEAT5KChoqCnGhPXoon4ao3MBa
0hwaTca1OI+Q0ZcWA09RLDqoSeuyABnlMckiJcRbZOPjAIfEjRvzEK+ugYtK0XX4DMJYjBoHnlEy
rH8RFsbO+zaHhaZFM7ySF/5mKdj90qIwMG5cfa4QmpoeZzdakS+jPxiFdskoo2ezMR0a/0EpNyXD
7Og01geGCh39bRMcRMg9HYvYQR/0g9DH5Xh9WIvRgHjr/85L2cPGnL60VXm9EBvU2Aaru10gDQSI
Xx9LsY6HSGhQGmFe20lc0Pjho00z5hWsPkDZofeQEKBkYVGEV54SuUAnU8OgXI+1JTCG4XMgBqd7
rSZhVwc5VxKiuukMKJtDVZxHoXzi8Huy+ueuxEI5JvdHu/M5ylVRcSzaoye85mj4/Rmn1Xh/fRU3
3tlc8eTKLAbiAqJ7vD4zO+3fn11fXh9K2IFWk/qH0ZCIkqmH/p/PFtPSQqWaO0XpKfGQ4q/9XxZ1
g1MbRXmI2C+6tJ6xERUO41WGDHktdGAO4tedYTf318OVLjS9JIeSr3gvV+7M9cGSQ4bAgmJsXB+c
OHFRbnZe52VF+EOJeU1NXFSHSE37Oe1gvJLLsLd2U5gpBkiv4UJlTx1/uz7tbS5vTuWOYgfjTTde
jQm7WQ+mynGaDA0vTfW0ELRLtyssx+ttzdFR5yrir4Rup3q8/sGw6/vV0bFhMef3K7OJ8Vn/xXG6
vrw+ICsLQ8bkwth6ifzqWiMiJZHNcbEDsia7OQr1cH3ZLfmP3vRt8Pef8qYD7PQRfkOxrvnrMojr
Zbleq94UZwGMsDOfqm5Yjwk2I8doJZVHdBXObmomp+tDr5713p92hKGXSHr/ch2xnTwmR6mrFpIr
vYDoeTuHKxnq7wdfEaR0KCk7TEWeS63Rjk2SaMdCqjGXMj9bDY6BNmINqB6oG3cg1f1Poa9S36yy
Rcywdw9Xuk6k2DvXhyuP569nlQ3Eq6+mHcza8H5lJl0fXEOpyXn0HxM4svaNfcuq7qOegrzy8d/Y
O5PlxpUty/5K/QCeoXHAgSl7UpREUX1MYIqQAo6+dXRfXwvMZ3kzc1BlNa8JTVQoJJIAHH7O2Xtt
L9YPYdNEe3rMzBTCtrkGcph2t3/sl4vdqQm+7eoR48BN+KQzXEkmeObNbZ3wliWiWXRQt68AN1aA
A5bnfRe9xf4Q7W4H5XYsbgeqX9RXXiGfW4dZCdYw9FK1h2UfVux/KL7+x/nbDgM1VQuv8J9/kOjA
2TYfbV0X5GguJ/LIqkGSyVSjjmVD4N8+EO7j//6obp9SMFZ9tiLCQB0pJ/7jI7i9y9v7FcxlTv+8
c5ZtHLaNOua0dKuerCtlOt8lDN6VGgtxkJ31ZFERS8GU0rWbRZgWYLScxWe7NP7s3tt2HTCFqXw1
Co123GeaYc8kngR+90Obzfcx3Y7ZMH00dOSh+0YBbToYUCm8gA1j7PT+n4cxgPMtrfiudWk2ChQD
3gwUt8ESIrFh2rF77ZWvkNHe10b9YEfhpfGo3QzFjV7oU5RYWOxtguhbcS278hnIAHdMZvECZbFM
2bxbeUpqQXE/9vdJUfyxpPVmRniQMwMs8zDE77n5lijQcplffRDO8kFkOswYh0sAUiwpkEV2KMX4
ZBLCWta468f8HNNlXOUmGhOvd+h9UXk27N5X7HZ2WkKZM2c33UWZPhBsztZH9i9JZVd3TBDvO2fw
D1GmXmtrkiRpos0WDBzgn5KDbHJ/jdAKaZ+oEMux13Au6af5LwkzG7wN8Z3/26BPQG4X8BZNcI2r
ER1Nfn9CT3mfNX9GG/n0tYL6vwsVSUJ1np4JbPpNQQL+yjAeDI2xzBZAcCNBte77NZ0ICF5eyBgj
agyOWIPD3n0sssvkp99giXGxTjSqIbF8tSTAIwdDW2rq9Oy7C+oe1YubVFe/ORJ4RSIjjlDLhz7i
lt0llTT01ehAR8ozDJL5vS5r7IrMac3xLZSYj7oIAgebjK5puCQATa7aZqPYM29kVb36DHEsh7EO
EEg41Wl8nLsyhzHWifSrdfuX1vN/9XwIs8Lvpwf0vIHnPjdZSlSuSTJbR+7i5GyrZv6T2tTUfQK6
JBnaJ4EhPPFQkDPJI4Uoi980WXdjb79OYUgseYDPMnd/mobASO3QzbYVIvNWX9CREJ63m8V41zGy
4oL/2y7GtKAL1AZxW2qP7rlOsm3rYgrTCtrpEqCVEAmwqsz2mlcoTicMnkweii7+PdvpNQmWFnLq
3WcTfDk/Lc4yHA8IU05dPt2lkHXTHu9GL8Y/hYbDnDevcyOfUyv4DDwdrm2uo7mc3aPpMDtG2HPJ
KliOZvYwpGih2ZPuG09/lGV+5VWurD6YSDFJfMTbFF4ig2rlFAwF4OjSKUG5Vi5SyHjeGByGaLiM
GTlnI7QyDFoQfRzQ1LsYy6kj+mntChf4Qh5c4rH9mKfwJN1wQrbdfjSRIkQeiUnH4Hid+z6wlAal
eDemZGnHdbxnRPCJ1DfYhFbJrQCI9/Ajy1buQh+3h6r7LyQRLH6G3rp2gIRiZjnwNCQfmeG/aX1/
TeSNSiGhqoi9spGREl1YL61fYMwgCGmjEuCFdsMMs4EuxqdWs08GNpz3wx1t62kDuvswMbBdtaIb
CVQyiV9F26yT4m9G0N+696oPX+DZqPpgW1rWTzcRTKlKtHdssRjbhUC8siBb6woWXNTXJJ4v6UAQ
2lKFqC3vQeb1eyclNq3KYXCYqVdApTXQpdXG2bSjszIxBkeMVi+VTqd10Dj71pXXQEESJM+q30gH
H2DG2CiZvL/sLKKto3soVdlF2pHFfQKtTPxEXTyfLRGfyYhiZ+3pv47GdxKAWeFXfo1uYxJKY36i
Ci7h0AuIyraFnxc+nq8wKzjfImvkdk7mEZk+WczoDkdk2rHj37sV8+IQNIqYPaxj5Fwh50NFZQKT
l2HxyuTx0hZ0Y/MUmrHZCcjHdvbGXYPQrJBG4FSc22igVEMIiwf9CoP3t2c6xb3tInyfpeE9dKBs
zGAxLhvISuOc+L2uP/RpHx1zRVugw6oShv7fJMnGLWWIu2Yqgl1PMsbMYZcpt/po6ViTxkjbY+Ro
ulHzl7bHtGsW+bwgvMsksLZmDToVQf1XZQMhkfAx87z5UXRR0KD+9RMy74zi7JvM4yORPSG4AYPQ
e1CichOnHLCamnGToIHAQrbL2d57cfehe/+HWzrooRG1WOAKyJOQKpLv1PWm7YBg4ewN3BsT9mRa
OIzi/Jbu1S5pUTNn3NK4kFpva2BrryRO87Scm1XQG9Epx7DiBxer1/HGNVhl2NVCVTcHm2UQkWY9
AyTWjQve33cwzgCMaOJrk7r5g1cg+vVyYru1HkBucUPM5CWjsAajAObAEAMQFWJR9D3EezxU4lcz
yoJ9ph72Ze5CcftBkwIWwiJmuszBGVudi4UNY3OHr8mmf75mjHOqS/VZmjU0gG4T1ORx9ygtnRnp
U+ii7Ily8vyYgAIRiXHECecRqSbW81ryhm2YnKaV7Xrbu7ZJJRl5p8mhdokPq4ez4WEMCtx7gyps
44kcj4J4KVImaUWSAowtWdAi3V/C3lkDxEcrGCLdy0HvR724dzirkbju54RcQ+EM8KYnW+9wiOdZ
sxnbDO0Dan3Dw25lZfUyj43eiS7Ju1aQ3gk9jfG8cK1rxKmPfBs13M6Vw5/UWSIc7tvCd1c9k4RN
ptH49dqmZgr0EklJBw5uWOF3qPCM+DL1e6Q15ok2GVxVM0DS67rALZFBx0wdVb7AgcR7Sn97hYCz
JFCPB9ljvUiL8GAV1YtgYRs2g5yAWnc2HS+aQ5XGn0YvOMZwHBLsmXLzj/7mY1gRKS3MvQxh1LRw
sFgMoRg42T23uXWqdPDAABc/zFg8J/3vuLsL7drddmyJVrICzhA6zmuDAEBWAMw7mX4FhL/As42b
w5T1n7OF6V3hE4+yX2aKSiHN/KcwKTdOz76liZ+cjNfTyuF7VEjPI0RmuS+2uURPEYov152qU1dU
HoXycTYpr+Iu+9FCXsu6gGvYgo5wkt+VLX7PdDzwVKJMGAWl5uKm833jHuZ/su3KEGKjxk7OMWEZ
TklHZAx8agztcTjVEvBYrofJ8le0TK9OXSfrBl6cmzPLt4Jj6JUDs/qkhvKxtJKG/K2x7HKrZVvR
zHSOnpMvGHV9N43IuJQnHqW1UH78xCDaJ0CUEpfVYwdzylzA8FQD0NR6WBtjk9Zn5QX4tXIQDlJB
SHO/SCghzdP8U1eQewOOY14pe6c9CwGWGXwNVbFNkGLXi1dOzGsucZQRS8NcW9NZ1g/DTNMiaMqX
HIkh9dWk18py2lM3ZYj1q4gMr9tzsybzy16qrrdsMX40tz7CLSTm9vyfh7hSLBcuK71RyNM4WdVe
WWjKSxr/m2n5DYbJH4hvNZvP+abi5HQLCyvG4omZyLhjw8NfWP72Pw89CkaQhyhOysUpkRAQ1B56
gVXCTO6TOf/0aWVs0aTrky+ZRyMq7U9FV6CnKfzZJYoWn4Is04iOQBQNJ83U4TQsD7yA82xFOGmX
75veJzz56Rjn3nAiCoTYXM1GcJ5cEgqWEFwCS4h47JiM3J5KrwvWRll5S7OsJj2EJocy6xw6HtuZ
CH/MkXEXlNtiHog/oD3iLg90bv7rQ9aZyI7t2QL0RGEvlkp+DJ0rbhN2anH24g52s3PHcDjdHtAA
jqd5QWjiEzqES+Gc4ECitcXD7at/vleaw4UZPmMzadGUXyrwKJz6E5rJgJCl5fk/3yzI4S7dzAJU
MegTSVLbJvWqg+FSHM1jpbi7E+y0aVzgbMx1iWBbOkV14durkAAqWm0JsH/NdAv5ZwX4QKLlXqxW
t6/E8vT21fITte13ByeQYtN2ooHwcvEdmcB01QvcAIPKybQt3qLXiDUbNvuUe7Z9qpav+qQGqcvk
s299pE/pIPCHDAGJTHinbt9LIlbO21fWCCPZ1Pgx20L/WNhutgUpNCffUNZJwOM/pvXv25Pbt0VX
dMeUI9aZkCFvD81/fvU/nrLhbdFjw6+5vT6jHB1O2Y3V8oZv6Xm3h9u3JyJPjyMALgKV0SV6Kt0T
efxgCcXTbHmxt1ecsklYS4D962p5jWKarZO3PNye3h68ugMo2lyJwsXni6TuhLfm9vf/y4tYPiTP
X2wz05Lid/uXiRMhJhoGVl+Kjtd/EXXzGPRTtdaqiqi5VmVtQjejWJklvH8QnR4+vyWgS3rMOJC0
+ARvNpV4mPPAYk9PS9vo6Wa3YXe2bCA4o598pWP2mz0QPr+JjGEb0aZVAk51i9ey4yxJJ5TKpQUY
KTUJAZq0iaqUj2sscEmE0+IkZHjYx22+tWhU7JxJ3HVUNN0IpheykbdpYBz8ReNIvbmfQ+w9dhNh
QF2CsmE8x9ZrafU/RsY78Mg/wq8K9oUwIwDqdGObXp6izoNa1pvPhkHKU+0BSrpF3v1/0cj/RTTi
WMIy/0/pgM+MWtT/Wn81ZJQV/00+8u//+m/5iPT/5fKrpOd5JoJT+x8Fie/8y3Gl7yErCXzf9i37
PxUkjvsv23QZmNuOg8qEn/pPBYlj/8skN9CV7rKLZ4Qo/l8UJLZjB/9dQSIY6WJGFLStTC5Gx+Rd
/1cFCY1OpnVYfA5N2UVoAHp5jmv9QjQgofXjOym67bVv63rdjD3kNmG55wQT/JwvPmTP3z9KpGI7
4Yf5gwQdIBeIyBzM+9KwTk4ZoZlXYbglnnlqqubA7u4PNQol2Iw7yhuZwyAGw1caA68ZvBG/xIOf
Z8lzsFAaG/hFU5ghtMOnhYlUA932EHtPqbOHZFwSHE2VmxFlvhNNVa5aSvCtKZlAu0WRHOwSi1g1
0mwsIvcucIkzZ/Ca2pa1tXihlFCqZMtQFUfGAid/HMdNYw415XAU7IsKTPkkgl3YRSEVqPdAH5wI
7YqwFcTVq7x3vEOdzofY6MtNHVvV3TI8ZVvuH/N4cve2Gl+ZV0OUzpLmbLh7TdjLXTWifpyCof00
nHGkoePsowSkCtW5eAi7hK4s58vJG4rvhgUG0Fs3bfrStoB4aXbo1shO0+POJOL2Iyvj89Qb6q2j
n58kbI+duHb2QU2rlLPqTpfSouns/G7aGPVlWxdHi7tNbLkvQd2KbRnXcCswZBS5ys/RCMI9tIG/
C7QOIfF84/Q19+05d17dwA3uHKO0tkkIkthMisOcCQbQi85ZQkbryUIIvPwaLkiC1GgF7gkMxW2w
dP5VCH8vkuadq4271JtIR0u7+CHpgxHGR/XaLznyjp5qPO7KPWdVOUHX3Ga6D2H7NujOkfD4Dvl+
TSGaJ0TC7zjJ6rPZyLexlB0pqSlQFBrw1yHtNllvAOys9cRgHzNroNkOT0ONT6mDPhqH7lvIHLWz
Q2SLTXQVU+zs6iyhDqjUts6XwFUvvHM8AAujHUMPJCAOQtEMQLJznxrppFc+UAw33mEe2uGlMmhx
tIHZbY2MYLqsTwhpqgbAM2mJZiKNFsrzt8XbXdnSkxeRIkYsnc8qt6ovEs2Sc0Yy5xMYeVS3JriJ
hmbyOymR6Bgm91DQSYACkz2iXULDTDDFEphOHEQ93edKGhcU8l5kVndqzK8+MKZYd88ioLs9NYtv
LFKkcXrnoA0dTNxYyGrpyCcsR4fKJrXeKqKD5gZ6jkec8A6O7KOarWOS1Xrb+cT+jG3XrKSr27vO
mJ/qsk8PtKLru/k7Mcr5JGOG4EWewx3tHmycf08lYppc0ya3pWlyXMFTtZHGcFoDL0hyD65cjBm1
pp6iezRuDPSkB8MyrTubCb3xS07BSx039SMuyjyp3T0HSg10MqfEPxtBO9Brao2Vr1uUY036aub4
CN0gOE+k9eKRrE6+ox9He8weieN8kBJdljcmd6PjGyR4mOZWJIiYLD/YBkbb7wMFqN2lrxeOlebO
nKhtO9oNYqxxHSBSCZxCvTT2W9EAZvP9cVOYVvwQRRAvk8Bej5YhLyGgR5YgeRkG/Ve1TIslAU3r
uGR+7+UTypsiYs2oHKb8DAeUKbx9UrP39lMMT5ZXP4xRLM9lF4T7zDeQWMdgj3WnjXvhazqjNdvh
2COsaGDbMUQaCVxClPhUBTGfj/3LkgLGCalNOFD1d+stXfbI3htRlh4Sh44tO9Mfqadsi1XR2nQm
II0h8fMLWJPUB5JnvGZJaO9ih0FqjuxlU3iMEMqJ6h8n9mVWybSdkT5sleP/FUH4hmhokeAhi0GF
LfblOzVR/DD55LwlDDJ53eMjHy2RPFMO2vAnzzr92mgLCYfYJOSXHkyR6C1T8JVFC3706ThFSX+k
zARbHuLCGVw0TX2fwajjJkCSINnt009YQfJoazmuGgusQNfW7wlmXvImGw/pR7YJioIRCzp7X1Li
1mJ8LVAyb6axk7CmwrOyWrIXzeLP7GPoL+mnG8XwJ7ci4DQpI4YG7omcFAValoFDk3BpMmtvMdVY
aceAyAHxIbRInOqwSqOu5KJU5ls1QXQtHUT7MeaiVUT9tOOlH8ZAwWFL5VkIY7z4ljJWw3wcG888
YcLk9jCzcDiN22zHaMhZ5kdBpGZOoJ3xLuLodWrx7bhV4Bxprq6JqfztjuAePccf94HX5kdnrj/B
FPz2VRY+Nc0ROTeydGLkptR98k0RX6LYsjYYQgF8ejjrp5I30Yr4qVG0e6kvUffnDtBmROkFMnQn
xICBrDTYWSlIjYY9vOGkwSmzaHogkWi3c5Z3FOv3PvqRx07C9omqwjzgDP09z260GSyXIE1BAysJ
gDEBsZSQ+oiqKx5yIYjHy2mXRkWSb2+VkCR2nls2DrpJTWgK5nobSpSXQbqETzrNuwP2+2B3Mckx
RUwjYCi+JkXXgykDpEG4KrR3XQBoaLoUJ1hWg7opZRsciQzxcHC/ohQ85AD6ZhXNh3YW32yjEasn
ihgViCeG1f2dct96gbHEtPPDkkN1zfvovaznP4UTEqDTcc7kKAJBPLSPkAQzw8EZvQ9CwzhZuvn0
QRUc6ozecEA5swndJFnLVnr7AOfgs2VTioUMfWPW713thvYFTQY7Dd96Cjw4zYURf0zpMRlbahMb
4yu6Y3O3mM1Orhd17ykCOz8en9rCUh89vWlKPIi3iXZf/NB4ZVlaRlHdu7SibyVA3uP6aR+wnTVA
fboIpG1pYtn2SO7pdPYs4qEk8bLpMJWz5pk1btpEteHH6E1QX7vuwYoLsQmSM0IpolHMiGGaHMK7
zrMe/HrxZisc+zRQ5Jer/A+0c1+KRsjRFDktSF0Rsxdl8qyaWbww3X7vBckTnRX1O+Zq0dX1AmYv
2FEPMyZNsDVYwSs5piftjleR9/09NvdiY88w+WEgRnOofphzDivXa5LnNMz0vvctLFjacR+Tgc/D
FeTEBI0NVKJWx4pC+m8Zobd1sjMq1h/lm/ipZXVkwA1KmsweOBPRfmC+yTzCCvfNZBUnw5q58nUH
Jfia5g2sTlWdCIZsiMbgJHYx3/8ZoRxWXn2NfQRcNQqwI9jGLRyuZz4qwinauDrqziHxMZzzM72+
6M6vk684wneQ1L7moLibsrEIPxpjmELJZdln9UugQhZ6e6nI8wry+pV77w5PXXqUNZ18bbpXXbUX
eziGZeP/8kPSoVprDp5niRdIlXNxj+MyYK3uUA3OAvpX+GNz81+LrsT5WeD5ocSFJduAskjLiGgr
ySzELZy/SbsQ4DrhHfLCvPhEjs7tu8DM882U5DO0q/jDVCGmvqniBpeQHjS7A9CJCeZR+UapjAUJ
7dHaNFz4Q2T/4vCb1Wd4KZz4PpTD+BNBDlBktH5iXMLO4/5ug6K8Fk5/ZKp3z3rECoJSep+JmlGA
Hz9anJZY4Qf0YcOHO9ClzF12peU6ILJktpqfsOM4yjb2Hv1e3M0qN7bAEp1Qq7vaLxh9LDZcwxvh
crbkmlsyFbuJnj6Yo6FbF3MYXzwBDSg23nwNRbUdFNDMCgV5aKijNaTfFaGem3awpgP9//eamFKU
XIygpjn4TPsGIzcvP5ESpVMz0jQTbwxXMImZ9t8h70Y4bD4jQm2SPh2nxY4y4dspRrittr4r2oUl
UCHis+34rV8i7Sg9ZqQWPeqC5f/c/uONoKIEs4Uy52fZoT9Xw8JuKtOAkKwyyeY7bJJvhVkywejH
b99F0Z3YJS3ampSOwQ/fPBMeMxuP/qRv7cLlgfX5qMzqyehsrODZnJxUDOWYM85OvAe6Dv2eDdj9
aGM6DiuSP8XSP7w9DEE8nuJ++LRKBoMitmCImm7AtSEwXDfbnr7xKY1AZWW9zfQqgvhQELu+QfpI
I+MmFgkHdDZphVisrpJ3a5rTnYZKZrTATSx3pK2SRiCyEJIxItVA5TTEXIWUWLtQtZ1FV2Yz/qbr
CevOyekEC9P7jWzF2OYa33eQLQOUsHupxwkGhx9T06Htj+yMtvIk8bdO6ql2JZb0SAOVy69zTXud
pAupfnvMk8/dt+qDRRicPOaudgGtMVAIrfaO/OvoGNJFPI+48IrY3KedFxCoLBQ+/VCRzZAcZqTw
j740GaerZBvlCXJRXwb3/Zy9lQrY8ZiK+JqilLVg/fZ6YWCqNLlaudzTGfsJcL4+GwntqwEv5jZb
aG5pmExo3PtPY1gYZnNh7pCpfxTMipk3DWKP4k3DaVq30B9OCVPTDrfq85xAeTMi/5P212FqenUg
M/pDZ/JTJN6+q6yzHNRv5QY443PxDtxDgc2vu4BCtIaDaCfctPpwftTd9NmlJA1BRzHRaVN+wIaL
vJBMTVY2ZSJTMfsjhcldWiQIzR4ySGZhjuczA2XomtN+oCpuVN8fClTCB23Y+3ZCLBtyzyJPhq6d
pgZcNWniHXQNKkBBjopG81F4ozzhwe7zATidrr/6ZNagwNyr0Q4Jf5aobTfM07tYveEk+fJG58K1
eyl0+h46lXcKuvxkjeaD8KRG7P54+0XlPFpY0NNDHTYn0VbcOCrYtyG+MfQI73aU23dhyXWsGp+y
sO9C0jcwMd4UjRolI1UQ7QOFMTwMggVbD8EmB2875c6Bnp13aoYALTQB4z2knM4txDGY8norSele
RTbvqe0RPlgZU+w4YOJpTvqZhecp1g57nJxNZB7a2EAaypEtJmEEA/kjxrLmLkrKFY6CMbGOVesY
J4049K5xo/BodET/UfQ2gdTrHHcoRWDz4I+Tv4tTOW6mHEHX7f3nhqWpevwXKisX2n7tnhI2b6dA
aWfv8vuqCn+niBbLKwZqwov5LAI9PAtmFJnXPdqa9qYehomsWvZR7GWIwSzzQ4GmbIf9G6myiv6w
G4JuFkVogJS7N233dWAesGF6eyVQM7H01SIVHmvugLtR5lvYZQ/m3M3baK4IrjLbN+AmcEQ8dR/J
7BsruLUiLBmEnbk3TPbKmNA19QGgAckU+5TqcS9gT6xMM3yVQ4xEypp+huKzrcf82bZ/0FG95WOM
Ui2Flt/XRMxoJ0UK49v7TD3m08Ds1qPBOmLk0HATQzUSFSrhpdfWoVBsmWZb7jvbvySR9UtbSzfe
PQptfnb0AE8lMHt3mpFyaJ0wN0Pp30ZoLRzyOK2vgI7Eyq07VKwTtM6U2qaZSD6K7J/KqIP7Bz0F
wS+bTpnfrmud691AZyzy6Qu3aLaCduoRxZOy6U4mCXCR2EToeHTqDI/dqBR4yATYdujvxzhPzjZb
feRDLXkLmWbVbqtTKRjxcTAm5PyMgr6HEeBQBqZn19AZ4bz07kIDIUqc+P22dKz6ceCnEhewMxHk
2xk5e41GFx9lSbhMigIywyC3NUSkHmWL+YqY2nTDtBc4bRojbitLBz4v8QQBFXDNaQ0di5nenF3S
oj52Y/lTU+uuRkXiiYRGYWTjY/WqZLcf8MfmqnkLDIYqxLhf2iBrt238y1aEi5pulrJspAQpyFfV
saCVtEJm+4HrGjFIdcrH/KfqOB1sp74TYFfWbjNgokGnjBt+MxKLM0NhW4kKhj4K+7r2nmsT19Pi
E0pDcOW2QDTFwOhrKsZD73CXC5z2weZessop47BNbI1uXnBI3BdK9iyouUrqj1h8+wlwjBDDSvI8
Rrnepo7DAWo+Ui/9BIL303ZH0XDkrAUlLvXeDd0nFfGGmz77KpV134/Q8wt0z1mI3EQZR9mFh8gs
vn38w2O5KLQ7QtiLdm0mCoYIO2WEdx5x7p15FAuwhqLqzkyMS0W4Jt2eheHyEvfVs6+QSLDC7xL2
N2yOrlwjXVQ9FXH/49nI31rLe4/68aFE1yFoUTRo2GgwnWLb+B2HDjb/DDFhmpxMn5mHYJmPEAqF
5ra1aghMPa1VRziXpkPZBKZsY/cCgmb5PgfNn3kQP8lMnK7wtnM0bhN/eGtD7xAU4x/oHvXGaqZ7
I3Z+G2P9PA85qrT4uzetq2TqaAb9EVrBZ59BX0lA2KzcBbKrs6/RqMzFK/1tYd4OsT/0PseBQuVB
2LRNKROOQQw1zY2sV1Knj1OVHqMY5T1G96bqPsvafRmoAoYy2SF6O2YQeNuFGxthxFDGPs+BbciS
rqt7IHsKVFrqgHVMKyvBH+x8+wqWSwlOo5OQPXWXvbleyWsM26ukCjF7MsM636g3md1uUM3+pg18
UUeRf5e1szKa5t5pmNKbJho1lM5cVGK6L7v6d2cL8iAmPKxkviZj8Ta6UUkhhe8lZV/WEWw0ldnP
JI6FgbQMehjVjY8EkugKy/9uwuFT9C4AS4v9Y1lADK+IzJmJv3PQumw7o34reO9l2l0CzqnIX+d1
vAnxudUzipAoDUkoCCHF27wBhz6u3euVi+Vm60mcC6MgDaRuELY2mr21co3nQlEFhYl4Sx1S3fxT
4NL/KPnv8KDWXUHeXtSMfys8aesqDV4bQxBe7M+fys/Jvwmd+egkgLdSui3BoP62hfPQuXLi8gxQ
f+qt3ekE+HFh3tflz0QfzCvgADjK2SOaNw6evtZzLuA/rxQ9DtCh8EDEsBwRyHjBmIHe7MMjWr/7
MG0VVTnpJXMI1TKOH/M+ZGNKM6eoiTKJDZZeiB0QTYth3/SmQwbcopQLx994J34VdYW6Vd1JhWaI
KjxbW/mwRpRwYman7zJGE+ogqrrf9ybSzzqMNkneYj9paEsJ2DSdgYXexsG4mgPueH5LjdkojfN+
0rSqQoxT+EIxRyCqj/Oanuwi7JIkAggksKsRtF9U5SBKi+TLU2RdjmaNLyPADcGpv3JHiLi+RDWG
XNg7j6DuERiBMSDlws1p8MtTHvvsgXS80r37Gll8ysOD51pfRfanRjX06ismBA2WWHuxJ7SThZgS
+NsxKaNil0WMeI2sgZuHsyiMbfYYFn1JAuag6YFz70HvtHZ8nRONbiwQHUhfmp913FOpR8ZWhQqR
qVsd0B/qBxdyzR+zAtU8zKXPXW5i26isnW2gOhv6/mWyzQBXzHWunJqPgZaEKQNwwORfpQVyEtsa
VmlGZlxcpeOe+6I42KMGQ9ylUMNcPGpOWLxNdOGaKHqB6AOPN4nf0w6JpDuIx55FK7DwT8VecDFr
8WKpCUWwr2DVNrAC4gjORte7V7RszXFSgrIl7X83KnrpPDxsoo1YdyL6qqWNnr9tn/2sA/XfBbCn
Nhm+IIrJYzeRGu7TAVolFXeIikb9rpm5Ov0A/W0rSL5xHBVcBEwU12K3NkHF7DgPzk0wk2jU2Qc8
s+xRfP9vkcBQLlirvNkiUK72Dqpe4APJezMZ1UVA6bDQd2Z4bLc6i9utSdiQ6gl7Ccw3Nrh4hiqZ
nmx6IuxAsj+6NPAY2684H+tjGlCEuUHuPJrR/Kt1c4/z2ikfetXs8qx+zUPZ7hw3BJQykUNaQA8y
8vCrwrFEAxB3Yr8I5Csc5nbGr0UmKDZ1/0a3nyQM/ZO002l08u+hwwplk7Y3G96n8IrHOYqIaKz2
de+Uq6SfPwrc6CsvKJ5HyYsyn3xcmHCCPHa8A/vhX7Ycnv2CFkZgDea2cmkoRCnXQDHXO6qKmnSn
vBoBe+uBjzoiUbyZMCaa8S4RaNitsT1YUi+WMWMluslaTSFYt+eQlk4MpHYlEwo4E3VIPoRPRrh4
GUJwdFy74xxsaWMuGmwC1rjGg9YeqDUh3AcpDQXmENepgQEaIOWH7Zl9LXinVCBDw1Y5NffSDMm8
rhj7OXF1tTG2opt2I3jcU/JQ5c2vZug4Y7NPl+2uN45n3GFr+r94kiuyCzwJm97pL+lSGzgzMJDs
vsvfQR2hLU9BtwRm/TNnGERVTpVCu8vZI1Z4ssfhneniNm8xHtgSSLf+O/OR9K748UfUf2bFbxnI
+uHci50vJ2y3dpp/5xZiheCpnDwEkeh+ZTCcbeinogm7LSCiJ5SW3dwScBKRjeFF93Xc/oKEsm3K
9o1dHuRO7T/oUSJZxGDcULUSzpy99Lr7qNzwtPyuxk3vi1LcsWPdd85HHTRrJhYUW+PJ4t4ai2Ef
xsVdlD/WsvgI7OkymN4Vpwvw27039x+2Lc//m73zWI5cy7Lsr6TlHNnQoq2zB4DD4VpS+gTGYJDQ
WuPre4GvMl9lWpV1f0BPGBRBd6fj4opz9l6bK4kRdSWTBaDF/grJMPsUZh/FnXLJk5ki7ZGdSY0X
L2WSqtvlfCIu0s2Zo045HZWSqTLKpLs5zU9Rk7+NFDpaUCuI+rEzlnuYV8+p+sS7tuIu3UZi7Xb0
Q+rROmtk3CzXqxMo6Gbxmac8iQk4P/3qt81jKKlqIY9Ffdpx1h6JQMYCStA8qYXDBtpxbMtpzdKC
09ZWqa2XSo2Ub6quetq9VmbN292wAsg3WYdA24L30ueLHtduDQaZdvZ7rCkNNNXq2ljXXNJPFSzz
2pzWeph6Odtigj61F/AtayhKOx+2aVV3il0mwtOII4p37hrHVKoEA21MEdZYaNP4ZRTG33QVHdBg
WOLb4KJ0yQ18HSCgtN+MbQ0Xgr5BI6iIzn0Vmpd6ruQAO12IjYaGa1iVJmWyF2rPEMVhydiGTCaC
jnNWP/nqg8LWPp16YihHitZ9vBEtDM2DDDOJsFUSN5ge1e4S6KPbMkYEaTpGquRFcbjt4vBJjtl4
C8p6bgnsacqN7xNOSPqCr9N1KXOABiNdJQljh086jNbdfYrArcCZ1soxRC20WUs8yEXkZlFOBtsy
6cYfRUrVgzUNTfswgfZRqlWtGG9pEu5rwToBJXOb1nym0f42JMTSayPMVHwueiW+SoOpEWDynSuo
jcasuU7c8rakB1ycfiDqUsr3bD0OVa9uZZEoogYDreo/yVQfSvYvRSaDP4pOeVx+0L5+b0aTHKiW
3riceQhtc2yuAHIOKkkjNRsXgRkV8OavWWp+d5kK3sF8bkLq7hQjfqOAJ7wIEbUgb/W2eqGP+ZjZ
K3b+Q9T8qzo330kVPuc5XAUtudJz3g7AyBMC1swlDSKPz2LvCUX1pIcdAWPcyhZp8yJ9YF25Q+ly
I637pAyzWQBbHZF8gnir0+Y9464X8vLQhfGbXA7vQwvnIVDRViNRxmBzmWnBKgW97wBlYJWwAGHF
NTNrFxox8tBmi0X/WVakS8E1UUzzN68VNXrohIAMiuxZpJOms35WUnaJxyf6S19QNk5VIJ+alCA9
mO6BEW/SMDhE83gySYpRhPw4K+q+VsqvCPFhjelCE7o3hZtKRxSqT1JGTrrdJuI1baJ3vOh4w2Xq
eRxwOyYTbrBXTcBHCOxKpNhYGgRiR+UpNKwNMl9Equ2AxhughwxaclbIHZAoP7NemsGu8ZMDltAn
ikv3mjUFkEFwK8BfgbVCt8vQZvbUJAJvTW7PTL7AMdz6t1wbBBv2YUYpUu/avY5XgPMZnE9otMZZ
mxauk4b4xcpR2S+DxZczzKIXya/XYWmOhLGVCfMMMDCjwT/h5xStMFb7mTKhnijXBRRnOzgTfL0h
CvwJJo7bK5NjFBqhMEVFenh5TltS04y7Eg9bbVIQJ1DhD+Q3IA+Kl42UgIzpbuhLNWboqKTVBE+p
x3iSL5ZQ/VLGcBPU6Giz+eDTRW3m+ZQlzSProluRPVkhphjFMF4n8+Fb03bUxs9CKOmkSPKpbZKb
j7x+fB6k6mPo1n3dHAasNKE6vRsYjLPEeglNbrmceCu1aT/BmxxVquC0RbxSRD8rIMelTlVsx1Ze
RUIANgqKTNDS2UAXEyGUGCxqcRnN6IQEqHD2/IQ9EjOGqxN0Mg84PYxRJ4lECNGGSvm6YpsFOf+O
CzZY9Yb0THfraOW4psDqcsbZRGr6ghOopucb8Oigeik/lGR65FLN8KPwpKkX9rxfEz/3JdO1YIGN
0lmvsifYal6gXGF7vjZDfdc1bW2xjaA7QLk8JGwi5FxXrkGVUqDWLFeX1O/leZNJv4qAysIqPIYS
deFaRqqzPGGmSncj06JVFFqHMejw0WDSbRgpYfQsZ+BD++LFgIUwHzUpJBFnVDmHhL2XauZeCOk/
L/9pzKrXzgg47kVfchMi6870p0Iur124NkIH0kNa5HcTSQlOBjx01i+58TGbKdpNnGdWcms1c4Cz
/SKmMgxyHPzVizJ3XqwRZQF8vYlMR1cpigg1RW42O7jXZQrMTSIc8b2DPp1YDsZhUxv92cKU6Ivq
1h+a8yQYxwkaWRC2XjwrW/Wt7yhiT089fNQxmjb4rM5q9B4spcyh+IoH8xfV1q2e0wMNRagQxq/K
eqZFswn89MtXzaMf4pmYdPzOYvMBifXmZ7E7YCklhQDRNsYKuKs2UJoVcNQz+6bEo4QHH8l45HTT
Vhod8jQtIDkOvJVJp2LzUJdMI0NYGbRVnRhCCHMQVoSB9HZ1camNmfy+TJlBM77pGc4Ruj8kyTdn
3WwVB8xRBTxmY8lMj6gmjtoUblr2EzsMRz+axv8v//y/yD+Z2UzkmP/jf/+vz/F/Bl/F6qP9+MsX
lsN2On1kX3//6zb/HX38q+7zP37nP3Sfpvo3aF0IPGXLQmMB7uuvf1mqen//q2CafxMtETmOKJma
9seP/oEOk/5maBaqKEqGkrqww/4Ufhp/o5UoWpauWKYlL5rQf7y6S5FOAXDLf/v6L3mXXYoob5u/
/xXq7L+hw1RTUlA4WbqlKewTZZkX+C/CT+7caA5HYUv3euZmS3UFWWYcZWe0ywnnLZHyRWecsGJH
rh6D3AD8QmVbIkIJ/dRKGVUPHvKATzoK2IZiAoH15WUdwSRN/dE2GRKQRP6lY5NZ4c+51rqs7vok
+qiMMFwPQ0jiqmq2+6IgkCDNOjJoM+wqg04WGe41dy4IVqpAOFIkfms7LSGebPbKTun30xDsIlOu
mVwq387Qj9hKVhysNAedN/WHfrKwnRT4FlJTPGqWLpPFBIUIk8uvSW4rR2DaYYn0bURaWPXa7ibU
WJUteoxGBFDVxzTHPQwzUFHwUcr0pVibVpNmPAphDNcTJ6GgrNM9DHsmNrPyimBAbEX0addLxVFq
3BrEU8kB87ema+9xivsmE0sXFeF3T26GtMbSlqLQhDBPS8dayXDbrJgGIKzO2NGFiopKoPIWj0Q9
9RJaQLLJUwvSpg9jxS7KbCv2H5iVvhLCmyvOPFlKTGwucVpPZa+CKDirQ/WiVfmqpMvVpS0VL+oJ
J0RXh7rrOyeKwktWqwTrFeqvQA3bc6jqGuZwvdoAC7oL9yyUILgCKsHEyoGkzfGkhJILNt06Wf4o
XqvuO27PliwHr8NoFqtsoKasGPInfiVjN+C3I7kG1KIVzSc166D2G7cpQiowUQA+V+k1iXnCXkIL
nKRwEGcjuDRpC2CqFW6CkktOVSS/9YoKZj8v5BoNZ2UsQDqKjIyOLcWeUJJmEteAWqM6g+5jKFc6
vuSA6zFozTL99Asr3cVGCWoOBos0DPKqMYRmE5nCc5QT8JHXyjUM6SJ1fTatoynI9yhS7TEnSKt5
obKvb2Vy7TloSyt8Ns2WjiVxWnp5kJaTSkMnRVDwbo/k9MnaNOzxJwQncPwWcLUJFaWo3zkclK9L
YQ8/nIlLYlWmhQpyWaDrhfwfu/MCJ0MtNwPvXZnqRMhuN2xaIXpJyuLezGXOZE+JT8ZJL6QGK7Go
6RvdmrDC00hZI/4VNcwjuSJ0uzBTiUEPZ2p5D2NQx6cOCpvlQ9ycA3naxgJQjk4QV5MseFhPcW0V
1dkw1d4Zcw5pXVbVwDaMg1Qka61JNUfEnrEaxCw8oPb8iGYdbz8oGgFWg2F1DzkGFT6xRTKjpRjX
ljfBDBDyVlcDjeEpicl1RPa94IHEmH3SVxJgJxrASvgzQGJJhaghtMEv9LPrpJlCz5qzTyFJTqEi
TB7nwY3M9XaJjGGmgRulaDUnK2JDYIJhxUULKxHbpEixDuEa877OWQ2xsX6Z8GoBKSjQsxWtvh4i
Z2hJd5qr9i2eqn3cmeEmJUuwM9F5paa6ijodGCIksHwsSW8N2mundV+JGNBFl1sUltGE+UkYcXB1
GLDYHqW6od6qI9vWA0obH+Ec+95ZCSjOH2S5OQWSiDpmOrVVH8AKJlckm9l4+kjVipkqSbkQhxGy
u0R5bPo2PgoKiEGgTAig+24niSJnaYk+npCJcBeHg8To2I50pAjChvEQ6ORj5NWVkuvk9CbA4C5G
OaMpRzVlao9AD9gtEOxeUm5iabxrfoeePcv2g/Ca0sNdZ7TJBRXzC0hT9kqLvnRO1Ktg0RptlSl4
Q+FA3Az+fRFH0TnUi6dQtN7CYdTcXOpL7F49/ca6+ggq+dRHIVDapHgxEQvRQ4HkEyb5ph6iL6ko
hiunbSRJs/mU9QJ9BaE17wWApoAYHE6BwcWfuxu9S+SBugj6qsYGZjGPSyBdOXXG8FyBsFvmdyBF
ZBDK3XPZLrj46MtsR8RCSGXKQavcWBg1L1a7txmXYjPrb1YZHwsxvQGuv7Vi9RtVLbdjn0FeG8yD
n7LkUXVvd9NIHw+qFwKkXVCOcIEFqAaclgvC6rxghjsYg7coxdOA0uvcScZzHrJfNqVmIgmUXpFS
veeoLvexJByQTQpr7MofI6Qpb5bCL2UuxkNsfENX1rcpmDMB2bupo+4sJTenH341lBTV6nxW/Hi+
qf7iWU58txs7GItdPG3qmWJ3hbvSiwbEb9akIViA0SSmVGHnGiNXA4owULHawigLhmkrC6J41tuF
AqkBZUs7KrULTRPFXnVozPnDV5FsJGXyohvicLJKbekr0EAoR2SQI3hdeCGeqjIbkI7jmFGgHesq
v8LCRBHdwMftSLaw81oA7SCWX6WVU61OQEkpkezTTe8+9FqvdxPGKjOT4yP5WbHtmzJbfLp3ROkE
bIP9hnoUx03Jt4o9/s5fswKNEA/+i6JTXFOtXz1REW5bmZpnxDIJPplK0niRXwRN30kB621kzb+T
vvsVTx1QSxXvW0WpfM+khClNYR3Pwj225PsUW8jOfWp3Kik4TjfDEZva6klM2OLA+e1djWpqKdHa
HKHbrOR8fkIqIrh09i5lxlooTM0SvyT6q0B6CiniowtjOmvRZByx5lOSE3REvhkJdjGinHLBSs5s
9Vej9C2PHIHNUj8aULKCztBXk0RU0UyAcULx6FRtrBnVWaIEBBaUOrsvRTS8mDOfHYRJSDnfJKMK
Eo40vTV1kK0WF1gcBclRI38pY/+0nwzxEpCBAICmV09tn05bo5c//Ip0G93ojGPQi0vDQpA8zSA7
U1Tb33DxxkNFfAneR/inGn9J/FRU2LGlogb+2hEPLhXPeGgeLXKyTdKwjFDIgXtj7aaiTe9RW1MG
V28mla9VKWR4GMDOGAR9ilNarkNkG5D1R+bsEqmWLMy/ogaxoRTnJyqxZAFrZN1LCOnkVpLXyA7Z
v617q34psWQIXmFmxB628BikUlLXZmsueeep2wX+opybP8OBsBiZnZ6dQrKL5YT8QiNjhqf8N5RJ
5ZUT3ZVslt6Frm3YxGELtBIOsjDUZBx+ZIZHaBpbnNM+8LEZdRa93hJUSS+e07EibVWhKtzp3bbX
ogGALU24jkpdgHB0U8zAdpVKPMcZKgPrHiUtORcR7Q1dogWJl94GwJvF5rxrp4h4+plYvhFOhgW2
nIl+1Dj5WbiuzdRc9xL15lxAzFETiwVkkF2gMaKXqCt52/rHsMjKU6KKANSBpk3s8kEwUBiKVT2a
9n6oVd4oiJBK8jvc4GI95iYiC6UmV86YAIZZ8qKaKkv4g2MW/kYMBKohrUGZdP5TpIZPkY+baerh
1KXB4jU2gTJSnKJhZ/pRt9OXD1pBrQwhDt7ln69/PrDHxoha35TBAvhUq3iEKziQO34XLRwhcuTY
RcTxaOpI5OUwUp5cfpxHrbhG+XiuOtBerCJwopbP/qsv/6vvjb2M8A9WkP3zu2kNEbGkUI+I5r95
lJ//h8hNJspy7FJSpQXY+P/831qSURv782uwahkehJTIyj9/8p8+/fNFBTo6EOr0RC3989EouwoU
hQpEsiabqT8e9//1r5SCkJNXCeeQW+AxVbrk/vlsf/wFPw+VlB3DWxGsP57453tFTYUe4KaJ4j/h
uhOBU7WFgmZ1GQq1gj/r5wf49QArLP+lScn9IKOResvy5c8PKAzOjrGMslT1M0dq2yVsY2ZIhVYC
b+4H1vbzwY9z3DYJ0sYfYzhTHe3Ff3z4+Z5FFZD0Gwq9WR7PHnL0jbxg6bqFO4cgCmtWSJBMY8gp
oU15Fa7TLH2WlwsK3Yd43UUta9HG2InwUf747N++p6rmRoz7zpsM9i178A1QIy2odlPKDlADwvrD
qNOXe0fWElCEIlV9O8xl8BxUn/soouVdBD1KbJ7nzw/T8ow/7MU/v1eAM0uJrCTCAwwenYJ8F8xg
Av0hOUQLBe/P7/c9bsSpkA8/JL2O5iurDc/580tWqN9CKS/WAFJAfQVBBdzp5ycKzXRF7uvNzwsu
FzDez2f/9qUMqXsNu4YRffiJCl1eQdq0KA4qIh//DHv8MxAyLClemXTBV/o/0W41koU/+G5/fI9x
R8647SXby7Sed5Qc7EsMYS8jOlZdv9KT91IkuE14q91hnRwg+Bxfxx2V5O20rlbNSvN63CzGZuic
WFtf5t3rsPYIdLFBDUyQDsAIHywfoPTWv3t9sssOSCc8/1672jW1u/VBt8mPXwHCmmxv3jUrwjfd
9+XJDkzOiCkvSb16jU3nQCD79jU3Vq+msNbP0yff6FY8ITXuu0aZo/gtYS1KQBXbXnZ49e9tSvkA
oA5WctOZd9GWXfCV1yZ5bAGuHo/N2P5G3m6jTNrNzrBCPTmsyLAp6lVp3dGfkRSf2DCq+OuGt6g6
qvmZt2XGyTNfCu2Tt2fCyzrPW0t7Q8A3khR2zq2BMiBB4fKuatzWd8lwFIU1PIaeePUJgc5FJ3Mk
cMd5K8o6m5wTz+0f0zZwU3bqw2VYc0kk3x0IycI/mGxQYPTfuYm3FP7TCt6vCK91eOV10GwwPV4G
8KoamBua6rXOokDoJX8WLc+GGqZlm4HLJ3xpoe2at/MEL5sKgd1mrnoOCdwd9kQXUXvlIrAl0K2j
yYH5k/QfmZA14KD6Rnr0vst3NYBQwwq1S53cBzRulUKkyi5K8eGe2PwvTzaeJNJwUrt4m9U18wdM
aJ4dib2gr6KtHtBBspV0JZ5n1rUjKnQr2jIsoNk4+eTCOA7IuAga17ybZ0qz5jn1IQKMLv+or4Ur
e8x38pWcXI10n3Q1t17yMkFSeVHOii2Wju+UiNpv+RFDRH8Md4h/7J2KHvSJEyaWfurC4qfYkYyN
ht4Lf4mXtIWNtuq/sJHmD96dbHrxb8yKtiWf0vCjc+d1+ETzIHGmX5vmSVy7IzProdiio2+XQI2v
siDIfZs5yg1Q8K88OwKuXWfJC+maNbjqpDqKt86Ge7NCyvbtf7JZ1Lhes3Mqj6G8b0/5cwpCf/sN
dJf+13u/HdMrahBjXWRbjRmj9B3DGRnRfUhY5NKRV2jv67aW7pTv8VvhldvFIf5gCHSasBYNmsgE
wbjdvT9lv0vIXy9SvIXKkyn4zEBk2/GLXl6tJQC3fJIyL6CjnL/z6y1AEPQrw0o9N5YdwF9kMHLG
ztxxfAgptKUz45FL1jmv8078RNVvd2/USh5SvEGiyOE9dZLGZSCl8yb/tlK4dXNzk0ony888dwzJ
hqLgN5cftx83If+TEqJaQtsiiRst3vKUJCrN5j2fj+ELfxwPyQ0RcmGN5kaXqlKXEZ0oziSsGfjz
TJDV0nO3edC8XjfDXoWKltwn+VvoOct3H4zkpt7KeOWEQxgcGZSpsVJIslHXfLOji1Pme7PZpT/v
Up7sEvO5Kp+s8hOUEhIaz8rcqt4W9RYghEFhq0a8tI7ig1D/anxWHxpi5l1BPiMfejb3fdrQlvGk
YdpIHSKLy6J44ZbPqmsyQScbH1X+LorkaRYXuTya91naVYQ80G1A8VzY3N8SSqA43vacxUPJ4yHC
4vcrxL3ihWi0oGYjtuLeoxZIF4h7MlmbNtedtkXvqJ8mUpd1Um+7+WI9zDNXWK43vK+98xE55rm1
T1F407zpkztYl2ymJ24TpoWh3pC7ZGwy6zyo7odyVTzoyClBqnZymMFdQARZrrDh9bveXeZu5th3
hhLP4Um77pN5deRQtCSpMOvm3xpfuLyUQ/5CnQlTJbsxpDiSHVgf8Ovlu/AFMonRw2UjVfdTXJcu
WO16gwQrLU4Ee931s0HO0TJOos5TKBhkrrJjEPJKyJx4Q35w4j2g7kYVw5vVt05aAdb1z9N6oFv3
xMwJHK7eAqDi3TK6Z16Cyn+G39e7ZBC+meN6WqcTT87sw1Q6cq/RBzdZFkFQ7SRvWTlUmoBu5JTL
rJm/MFkSC7MMVKp8MQFR/A2GZ0YHPEugN3eMeuFZbb38W3gULO7CuseIwP7cQREhrdTAzbZw8/j9
LH68q3fh+EX2nPjJW9eteBUQubmTuB2Xh49fqaQw7WpwIJH2Meox+U4sW/y6knn03IsDCrgP4+Hy
7gvPxpVE9DfTth4GhgOH62h4vEHhx/DJJx75hPWyiqC8IuQNJTLrMAu7yIVeVkIV8Kgt7YTnPuRK
MTaU/FLKjEhiF1csZvN15ooytHitUPIcjHD0kT2uBxKQncLbxVYy2S5/siN+fjDyWC4MB5L4rjqw
fplnrpJ15WrOrMTNGiHCwbhmPB7rgfdqPDiGHUoeOIRFlJKg4CieeBaOwjPAAybNyX5FseJ88ibo
9xEXAwkhLCS843zK38+fxeBnCe1BMnKr7kuXZmpuS1eWF03H5fmSvsh3LmNxYHn278axRUPvKMxR
JBQwZfFeGUdWP+3KXZYdeNj4I8z3MtfPkQNXmDY84+yxlC3OTF70YDFmGCycSflNpkrqrFiS7Obt
nV9mj5IxpK1sz1QZbHO4EoflyjFBvjANSjvuPPolB/4y5oA3Fnft+M5foTz4axAvsYbyzmKExTa8
5qmMxzvtcRR/woMPVDyhNAer4Ilhn22nwCWoV2BAly7XBUaRug4/cm3fsE5uW1eFI7kMVno+vADD
4x3O6pVyZf5fYpyWQaqPa4ZZ+s3LYvHnKTiKz5uu3pT+pfnktvYNj6uSz1uW7ImeZku/fIUFCp3t
ll2UcOA3J30zmvdllKouDmuZgX5QRM9H6WqeCCzB5TFc0m9q8Sa7veAGkXom+2m8Uz8IKbx2z6yb
uC3M6gGD29a04cJbUByiS4wPavA6Mqa3xGcFLvkY3Xap6TPqW2ulylxJ3LNOZpAS1R2FG1rmaINC
wtEgFIH9pvjRUysJG6TNZd2t1V7fp2G0mRWO8FuyLGhqVaJTNpcae4v+VNI+SGXTjXGiHj/MO4d0
m7wGpoZxmeRkybacYTwFxvNlqt7yzENaHz2I/JtBM01OIBAhAbVigWe07RYU82F58yUEPmzRAIre
X9OMyuKabVOJyc0xoYTeZemgZ2emKFjg9vCJQA57YrQUARbXffzOcjrwMEMUO2oMppZVDQ+0vy6s
Y1m8aEfd2pVcRBoikuf76zw/AeRQ+2UYmMWxrJfasPMcNJI9mydUn9N0YWcuDp5cHEOGKztiSIAr
UXELJn92rlyfW3DUCkx5+zD7Mjnrv7C0Gs+QRhmkMM8V7tNgReuHPc0ywA4V8wh7/U/G7BKQaPO1
kWGaXw0XwCTNOxRVn52/ZksiKoR19TZ1W3Hrr7nQXUfCxRolEmsgydiheWr58jqaJ0l0ksEmaEVX
XM/zmOTa+iY81+iLoJ68MV8xAkbR0ahpj2sYyhnboWAVlUcV5aabeHA7ZmYBphWiUymAyVuagpww
2K2MjvjbJLVedAXxaej3vGBOHIwtLySThfMOyyt7N1subfOJqGTqjmzSWTGabiOdIMewN0jZp7AR
HligHOU4grwlkv3QfI7Nd5bT/LvS3SO2k4xpbSc/SQ+0aK5qeGiMQTOH9Z4UMZOtMRMyhji0gz5V
9lQcL6jWz62vboxfVi1x4A/fK0Jo4o+AVA+OMpF1Txcs2Uvi8YsBR9R1hPex3vNWQK15lChjjJ2q
kSPjhp2NQR1pQko29jm6Ci57S1djcG3Y2BKH0u8X3XQWHUQ2JMqxeW+53SHrmsiB7famb2hZLEk9
gkPS3gmH4+ePKNHlJkZOS3cZFyMOiQVzbANtmK1Vnm+pfKHMeKXehPI6wlpKdeiz/WaZMvZW7ras
dUcmEy5uqHoAswtUpMImlZzsOBwpPtLsbK5i5MzZg+ZutaPTQvckXIsUENm6ZAKGVFvsXdwnpD/X
rk5LDAGyrW/RuXWDLZCNRKP2ZCoX8R36K0No5FbO7L77bVqhfakELyTAWKAci+nj0opO3r2gy8I4
FwtvCcMGuapyFJDFafAuPeEFB5h2mvI1pjeVmR8EwPg2auj+WwfLX+c21peuMwu9d5oDYjAu0PBh
4qRn42DKEhXObdc2PBNAR0OdP0WPvDLfBOye9RWOFB0fqGM+3Ui1Woenn42JzKnNDh7WiRsHVK7m
ZV9gJC4seIDgYRCp4j6msotcjPiAnroAq24mICzKD7HCNsQTnOk32l3/1mH13ucsg3b+KnRrC1Po
k7/h0D0iQQqVYoVFaCfGiN+EdqDZc9VuDYVh8B6VByHCovVpN9XDYP6pHj3ZnRAzsHSRzcIelsQB
R7v5VxIcld8o67MX/6EKTBlYckw7vhPPmdsayl7gwL/I9+7zbVl5A83IO0YbpV8xjUkP/2Dd2kpy
itYEj+72cJCg2Dy4zGq/jTxTPvgt88u4WxS+6PRsHolrnSpgcA5ae6pptNf7qb9G2iUYnub0TcX3
Fk5eGBJ8lGNnq2wstpmKgElHdHCQGqc+p5+zsuqu+fvwqIgRQ1BlIz+d96PN+fWwqOlsa0d4BKkl
OY4su/7Fv+E5PcvP7YVGTGNht7UpRusImPoTsgdfXamDMzJfxK5wJIwlal1gl4AOww9mjGawY/RJ
A0kcAHkcKD9Yog/lVvem3ZL+iWHHf8zr8aCBN7Ex9hwCiZmQdFK2Bx+mdww28xM2S6ANaL4IhLiP
PdlYGHgfqBdWVeVGxo7MVPbKnPecOfxoBPMiUiBclVvVKR7AQNbMmSzmbvWC9cI86s8UWVwItUgs
VI0Txk5m1L62/dqX1jmddgp39FGtNbm4COeodqyx8Y/+Sge9lZImTnE/2Qds6K2zsN9P2ZY2hn4N
9iShPMvdpopXiQclDLlleGY2Vd+T47jXSFDYZImrbEh3ulm4dcNDyHS2AoAn7LWztKLizayAi2Iz
HoqcXucHhBos8BjZ3vJtTvNn5b9XMC+oAHhL3uau9NRDt0WAWV3u/gkUwsE4C5QUbONcuMUe5dl4
jzAsuyG7UPmQfY8c787VuBqfIjddY7cN5jf9PXh0z8R5itivV9Wzyju+4RU3Dsk9InqEluQWm2X1
Vbrh5SqOU3Iq5H1hunVz50I3DgAchM5ODPUrgiNtDwJQNpQYbLa84jhUP3MiBATm/BPuWnlruM1b
/MosKr7TIYPexrusbKOY+XtfqOgw7Iqkq+pRRk86WWZwdm6Vepng9xvQWUjw+GbXZdYb9ghiDc3E
ydl1Z5nIV7gf3zk6sfyxQxDIt1nI54g+6tFB6vi2/FtoLe94yt18MN18h2M3c5ptjZiWORMYFZbN
HVEmcbDNCMgyAzKLHQzDh+HNQILAntZ8JTDAW9KqumjyYIQs0BBXTQmPtgO3FPY0szhV0dKh1bZE
WgGZt7urCgjqKFsgZ9DFQbSxxdwd223e4fYBDeoNAB3V+JntJif06S2RV0R2stUvXcO6zNKVUr+4
zZczO0oSF/Mj5zTWf6oZwnFafzAK0POx7SURjwNq/MCUkzrYZk7hZvhN649TU07wDH0TO3hOe86e
htu+WvoOiYUNK99YB/lGPeJDfF9m7+C5pTVkExv1lnxHr92vhCoM5feV9KlRPVlZGyIWfOgC01Zs
Dsn0aL7TsgQbSkuPvSo6dzurHO6Lb/wczHGoC9hxHOCH0BanASU3B8oBMmUUXOp2uqXNhD6I8gEK
IHYIzPIoOkphFb+V9zBxGg/MhLYxt2zy7zPxfU52QzwtxWu//ChAAoE1RoyzR/9Eccg6hWd8fVK+
SV/x3jXY26CTEMv4O84ll4hHszs0iqY4vI3YeiBDvJNiSqVIWU4v4UsveZ28IjAtvgnImDg+W9V7
+UJJ9bONr+y0sFaql65dBerJQiTZUBIuaTPNG6aOZId/CLWy02+Hk/RqvneC7VUex/sDt6Sy7u/t
q/4eMovSEl8XgeawKmnjJogvSYd6TfOQCnRfvAOcAr+zk1x8aZjhWvWg3Eb2E8+gNOX+mHzInHtB
/DBEgOutI+5Bv3ZpEhS0l1/LX+Wv4tM6aruakz11jTNyAdQCSnVPuaG70ent0WWr8hUTMh+x275Y
J2XP6Ig2eOdNTzuP5RWhZ7RrCc/59g/tr+i5fC3dZVd29p9yZRO056CC/GdLI9Hb/hdwPu6WZTJg
SSKwIpefzai1v1Avk9e9CfaUBgwQQa7ggoHhiL5cFo6MXv+rtWcbHp/Lo4Y03fbjpt2MaBGc5X3c
MJMEV7a3R+sEC/gJyfcpMd5mymhrUV2RSmsj3rjfrFPwoF8VYrwQ38U7NbaXDxpA+jLbvoSvbKHI
HCaADGk4Mx2RCtYaqoUQ2Ez7/atx0sAMsdwpzOQEC1H8tOO1zDney47a6/hbpvD7UG7Fs7/twGi/
RrvxiZH4VcWXnuTeKn5Rg51xe1IF/rbPyomeJds4wQCcG0c4JTvh1LEiMxT8S4rfaFV5vd0VTvDI
kCza5yTc9LIri2/znqjfHZszqhuJfG0Hf5MMWD+fjEI4tEIAGIsGUJCNnP1/Ph2UpRdUT+whsRau
gwHvuthiEBiWvs/UCQYCr57Wx0D61s/3SBfbl+h4PCDf+S5commQSFCQkcGjMfMP4IX++ZNs+ezP
L9UAok0sPsHihTm/9Np+fv/nw89/bVXwHwvGK0RtWTEP/Ovvo02XttBc8PxjMvg/7J3HcuRImq3f
ZdYXZe4Ovbgbho6g1skNjGSSEA6tgaefD5F1q7qq+3bb7GdDo8ikiEDA3c9/zncMp/r1Jlw+PH8u
gL3AhM6z3308QxvC4ZnbRf/wT//2P8/fwy6YFf353Yo6KLapbh5s28P8B1GQQe2eNH11PL8Jq+Vn
nN+1GdgD0Fi+RKFUIzcQUPJdM0anP/95/8ev+efn/NCofv8W50+e/w0M+njPUrP989+dP//nh7/e
i7JIrP72FW3Bo6galqY/v+CZC37m/HExsC+TZUm1xvK7/sOPP//ZOEJB8BoTL6smZAPJazor/R6E
JCtntWi4cT5t+9JH0KuyQ9JXe9t2oy2TfbGwBq7CjJlXnKBdzeaj1Ab70eGhkRDaS45/2rQORt/a
a3qgL2qaSNuWpd2JvPs4ND483V41lnrz4R9MOT7KViCjGT6+WvMlIiROe6Bc+YaPYcRC/wFppFed
avKVoDYCrdnb9ZmUKMa9te17uRc1tgIdLLkUG5tspF/SIQEf19gkUWs8eOKxPHt9QDnwLccn05fc
BYvkAU75KQvYnolqk/fTOpF7lfib0WJvWenbJHuF6rG1UDkGDm+25x+o92WrmNB0P5AK9mtyMVF8
EzXZ1pL02ZhmeDu/C886ut0ST06Mo0VdSxkb78KZ73KagYLwY6CsoDHhQeERcHx1M9d5QcGPDxmi
gHtK8uWKtAcC6IyoE7hvI3ZR4IH5LVYzAFF1aXM4wh3JCYDpK6uI7f8IQ8x6dHqywRh64yqi/CVw
v6Z2VGCI1E+cJFcidF9DjYVVdfNu1J9SHsMh/aQ5jrhcPrMJiBr8q8Adc++DMXJ+6oTZA7ebox0Y
PXIL+7nCmmjbHKdbhU23zV9cCgJkK4819DvMJIcsY85C4muM1X1T97cTvbmUxeCOyo+TZiJE/iYS
7TZrySQNDnsxbvdBjavRUk+dv+u9R4fOc9h2xE/seScd7xSiebb2Gw/TR4PpDxT6jVTJB2Ukq3Sk
FwYi/EaRqS5RPTIeMzORX3DjPpqQSptxttjtscbXmFx4xCbHvWxdWV8YtR2dotm7CFpqEiessxd+
ZTrrcryrgB19zgRs68C+z9rpNStrdFC4liR+U3xG+RcQeuL3wF6HBhaYVeSg59wdsQZJ4IwzFa09
s8XGMkmM6RBVyc8iW1nKFWvCTU+lx+o6tTZtFn0zHnqdXNJsjWnXHteNQTAyE2l5HTfix1wqvQa+
bqx7k/Nkpp7HThaHJpvftDNzS1ESrwylSdgAKBTMlvDZMn0KVzLFeRnXCWxPCyJMvpGyfaaQ+L2d
nJuAqfTsYtWYxfg0jv2pT+NN7VQ4d/sMKLq4mtzwAVDbMZMmoAQf+cMc1P34XGcIOqlPt2LCLLNc
4o1hbD2Z9GleVLZ6rz6F6X9XOusPuuDhGmnViNzppGwZbIeKb+5PE4tXD2jPjvsLoxpnuluOQCOv
adPZ4vANrjG/nvyk/ZKDr9YBh4e0dJ5wk9cYMXHfUhR5Nff2u5NjXxgL9tFMxMCcVxujFkwtpuJn
QlPyFMBI1aLwVnq+xvx8IyvN/qOefGAPwXdgDsnl0L3akttcJcajnTrORppMtyM6I3CjQ4xKs+/a
pUbWH1jFPe+uDho2GbTI5v231cwPuJ0p+Ak5FgZBPK6SIjk5TvNC4kbwZA1UCOPoZWLNsCP1Kr0p
nwF72LuWUtLSMJ4jXps8uvYrefxyKw0UmVgcvHBiVkmIr+uSt2mQL32E/UsR4d0JgxMzBGHCCROE
aE0MLmjoM2+cK9uTJydWDScacZ1FKTvVIbwtvvq6/Bm0zHlsBpDZ0Yxmsa6s2KUuOVy5inIYxyX7
3KdobbZatoRMXGj+Ovpe91bMTD+pncGmwb0Hrk2AYkYJbZRWb3bZPFX5cM1jfj3XCjQk8OouYWpq
iJeQZqUL7T8GQ3WbzfPOKMvb2DLRPnIWhtqdBaG8+NsaH0xgqbBEHcIRRXSriAdhDU5R5AkUJz5o
CoXDdGXYtCAoRxAmW2ow+/TTKGiDCub223KQt4jAH0JLfxDbbEkxRx9ePScHrMHjiTatI0Q78ASE
6kttYUbECue2D00Xf7cx8WrZcvXPIW51C2gj1mpegbMutplHL2ScUqyaNNUrXMth1bQ029zSyASN
BgdL9mVTwLz66UDw2hJgTdsPJ6IVxxIKot0kAN9m8waj/lFlBOtr+p6r5hp39eIqRVCXBXgeFdQE
o6E+BW32bETdh63Mcu2qZdS1aHUWpexZSmNdQfyJ+vqn2Jkbdqf+DbZPMP0Y50rmnuWEgV1BaC6P
xui6O1FYjIE1MNYCxbxsEUE8vL1jWdyaObMvrLjEjYPhRYw0gsWWd6iLQK/yUTV4qu0XUQt27CLn
qu1ahJBaP9LH+Fn00aag9MenYRS6E+UH7J5SzCWupKyXjir70kxQ0ltOnxGK2KYAl7jqg7Q/5BYR
xaFZmebR6C5dypcg6zFmCAMfr8kIqEDbwVWI5OhnmD5dc/r0U9Qp0SAZZRkSbY+gr73rrCuCddR3
Pr8tc5I8Hyd2OhKhvczvu6Zqtr0lqEBukAA8dRQBdWsS+vOaNp4LpwZpE2MO2zRd+Sm1s//fSNk5
GPYfImWmLdS/jZQ9f9VZkbf/9XvO7PCT1Nav//N7pMyVv5GDMAmACamw2pnyj0iZa/5mmZYrXMeS
jlh6Bv7oErDs34Tk055lu4L8MgUETYFV+P/+l6V+cxUhFL7C3Y+lw/2fJMqcv/YIKN9mKfBdfkEK
Dci2LXGzz/f7OA+Jn8n/48me1qrCY/Pl+J9e5wK0uMNWzX0rrMxfscRfWbvf02x/Sa/9U3bNYaXh
r/I906e2QPwtuxZ0faUICwQQDaVGG8IaTy21uZIV3fDLCU78pF6bruVNJSbyuN5rZYyHlI3DYvl/
y1xMfCmhEJhL3BWogdEj+V1Lh1iT8vgp9tgUp2iajmOe4pQuqlJV9JfXSL8WziJ89QjUNoaBkJWw
EdxW+qnY9EZ9+w+hwn/xh7ruXx9Vy+MPtR0soT7PlMvT+9dHNXLSdDS15++n0NqPLSUgZuLpNexD
WM4MxSU3PjtWn5ZIv9PY3JdjfSvi5TgZLFSkst2GJPIjkX1nFv6pFO+aB/Fo5dT2RucqI9kaV+S/
uM0WSMx1Jl90F2GK3OkutQ7KMxl8WQ1TE0ttita8cnGZp0mJicrcyI5CFkMJHItu8hyT2KVnB4cs
Pko4SGVkClrVojWl6tAtXJ/f1OLXbsmorAaijlivqeF0w/YVR2uDAlPtI08+5TFkuzCHpeExaE88
Nu0+0WH+S/wtiT/k5XDbOzwBUWPqNZmIaf5ifbslo/PtaFZ4tqYPZTet1TDCrywa5EJLQ/giKxb4
/XtfkULIHHwm/+G5Wi66X8nL5bVqn58r1+J5sn3KO8hU/vW5Evgmzayd/T1Vv5RqVQHdpPrNB0jW
56NgrUGLrvOuA36Q2Ou+ErDx8OTMjr1vDObPQddimiUgr4kculCoiDc7NIMqtVbx0u6UOxu78l5B
tjFQtrAFCgQ1CKPIVU64q8sa+ROH4Nab7tgViZQ0Whh/28mCDY8tJmkuO4yk4LqvemNTD4NP8NP/
oAsMS0ZdvaZRfmkVoJeM2E7WHhbYyNanTJXP3ZDfZgUXHohmwtf9ZSz1GzTvW1zCUIqO4CwOk3LW
SqbXSWDcdKq9ZCyd4p01BYUGbQ+EgX+AXMazaOUCwc3z7wS8notgorIShtMNyXfCA+nj2Ohvr9ZH
nqj7zOeK+Q/P0794mjysytLzPMt11N8KTxrL7AhnD/4+NrHL1IJzAlm1aUs19UWL5cPSr//+B8p/
9SKmKMHkErE9m7KXv14Ydi+brGS3vjdH81Q6zu3sAQyzlhcDwfOXMs6vTQPaZ+x1r3riCo4ZqyGt
QQGHIUwRUPiNmBJWDOu6H//+d/tX1yxZZGoWuJkq32Td+Me7tpJNnmdG6u8Za/hNwSAl4ldjJeM0
RQfNqisQjfI5+w/Pwb/4saSfl3i0Z1JyY/3tOQDTDb93MLx9Zqffo+09EkYQF16RfDdVF2xCUGW6
8R7//d9KMu6fn3pb8WlKNlim/mmNAtep/IEXLvX0UAHi8CZc7BGIFZdBKZiVloyArJ4dtPUUNO6j
TiiFpAu7XxWu+JbSP2X9jCWcZYmXXXblJMBtE24yAbkhwljpJSjM3eS76KAJO1d+kcUT59CA6GS3
VgNsP53iF2JSd7nlHPOeh5qTZLrWDh1i/NxNOuISSy1nm5RDy7V565A3XbsOzjudYgZzlhYo8wTu
mWDKWzghpNJtg6UUX8fKBQJVFSa2aq/+bMUTeS4cf90AIYGQtB0wtgdz/NaCzNU2v9mgXco7K0bN
gU8EiDA6cy37JGleWCcxB+UyGzfeQlctLzoHqz+RJ+h544zZicVALGnRiaetrLaGw3gnHhGzzHR6
NPuC6cvyb1laSbdM97ArUzr5mOt0sf9ohYs9mFJr3LnmK6VgeF+X1WFiOD5UjPAVM0NEgH1NUKLo
oJyMVoh9oc5+tVv9f/cRUlnsmf560/aEkKyxrqKKyQcC99cXQKBAyUdzzdDAV4jf5jbJ+5tuWs5k
QcPG3L/zxMgMVpZXphkgarTu1TzMDJDpbZtGy8fwl/YeapzISWx71AB7AwYPWscRBFmI2Kus7GHA
Hp5xTBRdeEmZz1OXNBKWhq5W6bbjhr4GapjTrtQz2qkYcxj2Z+ymFTHpeTVBVV3ZHl4hGjRgDLtU
nkkXjQx1Bo47ifds+l7i966KBcg8/6MQhzoa7skSkQvuZXlR4OhR2qqvitn6STsPHZbB9DiW7Pe5
Z20KLidyyXE5P5giukzt/N4Don7hjDVYqIJ+hVKqV79Lh62yKPnMcmKvna83bWIg/M3Bau7YYoUS
Z9QsOTPLCeRPTpdob7w4DiG6moG6R49QMxc/ggKnQ93YMOoa3Pdp/IAMhEscAqtDY3ESuJdeSuui
0xjX1dwdxiwAgty6d/zcBl+ZT2auxpPh4RuLBkg05V718YZYDSkGjQ1kSrq1xyPkpjxU1nM7pM0K
peUe0OX3VJGbzOpym+Pq4kDkkzx3+b0ppr+L2FivXLvFX63lVvsouOms+L8RZvgAHKE7j2seq3U6
FeC8OPPj4Zq7TWAifYZsvoCKjmPGlcz/XSlnemdrhvVuGX9QQ7nsTiVKKBiBADcWYVCm6FF17GBm
31AsFW+hlIDhTup1lZiLFQfDCaWGDBVLekLS2oq3A1Uu6KhZudI6KcFzqlOd2+JQLouzyRzPS6N2
4y1wSS2z14lpeTJW0fMcpg+JXZGELA+JEymaUyd4onG0z7oKWrUJPI24s2vjbuFimOh+oGeeESQM
SS67fQWLi6u7IIs6YcsMyVVlRv8QNhVnZ1nTP4Fm10ty9INrHPpGn+hYmd/hBTiL0MVS4uzKwIJG
YF87QCpBxQLQ1TbQTsHqUo0Vd0FFX42IlhHjhAEzfsr1Mriiy2IoBLWbafk0qsrFKQQF2B8L8yLr
5M6FYogNmLU00hkRQsMdtxFGHgiA7OUZGA8TVqseQFIRl/QEmDcTnHfkpXf6re7YtELV12DlzGV4
DNmGUEX/o1f5PWMU/shaiBN4/2PjioNC6Y9sdisFlc/bvDMe4OLR251zi7WY+TYx2cwkvksWKBos
z/vG6OGUd3haLENdznVDYZbkVd3igp90PK8gwf8wedkAhEefDlBeSNRf6WQJ0TPfqoofIN3g48RI
aE6GbaWgaONiTM13vz0GUfez4m5zqAdex/4IN8cOrtOqeiDierjDBRpdlZNJvgfalRjrrZO05CGj
Z+THr4pWCbp2gz13tutmPHVO9aOtukcAhm/aOjIGO1bwk2CiFbRFTC7Ojhoz2+wOL6nN7KJlSJm2
O7JT8JZpnJhznJRJj1efmkZk/+ypTnvGq6n/rin8IDM3PqQ+CnPm4iU3CXK6Rd9vU271ueGpG7xk
lKz3YJVAzqKNjXJnKNzdwmkw+KaXfR48LuD7YSzma5yZWEpU+iPJeXQi67mkDfYyqwH6UoUskM6H
F1+xmhiJAGVm+PneLRp6uWWFRRvTccHpACjB3hgJWXQ4DDk34kqbHNBqDt0JVsv3F8OTB1+K00d/
X4H/TCxezGWhCF9b7ZPr09jVljfapMQyx2iTDFiiW8/bVI0JnnR2n1zON4c5x8NQjjH3yLlBOQM9
vWu8jphFlG6kb+HVj5L3IH6sG79dDSS4osi8y0MhOHRRK4mOOVrRTkbJo1txJ01q56h9EvlxGbT7
svCnDZSyTdtX1OG5lrvpO5ORMOnDiwEtfUmHN6qDTEnEtJMHel9YbidjF488V9qfPoz4jVd5swmS
Aa+N7z93jX83ysWD4eunpqxBkOCtaQUguTtR0xhG6dBOV7G7oQGkWEclsIiy7+AaiEvhcfJjH3lh
WF1zYc/ma+lbPzwLN2TWscFj3Yz77mQ7+ZGy0U9Trfs0/MwsEyZ3BUCX3dRTyzhq1aZlsi7t4aiC
5kUY/id66N4pIQdOgfGMuk+lkGT4THFqtSlG+CYC2FM9PWbcXsgiLEb0EYCbC8oME58eOEbq9Nj5
7jeqIEKpxyit6YuXYeEjuCQqhzy6LszoNQhfG3WCJNPiz7KKVWL6O1mOGI0jhbmM/ztMMV5RlrcG
/Oc0gpE1fbYGgyTGAIprrjQyezi8RA7RgtrwEmqwDaQDl1Ri3c1PRpfi6O0jSPkpwRe+ngvuua3+
tnvK0dxUD3s5yZeCtiJMxvZGVZbciCXHwT0OLYIxfOx5p7H2v8flh81ewUstTJ+jkmQOvTbLEOAp
UhzX8AvIZPjRGgVQZvdVhdJ+Neq7JBb32TDXG8NtDRJcM+5ki1t8XmfZD10YFEHG62FKkh3No9g+
aXi9MHz5FSWiPnbTOzTB22HA3eOiIhyMEkCPG162UXDsc+C+OWaPwjaepklaQIlbZqclLgk2PFSh
ztaaZSBdd651q8uTaheQllEdDU6uDSozUEqU/KhZDoD1rzf2jNfIKpaAvWPfsV2dtwX1t5SnTRnp
fQNdZwRcLpRfHfhzu+M4RP3x/N6fb8JFoMgSmgJF1w8XIybrI7hexqypt3OWLmNziaw6FfvvdiZV
Mur5GFXtfEyoh15KRbDELN/ca5W769JxV9nh3vL8U+hlHjmM9hraGjnLKn+uvQzXxlIrHAeKlQNS
AoMe2Nw6wRFjqqvSFlciN9fwLeEwtOoqUSTPdPbEJc6yazGLaUNMxV3IbsTGQVgZsASEak+z12+r
hRQZGvqrq+PbYc5g33j5ly3TKze6K2POHvMESiMYocF6lNi50e1QNE+AdB8qHZ8QiL/qYTzFCtuc
p969znmzjrDRXnXvY5nJii+VhrcKqVmqIeP44+L7BT3HLuOq7xzW9e6JyPQXe6hTXy3bFAsbmJhZ
+hDDPEiy9eRFOMX00hXOT4FvbG9KP3vj3DcdzxUaw1Le0rtMiApHZrQeY1ZqFSUZvUHrdVnuxsVM
cQ4FO4rci90Vz+fA6zm6q3midWODgeUlasTU1Z27RM5v8iE1jiLW1+y7g21APv0IO2hnpYO9O4db
a6H9eRUv8f+qLh4T3X4yueh+XTDn987XSjzbch1PAftsM+yiX/nec3L3nOhlisnArHIyvNy4b2v/
0VH0kdvZ/KGKjKIlJyL8J36ECerP0OfUAwW7fBE0RKK/kz545MC0t+AArfzcvlRt+OSbXbwjzM/v
K+x9PLK65SJr4X6ER7jiI6D9gYNr33YrXgTAZdnExQU+7Yqt28oyW2D0ub2x1fzTmobDWcNsE8/D
EQaStzFWXgFWsozt7Vx3r5za2B5RD7Rx5iuHtpmEL5jcNzeDw/GEufNF3SbfvYUgZ9vG19jTW1nX
/AEt5iDgIOSzZkgRFlvMo7u4wt2AFyJD7U3lfOtlWV+kv/MhMSBsUTr4q6ys3XuFxThnOXLPPd9b
xg4I+L490EfpMS7mU9QMPEnsd76H+2KR8M4yF0Odx0qkb9XMgCzRePFEmnyC02RSRnFXmx6ckb8v
qa8jYWCKDWnXUEKcLSv3ifLQ2ADBH9zpxujxyNHFYe4cIterjvshrCZsfzF91WM4b7u8xLeLA046
frR2qGtrmXYNE1u4JC7fvZZAcU3p6mSBSzT13k2798yZEvRl2gOQyC9VfJl2S3ctpO/ey9UqctSw
d9FT2/em4AS1XDHjHDnratExnVltsgjuA+pB3Wblhonk2qqneBUKzF3np9ILePaTXKTEoHiNd4us
OBSRz59FsMWtfwYOikA+TKdS0sIY9AgVTtK8BF65cyceblsUz7LDRWVVQKsSPZxqSwXrtGXVHmqi
ESabJjT3nLyPq1ba4JdyjPYWr3DRnDoqEHEi8PRE3GniiPoXJ0jeWp6ITT/nz0qwlCUog4NdwKXB
x6qphIOzMtzPFpjjYC55eWhgqKZ3J2yEk7hiN+353r0RS8I5PqpEy6PiJqgYqRP/iDumWgFa7/mq
02O0yaTAEziyOxlGIgRSfM8z+4cImPAihGjI3gt8CbgkiiPzB35X+sHTBLBbsnyNU1vFBXXwsJUu
T4AZLUfqRYlxM/uurq3PtEQb8gNMskJ8xYYghfQAMp3BekQZ8PKQxlSXbkyaExEqAfOxz8lpJly+
W6Hf2dtSMzH3eIizRcel6JhJm8iWC3wztPohG8frpECd7wvOchmTRYieVCSlM27FMJNXKbS2HLEB
q4SpNjMX/MXY8ryexe0cMQ5lGxcbLCuhUXgMJ8s3he7UPpsxEFRDslEjwnBRWvFeghVDdNLIRplN
Ld1QHQssraGFCgOeqJeIEjWRgzSz7gNG8Fvke5bjyD1Vg4w2uVHUq6T3cP7HzRoOXLv3gwdCUfGO
oTsv2hixpt7nXUFWOQEPlA6cFEB1H2Q8HWrDfg0ZPXAqKDdVHhzbUH8Mocb80GG+Tr35OxNPcEEY
okcIawzS3+IhoAIq4Hic80M0upmsxd1QurvMRJ0TCbLSjLkKXQjJggsP/cJe5fp0nsmkRvKNvMLT
PHiPcUoye7bvmoDLlg1UQ2kluC3ADgaYjPM1NluE10YA4BInGC/dWm1EV901Da7iqNDfYuZO21HO
wa0SXjyu/GDCl9JJdVLKMtYI9iKrdkoxQh57UnICq/BglIeJEjF8NTx1ftF8BrShLiou3N+2mu6j
PnwRGS/q0VHkdgg5+n2z6GjsgsPeOzgBhr+J1zN/IabIEoj1RM2EzfiWU4kpST0hkPoJpbncU1ZR
NEv0B0ZtWdhTxOFjrBmoF3PG97oigOtSYQQxjAP/JczTxZ1BvEa47BJHjjkNTUA71Ro3ob/PivhQ
VPtaqGo9FlsNaj0sCQUxKXiJrfZONMO+QJHCX4Sbe3Gkuhw7djIH98viTKvnio45sR6cH7VMGXSk
05Mzu3t6zd57z/hkqoxrSNL1qNjBVXBXJdvCOImRovAQ15xvSpW8lMC4VvE0vtE0YVw0vT7gK7rU
mG0uYoBjF37aUy7gNNeBr/Z2qx7PPbpzfC2q9Bp++l1XCHz5RJNmPwF+ktZ7vxbkCgrnQ3bpaxty
WIy9FMi4wLzA6F3jVFwHYu5Zi+xXyUB8OzQU0vlWtUOyTU7ZnFDwsiCT2g5bjq+L0zixTXHau9hC
z4QgsZ9mSluVbX4Fs6qIyQXgA9GZI3y91CSf34Siwoj258e1j6xZUZhnNIV3qitZ70wjvK/5DY4y
S4nMWtxD+tGYTs1M+/dMQY7JfQnflhDHIjInglJOLY7nj/0ouKEXBLtf51Flm5n5ZcBAdh48/E2d
u4FHSm4qJp2aD7QJDKmJfdCUx1Zrkytiebe0QwwBy3vnN5SXMTFl7aZsaAKBvbwJuhSjeYOLvY20
+etz5y/MUXyJ5o8XOkEnrAtvC3PrgaZikrprbKIVmThDY6uykEX2ecB8EsmUo3Fz6FiO7BNV4Mmm
YNW+CPIE8vUfb2wf0J1J/SA9l1V+og7qeB4N/C/n9j+ZEkwK1/5hivJPnNvHrzz/apqvr7/YEn79
r/9HupW/ObaL90AtAx14tv4ftgRf/GZK22TIhtzKoMdDff+ddGs6vzmYDhwmT8KSi2XhD1+Caf3G
XB8x3vWZl0G7tf4nvgTFIe/vGj8MXgcpRUjTAaD79/mbO9WmEQ12foikSwBwoREB7iyPAxvmQyue
u+WcWZgK5Wimq3hlVMRZm+WT56+c3xjZ1MO9kMPvnxyXA+qfXz5/4fy5vMMuztmI8BCWV3sxmDd9
WBxFGOIyP3/8613PrMGK+sT/HfqvwCqxccNVjhidH8/vnd90sSAwidUNRb0yb5KFJySbBlv4+d0B
uOlMiRafrZafoq1kuT+bGOc4fyP5VWC6osE4cKgFZYgliQVTP9tpjuBOKcqFzRmznU8Y38mzwPGS
zKxYfGmi4LhOxMN18lMMCO0iayr6J/2Ks6mvtjoK32HJ5hfTWD7V0hxA5bufxg2jvh+0nUfXkyJo
Cl2YRWRGZDRIJGedBd67TG9a0d8OVkSx5TQUcAoCqqqNek1XMVMF4rKsj+zGqZ0QzK9BsOBmD8f4
1JK69ocuWIs8ei1r8zSNYbK1POxmVkELW5jGJ8Ps7sa02bFacR7a0d5Cre7wpKMef/aycg/Y6cRQ
blVmvQgnfWwGipecAI2d7QLwkdHFk5bdYVwkKuPiHbOM0t56/oMXyn6bzDANCS695jPlywzc6Z2k
+WUS/uXUc1uWGQ1UYkIyjRH0sdT6couBGGhplWxamOTYhZ+M6H5okx8pdVt5PM+0qYEpDEj0a7OX
W3Q6Jn6+RR3zXF0MHvGfzh0uVWg/ZK609iKuLxQFuTroQOvJFKoYsKxUUlSoPBoyksi7sppy3FuW
/DZyeDp5rPxjlZa3pq6rO6WPdl+7hNKNFvcHMwRQ1VtkO5AuEyf1XMqOdpn53vUbagMairEmD7kw
ReZoXcTnmilDZ44/VFyGK13EckvRWLXOA+djWL6LMyFgj685HWL7Mu77C9Ob31BBYtJ/M9I3r6D5
oUnZMU5qvBU5m5rYpscwipeYdGR9hi3Hwd5kOJm6XDYBIwtKvxW9mvWu6Rgktgrco6V3jAehsgoG
XYKj8Qj9Fw8t8U5oqxuabbZjRNTf0Z7eh7258VoIlKKPt3Y9HGYye2XtjJex4WXr4M5X+mAvaUmv
7xdzzIOK+4+0Q+Ca5uKuJaFBGmq8MDp2ktzWtmUNRjeiUlmivcqgpGDWUPHKjZv7vB7oZBuBNYwa
HzViOeIfL8R2nzs5p5COvuuR7kRdVvLEmOKxFtR9xoY8iXlfWdbPWHX0HurM3juFuKRn/twKxfEo
ZlfvmcUHVwdwrW6INyImWccRhPBVxdnT8C+UCQCKq3gdx/Vrb3chrSzYSx2yVRyXA52DB1t4ne00
bGXbyYuiGC88e4artJQEKI/RjAFdGRtLiiZuEAbZOYJ8DxfQXQFGp5yAToL2g+zH6WSy2BNV1PWs
OjNcAMZhc8isx0w6byBuMe1uY5v9YJW9OY1PablkNOMHPYLKdmCg6n51ttvuHY+sWrlUmIChLcBG
NS+kP7K9azL8CcmrtTOUUCMXdBhBl22gyZRkfy1SSGyA/L4lMw7hLRG0RkW+j/tTjcnOr4nCuYP8
WU2HMKN6MTwnrE2KZfKIpmleGhSQM0PMb5zlhxRVtpvpZdlFrtOyG7wS1J6uzLG2bxGXf6acGIuQ
hFk8ch6O2+uJjr5VX9fhofEfgtEPnxvXptBrisc9dVyHmmtMdJOznVMss5FixolwPO36hPQlRn+Q
TVAOevGpNB9lInwPjVWNUYf2CSr4KF70shRCcnQ/hdAvVcSdsxe05tkuYc50EzYlVyN7QO4eMa4E
59kcBa+DGFfVGIbpEopQYFwWf0uXrYzcDSFwERmfh4oKGBKVU5Ay4amodWe80ecUFNjD5Gz6wfuy
Rm4vvTOl+8nndV4euqmnS8Uhgx2wUnl19mpb30ZWtSuJ+xi9PqbikcR+UX57Ra6OOuj3Ri27PSmK
R0a4MImpOdzlmmNSQrXvrY3DK8k5VWojOMyS+2b3s6zCeR/M5rM/0dI8asmMsBnydZH7asNV3bOv
vAhLDnMcLQ6ue5+gMtZGAA9DEqAdqIPkEjaGQz5hu8pk1l/OycdcIvEzp7FPVDlkjnrr++rNrCGG
W5LaqKoj5Sqo2LxAsvigmvh9BIxC3zbsgvEm60vge8I/JlHVnEz/RjB3YECq0ZFU8KMuxHDwoo5V
JqKOPot2tk3awmpz7E/mnO4NIMy7GlvXYFs4dxHMbo0Sfxh+TOzDamnhQ46IJqejgb0++uOpkbwk
zdEJ1nWU3E1j0q+aJVkQbg32IOtyxtA9mNOOcMdILTLb6sbGWwQ8n0sYN79Z3+QRwkeho8cqYy2a
1RDsUpE1K51z0xiYM4Q95V+DmWIumFwyaJ06NC+9VTIsma7KruRGM020aZH6FPggy6pbp5a77F/y
79x3DFCtdb3JI4oJcxaVsJluJj0/1k7TbrWTTJfAnZFfKrJ7ODnvgTVDZJ7tk47mE/fp69gpw61t
Vs+cVomwC+faSLZ9g6ZuNALjdh3hGeP8hMnTWDWLFICH/N4w7L1vVxoentou2xfEDOLkYcaYWFy7
uf3AK+dVLBJzVZbjrtbREU0Jb/zyBv/DUTeJt3HVfWl7a5JT1dqOiAtbvU0+IyoauAVQKauhOGSz
zwFreWNG6i1jSV8Lz7sau9zd2Jqb+qzTu6gsufIi/62PMnAodHKMISPtIBQj9zqrQirK7EfR56R6
gumH8HqqQ7CMGF5kpxzlM6adXv5exgmzOcpEaEcwUL44R98LnfT/zd6ZLLeNtF36Vjp6jwqMmcCi
NxJnarIkS7Y3CHnCPM+4+n4y5Sq6HfX1H93rvxYoEARJmcSQ+b7nPGe3YKeIUkE0DaamxsfaKatm
Fwbfw6VrtnhGkIoFFoWoiRIv44nDZBhfueZ3O8J27qN+9HZRw6VfGC5NV/rB1KSho2MRosbS+IRQ
LimHKTgpGwM26StkwGZkHxj5EWSB6Y1wMdX1O50IlG8VdtIux4buQ/voBAkDaJCSIEBG2hNhAsJ9
chhVZ86jSL2IupR0uEnUzcmMQ4hGfGZnluap6KupuDI482i6kN9n0uB1cuuQqUEshsFnDEpYl9rk
VkfNS8CX+7lLT3RDvN00x/czmqjT4hLMYy1EOcRpTkRYU1/3sWxO7pA34MP8x7LrSRJNnpb4heBb
mHoDNXD95wj6rBwn8VFS1drlI9E0Fl7+eA6zU9ra16Ww7RMRSlCrDIsxYWDnOzq9z6kmnS6qPTTM
xu0aZB6AO3viugesX43doxo8rrmoLhcmq8Yz+i2aBOJPBdBVCc9ANFaIfQT2VZ+MzcZMIDDE4QCR
IhmaU+zYzakAgtGFH9OVwXLnUtDjJDEdH6OV0x6m2HxxbNHtsI/QK69OU4etZFgoKmTS7Q/gw7fr
2Me7vhWf/KgzT11JknUcAL5r82g9VaYpthKIbJG03X7Nse0bQ3eivWP0RJN7UfmlGZ9wMv6YEq4X
sVmRPmaBXrbzE/6vjzOljqzJnpPGsK/H2hlPAypcRMniLUgMMl49WoCBzy9vLiHRgRPYhorTyaI5
uQYDgWtkSkZF8IlxYLwjwQZCg0ggpJtIAcYfYxYaW7o+YQRJZTHjn/2cn7XMuEaRjZLwGPXOcnLV
JIK4510skDLlft0iVFxGRqMQ8ssAKzKHEQGNFDpMxmBmXUt4/tkHowGL7BWgPX2zORgmzbowrwAv
jCPIyrJbjkXw2OKBO9VqMUXfcukv8NTWYmfT1XMcSxVKVlR+MegU0uboPUVxe+03Xrd3mLi5JCzu
ZF5/ZkRBVbPgYgOaou9d1ZbFc9EWq7+J5vJjw8V2Jxy658t4TpLmaZwI56sGOZ4NOnbL6lvHZTjI
lVZWl/RvjB5eqBQlnFbd2Qvo6Q2wjwoEElO8nLALoCYO6mYzxJ5Lg9bbJ00+HzqPmglRrArAkdsn
qi/yKKvXxCBDL+da/n5Su1PxwW4AlARzQKKUOgrtloasAPi+n3MJniCqLDjegFwaDvcaulxhGu11
NCB5nMnbSwXMYSug9ISZmrPbT/Hi9HxFYY/TJ1hImW0D9GtDkeyZWd0m4ZSclgfUn5Dnet5OOtFz
tUQ0XtM+Pg/FKlCSqSGfqgOJtNgFsXyJpGPhy1q54KnWIHImUa7piXykMk/47KF2oTgu6TGCd3xV
dcFLk2BljCyHzrk6zBdEeldceLJtID7LxP6CwwyN31LfpDb2MMcZtk67nvMIO+PkESdYr+0mXSGb
tCZDaumhFq2nmyajZBi7X4oy6NDN05Vu/J8FOp+TXtBwYgQWes4HAvQ4RtXcFf3ir0VeDy9j1c27
yfB+bWoE7QEnHoGxqUUoqPyWZITcmKatB+nb1bE+cCPtMJFG/cnJSDsz+uYNSD2R5AnZULMBrduk
S74pUIydkDX9rcVHW3qYKEmIwu13GNPm69xoxl3/mnAxOoWr6Z6SpiBJXK1lk7iOMpSNJfch2jde
B1akNJOr0kDV48wxJe9oGg4dGK0eC+CpcZuHoIzivSkaiQEWJFETBKdRPXdZ6G15ChAvMsA7BGqX
pirCk0jTRwIq5W5GUXfCMWK71FCjMly+uRRXrpfBh6tUZdxAoSzfNUYU7WOhSp+BDDd9A3xGN9nd
Ft0NBvpPEy4r7g0B8JSKIrKVmD9qkHTO53qgVlBkfgwbviVUWNkVmYrhVFeNf70I1V3Sihntprrp
rxZApAFrgLDAQ1hw2aANpHUDemGsHxo6A0d9W7tsBuxUe5xDS0G6pqkW61A/l70L7sIfwDYm7lvY
ZRFNB3s6r5KDKl25+K4co4eoqI7rSmOuFGNR0YZMy209KyWoyNFVjMfIMMgxCHZcA3CGF+iFHdJe
HvSiMMyv5lA9eb3scGVaHxsaytw4SQFpAzgCaXKuWg+Yld3X+7azkUl45CSk+AmNBooqR961i3d3
42SWewPXqbsi+DNbnOjzXD4SG1gOKmqgrKJNLK3kzR0H+E65153DNSSApJVPdc3QwPRxf9Sc6mXo
PYQw9Y84Lr/3rbHHgOGfkhpoRuOu1UbMKViCLAPqzSjiGaTU2ZOEImeEHwORqaJza39ZzeLoZ8Hw
ueyQTZLTWdWp89rVqX1F85JauJNU58xs+LIwfk8pkJIB0e4Rt8kP4OKElRTBAbI8uXqO3McT07Mw
rubHNQGVWZZvYVFY38qmOlEUeF3swnlsc7CNXooIEklifJr8EcRbNN/VSfPdDPx1k6xMLSvSX6gV
puN5qoIjfQiojmaPGaYgjKPwp+Amqb9aVNnP9f2sGmzMQGwiZ4tp1yYwCGOuiNWyIsi0mflGtVUo
xRcJzxHjCRzXoP8nOeyZ3W7apmwOWdi2N1M4hzcYSB696W2Z4+yL7aJMMnsob7PzLALx5r/mkUUy
qV8DYO490inQqRZ9YB9nhdLFRrLc9PkKU9MICNJYuuCGVpd7lXaEL7SFswkiUqhACKPBQP8w1mjb
pfOzjWE5Ci+d9ivDESYgvrHNu/C5Wmn3R4jB0c+5823TdcvW6cW4if3pa24k3b1Xdq9x5bvXWh2j
5RhDEElwetxM9U1Y48mXJCsOEdErGJMRH5DljCyCyz+50evJb4d+Vxnps97EWGg5PTR5MFDXYrEs
w3hKJ7yQuY1/d1A1Ji0e6lURFyvsJujwO/kB+ZsLxO7K4gDMLYxLKXieTF252zGYDpET795R7Ari
vtjtA7P66X0TuUsUXWtbfOznJtrZpFqc9MJUa75odhWACQAw3HGa+KFLKnJX1FMOd/pTx/SMznzM
WKEwZ7TNdsfgWqwkMeQR4zi9sOcOaTCHr2nSxxtEDHpAS2X0oCfs+EfrtdxKIWeV1oue6VRMayRB
Xft5BtMzc6AIy/puNX68r5PiSCpzcEAVGZztqLuuqpGCIe1GAi5syi1LmR7qiB9vnHPBKDcYDvzz
KIoMe04YFOBhzPXDeJgtOMojLACUPM10RSjZj3GZrfPi+mffT0Et0dxHcThs8+oxjtJTbE3jiXdH
yxRmz2J1aAtLqseJjU7LCa1sUxM5lTZ81oi6jQX4NTsKt2MoIJstwM45WmslteYSWdmbGG47PmR/
je/9fltPJewFp0F6RViOT5Gd8tG0CWp1qYkeBkc+pKOLf4YIkLyxQWWl8jGL0p8UtQhoNE7ZPO/q
mNDmfEW1u9TjxywtDszZou3i0x6mrQGljJ8AAd+SbRNYHFu/Q9feph8x2v0YlhLkRgKLcIriN+bx
90M077Mgo9LThf2uVQpwiotcHsfd3HCLlipujl8ps5xDYMBEo7o4bh18GRD+ZlKOLJtrub8Q15bw
ZcuVFAbZZWhKnWTYQZp1J/8mc02xGVb5tcwCQDb5TYHjmZYG//xgffUmeUrxPNpzdo+jghqdsLxN
3aE7M6tNTZEXsjXeKy8TvJq0PuKu1/OwWPAgh/VptggcYPBKTzShet0BX0QZXt/YGYJMaaTWfQVP
t7AhOpp+cuPw5QjL5VKOsGVHOwM5etDcCmql9OF/zACF4ilobmb6AddOW9DbD7yDXdDgJ6pos/br
ndUZ58XBPdH0xhOF/qdtE9J/qa1PY0fZVw1jy+nNZHZ9hfCyeyzWBEWBCTwDOzctmpTqeV9QcGY4
mOTRExOB1Lntl0IFSsUqNc24dkPueKsSCdTFs7Aj6CHzduxIw5vVD90sLsThFFJCJICJ2d9k4687
2b8gzsSLU8iPtH5ewCtYIDHJ40NldDtJSiGBCIFP+DVBw35IY8FQEgiC7OJQHrvYsulwouVIuZuV
RoYnwtz57fyK0kgeDWt59v18Z4kFaynXLO5qkFBHbzMvw0Twz9xTzLfq3QCBOTbS8JB74tG2aQgk
I0kJZkR8gCXQbEES7FCD5iA4TgUGzrLIww9ZeDssBpxzGxyPSdfERDe0WQRx0YsBF2yavK3hZZCX
LaxOEa2eInCCje38MIL+O+ljd3ZZgVk3qpyB8ecofoiJ2IEaPCL8wuhjMjxAsQH0IfTgKXoCpmNH
LlnhkEXXTVtJhhBRM2vDl2VyUQlPvtF+8Vr8Rd9KuoRXeVTeGovp3RRR/Fqm35ipAhX3egwleFtX
aKCmsJmy1Q9Lgph5DahawWqfi65+7qAkGnJ9ajzTZ74EVDNyYbEkXzA9c6ZNAqG1+JQS80d5wNn1
3YI4MsPQP+SA/jKxMWv41ONEScBF+sWtyyETnDJL2/BPKdJNa3+q0hQ9d+YA57a/Jg5anWZCyhGv
1UtZUCq3BuCFKJbO7dBWu35GaJxRTSwX63mlHN4uuG455+rBfQ6TAHyByoyvsufMHdD6pWu5ESOD
nyLwd3G6wDdPyrfImq/GWqGn43a9duic4Bd5lBRGJkY9Xe+Q2lDCfE+4Ybm0h5L6sJYVYD5pPJpm
2D/Frv1aLcHnEjgyVbc42Pdc0rtY3Nlh8jNKXWJspwgQXw2bxU9TekYld6OYEVQaQZDr/AIRFWrE
KwL4CIGhp7C1M+M4TNSNgyW1tpjREgXhgShsoRXmxoaIJzG+dkT2emG4qa2OuPekBrQ3W+7Wx7By
Jcc9449vnOybuEWV4ZbAHWLTZnIdGwA27iEFjxZnWpN+JKYexGVbV1B1aFZ0kfUi8x5C4OofV7++
iUrv6CazKuARte5W7Q0yzn4/5TvGNPcd9OU2b8W16cQYK9tbxNLA4C0kr7Xz024JHqZlwrEDBUb2
8iqMgwHSfn4bP2eASYfpLLySDlAj+BoC3mJE2X4bGtMVOVdfkFoxWEn6V5oI3nXj2PcpxUEwL8a5
8ch7d9fRv3aAhCIDvp/juEK3AukiKyq5I0nMw5pQu6h9OOvbNgaEKEtnO5cOncGm2o158K0PK76Z
tVb5gysWGk6ojhpRqIg3QXslm5rpgAccL+M+0QlKvSX3S/CIEdqzmTnoMnTMgUy59YW/mcpw2DIt
5yhE3pjLL1Q3we6Te+Am9dU8HaUVmM9JJWkH5Zj11SAxcr4lS3/OFvxjXGs26wyS06RHhKNx63+X
CH0KsHol2DwjVSUjNJTFlGJ9Ix3LThFFMgpKenjeVO+9jWukT22VkT8hs8dx4RAzZxp2Jac00Lal
3BLLhZu4RJAtOnLbZXUqCpA8fgOKYo7pQMa1uSk6JO14NbioSr/awRZOyOte6RudolYSvBOqYFoK
OSbD9WYuDox+PzW5x6FpEzLXjNZtQoNzyss391vq5c6dXY/kfwGngozlHj0CPdYJozWSBERfZVdt
vdkXV4Pf/eQaI68bU/qANMAdR3QXZq4Ze2uk8hrj/PILzHaUqCQOwm06tVR7CJ4PTbGzVOkQBleF
trwfMXCEVE0hpv29kEqVnNqQ2v7YdnlorKj3rpiOYYwr0eMmHoS4sleJTXo1MSsUBVQRIOZNYY1X
sOAp7mwVQnafG+Jl/za06X+TolTrl+t9flt9fzu1e6WKCcLm9LDUW/gwgqzVgiumntQL/drLw/c/
4vJ5v731H7u/fx5GAHMbWSuXagwn2EX5lElVcyL1CRNMMMZeaqOFMBdFI+jbIrI/mquT7GVklsCJ
+m8UxZbD0NcZAT1+dSgZXW/rVHwTCzk442vSVNwNEWjGS1zdSdmecnI0FIvvS4zmqYyJ6oQ85B0M
e6VipTT7wRQwGvpztWyK7tT4THD6YfgSqnoh46dfi9QXKEL0Y1QHgbXVqzEWBNo8aq/OlOmpULig
0T1WxfnP5/X7yZKK9fu7ELvV/fb+wk7/fif9ysBdGVuKipEz9+D3TepjLn/W+3tdHv/bPv+2zSWE
8yi7faMK6J7KgZooNV5Jd3E2+mGsjtPun2f1mt6mn9UP9UK/weXhv732394KO8LEuI3folXNERpt
1JXoG0T8aznA1eN/3ejULXOOy/OVelFyeZF+rJ8WDbOfwT9OqnXQDhzS9KtZDSu5/FrVT+mFl2wo
kRnHy8v/+Aj9kIDKX1iT/1ah/RcqNEtYNsqw/5y2fn4ru7fudwnar5f8kqAF7l/gBaVkyOe5yI+s
iwQNSfpftFJtpTTzLZgKzj8SNNf8y1T/IU9jeMsz/A2/0Dio0wKqVBZuFQeZmsA2/ke4+v8tbB0B
5h/AGpMPIKMTKZLw0MEJ8QfwgDAmn6nALHDXh0cnzc2byR3MG9lP82lFFhOh5NiXSw1yeGhoCKjK
pNvNHP5S1ScH6RO7DV+HG39C41ltA9CC60Ktjap5dHlYgXUZ+9Y76CfLEPGNWx/1RVZfWfWavvC2
w+AcMbVeNl+e09vydWFKeHm6r7psXzvZGXcAwVSx30y7hJwaDwg6BPnPlCytXR5c0VMzjsy5ilNm
glNwBNZ9v4t5r0GF95X4tUECV/F2FU1Na8DM0fKbz2U0zwcLXfUUG/E5t5N5K4T4id2FqQRKWvem
LToCiloMRbquqhZdKJGh+fmrVZjUzWico7zm+z5S/9LfowxLJiFomLToz1YeLz7vlwbw8nCuocYD
RSSEfL6XOQ5TLyZxNV+H27wTPaq78ARDkctkXc70l1nkHkKcUpm/XLe/yUMVJUNC+bW+r+vF+z1c
r1LJqQ85/+aqiFBkj+D9Ln+G/tMuykT9kL+j33XmRAoOPVwm9b8v9La+Qqc95SiLiD4/UK9+1xem
DJK4cpKLdi08xLqu4RBS7/s0VIQhyW5RC9OZNlA+R6hChL5hOAGA3OfGDufCE3HttNZnLzmt5o6C
1nwSibo1YL5UvjpgfmjQmppIrNXJyajDo+OCxd1TYKNqjEMuKdD3SId++H1kjAGtQ6CVjkW9o6Q0
c+VUYbWBC4MdziR0jxGYVRDcWap2u4sCHB0DYQ9lmLinyfKQozXW16Dyb7TOMVS1Ob2wh8I80FS/
1o8SyDU7f4hvU8ZcuOPSkIasWoTJ32vV4o1g3h/D1X2VywISkrMq0ciiBpTm0VGJzMPOj8PkUDLg
PgTpsA1CHB7YDoD6qx7SVKPZzirXQQ5OQyb2ycro7eBn0NDGIoQ3vwboh5D6fe+6iDDq6D3d7sfc
fabaA7nSOYypG/LtQjMfQncH+gkZ2Wh/M1SRz85bOAOWpHaWEn/dCGs60RJbNiqu9aqo0xpTUYuU
W3XMxeIrI7kSf+qvwcuoG9DxfPzj367VpDTG4n0ftgZlK1j8vUrcpNNXwvtloc9NlSL76zQlVeTK
HErvMMjrwhkDJl/G93YkkNMobkQHbsTufYyjHdOTBt3VpmswgYVw/bZrSPk2N6DZxSPRBIK2JCiS
+lkV/DnEJLCKdvyYG4LQryEAYVE2+yxL4N3Pu9kGWdX1k3malEUT2mFnwk61y7I+raqiKoyRZD87
QkruM61QB7mNMRy0oU8Znz8Aenc4IAtN0hiWwuhhuzKLTavKwi6TMKYwXCm0EhHEibVdiuitsOf+
1EZ1T+szoN8/R1+jhQO0GtHX5r1IDiNNzGxMxKZTjVNj7ABVolexVKfUUYtENU71mt7mT9a4RQvz
TZ/9vhr5N03GiH6tomI7Ciu6In0TSKOH+TfpwGaCh2gR6ZM/4bf4Y97/JAJRD82IwlNdg/QmGQAd
dQ0L7mH+RiV7OjlqQUQ3GhdaJ0oBXNZddcAvDnq95OfUx8L7qtuQBDaI8RAoobGVkezAjGybOWGP
rxwibWQfB3vFb4QSita1x6gTxuRMgPZ4F9dcIWxEbacswhrp+A+BhQhNf5UuAAhUGecpURxZL/oo
7A9rAWC/gm/fF3GwMXP0g/qCq69vZWyeZ1ek79dlP0aPGtIRvpJtUh5Mqzb2RDN/MJCbTiTIX7l1
fZtUqLzqhCoKTJAMX6tcqCwyJDZXLNntLBH0pO2NYYtpr8OIGSD/yiZGVYKdwugPxRAoUQI/BzPg
9hQrWrZ+GNrwFMxqwM5ZM5tSH9UnjD096fxYMsfaVkmRn5FgZGe46QMnnBdx453THLC0XtULqTa+
r9ldSjeXy2YbIficRR9cxUvCmNV1qDjlbnV0bOofq5kX58UaivMwiXpbGZh0it6btqJE51EuXGbm
ZkhRl6FzjNQFpQ9j+t7I1Z0iONEtCJg+Mel0swLdC5lzvQNQiA4n9GLi4nN7X1RYkZ20qxDNMd2w
1b1Ab0MBbG+CHM882l0wF75c8DR5R1kq5ivwEUsJsZi+BvV9ibvrmIj8dkRneJimecWeixZtSRvu
+G64STtYPqHjUS3IrKNPIPMautEeoM14Tmt7PNP5vWrmbQa41oI+sxNRZZiYCBGpQ9r49UvphzED
ob0jyRoLroGqTfsuGh5ncB6pIM88GaPD0LioN/veQZnSUeTnFNCL0q/TnVOXL4MiqidqbpmrCaVe
YPVmVlsX6dGjpyw1qf39iQDNUUkbMv/RztN9Ienz21bC9atH5WzbaHBb6zGtcPQjQ3yzwZ20CuBd
58w3o+oNHV29d6aWBqSBLdhczP2MTNFf5FNRByrj0TGxKEv84HT45+kl92I8sGJIrzO6jhlIE28I
b1oDQ1QdE68UqFPa4PoSO8SAeM0rjZznLIS/Fhvduvfj5auX19uu5vTgZMTwndz2oZejE8XBje1i
n4NjBw4YvBRWctNP63JA4bCDCPKzs8UdnUcMgSGGzhHodW8lK1q8CAeiO+6cNQ25QDcvYiSQLMlf
ZD8XdwVjPAcGSZnkGfBuEOvFKu+6DOpDUo27JIq/SHpgV1iltg7jJzyhdC+AER5SSdS5mGkMMGJU
tJmCuk3fbyidbKquUveBt7rqIir/DVhywGfXfbO1DnPW2w9NLD4W5XLik2Vc1PdhMuG47NXdJ+DW
so7E44Z4QX03EDuGqwMJUyOasglWxOwWz6jfmTInE+E462y9dNyT/NH8KdyC7NbcgJTlCApwzaZt
U8xiK+LzNWT0N4vv1sj/k6B/tqC2UCIcI/xwtFvL0UIWwiAjmFexpSkBQanfY77jpLOi81yDE6J3
l0cCbbtJFFXnfFqWyfqAThAarX01zMjU8epGeBi+NF4VQ4Buj+hk6HnKDv+olPc2EPSjOy18vUH4
5lfeCSoJ6RwyRdtSJPnGeRDFkD5mCLWQfed0Cwp5pIGE8NcDuTBT/YJqgMEqvZ0FXTdsXPUOPTpq
M6zmdtMAsllWnC4lKJjeJ0SUpEciUqlblcLZ5TP9m1Um+yQuP4+IrZIk5ZaX4gqVrYXXG4QD7H0S
FY3xiz8QvRagTps8MqZS8TiByDm4lf8ZQgNhOZ5L8i/M+u5W2DBxwBinFImr6RbuDMEh40bWi0Vj
we931hp8zv3plu40mU/PQ/QhE8k5Fn2l+qIwO+PWhuIcf8T5cZ3XnUkdnAJsklQPvWPR3AVqQq+M
3ec5BTWRdF+Q5X+Z0hq/QwvKIoaJnkqMiWGNmDa96T1VAO1AJtVkZDiTsx4qe/ywRDF4C3qgaALh
rnjB9y5quRC6E2lWlcwgY4Tm3jBnsammwxyK+zGtAs5iYsTo9oOrz4izBLOzR+5AOzfI6Ll62Amh
o5ihXDZxFJI4het+iq6mYnyqCu+7YdT72uIfbnb+zsnTbRRUr+jFvkbxwJ89+cN1Q9/+ihZgcmXL
+Gsl8YDLcfhsmW7+1eoFfMtxOzFd3vnW8KkNyB8UEuJlX6a7JfIkMq08XsiXsyoG2kEBorFuBHMm
HW0+zimWGm4bTLE8lN6IGdjhstA7XR5SLOeVWvuoN/7x9P/nNrSJtwFW/JnWSO8wOtLZHI6641oz
rkqY6iq2Qy2Sf9b0Q2xMfz8tGDPu7EDeYitA97sy9tNrvTDrYwTLps3ErQHUcqc360Wh9rrsetmm
10CXM3r7j09f3ialRfL+YctThsX6fV2/OfZzsHG0OfTelx1/+4DL+6CGVMNFV2TMjv/5B1SMnPdh
3h/XdATgWTevqbrHJXoET1zDJmtd8yrXs229US8u+1y2VYua3V8e/7GPHInMK43+M4Bu+k7q/S+L
y76ZnjBcHut9dIbJZVs51Cm0Wr3nv/5lQ0C5NvNLElIvb5f7RCFkU/qhdltnxRkqHywfPUZpMdBG
LP77QqhRl97WLAu+qZCGU6LHWmOtyiiX598f//tz7j/vovfPWjwKPU7oCRFnyJicvw7IejKakLr1
VDgvgSjc69XVlUwq5oYIQVWC95S2Q69dFomSelwems24oZtC/pZ6wWVR4gq6piUyXWf/5wv06/9t
G2dMQlfgn70v++CH/ICFe91pP29cjNYpbssfQAMI+MaHsNd1uf8uYf4XJUzHci0gp/+5hPmkmNv/
Y/OWVf3b74XMXy/8u5Ap/nIpU3JbDrSVVllVpx9d/7/+p8H1+y9TcE9zvcCVtlCG2V9eWhDfATRT
H7+sTaVAOlQffxUyYXwDQLCFFMS2aDL4/1Mh05F/IFTNAKsuyBSLAmxgm55m3f6G+Q7MruxDqnvn
1Ejo+MaMZkvAQTgIkO0AxDh2UQxHpes++V6IrWYJT+ncfWIi+IARBqtJYy7XKTZBAnXlzh7pl1uw
8LAjwvHh5H6IcJrIZAVZUJ/ClhCxlZiSxSlX/Bp5vqsI6ootUm7mgCoXpQOIbMVjJ4ZPztrtI3gj
jMvLu3guwef5D5aDQsesGOo6LaIyMYTovoLPZiufgqBCZb/eTe78jZ44WhdSSYZiObsMNv1wPgRZ
eUM1hQZULG8ZVBAFZWePVZ98dVKI+ehCa0NlY3SP4FRJoFBEtHqIXcJqcRqk+Ta3Z+8GXkEN+XWD
+IZscaP8Gef53nSBL1UwKMft2g0PAyJrJsYdMe5+uwmrn1PMzklOp7Z33Y8D8/BpyF4MSfu+dPg3
e6EkA7X7QClBuf0buIeR/W2l6b6A+EChbz82eYYqzXuijoKbqGZcng7Bxm+NL703PtdN+dZvMG4U
TErSo5WSYmw73A2yat0ac/sR63a/MQlqXsE+ecOYXgsGp6Aqbw2Jr9maX8x0vB2rhnDziVQvJgd5
xrfQGfg5rXJ8oFJQMdQNS+br8SEzjyKtH/tyPvgrzjNrICge7ByZhyH1MTt5o/kPWGFJ8BD42fcq
f8gi755p9BMy/p3gPSgU1Q382KQlx8FErUKsCQFaGKEN4y6kPU+DdP7aFtmNofTXTU5uWrA+5slj
Lb4xSrud6nw69XwJS436c8Euk+Jp2wZkLmEcrlvSnIfw2ZvXh5jfGtFEtZ+S8ejR+r/y50Ye8ZwS
o8bItbUWfBt5/HFwJv8Qt/0tSSX1uZbjMzrHjijx4WCtxBmNkpGp1+Hk4MekNcuIECHFawHUnWhi
iISRn93Qyk93Fgw9d/7QxWV+8Lr4zlHYVkeGSALG8lPh15+ymDpKab64Mnutszq/zkZ0e7a0XpBH
f1vGWzMobyGs7XwqQSAKV9DoghrigtCtr56qSTyuhX+sYlQZS00bDFAHoubh2mEcKrwO0c+dNKJk
AwLjEckdui5iCnG5XHlOO6AjIsOwys79PFnXTu9kt5cFTQkXjx7/xMKPAqglWckJPS2fAh9+okUm
mN//GJA1EVtcMlXNm+R6aWCdwTwFuyu2fUQCxep+bhwS//oY9WNJvA7SKMrro/Mhp4OONJRaQ2I6
35uxhbi4jJugjY+h15e7VvmKnMRe3yuGeu2yzWgsJkwIM/4uAujCgH7YqRKBuhiDNfI/6U2Dzlxr
ctVL/33dWGsPAwPTuvfnfnu7IiPIrzaBa9rI7ueptzAcE/OuHmUtX9PWStJlA5mD0E4mCvw6BRqK
0uuhLncU1P0h+SZNPBn1YDbtoYM/ZS9YBosyxlIcQpRPK+A38Kp6wsmr/hTRGnhfmxxEUgu42ssm
vQeTlrtkTsgp/2f/RL1I77ZwL9msHqo6o6K1gJ28Bse4IrSR9r4FNkp1VW1D5UdaitpFL8oo9Bg6
7y9bLnslMuNViF5LLm7QQ9Qr39+p1++nN4xJ+oj4tEUJx9HtjRUhM16IlDVxn6cCKeCyr6csfat9
hEiAd4fIdz5PxASuSoTSJD79ftk80IlhhNfPLjzucT80fXqexup5Wpb2drChNAqrvNPa2qFXUW4I
SY8pmbmjfQVkb32b4/ERn1tgkxRwVRv1zgH76s1NercWoYtecXwuEqPaliMo3FCuxsZec/9Ez6s5
UHX+2OEwxbFi3hDbM8BAruU2T/D3x/15WD/NVkDCFWhjLBWfWuRrg2d8Xh0fLpXREi02p/1dlXXH
zDZRra7dGzA/eTBKpztgM/zqIme/6lGlHOJu9D8mQYhlVWaHHtPOlgFbcTT86DNinx9lPHSPwgyr
B3uU144/bilvDs9rOdC3qcqHIZyJc5n76lXM2bZY4scijcOd0ZEVW8ci3XbS/IRZbKXO2vgUf7nh
dgSrxd8HYiTu7PhDy9G1mwpm9NXSYD4pic5dSiwMYYRQjxkop3FNznoEFNQFM7wXdojfnPMsVWqO
uO2aEsCdKrnBLVMdBJyKZnEYVRNQL9YkvB9HicZaNWlmDbvo+25at76i69WjF3KKKOW1lKN1JL1c
zAH1bW0WXAeq8Z7yLGlvol6Eqlf27tS7PF5q02YWTqbzXNkrGIwW7bZaUO7yaShwhLYnoYQPs0L0
GmBba6UliDLKv+0/a3rb5aFc6xejnI2tVoA7qj2xlNzdMQdP24SxAn1VgAk4++1r/axbV0Tr2HAr
iz5R6XbAz+pySY5w4pqTXngWtIRrvfpuTHG8VyFGf6sNgh6jAtslB1vbgFblBbq4gvRD/PWkQUSS
pEctT5lVy+p9Vavv9WNjosWQZvU3N1pRZQmMHaqzxhHJ15CHJc3YfJHLYVr9d1NltUwksKejd61/
11ULjciG4NpZF2LfCDLD1K8cpyvcKLs+jGpGevmVNcSx0xNUtdBPACX74S1mRTgoFQZdQtALfSBc
Huq1tRmW676e8a+qlpeW6OsFAX8EaqpFXUhGLyALo10hmo/6t3etlVmRXkWxyWpkdJ/CEisA7bb6
aCZfO9XwCU2yt7OIoGz9FWqnmF70EirKUIaA5NTXqBf6+47Sztp7c3/QZobL4t1RqEU5/yz0tlV8
bqq0B/qrwjK1UVUfbnotUxzKLPR9rFccb5fF5Ri8HIiSVBaTE2s/GiaOgv/N3pksua1kW/ZXymqO
a44eKLOaEOwZjFZdaAKTFLro+x5fX8udNzOUylv57M3fBAKgIINBdO7n7L12BOg2K5neAWGvzmqh
rAS2apGp7UkKMvOk+TnJWebt2N2uUaUfU6tJ2XNry5bt+4FzI40C598dQ8ROjODd4aiOzaiu2duV
e1u30/qHmxKTpQ7M+yFSR+y3fW7pj0GTl8Qdyv62unoV5NNRx05tq/8xtDjcNRQYddm6v128bcc3
oLa7FEY083K3ODHso+YsWzLqklGXkjLWqrX3fXoEO7wzYMREqMU6snczKMk2Kv1DpxqFsqWn/u/2
A3JfFZGhDVTD3fqC+6GC1Lr/XPttn9Y2mKAZu4PYl+2WhJkD1tAE7BqBAxc/WQ/v/hC1VvpS5OG3
X9Uh1OUN5f2IFlbIA1ZtExjiHLuUfF55CapLsuriGF1dpHOntDMP3wMdklYnhvV2CNd7f2rS25Vn
SmP2RIk/UJek08H90NH77m6sVVV/Uce9xnVYpkW7Vwf6Vut7r/2FHs98bOQhJ++QMQORfXnfthgw
vntobtud52hbK8dHuJQya/d2hGXprpZHXaid8BHp+PXpHlT5X0fY9uUgRG6qNbVQh17tCwmyCcsG
UMk/fXy5cqGoO+dtlfd/LX0quUEGWtiXDxmV3YtSsCqOnvoTZiUZuf2fEbUrYARqdrPO+OioVtV/
MQ7767VqMzIEvUfD0b6PNa7v7yEUzIOqQY46f5Jae1/83b5S0xhivv8Mzlm+mr97i5m5Cl2G+E/1
Nrl6HYyBi20jivzlZX/32t/2wV9wtmsHZOC9cor+95s70W5UP1vNUD27qt7qbf9G14rHkaq3qdLY
e33sfR9hulxshtD2ooWLjB7lUmhDcTAd6QhSr4hUIe69bPd3b6Nqd7+8BgLIzk7Nu1L+8XFrftZj
BN7qp25vd/vZWzXP49vQTRQo71XBW8FP1f7GFeZTwYkChYrbRDdxQtWIuKARxfiZO6deoKajjT6O
0j6q5DFJjE8RycFBKQ50KTuY1cO9NqWTq6/0DIzRu0TwF8EiiVtfWqgZO6XHWOI+3HvSNawkGjWW
1bZIwvJuIfAQcxHPQyW+eNdieOrOq7ZTv9C5XeBV+F1xq7Zrpeb1lv7JkqXSyRzeCqtud0oqAUqh
PpMJI6ENrNGlQTSRlh8x5wMNZIK3taQzbRRRydcWntXfona9yx2jVHfIE84PvW/P9VFJO5WCE9pD
tvN8GKtKUBpJDe1NBavkpyLNSSWeS3joqFNwTkjvspLPqLUOOcB54ESUEDU7F6/2tFo7DL/ciP+J
XdPtcWslHYY0eetVbDW11jpWIAGJR/oBkMGk6CKbDE5BpbpQ25OFbWIxiB/rId4ebyowqZQrDNvi
Lhl+6UdCXGg3MlhUqqvbmrCjMxiYqTBXffcu21BrqLp9+F/DNW1sUgqMayirreoPVwskLgMuOJu0
HDmoKMi1QPAuh2gVc3kRNDF4BG8IC7rkTONQuO2x6jswGCY0Z4oLt5BITjNw3qsTR+kzbpoNtYqV
ngeyFd41QGRu4jpBPWsBh4rO7i9dnVgO5ZAe32XVao1jxHPhfacYMXIPLRoTVSh+XxRe6h7Wzt2/
71J1bBhUUdADUqVIYbf7WdOe1Lsptbdae18oIXevd5+HIvJ26o2A2/HsUqvODHY+sFJiTNvRPvYW
k7FLOEbDMTYRb8gxuFooKXEsg89TBDAikwnh6j+0ilaAh/n9JpSXmmzPL9BQq21byanj3hw4uOY3
YzQupZJgqZNPLRJqhPRTyuhPin1k31Hm5K1JdVjpg56Urg/T53xG5Inl4327iBqsWRCMwzabzkqZ
VXk0dIGHxGhU1N4kSfhwdvmjlC780F/GcxSyUJv/ti9tQd7Sji6mOwJHqodmLKb7IWxx4Bg7xjUU
isaElDwr3K9YqoLe0V5GD+JBQv9wT1KFQ0ReVR7csgh3NRby/YIOZtcKb33Ui2d0WO7R8vFQ1s1L
3a3eJZ2rD6sVhiSV2NGmN51XQ1/iuwkBXlut4nEgPfkujzDMe1eG2+l1WIR5maH/6anLBRHFuwnm
yi7RrSD3zEefau4nL7GyUzbW5bYbATKB3KMK05ubUUDQIHicyIoxPLbhii9tSY5N5/aXehrvRtMJ
jxMwH62abNQDYiYKT7sORNtCJUqbo+PGKALQTchsE/Nkdfk9ljptp/ldebAWzmincQZ8jMPRj6A1
RY1t30fuepcmg0YpePk8ocolN3BaAigosNo1WjmGLQiFNqYHKlvNBQhUc1FrQ9b87Mxi3NtNV+Nt
VINcJH2ZNsfbiDpnsNYoiJqhJRDNBp1QRiDXtTC0Aju3kvs8Lyh8Mhsn9ilYc8unm21VR1BX0bFs
23tEbw/czqYPIN69PcldRaC7cAoIw4Oym0/FQ7agqAW8QRkEgaidiobIiHmP+364M7ySlPuaRrlp
GZDUq6SCIuRdzbIt926jE0xFbQaLV06p8MmutQ85KrGD5yY7vaeQWpjDDzxI8KuMaUeplfiClQRJ
UODE6sbF1pz9nRWOb5WOux9JvLdO9bYJzQ92WczXEELR0bKXj7MwYL+mZb+ZJZmhJiB8l2KNqKy5
BUeu50FLZX1JxXeno4hbjm91FOqbehVU+P3jOiNVNJ3hWnZWT67KhMXdFFSC8/S5cST8ton7fdiZ
MPzsWTzBvyGis8QrKiCZFUCP9h5PiiBr8Mr1kbHJfRuVSQUxrcEramvw0DRjANQBpqYS2P/wX613
0RIRpMLQfw8vFyr+So5zMUMwnpK3MT/24ItAavAxcK0KPSJ0gWEf5kjJaI/xoblFdTVNLaXUxC+G
VEyKyaLH97MGJwtlLDmLJh7zfqCZkXjNz96W403I4sDL+CAej9oh63jYS6vWjFmfCkRxSMy+P0al
fggJXdmaFQjwMNF3ZtP5W3jfU1B23kMopG/Eye6gPx2JPS9OWdZ8r4lUx8Ru9rcIy//p3v0X3TtD
J6/zP3XvrklHQ61Nfu3c/fWif1Bw/T8E0u5bZ86AqftX2863/yAcwyCZz2XnPxp24g88+PTjDCwB
BgZTfvlfDTucBzxYmDzwA+K/D781VJzlL6mkAg0kYF5h255nugQKyyjGXxp2re6kzdBE8dkAZe5Z
0VOtlz0VPwkdiA1gKVnOlZMBiJNbaiFV0a0QcBLJ7ziN+psanaiFVy3diqiMqZtovTqgK3CPAIlu
XbxizMsdAlurr70IYzpSZXtHF2Qbm8VPZhSoNsr2ymyZebo/7ZcCiFGLd5mXp3fhHIFFIg3IGfSH
sKA/MDtRcweoEcDLVAN1ImYcUiydGIzqo3Ss19K6Lj3sjnSzU4Qh1pQmG6L2bSMd7530vqPl5RYi
/fBZtnOwxzfSJ4+0EV4m7SwM9MiFTmEZfu9qx+E+H8IM33TScc8dzN840oVfST++IZ35nvLoS7Wt
IX37YUgDb9ZgG/SRbx7j08jAdDNJt790Rhha4m+4vwWJJALkkg0wAgnQgQXMQAN0SQ8Y2rQM5lr8
NA2yt+ALpJI00EnmQCfpA/DENTpiGNUrySbIgRSswApqgZAMuR9CQWPZD9WlNnHDpQAOHAk6kMQD
8EvbRDIQemAIPIUePeAIvZ7OmKtrqkwN+DeIhroxjAdv3XWSrABCdwdVVPIWqEVfGklgcCSLYZJU
hljyGdLGfXQ1l+dETzHEz7qHlvvTNtFpx40Zn9iVrIcszChEQ39IJAciiTDCVc/QydZvnQEOYfqJ
xSA8FaGoaFL122lp822XE3WUV/mLPeGK95C3VjwnELMOzDIiNDOZX8271Q37jdem4b7oWxpC2jSf
Yi1nGP+0eGV8zOuc+65rffCLFnNcr52s0buS+KfRgXQvblPplwhIO+5cMKiSaAEzyAwI83tMRunX
I/Z9AdMg+OtaApOPbts5ex8wF3iDMT2GlithLUJmIpfLaaqWZJe1+hOif4TVpPh88DR3Vy5EFRoS
6N/kokfNC2BfGHyZWRbRURxf54GQO7RNHgOpeQMDqdxNMrK4w9FtmeBdtbw6jM0cn8uufEvypyXG
VxNlYnlYsQ4FsWZ/HCufT2/YZzwXhPSYItqOc3/SDDS7ptk+O1FqctBA5PVcZwRe8Y3b9kI/tIeQ
A9GUGJuvcXdiznUZrOJsQb7Y6GN2R+GUQG3vQ7SWr3o54I9PEusYJ+G676rnCMLpvrK6o2+Wglyi
AdAJMXqQZw8pI+G9DRb+UFAj8+hbM+2RfBp07n5cIQxYIFrFhAYlUCCSvL6vECb2TRtv+qXTDuCg
x/YwrNEjNRmGas4ekNUaFBhoUV1aXOFGLA59AbTENWSDctnHtWh2pZOVwdRG+5ph1TiQjG2QyYj3
Jbsi4n0w5rraYZlPzOm+WD72nbYe7BpPEgm0RqFFL8iw/WvqpfeALV5dIhi6iS6Hrrl3FWwloqUQ
ART+eKkN+7vwNfg/kGYduJQBjB964wnr0AOEf4qSj+hTh82AdmgfFd1TSEelB28L/pvQkLXqA1GO
EDIQDx/CIuPcsB+XcV0fRjQT2hh/JvsJqoNVLUgDmurUht4eXg1ZaNV3KVClMZ9DlPV2RrRKVJZD
A94X4APIPGwQ0CeCOeIU7ZhjIzWAz+fXb2G2hPdovrk3QQ2kQCgl6bMLSnZZ4y2lGw/ThOUETUv2
JfLTcSibwMK/ve1rrw1yd7r2GiRuZJMU+vXLujoPJkLmQ+VQW86G7rtVaNW+8v2fSWN9Idyjxa6R
MBoy6gcoDDhxZ/zksSGURpoQIIsOLrc2WFjOKU4Hbb8sy7cFwykhvBBgyaw4iqIaARzHV5PE22mM
TJ5E812VDIRXllNPm7vAqzEeO9hvjwR3tGaI0FhUh7pn0NUtMHrqaLlH99Cvn1zpDgk7gSJ79d4m
WIGVwSMC9PhdPDWPjUv4OL4hesvJj7T0UqakxHBVGmFm8fLZ7SmpkmhFPh5haO3Sh/id1m9tIiNE
W2blHSlBh1oTaD0M0lIRYzFVFNOfy1xVOz2zrnhkFqzxYpszQQrGctXA2bbNiUfLk7BeGkK539yJ
fCvSKdwse5kSGJG+zVPTmuiN52L62fvFSDl2fA5t/P3ow1EDmD65EBhaIOx/TYBDedk1JWdFVBjo
AeC2c7Fuh1DHTM30vc4J4wojf+vqck5FmWLTj+OPwv5M/y56EXF5rLqOu0pxv/iGeRArE4HZhzjZ
PQ1mm+8cSqDIoYd6N0cI/f3vAL03OoW6IPKm8QCr40VURUbnEClH0tCzrGd3D6McXhDsISiHcHur
5qu2LJBdsecHvk9AlwAxFeRhZe5iZ/7oxOuXBK8HehOkCBOwCc6PrxXsRyKH+9feoU+yOrBaet2d
wA6ne3i5e9ecSy5+B2W4jjZHjztqXEnXB+BRv5iukRI5qL3ZHoiRzBbdjnnfurU8+mS23zT3yUIP
bIrC5Dr5+c6expNX9OZjpU/FKSo5rG5jBENJFiXA1GyLZwJqWTeebWtFxzzKpCPQHYeCwUbeoAaI
OhEeeNY+0MfFbtD2m5xmy1kY+Ql3AJEzkV/f1S7IkcTujk0bEfsKn2TvVqQRiPGLSRwV2aXlTpg5
gLMMyluVmT9iRA9Oa99rHaRDz8gOZc2UizoAxLnSPbmD9ux4sPU5jQKgbIL+a8CcU/sBjMi0Ju2D
L9KHyByj69r19wgW8n7tzwAEl12cALHBvvElq7l4LWMkZTdKwX2X3ReeOva+XNqQrEIeZthwEVmJ
FcIj2Ub4rCBsCi96qKJk0xGvE7odPbp2thFeMU3uSQ0WWtlBk65P7dx9DVeZArO4ybm19Z9Jzzgj
XBHjgFI7QH8jF0aqKztPnOyoWHd2QReeNOKKMBRdf9RlXU2z84+zXtT71UWS4xoivGeeSNyK70WB
667ZXQZIYEtPsA/iL5pufuFTLkHnr9yrdQ1St90uO9c/WDAlDwM+fqetUCq5ZIUBXk8pKeFkS0gV
3djVehJ5GQY2T+ttV1DYnjzzzsKAtEE4xFOwBlEMEIYR6WRkT1VtnCWG2hd0Rcms2RerjjXJd/D3
9ruh0+1jN5Lhw5TkPvUT4yLmMN9OtvXWUsw5ojFGmcGIZbA/cH6Ssz2BilockQE8Kc7aWHjUiwZa
4SExRzNTwMaIekqxZLxQMzFHEV98k0jdYmgYwGjGzygzO2KznK9Wb2EXbQHrldl0aqJ5G5Xo6dPJ
Wvawi6HNwpGftcjeUeLuCGdZdwvWRxIIuXXmro+NsXswa+vrbHCuJFZL4QReTpHZX0svJ+PR7cYP
vYjRZg08HtVmM6L3GVOuxr4RPEF8/zEdGJwiFD9JkcN2SOm6pXn1Ilqr3Bco/+4mIe/fuQ9E0KrH
g+u0EXfB6rmBgdUbeBQy+N2fMNGeZ6e2d3YDcIThSHoRorymPQN22447BEbbpnkiHoACGGqivQ0Z
e5MwTemcJoUcipiYOUYAXyWBwsXIL+XOXdRJyElYfRqbwrmuYQKfZv1ca8B4K3KLLvq0jQyoT7jr
vIlSiuvYUGxSIl1DGLx+FaZ3q5F9n1MysfMYp4YDDpWIJ+Nioc2/YyDy4CNv2ul+4WwdH/caWaAe
/u2rg3zpoWvuMIk3u6wzD0B+mH+APGfO0X1e81lmAueXxU8YFAgEXbMZ7nAH9Zt+Ki+9Xjl3U7bO
uy4j6tDlze0MFY/xPBvDa5f4JyN2X5eqiiXq3ISXaxOpbMC6pD4WoFkJIp8crBEXBKiNmE96bYkb
uhfEeRPUVQR2tHKadd1ujb7GhACc2z4A7YYj3UPm4lnpoTN4rBr9eODW+CNpC+sp14tLW1DkYrx0
MvEQBWhxnLNl10cK7Z0bHuJo/GHD4rzqPNgDXG0bEvXCF8hob7lPuQcPcr9NtOcxavtPse1QNonf
Om0W+6Fp57t1TS+5RhjXcl4RoNCIfPXh+z4wlRGrn1zdZgLCAsKHsSuw2xZGT7N+GTlq35YU6tic
lX9GO6lk5JgvAQLa4YBX+aHuXa5pzEobKsgGVpg1IXZ6P0w7TiXMcQLbRk45B8Z/cqw9QMMccGcj
Iu8HLUGGWWQXY+6SKMCx+xjVXXq0yUDSuUihZILaWjiPVh/CzXBXRhrZw83Kc8BFnmfpy8HyumcI
cWQ2zr71rUhJaE+rXZJq5ZuRJoGDpwBVU9MwwiUkYC24kpkD76Ipu6dXeBdFyUNLYtwHbKvcoG3+
/lrX2rNJRFmgGeEp10x715IsGTAOL5E65sjBBBlLa65Xh8wlJ3DpHmpnehmSmEdkUkcHvDd3YTab
xw4iD+5IKEfT+mrWxSNFweEOLaKxT4ye8WxHcbgq5cCqK4MQ6JjNMxnOVjKDxluejNGktiXyT4Xb
WnuHyf1sGc6+tSksl+54msfaASpgzwcaCHggHeNzD7RvF5NJc9JyyRPWf3Tg07hOiz/TrNnH8L2v
+jg+GEy2GWVm2mZAf3Aaw/GDn+kOIYcSP5XxjJ9NdxsxLrgrjYnBGPingKQ9hpZVdK3r7mftoLIi
UHOHJ+glAdaGbEnLUTLoAtkoFQC/BArVpDHM9fZT60bJzuc+sMfHSoicADbkUecjKzkYGx+qaYkb
gBSTnY8lI+mSz63TJsGqAc7ShPESS5oqVXNaY1C6VzSBcaoxxHI1mddHx6PWx59don/s5sg6EQxp
ttEFtQqtABJaDjT80dvG23zkZlL7g30YEChbi3UxrKXZT0lX7KhByJTGhRb/XFYXkQH7XgYC8jLI
OthpGwStC0++3tiAv/poVMnP1eDtcPoxPcamms/5d0a+3wxDmojC/i6aOLfLiqsNrirs/La27qGB
6dyOjs7i4sZj8Na4A5eDy5+AaBD0VSM+Y0eDqAUSGt5yYDftg0ZE35TZuzREP4799VGB1xuhGWfu
Uy5oX8cwYOdW5vmGZJeb2B3DgahWz+lGUoOeyG9NgRrGOuQcFgC+9XMlF2qTmzeFXGPKA8B48sUs
4nyirNy38b3jYD4m9QQ+YO4/gvMjh0L+tk5+BLWoqcaeEde9fwjRYx3Cb97tbvnB0qH+jv4d/3WT
TvOmKrXu5MrPplDAnfutEqV+Uhtq92zMOGLH9qdodSSvrmDqvawMnOSHVWvmmDzkDPPBzof0btU+
jUo6p310yuW3UkQDyHq5ZkKtDXQDH5w1pB75dAPGct900/MQP/aSQ+72hgWcQPTHoS13DTeecyUX
ak1pWNRay2FSP9EzAKDf2RII7UwWsUcy1Vhxlk08ubR5qgmZyxjpwSrRD6Z83UyeuMrRtUJfHFvE
sJVsiK2SHqEWc58h23vfOfJE4SwhWYO57qMmO2whsjqGkaz5cvG+r2S0DqkTRfocIuiWdAS1yDWU
pZlHmKAjy22u/hzJ8AMlHxrjiTbEMCZbpR95Xyj5EIPs+tz4/bT1REQkbuUkJx1Yqd9rWX181wy5
jNE5oWtkuy3qoLKAAcrACz+j3NQyMpx8egT0VagQpoWDg5cr8aQ7r0MUTWd6C7gS4uROJRiMEkCk
9ntVFgHwT0aNgOXVDqq+lCNgCbVVwRWKcetrGWkCa/Gqp9dJZkVks513JCyRHaG5XhpME41VJWh7
X+BAwNXvIAGv5vJJ7ef3p2cfBZdqg76z0etSxFTxaJMR2l0foso9mzYAvbSOB/COtKzfF6X8pbRw
kJGonY+m1McpUaLSxzWyAz4sOY1VtQ1ClXyh3G3JFK4+4I5jrGr5qI/nZBu53CbdCWCkYJpUyiR0
L6JPF/ef/InQ4MTPuKfr1tdxxu2L24q6yOr8MBqqs2R4nqZMu4Yjga6tS+p8CHp5zcgls7VsDaaq
6QIkpK+0YJ7g9B9GQSTGkOovCM0/LwU6zbBAeprGBzT4j8kyzkylm/4a92S1FI7zlmov8IYastGI
eMa28wmwwZ2ZWvl+YLS+8QGc7ovlrUjm/OBxHReQ/ECV5ve5ZtnkH27EEVJtti2ZNBxBfhhbxztr
MHB3lZl/ijzIkbITluXFHmfCwPwCyKbV5i9V7ZnbqOj/ZEg3nFBJ093KPiUZhEEn5X4pDmO+wNjD
xh44slxOZwCyREj4uucOD2nF23oaER9rRPNq1sqAWJNsn7YlUNMJ9Ezv0MMz33qi23JQ4dxHEG6l
hvZqCdrjlcw/6ImtMOFNb8epMTeSLa3ln7rCXbd265CWkzPhMjAyD06moRGD0Oen9hkgir7JADFe
3bI9EWPyyS/H69hWC8x3pmcWfxn2xGZ47IYYCZr5sSmWoBoYLBeT9rkyyw/A5nG493KWCeZX10Lg
t6T+rjZBt6+jTyC26YL+Q2TRfk7IEIDLQ5AZA0GohvrrYPJUBfrk7qpyNk7R9ClFdvmBShaW6wlG
LwRPP5/ktDN/IrDF3XZ4Y21pkm2kXdbFNzvaGGgHnLR8T99o2OTfHTy2pTTb6rhue2m/raURF2Us
UoMIc642ld/5wj8buHa9nKi6nmR3GDj4wo23sRhfEny+EpmI/uRxlQbgeaDu6eMJ7vEG55Ql8JzP
yYEUbUb6GIgt2huMZDAVU35/KKdjKM3GtrQdm9KA7EsrcitNyfkc/TQzx6aPWZH9hHEZxNLT2mjr
UcdMj36WmZ2oofqBdF2slBTRzv/IDGHGHsIUs2eMgEeaWsHXSZqmI3uugokKI60QHiUx3upFmqyz
Gru1ie/aWOKPY1uSoey2FKqor2Ijjy+F/tg+rwZ/eIaDmyG4FL732Hcwdxc0rwFEwgHA9m1KA7ht
YAVvr1xanF04xFNpFY9s+9UifAnq/nNVOCtDNrxGemHto7H/GmpDvtVsXOeMHuFe4kbnfsbAR4aB
4FOPpGG9nuxtFcXWPu0FZRtmjB3u9lba3EtpeNel9T0pwg+gy8lEg+q/19003eh2fOXi2shWRu4O
PVFvmOlH6aqX9vpcGu1dabm3HmtlwHdxH1HaiqnFmGfReN8irxJ3Ur3D9Nx+wBOElT8NxwCtzWlx
NCJo068gszWErni8dVJ4wBQHSZzrT3oovjhp9pXCNuEREYaVqT7VHjgB7q27Er4AgziEcJDetZmp
XezAX4qhEQwSSwCClHQxo/0Q01hhaoKRnH/DmHCwcdbsDQrJLdghZ+9BPLAl+sCFgdAiPpkkFKGS
eATQhdmWsdEHR6ITHAlRIBIHnIIEKxQSsbDAWuC5CH1G4hd8CWJwJJIBn0GOaQ5TwcdJIhsEARG7
TmIcSMazT5VEO2QwHoBrfixhPmQS/pBJDEQED6KBokWCM3IvKNvHQUIjICOkuxL5kBnxOE0m7uBD
PO69frkzTPueG5axSRMmN4Y58LspTUpARZx/siWwwmmbT4ZEWGjmuEct1VOfBW8xKdAFxAtOAvvU
KgaGSYnW2NdmuxxzKBkWtIxMYjN6CdDQ6eBTDykOy5JcRwnZaBl+WlA3XOgbkcRwpBLIkY/OBwae
n4VEdaQwO1yf538FxWPs+xEYQHTFtdbthP8ZvVYa2H2OnQUGiHRPUgg7CwkHySUmxIUXMsENWeGH
WIZEF9OPYcJnE2wHZaSCNgJNBa1bnG0mOCSJBJK0rf7czSuBvAak/yaE6ltFaIrE8IBC+ifFQGvE
R6Y0+crdFFLH7aoQV4zcp/5DLZR1u1D+jQjoxwgLAObxdFaLpmFwOnDT9QpET/ZSEoADi2WCyYII
67kAAX2I7KBt4LCM7XBwpFtJLUIF4ZGbS9ijIYv1JNx3ob6t550HESapQcPUA5CYReJiPBoTnr6e
hkRE5GhSaQaRFW5pfzaorCiukvZ5dqHjHfMwuxYSSuNDp4lnHuN+qntEb0mUTY1SPhMI4gyYwWdg
Rg23V2A3uUTh8JAkvnWRak94OIYE46j9jYLlQM2poec0lO9360B7MsmecZQ7eyF5O0TXMrAeg7kH
kFYbmDcBoTArpZV1cj0GQk6H6yiXAB/y03FsCFHvFsn4MVcvv6wS9AN1m4qIpAApaewk0UCNhAT5
Dr0Z0gHSnRLJKhWrWlOLm9ZWrZYShwA5WOKISgkmmiWiKCd3Cuw0ThSPazu3GMAtejLsqJa9RQJ7
R685KOwk/UhtMtUDRAIVqV1QSamj5Uoaz20NkeTBgqfUSLCSZ/iE57ZptvUkdikPJYCJyV+QyF9l
zSW186jcrHwdaTQ9CSxUB9NyoL+ENu4jBKDvC7NEF9kZUhqqVtX/LNCDSTYRxyyLiwvcnZVGSQI3
pH7N5Dm5CLRlQQYcQiOqcP/Lvt7prqO+plyozPyctY+AiEHBkGf3O7yQfnR/GspPU+qYZ+6c5plM
Pa4EFGhSz2D5iM3V4gbjWy30snHYb30T6GAjheq/gfjsdMZjSTbaFqhMcjFG7ZCW1KmJrzM3yoQI
GLsMu+gMBJxankm4rFE3HtVmmUdn9WGEf7PlHJNDfbVwk8HfG5F7T0yhce4T7yfOK0SQGeAmWvOD
GTMMZwgHsisMKjkMdyMyxDwxUzaQmg4adhhdFEtgqF3CbJ3F2SgB8PvC90R+1COmsDe7Ei+GLan9
+Zv41/8neNVsfDswXc5Ru4+9/ZwM94oXdlOLDA3WX6c+bhdwMSKYkL0ce0S6SkxdyNmibxPctETU
cdUhUQrRG1qya11n69G+pvLRTzTxGZLjzuWJ2pb2BSDapacFRIGymLWDEroCx6ae6tfH2O3pvEV1
hQVwsY5KAFvU4XPo++Ve/Z5J+ZRuTOGuA7MXmtNT7620c1wyAIqwovBr9XzY0ToCBJbopu5ca7a7
G8kSUrHNppK6IJcMLN+FWSm9Rkqeq+TcatMiguhg+kRJy0neyE9sQ1MILBYWN0pTzgX9uEEiag3M
QMDmHbD9jECIKAqbw3fHWJ7TNe1IrWMWqpideRaBrFDbczRS82wTvouxGi4u1tlTTVlBSXBmZZxQ
q5U8P9uOjDi6BygxuTnEzRdCg9qT+qRVTnE4MI3+6nYcwlEl9ynVc5Nvac76+4hfIjVzp9g5qrdc
lGdKraqFyAjMkb+bVtVfvFFDIUrft8fRxGdprU/akH2NI5OQ+dg7dOOC7N6QanPOEB2V46odw1ne
XOS+1nIaclot5A/yG7DcofwLe0pw7pcV8MI2necbLDO+I6HQPLv54Jz7jjyTKTNv16b6iOOCH93B
q7hFC8LYsvC+hwt8KVke6ZolgtlDKUVuIUV9G2ei4JRCPqR9SPZw2KHJHDGfyI+lrhe1qRbKBzBJ
kfeIspL5CD8yL1qzN03jjniZ+8iCA95wdFPXjlEUA6+pESAmTALHaTiNRZGdHZNLvhjoh9fLF55g
Gqgk1PV11j5p+T5v6hdz8EzIA8O9XmKRdWV6BHOa7UytZdP77RWL1SMjCIqR3LmMnKiEdswNuq3R
sjEdyteNHnMNamej4ls16vFHTV1zU/nFs1cbX9LeeXVyGOW17m+ZUVoHvy4tWnr2XQ4M4VCnKY9z
0WPsqy6dW7/ag0m/wxbPGhEYm8JFlUMyoth0xdcIA20wjEYByD0JSrAPVEoEyc0eXO4EbMFyMZvw
WqHnrQx72pJrfJ9O+deqy7nPWtdhQjHrZtUPyvHd80itcsxnetbx8pyHAtl/cudF5MsyKjy5jdZv
XU+QiZo7BPMOj16KZct90t0Q27SFNX52EmKWGBkndV8CXrN2JkiGgEEqA5Ue2Wdb/eCKBFCnMSgz
ktDjydzNzCFIkvQ65A90C8rL0tgO6UblaSmb4XslHm03tH7EIehC5ic85SvGqCO5jN4kPkWW9uBT
uNilepadnKn/UwcuiCB8fJqbzgy6SvP36mKk6DwcU1IX5rIVh8nxDjeRf2sAxlGr2RwZJ6KKb/jS
pdcf9Jz4OD8u/fNcuOL0P6QWpqD98l9oPaH4e/BR/v+kls9J9wNhWVL+Kvb861X/EHs6f3jCMWzd
NmzP9Wjlvus9jT88AC6G71umZ3Hm/oJpcf8QyD3hu/A/xr9hWijCoiB10H7SrLX+e5gWNJ3vmk/L
832qFaYwLJO30x2Tz/Cr5tPQRZwNduxcfCwyR5rg84PVP6Nsa492Q7ixV43xvV2SCqmv5omC5kxD
Ztlh6hGHwZquv3x9j7ff+7/KoXissIl2//d/6//KjLl9HIg1wrd09KdEAv3rx8HyaTAVLuyLaRse
d6643qfGj3Fx6wdRfvNrsgts9BYUR+oHyeE//+ffD/z7374N13L4dn0fyrFSyP6igPVTZ+18w7Uu
7Ry+YtkYXuyZVkXflZdJhPmOwXexHev+rmP2eOMh/Zj/T/Sz+ru/XX7Vvx0KThXOFdt2hCus3/72
Np7iaCBN7wLXyv5WhQvcOKZ1BcmG2xRAwgctjS6067PKXaHcp288D85ZlRJpTIH1YHagltE+xjT9
u/X4n78YHQXyv304BRvyPKH7rv7beYL5YlzI8bQueUjQY9o1rzbPoH3ThMgWuoQ2WhdHzLfwsdol
gclJcciHiPn7aLzklbacwBE30+zt//PnsqQm+bcvjasBwJDt6ISVyOv11/MXXhdVxjmxLjFY0UPU
hPO268kCKUP/T2gs0UeS3w+mkWtQGK0J4ehow/4kxLJqiYvJ8MZaxtHsxr2TNwt2CiKQNEFI+P9j
70yW40a2LfsrZW+OawDc0ZnVq0EA0TGCwVYdJzBKlNC3Djiar38r4tarm6ksy2tW45owSaYkBhGA
u59z9l6bJJv8wWQ2FGAto/v2IhrynheP4ZybZNZpcucPRLfu09h8czGqsBHLQ7aiJEhhfL5RpH0y
cls+MxV45CEr7gMmNuaQW0+ume9w7UJqD5YnwpJ+qVr2TzEoV8Z+Pmeq3PtmMMk07To4//3VssDU
/3a1XPQ1rguv3nM9af+m8M4tEoTLJJYQhYjRTWI0s65j0WDhMqKjQKeywrYIs8ZNNn7d/2jIJmIo
9v/2QiyLlcfiSeeB+g1yj9rUBC3I+BGdFaMNM72vzFg8r+O8b+3hheQ9VJeLOslYHhEPHwffmF//
/mL89c5hRi996Tie6fimg7D+j3dONrSokZtRnnSc/jLsA2LdNZxRqEqUJzLLd7xH/255I0HgL9ef
Fd8KAn42W8Jvd6sJypuZWilPwnQOc984kaHslybxHxuitHd5YK4nNEUXe0AJV6zePe1kfNOW+Nz3
zr95dOy/rjeuKYD+2C6gMGFdAWJ/vAB+LCy9Ing6NcWAtn0SZyqTex9YP57M4Nn0F/QWRkZMrJeF
ZTZpaNz1PZbl9ajWOotE2lr3oMwIrkOjQ/TlUhKWWz4Lk/ClZkEI2/XMSf2hOVe9gt7dsHhbugp5
3MbN37+Z9l9XbteU7GO4F/jE/v3Ojm2k8rFbyBPFQXOq1zZ+6HsYWM6cVvs5R3wcB/65NZQRdpiw
jiV5x9t4cd9E03bPal3poaJVa8eiBpDgCeCefRE1bapJtRIn7djGpVTJNjahU7uVVW3NsVi2xpJc
g4WIv2M+v2wc+F37PFD94e9/Pe//ct9ISfIE2RMAXc3fHpeiDDBDFi33TeF0B8xEFYBTXu5Uo+fv
9NeRMdj273/k1Vjyl3vVdYUPuI1jiP378zEzBGl6rxOnjPzYZ2SfyyPtzkerxYcXOH0A75PcSFJy
/NPtg2+H0v0ourr6N5vyb3sPGz3EusD0ANfBrPvrk9qmAwkFXWvcDTHTo8wyX2QZEETrwj5M52ze
21Nu7mjDuQQAGeLeVjioEtULKnWFSqfEMEJH4aW2UIz//VVy/ryiXl8bvhyPdjgzLW7A6xnujw9R
W6woUnDnMROuQtcova3lDFi6NGk+bhKAyRjzKuS13ZuejYViQJ5dxf7DdV9JppJpeeeZwMmEcZqc
LEYEhvQNBfOO5vmpwO+17xtu47p2vANEnG3AqYz2jQq2s81fzBcHOf0S47wcnfPclck9Tkvr4mdu
d1gGH3+YjJ8QG2E19oMtQJO7oW+Tncp9qNOkcTFB5dxHF43stGLeoZGothyPimhZMzvK0RJZpDIc
JDaGx+mQWU1z+vsryFv45zvN4egLh566keRxIVxOf3++hrXPHGmuhLwDSgFj2HHJcErXXZO5BkF2
1YO4Du/LbjSj3BgURF6fMhFBRvhPU+2/TLadCQAg82mLmk23kOu0FMcc8F45LPYdhV2+49j1VskK
ICqp8SneOMD6dPeWa58v8NyneTKzfUm8ANR8EvMsCAdFYXt3ta9ySrGJBMc8CZm82rzZ9IVTmSxh
H8T4OG9NwFs/MIdBjXH52iS8fQ32XUQq8OqN2UMnRDvq+7t47UOxtik6JU3/sRXNKUvhOfkZedgT
ucPjtFxqZi1xSRPYntD9DrZLLnfucQtN0NW6WYTr4h9YN7IndxDGvhM5LfL6S9kW+rim9XPjO8+s
ayktlEj1pX5byEkBF6Ze8HpgMUpNm4htYw6ZisYPsAlR4uBiGFhDHyZjaCLdrekWDC41sbXuETOp
c0X6H87GxNsWolyQmJAKPCQ9LkqyF3n3bEDsNfBE+uMy9GbMvmZl1HeCWLK8s796JpV7loyoqfT8
rtiEX8ryLa/zr8I5lCAEt9ZIq8LT2XxWaDlJXDO/NDpJjqPlvI/DWG5b6nA4O8tVARI3e+WVdTR7
JiLjSou7HVIRsZFtRmCbvtAHde8ZNu/XudGnuqfTPQQMTpDUkRMe7zBLDvsARd7dsi6f8jqbznMu
Dlh/U4Q37s969jXJiAGNyyttW5B6tpPWCO6ZrvOj1nCZzDHDRa/St4JoQenXB/S++tmzec8nwUF+
GJ+ZkBXnuKQbmzgxSpociGPRpK+y6Lyn1GIM4yccPMi020+w/49YQ8sINM0v5ark2dDxr5jcWFjN
BXEQuHv284ACRTnlel8njKFwtjesNdlYp5chrohOWH3/69T2CRgHNGiTd4pT2e45qI4hRusJz7hG
NAAG7XXUBJf07X40YshganlmaLOHMz5fDMcNRZU527U18SNxWyN1KZh4eQbmiPZidyuy89IhLjGt
RdT0I+cZi/dGBLRbU7v2eZTKKeoSfAC3Oxwh4XaoYu7UgM+sLv4VMO06NWvzAakAn0CwNo+T31xY
yWyQoWuwTwQAAEeZy10wulak1HeDR+NTLL7l9fQcFJl9Xumrh4JKet+mEsAbGgJmv7upW7oXJQCx
yyl+HPCO5RiHWD4qtDfuz6wmHNjB+bVDGGeFQaGbY5WsJ4WHZSPzPN25a548LXn3LsWsDr2ik6yS
kkB2VNY5GfNayu6RXxBrXt57x9iO32UQL6ehan4ZUk/3yYgWELeCHzKNpxHYj9lr4nCH1dkdc8bl
M/rV3s64K8bR+xjODok6z42tzE3rc/CWnugfVF1gdq+qu9KsBfqNX8FkGfcEqb+rcugepKfpEq7f
ybub7upxIRugQEjA6ONrZkI46rwvqunfMiuOVOOkD25zRUHFCbouPyggU0yogTwBSYEfOCOlC6/q
6/3a0QCgWXsZZb/s0eSbWyR8yJzQbOOQN/Jz0xmfe8rhvTN5uM9LVNQqaH6ghAGPpBBoWFb72BYJ
2krAlVWTxfd2itrCXusXcwYu5wZoKY31LXUWgR59QXFgeCUtaPjJnX5D75CPldoHtfJIEmX8jaRn
Crmk7jnzrQPUvPsct/+TCHZ17Ns7d7jS4h2Aj2pqsG2ogTK0sa1X0AbJ4CWvoyU0erzqUy/z+WxY
Rfy5k/InNIEFWNJSUEbzSjSxQ09lC1cQUVbwGRZ7cyHwpIzgRhH5meIdZbOuDyRFbua+xNUSd19m
TmgbSyZEaIzjfK508Jou4Nw7pfdituSDkbpwIys/6mb6iKJ2ltfkPJuIzCqJmMNLzEvWBMWbTrpw
svJkZ0lq6mp2jkqRj6UH67GLO/66HM+xUv69sd4jUcYucS3OairjnT0QQZWTGEpX0QdICtvWQ5ix
lpwXX1Zlo/aYZXcMWJ3AK4ClqeetVfnOaSnWx3pg6NzbeJgqANHInNUrzTHvlFQ+8SBF8BZXbkOm
coACf8iR2iIh29T2LL5oaeldm8+YW1mcxFqwQ9jq57qoJKonoY91DBXNoBraTE43Ik/YT9QMUZrK
Zdu4xcxNYj8xIWem6FBLBHac8ugi9vTcQW7bunz1jLk8C3VedG8cAvgKEeaRZIGgCAHfbudHhckA
2F4SkqftnFvb+BT0FqpqQ2MoTBJnP48tZXzBdCjtPcLoURAx+vdD6CTgm0xPPNhTMeIFZbTSTcHX
Ti1fdZn1h7mS457wiG9kr+qvyYJdECekS6xyUUV1Z8aHYo1pjl2LC19O6mMBfcECmZkn8LgwaHFs
bDtZ/6qUSCPfcMQZXMkT4pbqgYxwlFEYn3bV6J8B7PZPnMNXflyQECXl7Mq2T0+lwoqRWD1gTWfX
ejN+mZT6RSxbh6TLndvgaMXdlaqdL8wt8Tcu+W0z1SV+DxkYep+tlrmbme4aM1pimwjiM1RUGJQ5
cVTuNDqcg/BugPZCmdv5jHARnTjz3J4ybUNpWDXDtmBvouTbBYgOqMf1FLkNliArcB/6psOl1uQI
02U6IF2xTMab5SUY+48Oo+dbhgGrHOx9ny7G/azkVhb5eFGxm0VkuwfbXgeXnOxwiDnE+ZJzixpt
oOXFeNdl87fz3UAjPCoWlsVEF/4hbipSuatmwmNg95ERoDTNRYXLV2T5/VLScNh0nYFs/foT8y4d
9y0OsU3hfCPwdTrnCE0ZPQ4kw9m5c05XyCnsvPZZlneiGoAy14tzRCLkEw3lFvczOziIKhXwvIPm
7Mk1Yme0ttMa/GSw+CttNGQoH9lh7X60bU65K/FkxfkQERv0vTDwitmqSqPJ0I+atJ5dQGhXioZm
1/aC/Kl+PZtCX/BnUqjI4ZttELk+n4yF+7uy2p/Ssd6gcfB02ei24vkag5Sxd8gfTTuR2aarr2NT
pAdd4AUzG5TelvvMGBQ6kE9KdFenb657ujbD5lSke3i9C1XKr7kmRpOZzHdUgF8ceNxwZXduNuOo
JneOQ5yzA3sBFHVVLzOPLBDQOgun9k35GMhJw8L0U6Gx6DASl0ES77DlRP0yQpVMrXvZ9XGInefe
sH2oPPUOczBOzFc9WVdHqfjs89/F4m2bhuXNmQuU/Ol89J2rIMLBp5Po5t2slvfRyg/kzv8A32F1
NQnC5YsmnTpq/VyiEJSHqv9sjJkdVgVaVUxyIuydD7t06hB/S8m8pUMWQg4N/sTvmH84YiPT3GC+
qgk8cS6LThGwdQPCi7Jgdt0qkCK5wduChGBaGhmmSf2kzS7MkMNvQWlsY2FYEUiDwlyIBiavLu2v
rgOvQ/7gz1GRI2BXE0HiwAU5/ZL6ocYmKk2p0Ic0lyaXw5YEcmgMPpdieBlb3HFlZ+tjFGB2j0xJ
lpKymOPJqXxMBl3u9DofLHfh3Ktbag+cV6nTUuwMCnoViFiNacXQTgH3NeV2TqZ4s7ZKQuMZ+rBD
mGlhZttS9IEWxJrilWmIpYy4tfWhKy6GKL6NhfmGXMffSZfc7WE0QuHUD4aHyTqGQ6IDFnQqtYgz
or8LVDZGvrQ2Y5f9pOI9yBonRC/jOtK9/MzG8MhZ9EOubsOaxM6deG3EuXOKpOE9+UaW7W0oe4K0
ol29ds9lTb465FP8TH6644QO/KQ4Vg0a9nFmlfPMQ2t0PxeHEgO09J5l80sfA0wMaCU5ouJYmRjW
pknsqzm1j6pqhNLkNScizqAmieKFqgI9OZHNXlsTZR/X+zoRC+uYe8CmmoHawkrPphVsytGr9nHx
4afOz2l22DPI69zBPt8vs/eaxd2yLbqUjSCPt1WVgudOkrNpCea7A8pa7esupMZ/qtriguDlueUQ
zPqBX1oawQ9tsFTqnjY9Yx/S0ueN6xs/5s6NhHZexCTXjTnFn6ZefOCYAcMz0jivPIa3XUZyN0iE
oNjGlouGvsHtCIaCe21wYUuN30X9uJbpvJkCw0E5t00MF9FeTX/XEU1UkW63aZrvJCJDpasTdSjs
j0JPaguPkexh5I6eQZYSPIIz6luwydY3bTt96A7lOeEgGBYwDmoPMTO2LI+Vdk6/rPuhUxc/dohW
RNSDjkg92bAJtkYM8Y0XcnRifgtlkm+kNa5+/jkSnQvZ9ghXSqp176nWqYpcgbfCtMo7x/3m9BgW
HdnMD4s+xLltbUTuVGEOiwwpG9eYW9fn+uMfBii87YlDJGen97ayknc+1QRLxffsrZkDwEXz/F6i
nJwNeOGVb7O7jAJ1SsiAinO+A4IJP+G48TuPiit5lu7Yb9pCYE5dgLepxD3nPbtrhfi2KL0vuENB
CO1xmVkHu8Zi4er33vla2sOHERQcT4a76xZmz8sYJUqeAISUIVWO2DerdcYGjqbBRNOI7OFOTunB
q5LPtdn+shKW53FuOeQGlMMOPF2/vCTscrENwKMI3EdjWABQg8tbaU8fPBf3sm0GzxPkjVLV+kwL
dHohBcgCIo5t2g7oEom167cOllh2H3S0JLgfhGUVXSiWIIwD+UbH0yR1Bvkj44I4SvV4Ffz4Hi2s
q3XOqI2INIYi7Dpv2SG+t/dz0/10At+6d93mrFmG7ywQ2ETDeTtTw6e1zYaIdDnnF/6d/HL7rJzr
/JIm1SNpTOvxX99XgwRGgHucVafJqKhMNLU2z8Xty9sHipKW3CKXHbcVKg8hrV9VS3pA1t6llxZ9
sMlpVqMZj6fjcP1ef/veMqQfaV2lh2buk8tkG3DhlXnndWlyuX1w/s9niC3MEKd6jyLa/yQm96ss
hT6M7kzTqVRTcEwT48zMhy+9qTtj4eYWKkJ0mMwJuszethAq3sicaEcMqUaJJjnTE2Xi4qPKwEs4
EvEU2pX5RlU8Ryhbph1yihAYqo3XY5tV7QfS8gqfcD6EKtZP/nQIauofr5HFrjXwe+BP3xSpaZ0I
kOONRHXPr6RxS49OsYS0tu97Z9qlesijkuEhC2clI+/qZXf6M3IGBVaP/hhS6mPhjC95njyMZYp4
tCFU07QeaMokYbZSzQUEP202TGmLXZaDu8Pg86o68Y5N3oWBkv8aV0IfXdnxAF17jClQfAPtWeXQ
pQ5pidJI773+qOSaPvuWPitbpI8jrlQLSMMk6/2c0REVytXn60o5LdAcEE5xrK1zcTKSyaEhonB1
E1wQNauqQpoePmlp43D2VYd9Yawf1JqtlzYBfsImNQPJ4uGJcxygzmgdpD3ZEUW0fVTm7JzKav1Y
RENebbPee/aQnn2/IyyvBQ03L3HwABujdlT/ZBZecOg5WmzWyvJeLIfNJE4sHRlpUZ2UUz0oB+FI
CYbtkFdLhQJxgd82DUh5gfISl8AjmnbJnZlZ+XGG4m0YPqSMAeCXVimSfVs3jyatss2MncWryMGN
83Xr2dOXKjWSiPGGc1Z1/eJ23YOT5cW56XH+dd41lYJoC9/mJdeJ7e/ZN4mu7B5rU3lYHn3ryUmf
kTp2eACy5ItW1cVvLXK/2t2A4WSTwR+LEFkTR4v1dsvT8q0xyvJQYe3flDNpRN5S9ofG+5R7A8s7
oY33/KyyAJqARb+n9s76lzI/lrZsTk7a/Oi7Xj3IsskOq/aRIC3srrYzvwXa+4y0H6JNj62XXz3d
txUqy3lOwHeLOw6qxR4jsEuFIt3TXF/BdH5UyCC5n5ZHexUeT+OVTFLGAfgJd4SLhLuYieC0ufrx
n1HeseOP3YlUky92U5khthrn4HmFcfa7+iVYil1gNEDgXPb/YSgr8Cz0TxJN4TMHyZe+jd8N386Q
r/rPCy6pM4KLT1bpWCdrtld4gXkJct/4ZC5p82wJcaTc9qOmg2d4Kz7tpkuOg3bv6RQljyNZNpsK
/ndYoEPfAw8171tTm/elzK17ZZYNQk6JwEeBytjcvnn7M1Pt6Hv/pUaRbUhXPaXSTF+mqVA7GP70
30lf43CacjKpq+FJB3IgEpzgU+IQCXQeG+mcm3gW28pFvh9UstaI+JkEiHGiO1Ine9A8VouhV+a0
MVaMyw3Qvm1H+UMqp/saxCIAKlEtkdfgeaEtiiUCnbVvMwPnpTPXwv16bHPK5zK2QzDS3vU+fk5X
66s5f82neIxESfilFMVZ4fzlPUgbHoPZwOsSo0etOXqyYJnUodu+R+zK08irZZGzq4i0WU52fnZA
aVugRU8/MtFcfYuRLet7xvly02UObn8ZRGP/EFCQbaZ5AZ7RFekPccWPrYax3OVwtMbUDQ6+wpAp
7dE9msnnVhM/e/vAc/S8yvyHNPyrc27uWHZptazX7IlxAvJ7+6yZr0LeFkPwljhVeqdDgg+Woh9h
LwwvMDhgTpTDVSl9Wpo3rbsuDZSz1t1qoevV+jqUo+6fho2D0STSvrWBEWIxC8IPhNsDukZL/wQs
hFvzbJgszWZizGi3rGMlUg/lXlkeVU8RYi/uyzK5P9SVHpm7t/XVep262dmT+PI09XjoZ5br7ezM
D2gH6UlpVMiKyyw0wdhjBn0KxWmkBM5pY8zvUkEEsicGYmfGn1Un5yPa+JOxTsyqOKpHbuUADaQb
jb78l9MXRDfZwYEuHPkyo1wOhb/PWkq+xRUT8Ni+BFgSfGox0jxlOJF8J/k5ys69axZe8ewY5HoO
rI6UZEgy++QedBXM2yrAKmjknLJqwuKqJhYHqtiEKKdNx8q5gauwoEidJWVVeU+jqcBaRQCJSSsC
M3LwWWh8/FNpvMy9ee2AbMiicbcB9C12jSFhThY8mAUNqqDs3zS15DHPaKxbQG08vNYMzWJNYMt2
nB0iSJVZ7May4nrnCBYnTOK0enDqAQqg7NzIJV8fhXUEHqb2dPn3iSufW0ZaobMiZzZGhCUj3p0h
C7ZjbkraIG66J+GeEruVUc6ZxFwMnETeSmPTEN8yyyYXpezvcdjCoJ8taHYNeIO23DNS8ENcMu7W
nn/QmjOo1mjpuRxD6S96CfWOv3YfJk2iCqt4tHTXls9cDdu0ffcKOyXM6mlNkTivhfloYa3co5zB
pVr7l6yS4tjYaRyNBhyoZhrDpukZY1v5trV7It3tXCMWr0jyNJsTdD1+Nx8Wl1ez37Tuz05W484L
iidBnU3hA0DUuOaFAPlNCPbwLXmI8U9WgQk21AqmkOYACtZidTYN6xJM1DnDCR3NC3U1/xjDlMKG
49s2T6QXxjur/a5ohh/cYDo0aRDTf31OpC6jwY4/MBH+dBIS5HWMJp6D31uGnmeDcwnHSskorfOo
g7IUg0zXyh0LxKfUql5M20+2iRt/m7CHRbn2693c0yWYFLqGgmV/jzFNREPlHUpTbINafI6T5FvQ
wx1oBebz2vWTCE+PFTVBxqpAtYrDjT0xZpgq4gj0tkYpM5eo4umwK2FfvCX/PKSCiUfRP+f9+GOd
sScGv6aM00LH2MnOpvYU11jsmO75OU0RXBer+XXtM1r4GS4mRN0sQz7x54HOtmToRF5SFScKeBgh
P4L22uJgIo0DqwjzvquI2Uk4poN7yM09E2F2vHJGnGUtZ4sWxQ4Z2SdnBo46KXxPbt9eGeFUQw6H
5qDF65YRhBEVpfsEb+BtMfFuES9n36Hi2y6uJHjDFhhylZoibDcsFuJ6exu/nHwxo77vMFUt0tnT
nKblYZ06GUN1Ewtr/NJ9IBHj8fDVhxkrG9bUPG1Ihm0je7R2hUUTaKIeD8hXDldNI8P0d920fiJu
8ylY/T086uGghsm861rdbVu5zI/aPOXXgyTNL6gZcJR3MV1tBnFzjwTMyl9mSvjT1EQC7Vy0cPS+
E0HOmRTfaoiyhmSayQXI63byzsl67qBu/eYlw/Apz1LnwU31w6iD5MlW8SFwpuK1DH0Gqz2RIecJ
nCuN5RYagME8eTI5xFdy0YR909LwkmY3VkeElu1Zdfs6cD4Reffulk17IN/5QKi799A24yagT79b
s54Ig5LCorIpnyxVPmSrPlWjmF8qRoY45YbXNTHiUypr/yzHlPMV+W4iiPfrKMGIeRyU2krltJwE
dTC437ECOLVm3bZRLuP8pcba1/ncf6P1qYwnmC8Si3FBVpOWyYuzZj9HYOwRRXN9XzXzxRn9ab/Y
otuabfWjXjUlRq7UQRj+O5ItGxeFMD9j94xJPBfYRQqFsTzDOul3DNxnyAwVY3H4EVIGX5rrsCO2
kzcxN19IDbcwS07JgVPpD7vht2n0iLuhqhgZrWTyDbmHbXeACN241iNsH3NfeyBLOAEOh6w1dpbe
AurLdnUggeglZLvXOOwDWk0hGWwmo2CmRKCx+1cnqT8ab/whO7PYD7F17zSufxaZPhSoSY4ASVsw
iCXknUbsbasEuOewQzND8iOVth6nCQAUNX99Uxc+UIgxgQ9t+oqe1Yj5rhPfmUdDN8m7Jyy8ci/8
Mg8XtwN0qnr0h/UAoMZdiMI2ApxIMW8P3cvMaZlwzfIpsaq9K6hEq66AEN4TPszqNgJu2ixxxWlL
dvY2wUDJodfaj1nwPPaOeRcnIt0ks+9uEaaGqqvua2dKMDMVZE4B/dQGMAyIKowlmYdbaWXDw2TT
jdPF2+Ez+hZr3rkUcQR+/xadQXE0WTlDP2MoSkO3wHB4XDV3e7xJITXTheQMTUcwUrk6EOaY3gFX
g1ZfMs/MyXH63I7EXZtXSh6Tm9BEl3oN86Zf4OmFrcYVxKcn1s7G2BfqFXlUsLrtKUjzE9bOY637
r71XEStwnQ3iJ/dDJ85/LRnBrO0kvmNfNQ+jv97JcqFC75IkGtSyx99XnvtColKcpbfxsjQ5GkZh
vMTd3i9guWYeE0OJdsT1QAnUPz1c7cncynMz4ItGogKXxED/6Tr2oSVdkXfpwag5qgos0hXqGSwe
/cEYvYzp2USzdQq2C5M1jCQwMt2WOzQFFEMbNN+YeOLi2UJr1lFeK1DlIJ7HY15QUBmURYnNSBx+
wRzSG6dA8NJsl1UUnwm0F7svAnzwbv6IiOrVRJW2aTL7AnjEwMPKCS63u3hvgcNzv4KCtkifoJaR
zNeNOf9Gle2zuwbmLu6dX5DPyCLwkQxa2QFfdMIEJLtuG3hc2mC6YwO96HLYS8rSB4fIMKb16mz3
BDqWboKEdmzP2sU40gHFEA3xlropL91qUX+CLKVzAK9oQEu+6ZcZvByYBQ4lKmXzWgB/6u6Tt/Co
+Eb5qTXHdgeGh365qU6rSu0INwS7vXbWy8iVQ08z4N/hR7dK95s18MnxXBKGatl4RBdzSOzhIILO
psI1rJCGRM/ogdo17wFhehKPVJAgu7qykjGEMUFZ8IzlVtVs4e4tj5NjcuiMlb/1x+6MagFikFwf
DbdWW0EVFto2QLDVG8BywA6/9BDb93rB4tjb3hwN+UAJKvz4rtCfwYco037wGiiXc2yqnTejIEm1
h6G6Eztb0nZfZiY5rWZm4lf6OUEq+FKB8gL36nEawmBMJkTYziO8Xv0l4/KFZuKsgAH6KE+C0zQH
n2BmfrfG9MC5cGTrxbD3rw+37+k//4/b94zS7NgRxLzxST7YEkD25ebouzn8/mkvun16++btQ+dB
AFHKhWnc1/2+QaIZd5g8cxvPp7Fa5Ejfvv7XN71rQlXH3oXX6vrp7U9iksPzODBkJ6CQ+nu6ct3j
ol+Y3vOvVfV6ihu2yeIWHXX7yenN7XT71KxqYsXN9He/YfdP/9c1heRmqvIWzqGZm/+4BY10/Hp3
Kw6jfgJaJJ3G2Ru22v8rhOT2B8xrzhBEBT+8hZDcXq2VXOPLbp/ePqTXX9YbiRbospxjPYbjygaA
Ul0v+8TjX1bFcrgZvhirvnQFBvRbvEVQoN1zXVqh17iU27dg/EHES+SLrPKKFRSnf1LgwszosA40
4ddq3wjiDHTMmLWrknd3heB5/es3tHYr/X5v1a9KCronV98qqQVeeFPZ/X9c++vS/vzP/3gHm1JH
wLj67MfwRzOObTGDvl2qf/owovfh/X/8vJl/Lu8Vf/M++4Eg//1PDp7//Zf+28FDLrJF+rsFu8DB
EiKQgP43sd38Bw1p65pMdW3LSRdVco1xIP3P/5D+Pyw/MKG5BwKZtXM1TFzXouv/sv4BUc8UHvMx
75+09//1P/9kE1G/ff0ny8z1h/xBqIsEVdB+ksLjSI5pBCnqn+WT3WzMQ1cq62TE1svQd819vOJy
aIQDaSX4PqNBvDNHgI1eOZjbBiv1Q0+uwylYrcvtK6I8/LuqDJ5o/8knZoBfu2adTrevnBkAgcFB
gvos+SEr82dtq6fGMOSZORsCRKvF5FHH2Z09udtxwY4NYM6hYdl0G4Oj7GZxKusgurp7nmf9jWGY
e2Jm8kyLI3mw+1p8ov0p2M1MdWd7/nxsyLfgWj+qwZifa8+lfHGvT05gIgnqxyo+Dfl8IFiH1qM9
uBcQJ5WdJE+WAzVkIXOSQ5aCogo86t0lq66a9URLVkNlm62aRzmnS4tgaJvNNeaCNAZP4Qn5tKLj
C0nRfdSxbbxA0nsXyM6eZlZdJNAGL7r74QJLePEqOe3XvKTyp4jFFrK8Jfj2OYZCmfByBypP5faM
U+bTYDOxKlle2JRM/VIl7GudH5z9Ed8yJ9nqGCOBOvD2MZETwrv4i0Y1ECsHuFBOk1rqh1ZCSqhp
YliDoS/NSEavTOqfUNC88zip4MVf6X3ZNgxwTXNOFbn50Ngx1eE1kj7T0OxxFOqzO7gvrpnGe5t1
CsGnVT/UDdHAXuWe52EB6Jv550nBu0+FE46OBibNH7/kXqSNpH/M7F/1ahlZGOSSGAsD+y6/HfVa
4j66pKGeUidhaoHVpfL08wqT69mZhv3i2sMFIMO8NQj+iThMOU9Bae21k+fAk4y3cgGMOwzIneOF
Y03ZfYZl1JzwJlwnZe0z7ciJsD06IUQwMwMo6C3Zs2ejK2OEScz51s/Bh8jFtB4VqIxw0mR+ezUB
AIt4GK12+nd69D+7OK6ab54zGAae6WPWsn9/4HxFlACijR4TEGIilnUYeLE+Q60EUT9mtHvH9Ejg
2suQJtaxztQ3Qo1UlEpqUCshgOcPC9bjX01zNo6N35cAnnvL8jAHSN9Fp/ybr8TIStFCQkpw8aXT
sSwqIEUku4RlOz2PAIKOpiagSHWqCP3Rfass03iCK3Pq6Ux2gei//Bdl57UjN7Jl0S8iwKDnazK9
qywrVb0QsvQu6Pn1syJ7gLmSLloYNFCQ1N2qrEwyeMzea1cpweAhVSaTcu8GRWwJkiKMPkZrZFDJ
LMYqxneXzw3KTxq9+N9qMtXZ5fvz6S5wFzZLDktkkGtTD/J/C0emG7QA4Rr4kApYTo4QBY0q7Cr+
x8hBjxX5PjJ9ox0PZk3Za6EqXXV2vzwwQbkMfbEH9ObSLVGnlrDBczYF8WAmTKy6nLFHNF0t/dCZ
YfFVG8iO0EPN3TlafJGQll8iNkWziKH4h64XePoAES0TRAMJ55JpIrqgU8oCow7zoMdgcClk+WzM
2gc7bBSw0tzYUn/D+U7HAI7CMTTrtkimdKGIAzsdUUAg4CfP13gBUlKBlEdTqLPYHJ+m2kj3cccu
KEoRalmIWhA2kmQ7/ixCgnaatH8V0uHmTkQbNKaGB9+PrzM4s6AHSn4Cpnx20pTdbfFeFB3LQbYE
GywPHYMq8eUelF2Vi7PL+v6T60xyPXdYitMR6krhg43umLu5oM2DuIvXWtGi01ngiLQQJu9qf5mZ
4MFdalGjPPCSqn08V8RD4GfB053Qx4zTeVp6YxOi+MET0+BHdsXKEMN310eSnaSVFpAGHAgR0cIU
MD50APixnTI4lPkeYkp7ijM6aRQpB2HjgOg7+Y7PhMmnA+otj2AcWzHg/K5btMDWsnFdMy8PUnWP
SFvbL2SGrNtw/jTECdPFGRXYYEE/ZZ6M4wUi3Hpq6TdJfwLIWPubrsXDbsUWQMtlfuFneiD94dly
Bh9+XDJckERd84UlU95P4prTP8C1pZ4FcLEnjRl4p28lWyOUCaEbbwMZQQGZERAhZ/KzXKkjF8TW
YVR+d8I1sa/IYznbIeJtQEzbdDRJG8kL9x+XUWQnD1L46NG913/MRv6crjwz/GL7MzGMyCRoN+Kd
oNAk/uJZU9LrHPnQxQIn1Rd+9oR4KXbQ35d+5e98OKdg4aQI+t4bdqg4N1XdvrSdmJ48N6Uo5wkQ
EgRymRULyZrKA8ukfjXVCEqU+nTpt3f7LuPJb1pjgFFl1ohGOHwxLfetIrhppZnlTmpWsmnSqjrP
cl2LKRBtM91yELPBnJVXaN/aOkRxsAnL5M0QrNMGp+Z2AKOKUwQ6mBujY2rngTRmWW+rTvibuAXU
pQ0JMVwGtYDHuKzzwmxblBlEN55SzSTt50iyeGyUOavKH6lJmLQK3Vr7sAo280zgFBTl12iYv1p1
LzE8RLdU+kxrlFQ5YR04JWXC+DH/8NFdc61x8jSL/Ih11KuIRozAtuXbUPqvLYhboF2U5FOpMUpT
70Ml7ZOeaui28Oun0DN3dvji9p+lT1yDLW6dDrxNE5OLTJvxEsJKD/14t0kdY9/jFzlXMRu5ONfs
3Vhb31ACWFfzW7EYFTVDse6Jd0HBx/y34FpsoYO3bLnahI1FhPUGeewtduRelOiCzGFMGPYAXlZn
XJ2xSJdqUt665rmehu40d8n+vqpFjtKgH5Ef1Timew3vkbKeSb37YGPYrFmuqozi0lulg7HL5lQL
/Nk2Dxh6tADQ5HE2nGVTjxAnwrHc2sWTHZrutmeVjAXUvsKJJg9e3ZGIKuFBxdWVQcqxbimoZOsS
fyn7K0Kb+nFA5hdZizzXMxFXALYbaCmRw2C2+1EYXnst+n4r3B6Mh1FfQym8m69H/s3zZnr/CC6Y
NcLyHMz+zLC24bVB7yvMo9M4H1AWqxU+xezJmbWTpQyheUQJWyXxofPrmfV5Ea8aDfkPqQovYW46
+7Iu0Mgs7rkh3Adlxtpl17Quo5IYxpm1frsQaEikYnzKIL0V3qKfYJzb27l3f45QJOlpM8X7R8E7
lOYPtF3pPptYqltisgKHocOWkfCypioJoVrb5TGPPGSDffQ987PysckSBsRV9Q58Nz1Ks3+Ev9fh
PBnEVea2cUr6RVtpdSfOdA+H3ELj3SEqF23HSiHq6q02OteqvGZ6kiJeKFcmNu82V/YPZW3sLAsU
spl/0ZZ+RiZjIjJe3OjmRv5lTnQKMqINzuz/RiQgHQ+jhzKe5nXcKj+93nCb9EzwF+VDKgnu2VSi
vo563Fw8zNVAQUc8NhYcj46bECaZsUGWMZ8Srzs7nGlbbxjTlc07FuioMEFzde0aHyAPCIvxaWO6
/GwaN6OlQXNjvANFOsWOU4bTcNbS8VGrECHcfweNk62xWyc7HjUlWx7Nes6NmOiQRQf0hr++BO4C
PoMANxlma33gLBfRdIAKHz4SEmHrwA09L/xU1L0JcK4BjDnpD3dj5JIa/maxvS+5W7M0ItVtI2fa
kgEhRlBG1ussPxBtd5tKHbCJOmr7KK03tOZ6wIIlOYh+/gwTGLy5BynTqsV2bA3G32lLqENDcGaM
vDiI4ydGID+YtlanzNDESzsIjN1UTTklLXWL/C7SOvA8V6BUEi+8nHRfZsmPKdK72+DYB5Mgb6Q6
4MqjqHlta+HsEqsboGSF3W5s2mU9qI89GY3kuozTWzb29ZqjSEfGGRW2f+3wB0B+emAB/zPRTWhH
MY4NrlWLWc3jFMfXoUXbPi3iW+TkJ5tB/c5E2aZxk3ETEuzQ4QlTb+4MxC13S+2JR5fFqvsKf4Qp
/DDvLaYna7hKy0rGuXuw/eIdvJA8EV/FvrEpn2qZ8QScWKpWpAlQd9Z0YdhGybaHYM8W7GrmKDIh
+xnM7eXW8CPztSWzwJfQXhDN3YoJccDgpMk2rprydP/Sl/r3iuH4lkhvGjCJ5j/uAJgPIA96OFMz
f0NgLFh0yQVS+vaQc5ifZD+pJTnUhoEgTLs6/9NAMhRensp8myS2EeBtsQ51siAkWJZ+jamUKwwA
12qWprUJ42LaxzD9Sbs3IiY33UMuY2JDRpR7bk06F7aDNChm9hIL3Dysx36gDcPIf8rexoEoeUhc
ZDUTekM/6ev3+1V5N9EOY3wmJeOBxVt9Y99dBO1k11t0M19jOiT8FZJ8HKkb29Gn8mbjVaP7bz4Z
dHfBmADdobom7hsiN9Azx/rCK+PldTWceGr6NZL1YpcOswFOfGbJZI5HVx39nUdISNTXDb6N7IBZ
z6ENrdfxNIY8t7AfViVBJ27J0jiMK3WlL3tfK74yuGwR6K96cuiu0jvMetZszIzSvB2cJzaBMEy1
/BShbZ16Qz9aMvlhJdVXWlzrNLWNC1eUvgH1zCZV3uFJpiwis5GkrNjMPkgXD8DTkmhP0h0POW5l
/tzZyW6u1k7Ykx4GVn3V2D3UeuNgYrk7D73xFZnqQYssHyGjYWxQUENNxy7JBts31yRwN+shtjzY
6dRWthcnaxyjyF+xNGya2Hskm0upq/1i17ZDeLY/PE6261iKJ5NBhCbg+edhGW31yjvkdlW92RUD
/LAkHWuR+EWm6cPo8o35WHWOt4dGuuyqybj6klKD2T4BEFKp25ttQrBGwLPCPH5zxaRf8yGKkT2h
9y2RxJpGvxwSneI6dKL3pvDkM1TM586bd8yWkd3Oo3s2ebM2NPjG2kjVcDEtQXOTt7xrLesnn0rC
bjQTa9TSxI+SyLKIcVv1Jdu5FlihHRePfZO+sSBDbDh0Skui7gKfpClLcAD4RfM1zFrzbPcIIFvL
PYksna8d2sLSu+QjYhv28eZel1p7BmpwqfowO/HCvgDmch9tdDzkcBF0dFc06dTcWxLjcJlZt47I
PKgWMiZ6Q2l/isR6o8p9xjc6uIY8TGWHgm/Mzp4NTTppH2ZhIkZEz3jTGeQIqPBHTOdEk5Up4S1l
Tf+fXzDt1bilMSkTDHiyG8u+iMxGW6+qudII3SBOo0seuvrWdugcNMnwoKN23xS6mezujlWG5cGY
eoA81BcVhWtZ2QPGBX0jU2PZ9F0VgILW905JU5sa4/fM4E4aB74F8rfVZMfa091+P0pMXq0auyW1
GnwtxALdhze+hOFHwXPQKvbDsgLTG3pZxTnlxKdkSpPT/VcksrI7SfIj4i7Y/FWtrWKvas5UaJ7S
6j4kiZ4+MZ8sH+y+oEPjIAiitMLkyZ+t3an/YiKFBkrfZwQsxHJt9jSPpEtt3ciokfeP4TmEKGGs
BjFRi+IfOlHqw4IkhixA6wjKTF/Co8TPg2Gsa5X0OP22OKlVr7SyeGIASgjN3IuN0WkRILUgQZG+
tcrwPey74tzF6s4qHX9tKZB8b9NGDG4DIFsa2suYlZ+odPtdQrQYYTMkWXFJBjkJKJumTuYHUSwS
+U+YsB9sihPQ5SAyp+xJq5Cr5SaJe0BDCb7zxcmLjeJhVEMvbWKXNaGeJ2op2iV9hLNyKm0yhHgt
WqLHL5zSy3muou/n0UrcZ71x3ee4kRwJonQO8YygUQLjUL6k9LGaiV40zOGkVzmdCot+b8bqYIvm
o1pYuSY2AvfaGdCaJoVx673weaBj35q2n+7zGLMEAFAN8ZR3uP/QqZltqwi33CyNi+lJcblfK50Q
B7rhx5Fa+FbXuAfvQ8jacLLTwihjDfb7ewh5bkWdnO+bkHySECBoOd7ovlYR7rojsYwSzq03Uy+7
6ZphIGVwq1/i5nVxsRKROZYRyOI8hS5VWmMjYao0fSsa3zo3l677kS5xdU7IHQngsnQM9wwevLJI
d5LSiz104p4qGxHY7AMTR5E5mOQpukV2do10CjIPIbMSqq8jrzOo4PmRRIK81Cd2Kmi99oW0x2kv
pwzdhlyujksGSIz04FIsuMItQGtXcLj4sAGdX0w9rdd66zXrchkLa5WgJFyG8AnwnXfOLEvucw50
nrb6tENy+KNEPHZqxzwHs0OblA9C24W9uS5TvzjlUxcydiXAYsw7BCDqi1UZ3W4Zx2d7MNzTMLIV
HIqp398LEA9h5BLJAuHOJI6m6Pjmi0AlBcOxJXdkTSgA54XBJCYV62UZf9R++TS5DR5jzVSSgy+R
2VZUD3W0MXhCQfKG8Z1F+5ahB+A/0zuAiCz2egrPc8BotrVMAB5heu3brH3z8+ZV1vqlF6P/WhYX
A+nJysb+eS1KgWRBS7b6pLl7HhlskGdO0CZrvdtClBn1rvfYuz47aJVh5SMvtr3EPDWyfpCxXZ2A
yn02a8H97Y8XlL95QHAqlniLXbpdvZAnuL03klUL+oGx+ufOY6DTtso1WxBZZLEZjTJ+/Bb1P3qM
6kvSLj+q2JOYfz5p07JaHEfhrhNMxDp54h7lTkH8TZBC0dotFd6TOWeduVTHO6+CDxlL0TQcak03
z5U2PHZoqS4INT7HiTZSefpf7syfAlWGKqUnIqd4jws2CulGOuE65Cl/LBFhj8wUUnp1NBLMm0Iu
2iICBGwxzu5Z1Ww5aNptzjFO9FQXnazERvZoG82OPs7YejU0KOSDm55K+TWV6DSEA0m3MnXc2TX2
OZLMmNBU+ub++VO6sdTUFqj+Vv1JG7py5xlE/Hj5kG6FI6mbzbe5oAibixwLg+DjcCF1RBHW9Jz1
AvoxjKx5a17m0tuKHtmZ5pcWTQVNvsyQk+P1qs8aQQIZz8qHeEY7ZoDYd0CuUQlON6wBa1S89Q4J
UrcunPnnaDjNBU/pqu0Vk5xJJ5YU5OOxPtrHAh2C5RF9ySwpXccjB6Hs2VaXprdSS9/1ndElPVDP
Q8igsk5MSN60M1NNYmmqxTFab3wAETLglRHvaBNGtNwFk7oslfsEx9kK+kKv+8OxDSHii4gpJpVO
ctyYQo8O42B+9jJ9uUrLeSqLDNQoclw7tm0+Wr9fmRrTva5Cq2m14XfA/2v6YZ5ZeoHlNmnC4I45
CUvGXCuG7VqQpcDaGVnQZDAZ/umWojlreaQ99yx3nGr2/xmm9GHzmbXHUz1lw2YZsCsVUAVSzJ1I
c0qCu96AkFsHKGnjypSUVjhMvpsyOc6zMWx7k+6i1DT3aDdw3kRc7/1FpxtwS30fRyEBZpW4zY0f
o5RliU41A06/BZDuMLZxLOY7zN/7TdHgZ+rrsdxozkc2tiYqBc6d0XDxEY7NNqrtI5WXtc3DlNgA
9EokIDMKSoVFtGsDBab6EmOy/fA7+6Xi5FhKFlFpeDHnoXzUl2gN+RMcctb4tJmifvcMlKGuDxC3
BE2+HuDHkKf50tXCP0RWl5ymvgWIPS5QLor488Q4K2EKep/cm1zXrkWwodklT4hXsrW/wO/raHN9
5KIBcVj+2+B7V5kt9A4h0pdBjtqpr0h3vk8kepMz3E2ptrx0GSGNjnI/sv+Kok8phpG9C05qhQuI
ifdS425zfXbhlhkefaAYHscXMy4nfkYl5K3MxsQDG5Lq5ph9/NzOpJePo19tbFHXJ1d9sRP3kusR
0lZVtMTG9OhWLfDL3I1OaGUQ+Clsrxd2IONFm/K6veaU1slGzQSwrvlOdrD5rYaj9uyrL6WjvTnE
CKmkHwIh/VG/VlBu+5ijuuvEYyayGBH1T0/rTPxvw4cZSY9phkX31LjLZuwMNP3ItLHSlzdcieUR
v3WD6wWcylxHxyV1PnQNX0CFIoLpwRQ+tmPyief/16rp/OeMk4t9CQ40yCkVlnIUnExt8hcypQOt
SxHPpqUaH/nGrmZvuqpRjlG9DOaneOm+gVsA8T624mikTrRGVjztpowEMp/MkMLrQRl0ouU57hQb
cA7NOp2q4mXRi2NjeLDVNAIBuqln/xuyYs3qyn6lBNqTrIqIFdPeZsl1YAtA8HIDxwR/M6FwCHZe
lO++SH3WBr477Efb9W5dWnzIGhuSpxsvjfWdbEalXnX125KiwxmTfNsYJP9mlakCS5mCmUv3Sp5U
iLCuZtghoG0Jo3rVPS5n4gnZaPbwV6Np+Zw3DuId+zMGUIdHKqJ2NyzsjRgnzL8zBYoPALlgGXjU
WyTmzDVNQ1/jVGcdyZaWuG7rFjm81XmuT59G6CNhttAOMnU7e8O01TlKP5e18RSlzG6yskbZNPJg
4SPSEL4n7W2wSCtN7DN3h7hgNerXYdhlW1xmzWFJiETOiZyNyth7miKfzNJBj7ZL5uFtnwgtwiny
GQ8fpoyhidYix8mHlFc7Diru5n5K+h0VplMmgLPDpn6v+9w7+eEyru//lmcme1FE6qlVnh2tgk/G
8jGoF/oJHIzoUOaHvqBJS/tq19jzLezBl0VabFyGHDYE8dw37sNkx60esBbTA8uz+9cw/tJocxcY
Athe6DE0oSeSa1ZY9cWyZ+bUPrU8Gks4FbBPPtnV9zmOUnZtFUPw0MIgmzTxKeohiKRpMZ3IMSQP
t/Eead8YwrICXLCFb5xisS4lCKN8DIkL7VOoHparowiXxZkkoYyVDbzLZEkpSJSzaEQYirH2p4Eb
7b7WzvBFHiEev4QdTiRv/AR59eb0aMGgKy0kBHvf0Lcx/U4WbxVLs3uenMY/Mcy5Yab/PvZl9xSZ
Gwb4EI2Ve61TPrYBQ9vEQbWWWNxKQ39xIgfTgnK/Qc+KEGT6xCXP0QzYYTIfcJBvO+Wbw3LxkGKk
IwH1kCpn3dCHcuVzmTuY7kLMn+sYyggrYVqJBmtehUWvU169HtOe0Pa68vBNeGNS5eqjv0l42zQK
ERx/3t37N+4lVkBXeQKlcgfOQ/Fd6PgFU8odVimO8hEK5SgUWAuJoAoDlu9wLZTvsFAORHn3IipX
Ig2J8ihqNW5FktbTrRKPKx+jg6FRL7LwEmOgudx/FeF2zJTtsXMmLI+mMkOi7/g84o4clU3SVoZJ
LCkRq32+3H91/6LhpzgOGBPJLI6ukbJfTvgwm7sjs70bNnFEtMquWd3/DEB4fB2VnbNTxk62rcjt
lNlzvPs+TWULvX/RlS20R4+zuv82VKZRqeyjrrKagjgDm6jMpREu00zZTf/vz++/EsqWuiiDqodR
9e5Y7ZV51cbFaik764ivlQc5R6yyulJDIhZX9tdUGWH5+8kuVuZYU9lkG2WYrZR1Frrvh4HSC1ER
rlodf+2gjLZwoKq1ocy3QtlwdWXIJfJHbOA4jc+ZsusO+HYF/l1HGXlnZek1OBHCjnkfs/hbwTsb
EF+wafEBJ8oQbIbOx0jntaqr5LXCM1yOyZuJh5jOn4wGRpOND3gsahjldLO5k8p6rJitQpmRCwXW
wJ3sVgXr6fF7Wb47eJcFy79emZnHBh20JGDV/ZTjdU6U6VlGztlXNmh6O6o2ZY2O8Ui3yqxnuyTw
+NBCFyZnK0EXR+5rT3QHWXtYrWM7DqpM/1IqE3b80YuvrjJmmzi0q3Ei9r7R2doo+7aPj9vEFhtY
g4Paus81rDjYvX1l/J6GvaWM4JayhFvO+4JDfHYhkC2iQFKBezzHRc6jWF5tfOW0rT0uc6ns5pYy
ng840ENlRe/VJDq2+8eQkXjgdUTtxHl/1faTsrGbytBeKGt7StGoIa0MUEKfXWDeSsPwXuKH15Ux
3sEhz0MjYHRsr7yWv1PPVVeImV7Z6kvs9cpmnyrD/aCs91roBKm74XXYawKSJrxtt8n/mk1+gXk/
VoU0Nn5fYOgfcfbXBvYjjP61svwbeP8N9nk0Oeb3BSoAdd4CHd9+9mvc6kvyfcJZpjACvQIK4F6A
W1e739D/W6tKYQdi+APQ4K4VLlt2x9jeFKJAz6Zm68jwZJiuweLDxxXgzQHyG6yBjf3isSby8YBu
rViMgQsHwc++ZwqLMClAQqJQCcyOkzWi+n2hMAomPAVHgRVmhVjQYS3wXz+PQ9NiPGtORooNrC1b
Sd9lPcdGQhgGmtoNvkJGoJimcBFh48x2kwI88Oz4YUN8oGzfGplOvBEsCE54hvHxFlkon4DCRRRw
IwwJQKJYUN2GLJJMzX30FWQiUbiJAe5ENET1hj7zu1BECsgUeFNKPInAKnSoFR30CheKhadwFiwr
PaS96bpXqAvSZ8gyhn5hQMFoFQ1DYTFyBcjoIGWwlHxXfIcaOiERnLHDRVV1nkoBY0HfawiC1TOm
YoyiMBy5AnJUCs0RKkhHD61jUtiOGH4HPSeubIge8wDag84FyAcJXgCBYZjN6a11VE+a2SKoG99f
M0HjgWMQZ7AyW/nsKIgI/OIyBSoyQBfJdDAjpQKOLCqcEwKJVCgSunI4RQpPErlEBytgSQO5JDMY
Nuk5kW/A1dDUAWRoe0TkdSA0Eqo9GCshmDmCSP2Nm7DWwU5jcRCW7MpK5lu+MK+sQ0taWGV7dEiG
HeGsdPBWEgVekQrBUoR6GWg1cKTKDIqaof3iQDgpwldMA/u8YJYihYzWLNyfewV5kduisr4VUc52
Zf6CsukLxgRYgwoOEyOoyVvpbMdQ/2hmRj5MMMjnNd/6ETeR+1L0gGaWkoAYwDOu212qglVt6DCI
s+YiKEW1tlW9aY02pD0HwP9CEa97Y7Yb6g95h9x04G4auDezAuCA69pWColjKziOAyXHgpZDY/cp
TbOvIgYAZ3MYl+SEE3QV76C2v8wTMRzhu8FJtO5YR20xKjzpjOtjj+Gy5dH5JtlnEFE4H2vjW11F
b6BUYMcaxGxnpKyQXPRR+MUPd2ihXFWncPAOUS3fC0UJWsAF+cz6KonqnOEQwwiQQn0BW2jQhptQ
tKFUcYfgqn4tFIkoB0lE81GdmZd+Rx3wESlqkQO+aABjFNo8cBvARqMiHP27PE0pXX/Vp1qQTPgH
bDhUdf93znBTFaaX5nV47IlnTGbvU+3UYDVLpFfxSPAHbICSsYSyZPThJssxiGXaJaPRX/cuk3kr
c1rEkrgqI6qjv7y4X8m6SsvnQh5F1+sg8nUJaPxVPGuFS+zG7BKOaevh8VbjLwcuztaNrQ0jeub5
uX/xzR4kHmb5YPBiF98WgY8sZmEddvBVQlqUQpw7MDk7Y376ywv8L4BZ13F5eT5KQ4P8wF9fIHAi
p2+hKx0t2rxoVYEh3JTxNiOFZ9fwwmGejViTwTuy+R/RN8FsNMzq+u8v4w+NMW+Tq+uCz1GYnn/H
sP8HGF9YfatFSA+PqGlYUiwZiUJgjQr7A4Qb4iX1YdYAxMKKhLV//9a/crrVJ+TppBz46Jx14bm/
E3abyHdr1MEOYVqspFvWhcS5eRt79PNgUT9xBIwOhUzlrf/9Gxvqs/8/tvz9Owub85MrV3csGOG/
vvXCI0q7zGHFY3BrHpB9HbtRW/s4rPddlOzmkZBy0U4v5eL9hMkvASLd5nu1B9CNiWHys5hySLr+
wPytnEx28P0pTyUR4nb1pXAo4tE6/E2eav6K6r+/bFP3dM81TItL5nd56lww8vGpjI9mL5mvaMtx
VAqCiqXDOjOt4UbCEpsC+I7e2lrMJgiBBJ4R4GLxxH+xRZWYjkZ1jjJ27hox3bJv8X4b8rHu6u7U
E1HWS/R7LsRZ9saIyJfvxej1u7FNWTiwmlgVCC7g8MVo5VwH21aLUxJoK3HvxeXOZPz3T+rPqxOO
GQ2Zp7su4dL6bx9UVWLT4512jj1z41XLDbzScTA2Q/+5NakEE8kAmNxGMrUzffvv3/vP043v7Qob
0we7TyTBv14kQBFG1O+tcxS6symXqd0i0uw3tRsSQsPY9N+/25/HlWe7vvAULNnn2Prtu0H5NRrU
ks4xMbQfYE9f0Xiv7tP9TBQ/pzr88e/fz1DHy2/3gE0+iQ4H3AJ0/fs9kDVFw+Sjso9YtN1NoqUB
JfFOtPgvq14NO9SKIKkY+0faU13LEpkXeWNh5TEEvNPJpQvWJaqf7qLRovbToDTpqsYQOqdtkc3G
XdBF9kPUkhSlMcn9y0/w5wHqkQjqurxhhJzwU/z6AcHhCecxd6xjnGqKJMr4Pm3lTfRedJyIX9wL
oX02WYQ5PjB1BFW4c4uJGZuSI44eCpG63LVhT1amNfusM5yLp9VvBkn3L0v5GtrN8heo+H+5nH3D
Z7XL287z/vf33DfGRF9qG45FmzDgt9l22EBN9igADwCPxbpURgdG4VGh/4XG/Rv1/X54cCW7jskA
miSU35+HLsNbvndhHCflHmhKaCXCQ7kzSIyEOP9VrOJ8ER2+Rivt2HUpTa2c9GmFxm/4y9X+WxzM
/74aHgDC0m3HsU11Qv/HY2fQE8iWPnSN3Gk4r5R6aFGanxvXX7xb6le6cm446kPN1aq/3Nnun7c2
QHLXRlDnsrD581hh1+XpEF+Pta6/MxOsUY6Y82fb2xVm/rQkrKBNu2AEGqoVjp5GaJEjliSx8+Em
xj7MNfFVCncPH8J+gEzN5D5IBO57kIEiiJx02CYsLh8mS9yWmBKjDmGg49Q+ZQMR6Db+wN4Y9F1n
A47uYlZuNZraa5REG5M5ywrDiL0tGsnTb3b8TVLl/jq1iqfB7PY9hOUTSwm1+LP/ya71nb1Vo5oV
cxQHTmwg/Wop00Gl8iwT5UeqR09wo1tiKFgUjiIEmxt4XCjrxI2mc5Qazm6cwIZHtXaGpTt/TKO5
11JUSVqRPUmNwo2i9twOcA3QY7LsbOmo0l5fVpY3eOfSzZ+7KLv1bSzozkrxl8vlvzywfR0jlAGO
wKCBuB9m/3G5lAnd40wE9BFShndaMnuH0uAr0HLvcej0kxchw8iI/SbWm0amtQkRT8sXGK32QV8k
y2UWVRGO787o850vRuYEaBlV5qM89I2NQ7PUVjgUjL+8cPvPO97XXU5ZymPfM0kt/fU6j/IB2Qo1
4PEuE7XRmIA3/0niu/0VMumHB+Emz233gks+xPpE9oGBx7vzAbrSPYgXJDSEDLDIQ/kAZzwJmD6b
qAclZPdcMw+EBDJXTN8itlWbgS3fzgollqOaXQP0gEL4n810RF4vtIKQiZxNPuEF0VFM9e1eWXX0
/efihmOKg9GfjE1uYPoP2S2frMJ8nDR2Ibn8JkNEz+spT9gUcmTuG8hteDX9rfbhwb1BZ5yAS1Tb
soXq3uQdfiAtuFhJ3GD7qkPnZRvj+78/AMSfdh1f5xnNKSJMbuLfQ530pgXx6vEIy729z7Dn2rpd
s0HOhr/Iz81V1IE/EipOI6usiqABVwRTjCgi8+toJ7O/nO73DKtfHqmOybtvCSxE5ItZv7+eJmlZ
XMp5Ie7AHg9ui6TCdTdTpctrAvPG6R5JpQcNVqN7JImbXF2U6qXL4i2Jq/bcJyL+S6X756nPS8LV
ZOrEWPC0/L2A8hZguxHDw6MRJyYyU4i9zCvCkX1DFgvGMwbyOtfR5wvz/vng5F1Q6INxMgVJKX/5
uP6o99VrQWssCIOgeP09d6TAnVO3Ibx3O8JTT41QHtqu2SWsAVdjz4cWwpfcROw9152jibXb89q0
sX6IshxOVlPc2OuH/D+9tW7odmkmk/S0TMvHX17on08nh4JCNSWYm2gQfm/NcjNOJqd2x6MmgeTh
ndQByOtn1LFkC7B23DOAhZKN5v8hDP295u+ailvbT4r4rCVP5oIJZXTt1ziSErxY0q+k9IpzPo+X
GGLz2D/VzVQEHHfXzu/qZ06I4sTGEsPRWG+MnmO4ytp6PUO23iyV/x6W3Q99Qf5ZzWZIjhXUJKS4
JYC+EkG4nVoMF5WwOm7CYjt4YMJorXcmSn2rde2D3WAjl3PhbjqD2PMasxCYN0bbKNO2Vu+5u74l
QHIQbrlnWGAiD3L87VKRBdSny/zAPY1JdxmPzEZD5I2aF1SWXZ4mk7Xw/Uvdzd12gKm7uzcgFQs9
1K9mB54QWhxBnM7DMiNBGDZF7xqvYqacT+EWF0b9DnuJzX2SbzSrEwccnD+ljh5kMBcvYPZyiWJw
HE7f+w/3QzRlaHjSveF5bvp3vVrwRmibEaXVGRDuU2uQ/hVNaClcK7pE9ScW/imeA98/OgR83zvp
JJQwklGwp/7Au8GTICiXSFxFnvCMK8J9a9nTX2qOPy9+W9Dp4zf2SeX7o9lNShwyqLnaI9GldGsw
D1QNXQMMwwO81RoWCOP8/7/7bcFtb7nk63DD/l5vdpEOD3CK5dHLsm6rVdYl7wf/lGplfkgHON2L
Z+46YBQrpcoqMPP8o1ewe5Aq/35TGb81OGTBUGoZPAkxg9n6H/dUifVDNNK2WE1rL6AKyjM3EY9g
m4Etst8d9g3r4MThRbP6ea38GovLlWhXrv8GcWMbw3iXpTcSo15+pRBhcGxoQY3QcdIKaiefVf4S
PxLm2yikUw9FV27trN1U02T87aQnVe3X9sniZyFT0TH5WQzCgWz1bPqPigRmXpdYiLaP8dQk8N9j
QHEFHBeYPcy177/HsiiO919l/8PeeS1HjmxZ9l/mHXegxeOE1hFkkEwyX2BMUdDCHRpfPwtgVTEr
+3bfH2hLMxhUiGREAO7n7L12TvpNOUT7zvHHQ1zjhAZ3yyp4XVZTN0s3g6G89H0yHuZFxCgeiXvP
wFNaq3mXpZDgY1K6AMxdjwe9T2go1LA0EMLRBBHGKkkwUFwJOgNwTTMlJvomsmKFXOUpCufPVRVl
ihJQeMY5bhzi0IU3b1d/ZN6gHKJi7Lm/V1NqLsD9ZdYXIZifFtlSamQ7cBi7WCGuibQz/5Ai1/Zd
AHtZ7xI7P60OmIVoSBzyaTGvwVFhQqnmKkvcyQufH8dDbtWYZWR8r30Tt7Qvgh1zUeIMbHOruyoy
mz68i4abFlcxFHPiKaszhMYKd4EQRJoTPocZ8H9HYGejl4BeXLGjhS7Dp9mZ+WG/Qi+I5S5ollaP
H6gZaMuUKbkeSvSu1fLgG5m4jGbIAFxG/cbAprVQqyIg5CVJlz1aEp3mxmOstQRNkPhboWVZ9z5c
15RI9aU2mPLo4QnaplylQaK57snJjBW1Z39TmtpmHp4NXXkz44n5FSTuJjXrcFdjFJvfJT3wc07v
fQ98M1qqTm7d60SPVl7Ct4HpC515JEIrO1Xqk2IUzSlG/MTkokRyrxNXIGtqTXXe3nxfqE9xoBKp
gnZYklRyx/O/TAS/IVURBvelqlRWoTOr/cxzkAfpVcQIZosEBZbd2fZ+tutw21IWAUkDwJxbxBR1
jr19wC6PW2vHdzBYTGHhO5yt+TbsCQYKKqbTngUbq6q+453d1UYHyNBMwD4JwGVobIrVUFjZCZXL
pHayTlaC8izAR7GtEblucW5pi6hm/uSJit6jbz8hGNPX8DGDbZHhh0xg8NVupND/CV6oEV2xWlGG
AkrnpqAV9czcBUz20aiP+rr25WGIuiWtjyQX2mueWS/Agl5d4l1WYRPiK8UVv9cbuVFax9oZgYaV
Lyj2torFvwxx9clW/4JwlrFznprrTprRDhBOx4vGjexvvM1FbWOP/6hQqgmyQ1c+FsRNdxjJHmdj
6jDJcnvhPenou2jCUMu0GPqd8r65FtrYLHMlJp64Q15FGMUXlLBwp12+RrO72Edhe4PQg/EFsut3
Gb6rwWhvvUpLtxBDJ7dXqi/zOCywtTJdx2XA93XUH0aUMU8dGvFFEqUh4iQ2Sdc6Y+TRuNqqNroR
qgtO0yFqCUF6RZJRP0hJINiRG+8qoQJLJQLFaPE9xynmxR7D39pUhhAXtm88ohfg5Ud5H/TUWamW
uo6VBLOXDbsv5s67dBNansXehLdzh8wQLEspSCGKTFKhRjqseTrpj7Dersg0SVUspwgI0p0ZFB6i
oWC69Q6w02sVCaQMTxRLwr0ZcxWqVH4QudEoG2kk1aoGhrBqaWCdbb2imOMwfupcbvgOHWqvMFDo
4Sw4QjxLfpYJUlG0feVJjaJJmYLhJEVYefLyB2Yq9YlSb7qmAOkthRMbJOOazoRADPZuWzHKtAPx
xLiWULLcfGDEhGXFq8553WgXz1BiPBGPGHcyeI4N15iqGtNVW3sUVMy+O/L/Dw92ri8j1e1vsZUP
NxRUId+AkUhwR2wsM3RvSlBp15Ifk2A6uwwQYx4ifPBTAZc0eaGcYhc/cUCTrFFfC6J6A/QDT4nu
+dwph2FVl8EVAbF7T5Lv3BjosFaGe6gzZj3MJEWgY9tEzGtua0wWrQ/HKL55vVY9UZbXNqqA0pyE
eXro0+CY9YchiRysJfV7OgASijIjWAZl0qwksqRjAVd3Ri8L7z1sgr2HT+aQeIjgBsTvm4i29sJO
Qalass2es+S5qYxlj9vqGKEm37VteaDLGB8Vi1uc9CyoZXmJrtEB4YrqvOqJVg0AY6P/0ArvWtQw
+uGBSsj98YOZU+qrS374RZmbK0XFk9agMN9HWa7ugyF75pbPhQqNKn9tlUKfVzUYktC3LRkTg5QL
AVylNIO3AcTZHgz73E2NS1REplsdy14wW268rSJKfs2qdfFi448ksFeDMQVi6nRpfKu31hGqqTyg
341wtjgOGcNl4a/s3PxKjoC+gIagb2rXYtycJldU93wMMfG1QKZNOsAdzi9lG6QYBXCLjbC4Kgpt
6ujB1M08qN3kVOCKIa5gFHglPC05SvWsN6pxYdqCVg0+zbWTBk5+ZK1ok3Rj7VKzJz9MrgpHd08I
6Jp1QdzXBumWuuXvumvrdNgUIun3liHwnE9PTVM4WmoTrQXpjsuPoweAhWGVmDYUuYW8Cz0AbRs0
PeKJm2kZ1l1wqcycikiCoci3XVt3y1HaGE7aBIuP37hL4asw3XsRr8moxks5VJNlJDqRUIEqb+zj
d9V7sZOLGTXOmw1vo7JEil+rALLad+0dldpy1v4W8KRXQ2i9Z46NqjBOw72n1BCuFfOc5eawlq28
MaX8oUdi57YeBHp1ZTKUYmLU/0DOgfswqx4cZ0pzKzRrZzbOBQjnRafGfdWr4W0wS38F9PukV6q3
0yXAq9FAahtgT1w2QadtGaKtm2i0d8Rs+XBmVSIlTGYdoQmWc6DMUFct0cyqvc8SAU5UmPe5LdPU
BnHwioQ4F+dfDRUFR93apzoXR3MSW/cBup0UCnhsyr2eNLST/QCjdUs4kucRFGjwKlpWdkebaKUo
CLWT1drH0U1/iDr2Lj6yIIMCz7Ye5U30RsJ/wwcD7Y/NYUoFC8djPnjlBX0ZkmKzVPZ0noG8qNJb
J/w5IiANlIIgCAzxY+G54dnCPqENmnsS0l65owFuz+/eZ2c5oesEKWThWo4VOUK1u7A8CDJeXS/n
ZkhdGiRFt8lKCE1b9Uhb131EjaigEA21nC+Ho3b7JC7JSsq0h5LqSNx8V62NQIxgSt/bE0MrgByX
CQI9DPeE1ACiL7G+d5OFEYcoPmFp0KgLvyEt7ndlbdxQtOarIZYlIoDGPzDJQyePNXqpTXFHPvbM
baRb75FvGGdrrCajUrzX1fTV7ztzQz9UW4TZhEfH6xOpeX2Ujn33UvJfzFg5+BnEVrtgBpqU3T03
KvXYEINNE3VY1gOs+8yodhq2X52h+SO1vSfYwuoxHdGrdH6yT6OU8A1sq+vBMcILcpJNN2JvBlDi
nLSmxnjStdGB+qO2xpSRHigLZkyYrZutRCStJBKMY6FeR27GBvLWveGGXEDq5NKMlneldGJHCCgj
OoIILGn7iar9SvWvfLAfZsBJkDiEcE3zeUTTm9QzwhPjfYPLOJJuRdRyrfDLXylyVFEXwvolWUwc
R3NlmnWzR+RRrQLDbR8UD9QxvuZz3ShkigQWlCHLTrZ56Fxj1ZRbJUsxzYz4GGEWIFSpom9Om4z7
vmtwrHrZo9QSbmiZclcDs9zGBpFLjhkjPrHATeeRv/d6UT7mI6AEjVhP7pzBzi95rb5NvrRGdRdZ
/2Jrnf9ItQg9VJno1xaTNeUhADNDXCHmS9xsVxGsCuHIw5rXjseoUserDt96IbNO+ToY6RUnUmMr
zh9+GPO/leo782FlJfWaAA+6o2KkClon2l4mOeMbk+9GOpmqcIBVJaaj1q66k4E/dGcL9xt0AB3n
2FHUdMlGf8gIbRfl2rQ8Ul416E4fIuAKOAHiUdqpmIsWthi6AxyfZ2Hp65CoiAfU2DDlQpdIs7B5
cI3Mee/4gXkjtqCG/I8DES3qY2mjueFqso8CF/tx38QY1P3pnsFUq8/CQ2y+2mLCUuYVkuSyKrVV
PYWiV3CA92E23AIxFhvTHP1XO0Rt0wNcL+L2FrQmvzlSci7OyF1ZIv0eolC/+YZ59aweD0hnpKcB
LzVMZu/JNfA4Iu87N8KkfjHIB6sqq4e2RRHZlqO5nOYP8/e2QxO+7CQMl6pB+ds4Rv/Yg4q9xI3h
vXD38dbWgB4eo89mKAEStOhjV9KBNex1w35UmOcxw34xvc48KpmKwZJQvC2fzJde5hY9Oq62fqwu
Sw91aC6z4GFCypQScfyQ9CaApom3WwMt6JJ2Z6cYuykbuvfUffNHCwCK5t078CsfXBF+1lBRx4jb
+tQuaHRsT3zbMC8WPm3EHHBLZZbrOE/kgsIZmqu832dqzX1SmiBq2rYHB9Cui4bxQCoMABdpMm69
FMKolhbmiVvNAB9CR4BU5n9QyvDWdFX0ZSWzZqno/bBXNVwRfm8ZmzmowSiMDWKe5JjRbNrXTn3S
+1AceposriVvPB3i33hAwpwk5bb2kGr0aq1sJWn328JXSR+o4uNAQXoubwHr/J639HA9nK9kS/rx
CYs1l2bdfqIF/9Tlw0UquLpMRnBDXsU4Hi2MohXA1ELi9dSgm6sgqCeWURVbLwCax4Wo0mrtT64m
rPrVtRRtRQCTh89Kc0EF1+0WfzUhhhS/iDGt3vW6MUCStSPdBJQ7izaYrmH5QCAD8uXAYmZgA59O
Xf1Cs6x/Sy0sKMMmS1OboW2/tv0OeXtA+ix2jOrS1XVy0Gr/kNVpcXRF8i2ohbJNgx5Hh0kXrDDo
h82IpBr97BrZVrioE/LEKEFdYOJs5nQQI2Yg6cfy2xB6A0NtdFlu1C4qwtv3iT4BuImhWAFIqY9t
UBvgJC0KZoUFyrNwo5OVHUt/DM5wc7sNJgCY0rRKkICDObFpslohf0MCljwShlH2APveN460d5Hf
XwIEl7te1/9w5GCdM9U9DS6+iMrEkyKGuNuFyDJXqmJ8NVEcr21mFEya2nHZ8vfbOfKlc7k06Aa3
9abrHmcQFGMjlR8+0ZWQ2WbMBFJz7eKTataKUJ4Vq3kSqBaXgBezdenaPhN2YOVtoKVnSsh+V/Sn
zuoPLnOIQwkCrEFZt0bxm0DVsuXRifWr1rnVI/Nzvp6TQTYj5cfNDm7imVd8uceiIQ8YUFZwo36/
gjws1k4QqKvaQVY5KKE4SVE2y1SKq1Y2w5cGWC+NLjWQ1wohuolrzYErfHEa6xi0IZ88eIiNbxVf
O8mJs/XQIgRr1RMZk2AVWmkB6kuBq2KRuPWLaIynFhsyNqMB2AmRxbEPJgwG0ZIr/7dMCfGgpbo4
d7zm3uusF6XwvjJWWQjTTSHzegxzKWpsU5ljoEnjs6hg006zTJkPH4XStLSNfe5om0qj9Tpa3LvU
qWrpkZMo9JABb5PefeOnBowLe7gYGFZZO1UU+heXmJKs+Rb0eGZMp/PXoZ7ij9SY9ve64a6xWYLe
repgg7NtF+COSUajIhMQdkzohWecgz/MhoGcQ2FgYWuCAMEaRxCCadxq+lNiUBLTtMb+MS7t/Ksy
GsG5CHNmO6725KX2ogrsN6O12qsegc1WnfQYi+wxkEy8TMOE++L35PeYCgosJVnXiQ12NSrdfVTr
x6oJhnXVEYLcasQIK8Qq2kluXJmLnvjKF3bV71Gj6CslwmM8j+AKrq5aRPciQnXMf8lD0AaE0Wlz
NCV1sB1V549Qox6FKxOjd4MsoBv4rZJJuAwd5q9Fx2XHq4zXiu/6IgyGGpxw2+OsUvK1pw5rLhPw
l+vuqA+0QFtNXD5AkJOADPhTT2SDCsvZoCrRxyZJ1BaVd3/gu9k26IzzAjtLQrEyi++ePdkrK4SD
qH23rjCVFfo3sogVv2bkDIYWtvYZ11hH5O6Yg97BIjSO/U/HBs43qrFHRbAPJ6/gdEGvfpQEVexg
iWA9b8dvyhYuD44f79LpTXewO72DSRy2qxnfBVVgSjdDth/oNShvnWLtLJqkUZwcbIqXJF4CdLGC
fms6kios0zo3L6ut2THs9lKmU9yC7BY9b46xfFG3yVoPivzQ1sl7U9vRmaG8WEh7SiVn3LQPi/qh
q4ntNSqHW8qgzkVTKnnTPlUSNpBpwYrUwJZEiPaNUJ1609UpKVcJ4S6D48i153ZM9PrJolJ3CG3C
Crz3dMdvakgSRdFuJLMtYeAL4zuJDRWoXZ9m3atd6fvIxPXsqBdMtKrVl/u8p2U2ABwCurIEbtrf
kHhCA5d0SlW57hvdAG2MKcG1YVCr6sPoJtqlkwBCGqng2O46fjtMRN1pspPW/jfZQU1wZcO3mQBk
Ak2I/CarKT6YoL+Wo2tv06mZqOLNYxrVIacvxJb+ibEnjzYgmzFH/zRirCIU+CvHML/ozbqOIu1U
deKiE+69VwYM4NTSb96huC4htthUi0qqUzhdgIar1arSSuJP7epepnr1mMrY3GcE/4ypkt3kxe4s
88FKgpN0i++qm7rrsjXBniNOoFDhNhsqvtqT4Fa1z+l6FLK4pRYsty7CzQf+HaRZTM6WNTxGKXiL
ZHAn/UZ0jh9T4VpHu0m1FZePm2MP4AI6QchczCWaWBH7xEi0Ha7UkFeGhOERQzt9QLNKk07Yw8Ky
u4pfYzJcDVxuGIfLdIEP0nhQXC62pl5N2a1Q48oGRyNzZTIKk+mbC1oa40TZbIGfAuiCF08jvDKX
BYFc+LAJh8l63SEsouG+puiUq73IfuuGHy6JcgyVfKaYep9eVJm9+17+tbEomgzpU0WswrPejrhN
0T+C9SiPutWSCcdPDtNURs9iDK/crVamreenClDJxsC1Td4ZfnFklI/SghHOhfNecDEaQvdgMWja
hL35rRRD9ILe4NXVyjWYX/nTot4ZJM9u7hqnplHDs8kFWUNTdtJJJsJ64+g7Kx9/kgAaYm1I6VwZ
rfni+2/MiJ4yKkaPRZAYqyhMrqTcq3QyIhJAwhCDaRclOwb0py6nnK7E/nCXpcrPpx4sPN4Cvr9P
ZJoYqUmFdlA94PF60RkCnY3ypOiRutVywLiHIUwaukHihfy3aiUSKd7cyYrgd2V/FaJQHzotf8VP
V96Govojb6CR6V2cbpNOcb6Mgz4R6kblUgx4P5JuNDc6U69d1XjEDRlKdQn6WwMFqdg6qb8ynBhR
MCW2JQQSrlX2BCqwapGcJOrpgx+RspUO+mHEIoOfB5nsHiUnhS4vVRehnt+7uP/iF4QjhSB0T77W
HY2pNGIPbctom8lcVsjhgo5uuOhcylZK31PVbYbnpAnMWzvwxAuTtyZEx2g3rWlCN6K9h1g2d3ar
8uOYNofSb+6qtzftVL2mRbgtnEJ7DsJu7ehq9ibprmxTMBUbWWj1syOyPQP/VWvjdl+sfbzKfB8h
1ICKVN61cnjrgJ68hB42cNdz1222stKaAPQRGZlHvpJTQ59iFu/a9bEIG+DDvDYOEJLRaUnH+B3A
1zX2evvIv58/bwR6LfC/84/79Rqt5RZu1dG66Df3Kf1i/6AarBM5SOyUgcEfkgtto1XNCCJaRUsT
i87a4yoMHWDYgTeWp869Rt0dHTthSMROoJrdmqv1+rK+vF1wli3eCWBc+ot+3a/1jXUQ++gW3doX
99X4A+wNo97SBixIOWeJR5TN+FHU68ai9bFOso37raddtSN5/giD/6Y/VW8S0To+EzxRhLrKJYVr
v1rhBFPqTdNtqeXjXkUJgoNEvYRDNiytMnwKm3JTAUTDLUWjsindcgcIsd36cWNixZfeMjYGZe92
+QXbXXFxm/CtIxeaH6q9pm9tfEsYCCwYziqgQRMS4PPilBJ2+l6UwACaXinOA5K7W9OpL2OQb6qu
Tb+wEqNMKgLGmFH6hUry0pJIEBIrFHjLTfOL0dpUzGKGm3F+NDB85LyJ+xe5JokVDuvmVncrHJmH
WwK4yr/fHKLWz6Ls7JVFFs5hXsyQegHu82PTCWPqiCWun5lMPxP2P9n781pS8dVosuyk0U470Pk6
KeEpo3K7EXpfEOFjF/TLWfttU9Id2Y1Wu4pdIz8UmQPJIyRUDU8q/bJNn7qP85HRJw4nsiQVYi3L
D35snBwahJv5oE9q2UG0QXGY3kHX6cov+8vcoQiHByfvtOwwL4h0y/hxs/jcN6+BtZku+9yzU1zL
2vSaVc792h/9KRFqev9WVDKvpKe7DLSSrOmmPPhVUGyHOpXVUS31ZluAdxst689nr6oo/3id3/bF
AoCTJkmNoE/6POYi3EhHx8hUhVG94oYGEUoR+YGZT36osHWmeTxu0THqXHr0EIcQjWo9VX9dzPsC
R6aU9IqjMv3V5wX9WGqnkZew7O0e3I2CRMJQueq3VgRlS9aw/qcX6mjvf2gH/5fs/x/I/vBfkfn/
379I+f8F7P//0vcqef81C+DjEX9S/TXd+5dHgwO9m2PAJJuU9B9Uf83R/zXhtFWk10irGMP/DfV3
tH8ZqOBVlDIuLQzMIX9D/S0O4UDgqGE4JmIP8//89dZuH+K//xHqP0tVP0WC2N55FjRwnmHyJg3e
6T+FI3qUp0kJqPBHWjIIAmeXXBkzPHouoDAHmcB1XrSTaz6OjHhZcInczPvmc+c1WTvGutO8Fi0h
j/g80Iuu3rfh8Prb/qGXyYUi9m+7k+nV6e+c6oLYgM+nmU+rlBjQXGooH68+7/tY0B6mpFdTN//7
/f75iHzc6XU2Qar/+o/Ma3kVJGdIMr884PPFUAVuybfBkvL3/yUy6+yASJvfY45eGuA/C4o26eJj
+/fV+QTf1jjh99VfHhYahHwu/8uTTU9eo2pZMXWbsih75wzJ2j3Paw4qPbPpz1bc3KM+uM+AEFEA
XXE7LrRWWA/YDIEnneYjaAnd07w54OHY1B0AjiQGfu8pYfdc6doXBp3BIwmo/cWhCj8RntW3NKNc
prWJdhoDN39icoA9h/1jhJmfUnC5y8JIe9PtR2A28tUeAntfajCb57P+zbNquRj/g5YMBes/FE/T
FxfLp66iItVBqXi/S0mhR2tJ1+rZD5F5fMI2jEBicnT3nMCEQXiRHOetItbpUoBzS9f9gM583vnL
EaDGvZ+K87yrHtSIhp3uetBZzG71eXI/gr2dN6sygSIRE1BEb3Grdtxm6JZtI62vL1AS3AeSOLop
Doqsudx7mHfldV4dkCuB6iKm7QEPuvsATQP3KXIoKgZszuclE9VLte2GfhP7uqn9XQ3h3qW+fMy1
zjrOa5+LeR+W4HwTjeSIzgccXaRMKaeHzIvfHvfLYSvpBtSiSDMi3/z9+X972L97KlEBSh4ATP6b
d0Yrzjmk/I2YEPfoR8G9nuY1yGsvbULk5G/7sXb8ecZ8rkFaFMoJs9gEjfPr4387r6P2upTE7K1+
O1DQ/24X84tUQU7yHO+WJMq/d86vgo1YAz7qXEJggkc/obKfxRSpR+8YVImsNkrN/vmg2yeRXECp
tj7O+3xEqdUPPl3f7eeuz4fNzxma28i/p6SanFzey1pV6u6l1q03Q8jmZ0JSWD3k5rvdTgQexoBb
X5jerQ/StbRd8dUdCK1KB5mdnUaAv0dDu1JM337z4HsEYRb/sFOG2Uqopvde75KdI+J6hyIHF7zw
r7o/7krXKV+UiiiUMq3fMr8QLyA+yxMTkwFfCZvQwB1axgxaP87NEEESIh+vk+loJ/eA97OoIJUs
b7qb0ccSQisAthJ63L0rcDNhu3B+qN5b7PZQ9wTFdKyJ46MrRnffxlSkZGIMjwY66sfSZDxmx5Jw
smkf7Z7xBlXl4wHzLrUFJp+HgnB7ALGP8zMRSvfglYQ8zGe0qAFxd40Ym33RLSlmtauWcC65+rji
9RazNFIZmt2giYf5ejgv5qOfV8bPAwn3FkuHcvq5q5uf5POC+vlKn/vms7UAUtO85u+0feeGeEPG
0TpQsqKGZxjir+3pyKBZUJg1//xxyrRrPmNeaNO5n5ufTzXvmzfntX/3WP4ESNPnwyaeh/+gGZ5d
UP8YK2ARm/KHbFV38UzNl+RfRKaUYioJRKP6bspgr9tRecJtrW+Avv7sJQSzjSXAy32sBt6XuoRw
xpVS/R4o/hPpcfaLFhIkS0fJO4JZqPBek1ybSRq1MoHs4zSaDUvWbs9jb3hPdqZTnVXdVyAMOZSo
SfDohN5rbTbvpV/Zt7QI0gc0A29p6T38Mob7c6D0a9rRNPj6xY/I7cVCF+yhq2VwpGpoa/85LtLI
39J7Xc2/2zGIaxn3cC4Tn4psaN/mLVV19S12ZA1t1iAI57QLwhbd8jwfzTpbEn2YoXPyHMyHIiaQ
jwnIkVRa/zivlUZ3bWmXbuctqXE/oNPDKfOCVuTKHgf10AWWv4V/gZ5AaeWxTmp125JdecUUwC1X
T9In4ueDZeOVtEUkCZUUihVe14qCU2CzsGpShea1ed9o6uhPHZ+AYQ7+dtp8bpO0QYUqksP0X3mu
KGovwRCBDVdia+O4Ub6BsqW81AP6lNT0K8R9bJqG9kVRPOs6b6nA3fuxfvF6FSSGGB8qJY93//PH
pDmT5faf30mPLyTDAxUbFrLy3z4nX9HUviTI41ukWOW2yZWvBianh3mBMCo95Wl8422ShYGUST2j
q9g1MPoe0B/nD7IJsmsyMWAU4YNdIlDgFrnoNdtoWDfNu9Up/nV+Lm16VtecAnRNCWT8r9ewIj5T
lwHX/HzzfiWSzwHEXKZr40NTImlJhO8dG9/SjkVcj+D4bP0xjcloRGXS0V3Xdhkd2T/cFPlBarvv
egcYis5ccCcUGiODlvtHlRjLdYtxgyJicWnVtH6cFyayqXUD8WX9uS+S9uMk/D9lTV8/Dl7enFP6
D58nfD4oamqoHNMDnOkB8ymK2zfn6VXqMNUorVFp/eUVLEXcMMARXCyK+jGjKniWEZaiRK0f5138
KMC7wNxez5ta6xWbIaQFCqNrcOwTlrCfJMMWt86IvAfCD+8dv6rXqVi3AeZNnC3p668ibM5t6xGy
m4XpVXaIuimg2a9QVUE1kP+4z32EBXGSRnQjCxy1Q7qxMc6fPxehav+5Kev+GWL6swWbV28N8sb/
Wui+aRxTRBowB0Fp7VMLHs60bz5lqDPjGOIj3CaqHSxkXDRf9O9yIuKptRjOmVDbxbypKGWPGHSw
Ad5ExhfJDXLRtZSY/3xMEQjzkbacvQ27UFxcQ5jwyN30e2WfR7VUv0a0uTtbgdckm+JuD+4jjZv8
KwkxA7BcxTw4XT08OwDwMqdHwRUG2loxiPYigD16jUNK59P5WahBjohLrC/Tpmctpge/4YXOKW0V
zX+yUZEa/k/ns+nwq3Ms1TEs8FW6i4Ptn9dKK+hKNAOy+OZWzGgM+re0UFmIMeyXdabGm3kfVRYq
PwDnd9LlPvF5XuiiKvNT/yQ6o6bRDQqgcXptGwyN96UNujXZIuM7wh1EzaobnMyC4HYDLnuAMvqW
WzY3JFDL5J1Wt3kXhC9v21o0Ij/3zQesETSXmrZn3+eRQmLgl1mhbXBVMDXKjKQ/tr3THbXQNckQ
RU45bwZBCZgew05HaNK0Ou+16RX5y19OmFfLUqzSOO7381Y9PdvH2dOjiWMGE4pq/0jIEBYExS/v
ACvRdNNR2yVDrtLxhGyVExhK/BN4sLgqkElNC1RI4WkocwETyoSe+ve+eW3mXv63+yC7J0fE7J9n
zacydERyqbYYt8pKXdEacdaKItSYrHMHEr/t66TqMhOBTOo9QFMhh0PTLvOuwUmLq5KNQI44Yd5V
tdSb62ykRqX78U2njQxWdFwYxdRrkyksmsAQGzr2w1sYhUed4RRhKol5UkPwEPNpfDDWIneTCEY+
Cu9Wmo/z/gGc7VoOTrCfN3FNAgHN3iyUyMQhImgqkmOMV2TRDmH4VE+LVlv3rVffP/aEhD8HpJUf
CMGxrkmelQTJ1Ue9byQfAQtI+iP6OJpwI7DdexUG6kHGKDXnoyHlWrixQ7lXGDishjiILuYA1xmx
drGt86TB06x6Cyas/reOOOWoNv2fti2+0HWSX7qqIzlsepAIiSOB/EfHNIiaHJtIwkRpXnVy5kwf
C+AVKASmbQOl+xYo9+SYC3HV6JbpHugt7qBvJOq2DPIKf0+G16HJnnIS61cWzWi0hU72RPppty+S
4eAiQoanaKPIARt/9oED3WEgXwAja2/IFKip1wQTmePEqQO2fwtBe8DgV/bzligL5zavuciePAB3
FzelXl+4/SYhuYoGy3ThdcnR2dV69DZfd0EfeX8emLezsV+NQ6kff7s+R5bxCG3OQt0QldyjyK0L
vaKDthoXxAzo0TMIdw+RTBa+mYX9w0nU8ntfDAfkHT5+j+5BSUYKvgjSeRutf5kXrrCxefj2WnVa
y/g4oCiWT+KN9hqNRrH/OKA0uB5RCW293MPSPIwskIQixmfTrdORnte0LSu72gmnvH2cN+36ODpv
8/PAqzAt5vP4it3mp+qnqHUJnFILAVyNMdmM8wJRqmcCsphzHv1YEFRhJ5KwR04A1lacS619nrdo
m7V3IeNvFijIJWQEwkFcy7/OC6h41cpNc+60f+9r7ES5dr63CbLKPn3udxJnmsO1P3kl5aqrghkY
1/IMoDya+3nnfLKKhXMvY3KBnKLeK2Gbvg6Gt6utTL0Xdpfemib+Nu+OIzPZJlndbObNdmqvxlzM
rgT5uU9erazm/TXxBochRTkNQSx9TdCLoRCLuo2rBUz77EL7WiikqxfEUGFJGbxbCeZ0QT1RvvvJ
RAJTw+DBhp9z0hGy8n5BMZtDG5GRrNTHeZHgjiuBE/21TYIMVHF6ypgy2JfNh4O4bI4JMZFHrXTS
fQP8ey0wH94c4keQvSnRD0J7nL7uaXdnSMRR7F6LuAK54jXcw5LUeemz/mE+M9LVl7jz3GdLo1Or
pD65CqH623MFk4kmscub040kQKQaBot51ewTg57TtLc34TGUGBdUjOWoJL43EJIWlWe3eyewxbPI
NJAhaQfLGDnGs+pHNe31xN4wbJXPxeDyhwwr8rqno14G83v0LRVsIkcdV+JLxASwnDcrXMMAoXuF
RhNHMcTkp6ZlnDJv5nxgDuGHjwGwMApVbfhzCk5s/A4QsOr/f77OaslxZUvDT6QIMdyamcpFfaNo
FDPr6edTuk97n549c5OhRBfIUuZaP/BtsG3rS4hZCeISdvoyVpW0NFzF5Z5vyVCQJN90ylxt5koc
WadiQNYWRWX1rqcos9ZWPnytEEdoSk36Eqn6lgifdzcr6CajNiw5keEPkUnRp2tWKNTjtXzP5KBd
GoCc5+Rr023rxQOOAbxhBrwgpkKBif24EtVGsUgcTcVzCDnffqkAFZkh/oLmUBouZb0nxzMVxIHr
ve6HABfrCbtRJ7a0RsiywQ8DyQBRZE4SbNu0/vpsElejVCor/GeUjZQk9SLQteFLojpnlGGie20F
BRhR2r2pPZRxfY+Glx7I+L5zYNyWHmpW/mR3Rng1Ix/JlWyVGbYtw+/eYaqKNtHrxE5z6LAD/dAr
P5+rA1wQpAKrI5QwPIHyqvjWloB9cjP5RBWpXFVq0pLwLdSXXPO+qiM7YEttN75TlyTWw/IkrlSi
X4i526gnqRxEZpJNt+ixzbCZV55R8jim7dkhJqNqUcw0a0jXokO0PVYw1ODFYou2BohxcHiN+e0Y
nMMuh5ZQ2FisTNUBA7BHFe92QIlSfujK3t1lKPjusRgCbKRY0WXM2454rMyPznEZ7GLf4NeLG0UE
zgs5+VB7xVykIEKXGLPyv6uAkzvwVFF+AK1hZ9zERaLdZTULPltN7+dYH2hXvY7NVV/U+j4DS7on
qQ+D0pbzq6MiPj0WJuFg1BDWfHPjc+vob2kAsUebaqIpmMiLsdWgJdvgH5UaDSKTojvxsS+ylekP
W2J6lpv+TenacV2boN2LtGk+ffzWktFs7krQ4kgkx9lcTYr2s7ZQJu2boD8GKNG/1Kp+dFDX/lTh
sa76ANdPMR0hMRBJaXgtpHCNWYa9I0Bh78JM+V1Yforc3FQVHRnZTyAYf8bAGfYXqVEsFanRX1Q9
XKFjX7/HfD/3SZ54c9iw9XuodfkKGzv70cv/DuGrAkV70StjYJBqiX3X68K9pMVwA/UmHzPZDTEi
yFwUSKvwmJlAhKaaaBIForBDbyJy3IzuZZScfBvFzkWOoPgXapJtSUdXb2pi6LM6Ka29qMZq/7Ue
OuMkaqmrbmS5CG+iZktLD4eaFzkxsdgsioWWm+ahGjrzMGWs2hkw99910Rh0vTsDIIyz0p+BouOv
amPBSnbRPvir/d/G/tuadeGrc7lrfPYhsXFuVC/Y4ANQQ5OwgTHG7JvngY6duxy9Y0Fv/qihnWDC
HcBXK6pzEcTSZ+VgITNqmncD5Gau2k4e9kOMq66bdcpKwSdrA4Ek2uA6nexBeLSLkqfIF3gR59KT
8rtoR7L1d3uqxGeDfdJNbb/WSeBD1iHslud9+a02CgAHPQ4KZMM3esoZrBrs4a0k/iAGSGY8Pf31
/hzAlD2YI8ZeOtDXb6kRzHpLab4kkqnjbGRnO8WPuxuUcZDp09p2GP7w1CR/6b0K3GtjxSu4Xj2g
JAxvpgFaiYNWX485qTndwsVOzebp1NHFQDEyoPQk+kJQSbiy+WBvH4Xw7UgIre/F1bPjr3F/VcXg
AgjU3DZ7WDrTes8F/lrv+RkqG3rgE2O+CEw5WhnZ0ENTHepP3Eqytom+VKamr23A4atQsaMvBHlw
vrAGYqEanAAQaEsxLMnqg0MQ5e6acbDDeAxTsXooUTS3MAGXo2r/rLZTW2RLSGuLblF/DPwz5dmW
Z6gjZVHpLv5tsA+5fFMa6IEoWTZD+4G7QHWUe1OF3/3cSI/6VCsHqCR4VWIYLrlIowS8svxZVifW
XASU+PMYC8MM3H+EnOw+mFz6MAGcIlO2Q+QNi9/3RwTpOeFRDyVvjzGpf0ICDLv0zvB3UivPyXc1
IKlV/B7E1dQm6WHxS9fyeRAMzkEzLY4lUyGqzyLzFH1fKz+fLX+NGvG/RP8tRuaa42JeZtUtmo5I
g4PWFxTDZieqeJ/jlzJEDpyPNL2bpZ0egdt+hl1sz4rJwwL1K+UoKZGMrJyTfsZFufPhif8YeutN
M73uLfVMXJTLSt2HiYXnTlDAkorBKXZ5Iu0gHnhby0WCPdVM6Wzq7e+i13GR6zi1rE0l9i6io5a6
+iw3K1FBjR8FUGsouxVBu101CdzVHmZnnhz9VOpd7jvxrzbwf0LtJdcj4cee++N49CeNmxLXo/Vo
d/kN5R2g4bygv8XQjMUk9kiXOnfMD7nSw4UDZPPcmCEn7V5fKkEJiRLooi+N9beiBZRoJN+DApXy
Hsm+kxlCccH+Yjugun3VpRhjDj1Vv2G3fMbh1H1VEKZYGzK8dTLK5atuu7cqNfMvPYI0WENkNytq
05ts2WwUCg3FqakqOiS0mvA7b0+iCWtrctmkxWrtndMyKAAl/6FE1XuZuO5rivvTSnO8HvGzaDxz
NOyR7+zT7zrMiTEqfiRtQcoW4uo1dqViy49erR3Sx3e/xg9XDEHcbA0gGP/xLjcXXmG5ODlAXe14
3S2adqw/jTbZiM8lIM6Nyh71lhuluaxStzvBef9dwF6U94nXrp7tjt2HBJPCArYNx6aJIP978HMM
Op/AygfFnTWRcQ1cOVyHfeG/sdWTF3kPyvNRtTFOi31+CVEdlRByvBsj5DENNiIQ7m0lO3uCaVRr
sv2FEpVH0RvU7gcBaevEozR44xh8ynuruTwWIu3sJV50ExMVDd5bV2PpN0zaXtPLO6mzDWaq+HxN
L23R1qAZcGhK8/hsEu1RzK1MNLk2vS0HvrC+6WXjo3GlInbRtnDWh7jYZvH4XQv7cdPIVXLOCr4o
RaaRihwUgHxR5fwYSLmqA5LIfPeqE+S47AsK9elcHovm5rrTQRCt6wMI1HTvELxY50paX4mqy+D2
oxCcPRr6pgvWPygqfY2ZfHgThdPEW1luktOjFlTEaU1pa45x9BhgS8a41sK2mVt1hiGzupOMqIep
QoHJHaBkcTk4H+0YrsbKc98y1/L3XYUNqx6NzluAWj8q4hZS4lMVa0Zrzu0FAHSqllr8I091+ySm
GnELlZ5wGYGPHFkD4zHItHP1kGsRunbTnAxf1U2apN5Sxq3d1dmajIDfDx2+RAqcNatA3QsLTA2N
YYVTYVAd5DArkoXowoEWRsE0HnQr/4JkgJLnxQmMr4kphU5luwu15CpqmeHV5/9ul9VuQKZ4Ggs1
pBNj8XetHsMw5/7HGqJdNPXB0B0IVeEjkCzFYYgsFty6hoyypSbBe48zimhPZOTesMcpt3jlBO//
PV60t2WW3UuPI4epufsGG4y9uFITXFvV2IVAGhEs7wdp3GQFUPDHfTvdvAZU8cPYFXvRZFu2cxG3
bOnuajJ82yIvJAiDZfcudnb/tr0TbWpt/MwrPNWfw/4a20SQtFujwUrE/CBo0n0SAW9B4uOVaE1V
SIFn4qNshHAOO3oVqR7RjuglN3Y58m7DVeDess8vOW94qvYq+UmALTVSQvAOpc9Ilb7g12FcNUdD
Gt6ZvAandtNmI8fRPCeg5bRLNWvNXSc77o5bj0B3ESk3wd2sFMQa42ioN6LKfkO6uGrBXa5D7JyG
5aFcrsYOkopoSyzIoWMILF4p2iXQDPVS9qXxEmIzvDCcslgLJj5Bc3lfmHjUezkmy2LInwm9rvgc
lUPsFxw5ufdIwI+qFVxRhEvuUckzMUvCeyhhrVpV1q7FIRk757p3T4mVuCcDt43eULMdWf9dGscT
8Q1205jXR2HpIgp1OpdFhvXhdm21FU3hdEDDSyI+mwS15iiBRCRoSOFJoyvNRskbcE/OGlz53P74
qIr4oR7lk8+muhO1EuG6fWFj1kqecM0mCE2bqUBh6l3rcUjLJ5mbMVLGJZt3a1lO1cZlx6Ln0hc9
qjHe8XJA7o4yXMTYLIB9F46N9FhNC6a4MzQHyK6F9KKprfoyfu872UR2ZcjkmakH7Q4ui7FySgeB
nPANb2z9l+ymr9hm1h+en3uY6po/zAA/GDVMOF4HUU0SQzfRaAira5nq5VVBOkg0pWnLeXwaUfe1
BSufTjFsarJdZWfaQ77hBAigDBwiakJmhuVnoAQvcilnGzY0I1CzCfYguh8jCwVnx17T0GB5zhSD
DA/f8g57A8yTgxuA4Wui68PHKHPUJ3zUrkRVC/QvMQ+vS4XphBil1MTU7PoydgEHxalgT8PNOLYF
fPX/tGG77m/JkBazzKvhiMkIWSD3QjgS99Oiq4K92wP/FlVRjJmXklaKs1mR5WyFRSN0Lx99imlO
BCIFP43pUsysV+Q3c9SSzGIDh766eYUP2VS32h8AhbhQ229yLAMGKLXqXLvQqDyF15PbmQDtWukL
qYn2hxqqnMWVa4LUzC7xksZbNy2SYXFAtt9OS/9IrI4NVduMF62Tu6U6KWG0XXlIYkO+GKmsvUJZ
PkRTTfR1Sf3ok6eRUx8O2cqj73/PE31Ka6qvf+bpTlzPWj+CexlBDtIQorukg9tsZafu1rwG8pdM
c6pZNoF7TAkvY2KCoQkUH1e6bx0oIZwaEvUijXC8OiDykGYJ8BXszfJR+9Z4079cJpbRtkF0AnSJ
GcvUgf8uygOcmMqOL01Z+ZMiWM0NWli8Cqe147A7954UvPkKYRO1U7KNUkfSAUgPjhSebuwgCMIn
n0jl4qo3s40rYVOjZckEg5mGPHvF1XOar+cycn44ZLJdn/WFZn54ljqs8yjC1MyJ3Y8+QY4h1ZOv
vKbqpaokkN14PN/5M11MHnwzz8cGvAjH9o6dGVCtqJFXyJa1dwljBSLnVToXva1cteeCcISWWm5N
DAwOVqNFN2NM2juAYQLBsj7unytVKOSvsmlhxkPd1co9xvTNIcH2AEuMEJ05Ua2gYCdT0dom4h3i
8jFwaoyk8E3hTlqL9meBqMAV7Bn02Lx847Ff/SqnmMNoRT/Y8kIDQcXhnpuWB5y0yQ9VH8g4WyI/
gjr+KSqt/tpayXDt45ItEUAB0SQKo4eo5lfNWdSIYPfXR6+Y4JfsEFrMTp5rlA6P77jod881Agxi
9o5fvommhEfJScFxPCkTwPKZFSJ6MNmt1lPxrCaS9x7Afce5IYaPKDpCTtXISU52rKIuChQZol0T
FnOxwN+r/qMeBt6tUHX76nUG9CogtQsFysSbrgLDMGsFiohXK2/QOlH8cXoILKMSb4cpuO6pIJX8
NMhWceonrz7mqWuYNtie4If9GqaFirAg8g5DJ8evuLT4BxPW/+xR9fFLVJ3sVdQKCSyrU5T1fHSi
AmaZhh7GdPUspMAmRSLqIbks+zGy8hq8COs6nAU5dsqm1NxdB02oxKu716AKq13Z2xHsb6qhacT7
VE2NWSEn/WvmD6CCdHzeRK/VS/ah7WP010yjQwDBNo5g2b+nUy0l3HEKw+FN9NVFrJ2dIL+IiZHn
ahcUoPeiL8Yb9VpY0kr0ZXlu3aA0zUWfk/LGq9OfoqvX/ehV4WnkhXClwwiaeqLfxbh0wI21JCIq
PtvqdLxmehsdtSpfaY2JRDoyDREKjRcvSbPX0a/f5QxPedGHMwhHibCPDqKTr3kyT5wyxLyAmZIV
ZHgi69lGVLOWOEHaY8elowdnltiBp/j+HPP/LlC6auVOOYjmsYFByGt6/D0sVAi8Kg3eIqgyVQsx
Bhklxoz1OG4QHrv+roqJol/MDptQXmGzMekk4heSm528YztAzIlXNpAeI9YOWmP3c4lkOiI9msO/
ampEhtkFhSkG2QG4YhnF0qBTx+OzGCfdFBW68Q6E31aZaqJTtEcD8W98opxyDefOn4nGVOmBiD4H
ET8PlhWUdTY00q82B91GyhfcaqfgE9ib8UEUvgdMuq0KvZr1orQnB2/RlRTpLRjg8/xjjLiUpDA5
WPyxM2vo4dAP7VwNvHxX6GH1FhS83XvU/YjHUC3V4jZGcngRNb2JF6PWDi/sXjhqZIfIK4ZZh1n6
wlVJkAejhHg0yrlXv4iG1RAk3iJ0Qj+cs9XBp6nNslWkc88hPEOm3ZPJmz3qSumc8WIaD4mu6lex
jp3zAk+1yzitl4VBfTIGeOTTR4gmzcYKY4jqX6Lp0T7GCE/42G2KH0K0IRXtLuzWa5Z+q2Cti6wI
uyaekRGqPGdv7GeR7mpHIWNRTqcu0S4lw8xH0hjWJ0PxFuyMGX+pR9tzmJj1Z6xoT+yhOCgq9z2O
WsMXFz6mpGTyRx9Y9aZvYO+FY/do91xz/LDLsd4YctGsHL1Ag6w1/INe4LxRF4UOS6xtb6gXdjdf
2fh2rV9FCzsUdUOcU5pZ4yQAEqYyosnwm7eSZ7U3FDb0i8Lh89ELIChaGwHSv2Kyn0Q/W4C1CxNd
wLemL7Z9mqhXrYmjN5l4hMUh7UVBG/DV/yoaK6wwX8rWIvnChLQnXIEv3F70mez3z440vIs+j3Dt
UVUrpGXrQL3ZrfHmjeUPFdLZPSw88yU3V5WE+vGc5V4lx5WO+tRnxpWFimBWb8TQ1tbQ+ywrmLxT
bzK6zuHPOupQiXWgsNeXLignryr1rAmNsum0lKfaixJ22rGYap5cEwuq+24pZRyWHFSAT9N40ZlN
I+TK+Hs88dsOBVk6XW0sT9agn63EB7SEw+9stHt7Z+Z4BORdrt94Sem3BJHLGaZo2RbPWeOWKqp3
hlS7EZ1imK/0+gJP2Xj1nGV0L5mKMqqYo+Zasx6jwZg/J/VKebNdNTyKOa6U2Tt7+mB9+sy/PlhU
vTA8RGXwapqtci6NslrIke/CHU5/OaU2/vS1eyZpMXJHCHAp2F5/1gFaqf2oAT7iNbNCq3fcR6jI
7BNEllYZCMlrYOEm2uGo8ObmaFJgKFqgY/1STUXpdTAwJBAyaRYnL6jhVycVR1VREyOsooKH6EB4
F7PwdA3xtHe+WbplYAZsZRyZo6IBqWV1W9PS85ka+RGiIr26Taz2DCKiR3VelHgXe0dF/hQjHk1a
BcdJ1JGkWdqIWe6VqUm0myOHkzQs+oWcNe0ZM8rJEDAqPsdKKxeFrAy7qtLc966825Mm9djJ7gZp
u2ZpBFFBDDKGIoKkPo9QSZ4XTp4jmUahuzWU5tHPt6JNUxQCvhyD8CBBxtDNbi5BWNAdGXZ4U58Y
ldvSAppCcTS6VjtrU2GkBu6sRo2S/lStlEg7Z7zsz5ZvXTm4qLtnU6E1+ilQrmrFvmAmpudAxfnC
J3O+0RBMfoxmZBxEIdkOoS5xmbUFl5mOlFrC6Qirtv8Mqvrm93DyvQY70P9Ufa/Z9mRmt7obfue5
8bN3PJKd/TgeFNcP+AZn7Use+Tgs27L7NTWttaJq0i+jxRnAk4tvAxLKM9R7jRco6s4STSfzEGoY
Gge63E6wau+KleYuNDxwWvgo9pX16cdY8Smh0a+VqSqRvNMy03i3Ndfahi0mqVlEkj3z8ZOLR1fb
GEicvTte+grhzriofRreR7KrormKfEStUAaYi6qnuc4iaRGN/f8maTmSa9D+QW8RnM4V/5vpG+oi
r2uNb8Pgnb3Um1HJPzhXfuoyqJpWN4xbUbgH0YzeWbsZyrJCOTAuPtBb6md535kkmPvgjUzMYzaq
P4QRraS5IAG960nGfBKKKdc5OKFVnA/epzb4+E6DyZN4jJ4J4xcz0Y5MBCJQvToFNz3/sxhXXWjk
H1hvmGw0RsRLsh6d4VZXluAtD7JL7KTlxHhsFTWYS1N2u0SnF9kNLTyCnI3uvF72Is1dBn67Gu3a
WIvkOGyveUeW560G9b4fctz8xDANLgwssDLFN7dVrugEf4hliyxKINh7QJmmT2mWCBEUn1Vs44hg
IgsoMuvt6H6S2e6IfVYVT1QcBsWiYy5BbAcdsK2Gb0Yr4yasaMNLGPnaJic3ma191fY3KQygw2iQ
R4ia2lnLta9Da6jb+lS3UBj6sNsTXFUU7jzRlgXHGhFm/KLZOugtBq95Hm0lc5D2ZZ4VkOwT5x4U
g3Q2nBhBD2r4aY13bjBRwQe1Qfc0qaewBdwaCGs49JGnR9DKu7mY3HB3Zf4HwgDf89bAI9jFHjMk
8TOr2ejYXTl8Lz0klUFhGW+qgvI6ACMUWOS+XXZBX76MUo+YJbS9R7XtQ/PiyP5iUJSa8LYGWjOF
sLD0NTQxkBADtQa0igf5LZgEM70uKbAAS6O16EPaqD/6egFlkU6/ihgRKT8iZ4hw/0Wyls8lqRUh
SpTjFnAci0Q/5w1yHwIEpvbFr1QekluXkFSz2OAuRLuClXbKof9dKasceUoDzFuvmSgpEHKtqq98
i/tl7Lu4GMfRL9X1B1SNi3jmt16p4bM+8ASOkHxXemsnCugbADLFJQO5zAaMk4up+Lv/H0Of87W6
aX/PF41i+qO7rIkXFKl6RUAAubw8ar9aMrAQtMtwQj/ZRef5ALX9c+BI/lfVS9VZ0erOvSwcnYNn
JJ8JjytrB/7oPmUzuJfCCi102Yx3ZWK4Vxu/hTU6TOyY+9q9irauSaU597K2alOZwHDcch8iobtK
87FYN0CeP4bS/GojwXopoTC8pIm29nlAcFptRhyXTJDIPPfMZdMTJALF0BxctersI2rYwcbxu4Ux
kIBMwX7cakASG9lXsw24G+nmd3yHcvZNr1qkoPSgVQm5Nbd8H/O+n6mmER2NqSo50qywsRn2Uf64
GK11E801br7bKMdd0mWv8M473gWUjzm06LUd4xckVTRHp07RJKoI2e91Y6xf+74bN04X2Uu9a5RP
ImJH3HqNFzVVvKPlV/eot61ZJrfhBHLgw1UlXCFv7izVqQrGrsQQO42gZlKFmCDtJPSmZym4xVct
yL0TZpyftWR8ppn/LhuDca+qVF2BFcuWFX+Au+ZOSFqr9OdtJWF0S3LipOfha9yhNanWXb+SSu2A
gEzz0k4IzzRAmKIcwmg/TBhQKR49dHjkCPQAvWJciJ51yQbwKmqIiOEgmQC5tAvnCkg434GzMy8+
UADu26r/riCoardp8sXVQ3/J3p7tDXL2pyZHGESMyFUQ6Fn4vSZqNa9s8vEuhlFIMmDWOzqj97Vq
rFknjdhuBwe3rNIPK8QTxpejZocxd/LR6Wj68Bp6xeSmPXW5Tw6BP8RHGxsuynCGuka6YhLHIj6C
jg/CRZMAWNb6y7jgNg9wgp9buiYhq6N1uz7nNcP337irHnrNWpHnVz32w02iSdLR6ZTfhRwXNyNo
0+2zvQZ5Get9vR3SDmVl7rFPlAPPDRjnXy4qKugBx9/TgIieWQJ2goMYrdqGc6LcywjajnywrCbm
rc6Rg0fG2vtmYZAcqsbwS8MScyAa86VS0UKTB885GEbozaSobDA47sq3QEvDXRe2w1xUSx/PQjAr
ZOmmXjVCPc3HumsFPq18I3GbLSzFsjfD1GuqBIxMvSC4M/WyGYLFi6D7SSI48TaqygEJz+gqVsob
OAhZ1d2B6Qz3AUVHMUdF0wR10sw8N33/FUBX88u1t7pcVz9JBiezPlLyVxM6zbJCJfaYKAT3DT9J
1wNxXmL+cMqRNMb51i43cPTqX0lhbDsCLV9CBFDmaVCO6LcGUJylpN6luT8cdTnKlqPbqK/alKq1
oW7+NJs5+7/6F4+AHwn2h291jCY7mOiMOw6GeAwVdd2X7IgMBwSwGloro+LvCIy/3UnpHdCoEmwL
qy73hVtXxLQGC92yEM+ZvShE17NqqgGgKht1on/MSWNYFUrhSBteH9mpnIoKzMlCKbt2oU4KLsSX
gLCJbqWyo3/0BJzp2LEzRvTCanl1OEnU/TazeRc/CiPz2B119aroYvCqU0dXYFk4Syv1s7NkFwOv
qVqGob1HmG8vhsjGiOBU5LYkX5RgT0a8xMt3uhw8Zboc0wqJzPb06ClaN9i3rYuYiLj8x3jfPg9E
UZDyqlYB0ZH3UdbSIzlFIGVTNai9aqPhHb9Q3NZ7l9EmWxA0GTeilzd1MRuzpjuKXpLqSy2U5Bdj
KIqXacm+VqQ3sWTQjPVMVMWSHdmvhah6bG8eS4oqWglrTE6sDd9BeVfVRKs86FhLJUFi+tkmroTJ
iNGVOHGJ+rMQ855VcfVsY8OyqZz6SIZHh1r/WucJ9GittS+NZ9kXGy5XbGbj4dmu9z22DLhob8QI
zrf2JZ5QiTWRWDJU/5mqlvxpUM3tZmJcv9M1krI8nyO8DRr7WE5Xih3+vhJtHJV+9/417t96ASXY
j/Wy2Du6fYoWmWrt6h4GIWKjMGQRcNb1ubhEDZddh7h8DBBjSeYhFmO31WOqaCvFfHH5j0mkS6xd
rhg1IuVWAlFAKjdBC1A3iUvvMiaeB2dDYVtZAtMpUofk45+OIbK8E2TyuRj2bHciFRA2CehFT6ja
nonuWlePoIq7/XOcFKrBrgqGj94wUId1HXllocu/UyOn37UGthczUUcwfNgFcubqy2e/nqf0i6Gi
8TH+UVd1D7dywv2wJp1ZKJ9TOx2/ehlOEHKc1js/QGdKVeoP0e4iXGYMQ1/hXpWyzYtVz7smlSJd
UrsZ8YfAgLOsTAyeCx+9bFKPCEJ6vYfqXlGbCET9Hi2msLl0zlF+FxVyf8zqDGnlkOI6ijZRaDHY
YiC8PFVk3521djUFTyeW7KyrUp0gT+TwzUoxqukiqKne8IrbS33NZbW4xnn0puf58IGCgLUaVoWf
y6/1a+la7WvlthrXatS2rwLr/Pva1HBjTjzEpG3Dnodmpq46DUt3r82bLZCln6XWWAd0NPt7UILQ
9GVOTwECmne2ut6mYQe+EL1SlcXHanS+iU5EghW2SHtwCXEzD8ZypWjeWRtaEI164RxFkTQkuWeG
i6RvK6F59qg/+8WVVTQbWY/VXdNEcrOupcBd5CnRVSfM273REqtASU5q9qJuTY3i6q82O1bRjyYy
yUZMQ1BD1cH72FpwqFvLOzd297swLKRj+3AsVn91QBjw102B1fizg/ieh+52Gh65X+Z/tYs1XT97
GVCu2Ipab6rdoXQJJE/cIMHxGZUu2xqYWTxpP6Ld4JAGFe1JJGLMVmPcs+lxZcMeei4n2sSaf8aK
pr9WV31vr5hFtdH7MZJgMyNdYeB9iEEPonF4Fwyk6bos27Z2NF1SF1dp7QMSxEsMnUSePparnYwi
10+6OmJzgRqx0kr5yRxcw8LtARHrEDcYQPdTr87+oWudWTVyo4BV5rcrh+B9ULmNUr1NlqKaooK7
QMqk2IIbDt81JfypTtAm0RkZN74lFv61wHBIMF4KRQrewTI6O7Ntq7kY5PVFyeOqUEE3sD5f63gO
HrLai8E9Nlwl6eirbZrk07gnRHOVGOXJHtCVFZNUnbOc9OUBfcjTzwIx0IuANLBHQaow/YTBE1+e
SAcw6H+1ZMpnGLXRBbBw9cBL/N/rPD6nMj6ea3Q9ZLFJ+7xJBzAFBJr9fSm7g4kIuQQ0bCpgNtaL
dIx5TqR5A11RasJDAmH1IK5q0TiOJodztfY5uU2DRH9QqfXv8Y9RYkKUkFGPemLgfy8iuh+TQsuP
DmhDcyLaR05TrdvGuRPglfa+3hvlUVwGXerBsKJx4AvJQwNSA2g/qwVjB9GR+yBwiYaErrQPiI7M
svTUOz9q2w0XUxgRbcAp6Sgykf+elBRdAAIKeDcUkuav6q5Md7rTIxcCQbVQJzRpyfn8KOzyHvU/
3ZXcSd3pT7XH0xaxPyXwjwpqQBUSg/28K4xo3yshCr5iCVHUGp4l0weEBlmW05/qYwX0fHrEY5IO
UufYXZVP0zC0qyhKU22Ooe4Dt/d5erV+JW0Dq0z43zXaNa1i/YqxFIwRCUuJZ5vDM3hRRRaJ12kp
0ZFZJUL2KhnGZ5ssmx9ONNZ7sZJo57m6qMCPQyNipqZk4UWyysfniabS1lPSs81NzAktCLdtjWQt
ZyzI+3kPuI/nVes6LTvUIpylCHYgXou6JqVcYgAjBgyut5DysN9500TMshkkLl2PxKMS2tXyuRsr
p53ds/rX5uzZ8dyw/f9DKnQGZwC6mlXfcvAZwTcge1ueXeDMZ3Hlmd3FGxD8bnjNGwDT6Cgy640I
LN6MU82KyvKcakpxtpziR28UoKr/NIkRg6rFIEnGfDMYBuobbS4dIw3Gt+u3wzs+CpMup1vjAZCY
yziX3KNTt8pGV6p4p9oDgTd79NZaVpcXSTe6RZgEyes4FhyaW8N+i5u+3UuNDD6KBIkNTJPCw9/l
kBd7JQ2cg4p/CliWVv/dKUao6hAedNWfyRyM5dgIL9mUWAyD0DrZJnL9U00UEk+BXazVP9rBQyDS
wq1mnTtFBWPBNReVGeu7yoNs7gW+tNaH0b63+IOuwlTd1waYQlLaFyc4WYYRXUUR8Ta+1pM3mW3V
Z1F7tHvOjrOghG4l2BC4dtUX1wyMnRghx3F8tRPcOEhdGxvd8tCrhqABJKEq/fVzdTnxx0WXkjh/
tmVVLC1HLU4WYhmxYIPq4pq0Or/R9JMZU9GnUb3NfT/DgGb6EbDLZm9gKne9GgdvbqJMcfTrdv38
mRtTSy8Z4dP//u26fkBAJgE0P/3YYnj0n9/u2fTnN3z+BCHG0eBmPayrxUemHDcAqrB9eH5maFkD
bHcycM9PbQPJXUKF+/0bigVL7AMev+Hjr4WXRvX47R5rqwb+0NNvJ0aL9cVvWCEj9vwhu+k3TOrH
/+/xZ+lySOBR//u3E7Ox9txJng0qavpDiNlZgsW2Whq75/IWaUc0UaVwAQyveAF3NPFd5fyYm419
I1X2UqmW8z+snddy28qWhp8IVcjhljkHRcs3KNmWkXPG08+Hprfp0Zx9wszcoNARFEUA3Wv94Q3y
DYpzqQvAEl3p10xJ57kpJacMf4mlg7GHVVvZmQeT8ZiqROT80eUpE0RkPWNdPUiK9i4axaEAjKEZ
znDrX7aQ5msCoCuRD+1CvznYefTj3t9RiB/yzmfBacuLRsOTCoFOTMKTvl9Uoa08+F6mPqAodbD7
WjqGU2kocMX1sZ4jxkRRdDNdBQHYVPK3os6tfeQobH8pGsVBrfN+mbRW/kedG1Urx7Sq8+0qeLgQ
83fRSv09b63jxTGaebITk/TKUJ0AN99KYlRfI2dUmEW0Ej1Ena92oA8U+yKqQgQfNihIZHPRKOqS
0fuZyTFs1OmPjOvQP1pqdftbRJViGsRB+8gn2/fXH6m9RV7b3L4SwP75Wg4TYPza1945am6anipJ
gcA6eMFZnBkxbpegifKNKFpGjAJyoYJACPQ6XHzq7WBXti1hO94nED3EgSu4qDzfrnCvNiP8HZ3f
V7g3YPn36yoZJBSdKKc5l1t7rct+sgTKTGibRcdKNSQNSr0XbVnO46ExOj3O6oNNur0sTo5Tucte
9uurBrpgQT7HfJJ825u3Wtp/MarOnym9NnwLs/pY2q370xnJ1aR+z5qwJavM0szD2FRlfSL73y1d
+agtT/qC7r+NXlaTPqvwehaJ5ehXqEtsTTVNxp86Udam31p7S2rtrZPa5baX+OVqmYWAl1Gz8lLc
79xcwwGoVt7MKnHENmVXa22yFS295kyMo5Rc8kxtk+Fwq7U0Z9bzIliCqEj5F9T8l9N5UNXE+yUl
XjUKy5N5kU7pbOWaRpX+UKA/tMY8cxuUSkDM1PHOsgMeBHyxhBwjYuKRmtTHsTLlh1CunkW9PWl9
h2NZ73i0KnAqtUWaW9IbeFZl5agusszT8L47Zmpjf9E73d9ya+ABNVWzQ9x3RS8/hVdjxKzJR0q7
xlPRgWe5YplIEJKMb7zveh2df0yJ4ChPp6OKaoVtKLtO8TLii/4isNt8OQ5p8uyYpM9QRnbmGNTH
z7k0WDszA98him0D5SrM5J+iNEq1fXZC5yhGovliPNhZPe+neUSVnW5AltRPotDhO1NpXn0VY5Nw
fNa9QD6JEn9JiUKAHx5E17gDBNgQqt8SPpCeEvafW26FXMaxogqI1XPQekU4oWrLMQh+1Y0JfK4Z
WxOAwgZxPtEx7NW/mqeOZjOiJ4wU/B/1uTEFGlo54kE6vkSZ1wOrLuLXVhrUNZ6F7VIUMa935lqo
ezsPkNYra4AX2SjCC3T18aXBe2Yao6ROfNbylt8xJVsN4TOZCiuBaUhsG6TzJReUwNQ6KDwcO2u0
j6J1JP8NDsl7HkBXXQ2tPpV1nLzqih3sxzooCcczKGuxZjLBWKzEICOXJVC+AZuHJCXz2LruypsY
k+IQov+JYHeQJHusaH9VamAJiY4iBTN6ZfkYEtYaoka9NpFWPiZWEC0zvuGVaOwwmDmTdryVRFXZ
dB7i5QO30DTcIaW9V2qDjFefk4BEFvRZaryQbQIzEQh2tiHkAhDMPxWj+oayA7CfYKKJYyR7ifTC
WJvuOHHmelT6JF7ZToPtQa3qDoYATv5eWdCnlCmNrjQ4dgFd+m66Bd4TSSY/48NKqkVXVQLZurPp
UIjC9g8rGDXIgyXKqtlzFbM140fZfSe+trjNVKTRNu9a/T3SYSqYEMMfGxyGiUAGyVGTMzJ3Eb5i
gWy5Z9/SsoWtRMlrYEo/EssyPuL+epunZPMq1ZX81hhdDfiqxXsW1YeFi8HHPu0RnfaG/CkY4/xp
8gdNIwv+3FQVVvo4g7UBsnpqLBDwX2FphYX71MqzMTq0WHTweqI1byJkC/b3ucjHTVGtCCuyqd1y
kmTZWPzIpLfUadqnAcX5ovCq18awMdFwAw39e4pablh4xDTFqme/+spODDfCqIc+IVoTzLXQbX1U
3KR8gFp1q+7NxN+n2YSOnnrFuDcsoY/0a7w/jH0n1fFMN6TuOOlTLOTK7/B4HfujqBMHoAj9MZ4O
Y1ibCxwH6DKN6BCyHcCu0iLKqoxg6b1Z1IlW5OBAT6XmXq5ijLm60T1Vpmcd68zq5wPm7++E4HZe
744v+WiGm8ytsBgN9eCLp4/LPIjtdwlC8yJVR/0QtEp4SUnfQOtVrfc0HF4xYDsiiV5jKph24Bq7
4HI/WLV7rFjo7CEzFnir2k60HSXsZkSXOLB+dcaWfp3ocnqMTFhNM5NQ3aww6or7X5TZXaywRewQ
WcfZtULQbDd2QHkEO6Ad4u/liLKSYA7UlID0+Kg5wSoYnOC7bDbBSbADprZ66vm/GCdm0Y1+aytl
cJZHqAJSRSLeNSLnwTc658GugI/Y5lXUDDJBH2Ry6oVoE3WmXa96px7PohQbUbSpOpTLfNNnSWq6
1QXR2v4YTpNlrmqvRjDfOCuaD/7QQ2ANEjYmWm0+qNloX2MLmAttoqYyDWnpwmdfxBnWKwCMw6UG
AeSogMq2yzKch2FUvihZ+utM1EGzah6HPp+DoQi+Ot1PzczKL1ZuplsLgttSVLtesHesRifZy9Oq
Qi52USRd8DUc5e9Q9tsrphjZadAGayb6V6mGVERmddj2ysnVVfUPUW84ucs6oDCRreE+c+wCm0Qu
y7O1RjszabahkXhfQpx/Rb3USfE6RoJtLYp8OuP3p+s6u19m06dAYWZfNNavT9eylJp3qruqUFEJ
iy77KCzlTEQ2+zKGmbEwo14+urVT7IsMscfJF+R5bIEoEEbJPmCDz6O618+NpiaLRtdwX1c9aSfO
7oekkYa12UYHZ3LDvNeLvrqsv3i67T+3rb5XYlPFBLNAhyyN/GOhNNDjZTdbqomLu54an93AVn6E
WvYAKi551Tz+rK7MpH2ojd0RdQqYo7pfvYGV33oso38obv41jRX9WS6ldGXnBN+1oJZPnTcGk2im
+zXCmEd0RQ4pAECfV0/4bkirVm+8nQyV/Yx6VD9XcSCdBYPeIsWN69ZWGnVrq4XOhg0GZkCIBb2O
aVnPunGIvxp58C3Hqv4bkYRThkDHR6GOS5nHvj9z2iOiJzhUNCbyNzBGZlA/VnqWlB+OL1/wz2q+
aW3wMba+sZFMp1vJ1pg8uoD3svwRuYjssS1x7NIGV1mJunbUyzPEsU2addmtB3KF7J4nIza9xcQo
Cx78NHTOeYBBpziDiV8tmjgLljUOU8nSR2GM/4CzL1WS0rxe2TcaRfRwa61deEmhXQfLyEK8iHR3
wzx/DbnV8a3ehoj5fSVTlmEf4O9pt9IslGLp7Nqduo8HgHKRl5XvbfgC/tj6FpeNO0d6WznyDzOP
OrLD83JqaIbvCTzk99DEP8or2QfgEBRdcrlDXi0KrW+jnsPIaPwveRe1K6zC5a2UG/KDHfrxrUff
mk8aHMznINW9DfqgNuA9s3xuEuVRTIEkUTJDyQ/IWVWVa1UKVL4C8kVAMYHXVV8sMNkbKU6wY7H0
jdVE/gv69+o2xv5xafey8dUcmkVgpcOrW/a4v6sxyKqpvpS/1X0QvzV1Ya/xePfWCjZCX2N8NL5q
NhGFPpatddF08dsQfxNtERznFdtqHPa0YHwdNMzjpjGKwUY1xF6ImFfvvxBQ3ohLEN+xFoEUrDUT
h7LS8LW9x15iL87wKNduZ6JOHHS//B9dOt3B3xg4xOLT2B6k/Q5V93nVIfEnDiU+yBDXc+2PujTp
sjMfAicTT1NBpv3VGRstlAFDzUZ12vjxqV6todz6Xn38VO9iCHZsQPy3kTnMK1jL867rXoUbYjGR
EzEhZCvyVxWs9+qq2eOtiixbSRAJVqzEttbXB2WRq1ly9TJDW9Z6j+BJ6zirXNPzo8NObwMrtt/L
Nf9P0uLu1jOdfJ9kPhZDqHweDRdFnTrKyWBIHu7EaCFf/LBCE8AtvcdEwVWsDVmMhqp8AgaQnUtT
k1em0rqzNDVcNta370IeNmgksDM1zfQs6sSZGzvGDmbQSZQ0J/SQMkr84liRkAriLj3f6sIycZZ9
IscLfxjkR8jg3g5zZQCsro7LZqT6cwDQ3VW0Yv5TLKxAS9aiqEV2d8iH7FuGhfRjpZfNCbHFA5bM
qPaqYUBG14g2oqjrSjdL89C9tQbduNadyH0ge+o91Woz+ThLL/bI+qXUWcfLsBUBfqE1MxgjecIO
406/1OuXQMcEZdCQY7aIFI562yxFsamjH3Djh4udtNE1Ze9p1DEgUUfXlrlZ1OheMigJufnImGzk
zGrXlmlUD6VNFFiPg2MzaYpEtREcW17+ok0cvA7T4Eb1y6VpKmMMELq56IaJvTgIEvxW3eQsDope
RAu5MCVc07P0VhfUYwJbyfNXcmgCZ5w6izpxBoOz3MiT39S9zpV8d4HaizIDeZiPyzbuyY1MGjyJ
0yS7EFLTOqZ8YRxydm3T8IBynh1Vc38G8Y4Xhv0RFu5PtenlF0wqR2BJlX+uM/zK0EcP0Fo09VOn
wN/Ntbx4UcI8IL9RtB9geQ1Nc35qZfgUPqWlrPOGGszboU4sFOra5FpEGYZ1/72+nRo/1RHbMGAm
zWLD/1kYXqWeHPDMUDLkcakDLDhmWI6DjQw/JCsbUHUZhr04ux8sQ0nWStTAotZdlBc4+KxDYD1O
p6FWPrUqGeKCreJeVImDKsHTF3W3zr/7idZ7575UimUs6+5Ggo22VhSWWFgHBa+qIkloB8rGNqy8
4NWPkvfAdKozL+7gVZ+y4HH14rlWT2g4eRRDxqJSd6QMu7noFLODBfkF24MoLO+UgdfG2MEsMnpL
ezZDXVkk0VCdY0WNN4pcJOAXNPNQhHG88steebAgic076CRv3Wg9EGSfgPwsv0hazVyY7IHLMsTX
cfGF7lg/6BVvkKRQ5IOCVu0utSVvMxb4QOd+OiwGt/Beuo5dcv6FZ05y0I2cFEBY4eNYw1hZAG+N
D95EpXIaqJAzURYHIHkhCIdmXAxoCf5qEXOI7qLPbYwoq5J9HfBKHCo9ufqT9LXSd9mhTwuk2KgK
pyoQCMYx7Oq1qBKHTlebM7GCmRhzrxdn6qSCfaujx63r7/mRBlvfJpQT4nRJVJ1tH3Ms0V8eAwnv
1LECiKU5a4PA1n4swmJXZ51DCL7xj3aFHSaYuOgyDJK9YOMyPGaDUZMw1orpnZvPbFvD/7yBd6ZH
urJHsQURg2RSC1HKOlqJyhADvuJ2ansoNLtE04a9PKhA0BT205nXVI9tF4ME112C1YmcrOWmQxix
z/XtkJTFNp0ikyGKjKvRKeNLLolQtuo96XKWzE25Kr6EEMfRCSW02CJMCpszZak8rN1pEzUDWLhs
uwKpMTez1paNgeEE+GgLKdixAa8Womj5eLTBl5AOYZy0L7+7NRboQruHMZP5Gk46Uze3Mt2DP3Vz
mE3Ui9nMqRu4lj+7sQoxwQmM8SGqa7zRsYfi6xrUx8A0y6vPE9ysfQO3YRVSQIsiwa50YvXRMlN1
k3kGTP6ps43Vy2MKtWfqqucJnldg3TaiqyLXmMVLwLVFUbdqbTU4hbrpLFJCyAbJj4mPsqbhGNFL
7rHraUbV/FKHLIb59yvv0YiUhF8rP6S0Zc0VI7RNrGJmE+YKZ165ZpuRotETpMsqSoqrJOHZWDVQ
zcuwRaOpSQgdkgR4h0R+xOqOuEVob7wys3+Sn3t2+7B4yxMjn1tSoT9ooORWNTqqRzOMtG0zJNrG
1/z2JGZE6idFlMtFNbvt/fcyY3XKu2uKHd9mLJLhNqPeOvl8mEQKdWBRW7HH+Ue7oE91ZMSKnZ8Q
2sZ514ekGGZ6n+I3MyTLBP0hVLolLU+uQZ1nz0VTPGedpp4Gt02f+ZQZ4EaDiMzUOEoZUne2Vu5E
q9VUIfqdRrsRrWQ9CtSdXHMlWgnDGquKWHdfNScwNAX4dy1+swP5YEweJKbF9sRznS+pbk5yo0Fz
csIKYGaruGzPawhhUYEBtWbVH+PK9aT8o4xx69Q1JLHkvHuD2uEcXKn8daibaljGWazNPjV8Kppl
xW4LcqSoH4MM7RBHS2fJqDsHvyYMjfg6m9bQYIdfBP0PVmQIMvfdT5QPX+KOTYCToBMMr6g747Zm
bHDJdeG62Pk5ISG8QGbbXJv64GCDO/K1Twe83pO9qdhIyPWakc1EZWZZztItBszncVzg/TUGs0D3
9ENXVe6T63XTjaLWW1FMWqdclo2B5cXUGZcAcz1qOnIbU9FvHHSch0i/TWXlTnPypeZZDB3ZFT8g
eDS3pq5m3XRzlj7BKmY/AS/SG6NFHrPxxOey114bXCCNasG+oceMmkgJzg8BogPGIo+G7kPOlceU
LOO725rVTLVM5wU/r2Gej17yKDdysER4eu8kWEIr/oBmazhm2x4kDsonipTN67LdsdSwwbPTqlh6
vJYMO15kkZs+JtNhILNApuEqamTXOzjWuJVpOvq+6RxVJTPGWdpAn5ZNN1kAEerkhWgvByLCWYte
cdW4x5C4/LzQe3uW+vJTZMG+MpFkWA+kn1amm+J1P3FchXBQOBFg6yyfpUUOrFUeq71ZxuqLpfPn
2ZF6FiWZEDrI66cI1stFQXN4V2ZpufBSy3gb2uyHlRjJNXcq6YQ8NElvo+M+wudhikZeySZX3xK/
+WHwnb3xcmlmdgQsINSaYI5i8yUavO6UQWJaBrYNktix3E2odNW29KBbu+hNDnjnYLcjjwfulq/K
yAMSHxB1HtYtJtkOCEv03oIfDv8YrZSUTaSE0oYA4LehRNg80REgL9BD/8VlQSEyVXPrVR90d43V
Sbo2sSO/+mZ+jN1BxZRLY+tfJt/lGmUXgs7+xQqLayf54bbvA3OPiDeKkNPBiM9e/o4pcO3NvA6+
aBa0Pzt1JWvyug8K54ufud2y1uRyb7OBOHt8xHnYsMjSUHBYlZGrn8sRH+KOWCRsoQJDTdvxo1nd
RBa0T/msKc34rngVSgt5hqaolef8ooZVJtuvPlq732w7QFmlg3DGCyVcmyXKKK5sdK+OCVyr1P32
u2cM69IrSNw12lOb6g4sPenqmemm1hFbGPARJ2WgzutaIbqS+PY6QpN8n/VVvzFtaeeOWbpUBmc/
xlU7kwl6EIhp+lUbaOYqc5svvpXWZzW3g1mVDsE3dJkutlFYHzk3D1LOztxDBn3lSHW9Q/p158Bv
PtEhkWdQe/1TOoBLj4CB9J4fXsUBgTJlL0Wo0k9VkSQhK5bYxpLcjnLsrEE5yl3+pbfzS2GmROOz
8gn6eHxG2Fl+ziQFAS/FOqlhXh0Ho7x0IVCePAnDfeB8hHKTHmREJ5ywH7aehQIK8P5MP0gnt4Gp
6JvJWwcqYw02HWmmqSgN5nmKbD2YatudGrOGuC4BatMljD5LufH3qtMclbqx0ayfEIcTMNF3OGOJ
8CPKfTBSA/IFol4cIGOBpxddRBnb7K8s+lNUtIfnHm+hcxGHz7WSVScCrdxJY0eGr6vaF9lOwxkk
i2RdBu0Pm0zINQGWfex7C2qj7gdzVhs4o+r+VTQiGt9d294CrjxG3wjr06NTjGHrBBGGsaIcqFY/
Gyo1BlSXtsu8t4uXyW56qVkkvEXR1ExeP46Cvqw3wn9z8mHe1dBAibJp6f52arFr3bs6TD+8r6mN
PP2BVLA09ztMCH1nl1bDpRhC42wnoFq7eqk72g/2dcVMDutvnW60l7FOSDtlyHyWwdtYch+Gkjof
mrD62emPnW2h8hP5zqEgzTRDhQrv9AjyTBPGmKVIjbvBKI6AE7fzJUHJ85JOZ6ShL4kaF5A4qRKN
2A0n667jWSmKsqonJ0kpv0WgejJ8v57KSG55ByELJYpW4I3HwSZYxnvuCcxn95A02RwahPmUZ3Iy
C4AJkDjv//RWG6diHGm8dX3zXRihiap7N1EUDQ6vh602cPXfDm4WStlDEP8s3Nze9QXaj3aDvw2s
m2QT6DCs4GfCTC7RJmPLjc1wrhXn0S4tyJZyQwzHuzh1kW0ylur71CYv53P7b3iHkJzLkFJA8HA8
I8qcLd0gkB+aMbJwGerkpzy+liUL0Ngek2vbhiGO22W5DT2nPg/BlHxx4vJNddOjXHCnR3G/bRTg
TES5tLlpaclFawx907ijvAErHc2LTI2XimEVW8VkNsDd0ysDv3XbYl0KIXmpyqX5YefJozJgE1Rl
soxtjbTsjDD/yS7v5PMsfPNaPmHnRxkSTUGzKYf6ZHMrrSPV7ta9YQ8X2bK9BRrQ6qtMglI1k/Bn
ah7JZAEd52a+4OZqvVk+OqdFq1QPJJjw3I3rDKxLCTaaMBZrruqSVXozTysr+lZk/dzPyvhD9jE+
dtIgfjaBBq5apE/246ih0mKA5fWdTiGnPxzVWrefbMdReGSviHIV74FvQO+05WLn6p0FnrD7ULyI
B6VtAcU3KhPYfBPukSIOl0RuhlPimDlGs8a3UMm9J6iIw0ZBOHWN6KnzzB4dqcjU+46MBQDCNBke
hkTvoP2U8qpM2+YVXdSd6BGY9Qhrjfic2lXZuumrjWx58RZNCHOrkH848L+MSP3V5hnpCWcRIOS/
bHqC7oMaDIeUsO+sDxz3ydB1wkFlv5uwJ52GQnDRgxbs6/gYANSDUVPWy9JopBeP73Jh4n+55eUi
vTTh6M/s1ib9PbVWjY3jjKE/yTLioyQeWBTVvEhLIBWa3nbbpiF6PdpK+ubE1kcH0vRSOKF+yTT/
RzA9c0luzXJw1HN4fCgsOLK5xURqWPdtlD546hS5zprqu4l4VhI0yge7nI9CDqznAumnpaJEb/ZQ
5gvyns4lmQ5gllFSJXe0cbGil9D3qJTFWIJZ8t3SuYiOjmMCzQ9JYt/rcqk3if7yYJlmEd1i4koX
+zb3bbLYxFynOfdtR7BZ8vylneXpUfIqDAjGGOGnVosPoC6+WgAmj4FmLDO/ekSCOpiro3oYK2ev
J8RxLcdWjnkeoZQ++MrCqOt+48SVusWHZDjn0yHYpAMhF1AGwSb3nGChm436ag7o6Zd9/xMy3Oh3
7NiRtXouibfPqtrJlh0CSTwuY2/ckUGY+7pkYBSVaxt5AMQWF6ZCrMazNm4kpXN+8tyvSvzFd1Rk
YGxMYDQ5Hw4jZNV5opGODk2tX3RGRIReHiwodU3TzqK6eUQsKNmIuvsBVthfXSpb7Zad1WkzViNH
nVTBq111BFssPXiZ1CgXbWJol8jxnZUPOdtNjDUZqfEAwSjdeAaON51aoPgT1Meu1JJHFBVYV9sy
Wkuq3m9FnZIAfUFdFjioZF/YClgfikoYapzsyOwHT2OVjNvEuyxJw87Xs3EHHptvxyWDEUDqPzRg
j1gIRl+kirRDBwl32SLAvEmK3r7K2HvKltqy6dFMgOI2sdKAPY4fNPPYS4IDmOF0G4wELGxgHovC
GtWF5jsu4i7dg0c03DFMUvhjKJnHGoSiC1/tKmVedmUtPbGdsY0YTVZNHujdZxMjgGM/+izyEOJ6
xuWLIHqkP/H7McHozFF4Ty92M9nxNs8WZOQLkc/kdijISy8KFMKWw9RLNIRF5Z7q/LsoYHQqL0mY
RgvLKscLClPOTFPqniyLNl5udbJhrtXY1sG/0kU0sFvQzwYQyakm78JoLhspC2CpKQ+9YxWHpol/
ncVILaDQjQwjoteAlEWf2ylPIn5XsdyuYt6Ex9LA3VeSjXydKI4Lq5IDPwNn29QW8ft0PBqlyQsg
Ca91IUXc/jwWWcFaOL2i0I2xCRSS0rCuoq62MwKNFbKloa2yTapcknREdUH9rUc5TRdZMZwa5IAu
MsoGc831vavPp14TmovJFnao5nvjxQZMdOCmqzplga6gzmva1fdOribrOtTfWr+Njn77gyB4eYqb
IV85Nh7teYADUeUiuinO0FRGJkec3g+1deqLfiB0iv1Ib8omRhMWetVS/OaiivLVwN5iZuhS/cLz
XpnXoes9FnaJU1tYumdT5kcRRIj2BNHebPDmVRuDV8tUFIcOUQ9YkE7WZzPRpPbErdNuIXWxetGq
h0CfxJmgu2PPwxd8026SCcdtYYWRvhghlbDrVadQHwZuQmBJHApfYVngm81K8WTtJuBU1g1mpL2K
vtAk4ST6dfhaoRdtHqIMHYE89OJFYyn6rg7g6zuAuZ4U36we2E7P5D7JnlB+XAKTlK7TQt1tKuVV
i53iUCYB4bmpaORJMg+HLlwh4ILHStr20hLzUmkdA9N9qPTsO9QJMGJp1+2414JZR6bqamQReDkn
HteG4wK4KqUXH2+rh25I5npTVk/eMJRPWWJfcsSET7knlU+O1hnzdhganrAUbVtx16QowoVbuycj
y7tjmw/uKQ3NH+hzhq9eEpbbQPZziBte9GpGxCaJQwYb0RrBowYjT6pMtLoSxlVpJD3Kti4/8P7Y
iOreatND7Gcgm9hoApAcfcQbyGAaWhUv4EOYz0YcIeCtoh0Oo8p8Tipi3wDN5IU9FY1BVtZ5xutd
iizjOYGlBCRUiZdirOq03hqF72Z5G9uAHOZtr6HwS2dWeNUqG10PnTSmito+QLQd/pcoqphULlHm
l1eic9qBSdeRHb21yl6UErrx8/VtbN+7CwR/5LXorEGmWJS+7d5aY7NqFhY0+43oLAcdoKd2SsOK
646+NNfrOlqDG90YltOeW2+wVkkw5gc72mdE6J5w+2oVuXuamDRPSdm/kJ9zjhnKAhsUHlDX1/ru
3NTxFkq7s7c0CTUWUVcr78UIM+tW1WpddNJBKrhyrgZIl6b6nuzIzu7s7iz6p2UQL9g/B9iX425i
pR1LvIA8sRzG2NaRu0iU/nuaG+17nvsqNuGacYaXHm4CdKNq0mGXxoieGxmrMNNJ1R0x9XYeOr33
WhI6XmnoHKxEq1Jh+1EXMe4iU2umA+mrsvbiBbb20rxXReJtVD9DtLwjbBcmZrmopKJcg2bmvWV7
47BzsKkwlqFh/XUaT6e6khTq/I8Of5zqiZKvoont5RkP7tB5LyZ/HqTlYSEhA/Si8Wu7ujFGRFNJ
Mjr9HHrDgyiFY5qdCtB5ogTGyjhoOPTMgkkxfSwRebL7Hr3zaVYMOrXVpK61CE1JOw+u/OugS1tL
gnJ4r2bBn+9iFzDl1OleH+toLvpDYM4/NWReKM8KNxnW986iC/EI9jomWvO/L+e2bBiNUlGeMSZY
we8e3uzRdBdj7XSHQUnlo6wS7mpUgIMhe2R/QGwimHyExKGYbIXEWawZkw4GxrCjhaOQqFN+n8XZ
lGRusaf91CA6i1ZUezH9mGYWw/D89dBRQMhiOQKivs1aEVsG9kRSqpmBZF5Ew5jusir4dYAbmO6I
fKc7cXZvuPe7N3zq9290uU8P3AzBezH/fZwo3vvcr/RvdPk01X3s337Kv73a/RPcu3yavvKkvz7+
317pPs29y6dp7l3+s+/jb6f551cSw8T3obQD/o5+8CCq7h/jXvzbS/xtl3vDp6/8P5/q/md8muof
fdJPXf7R1T7V/T9+0r+d6p9/UtvzS1aHWoZp78DSLphuQ3H4J+U/mqLKZ1RKjvA26lZu9Cj7s3wb
8Mewf3gFUSmmus3yr/rfr3r/1HKHC83y3vLnTP9qvn91fTYzbL07PWR1fr/ibdbP38Oftf/X696u
+OdfIq5eD+PFKLp2df9r75/qU929+PmD/u0Q0fDHR79PIVri6V/+qU40/Bt1/0aX/3wq2ymRzi21
90Eygn0jtZNCImCzffz7IFqiYSh2qnYR1aJGnFViwL2v6ZbhXjSXJJC2Towtm9Z5D5nW6HOvMuBW
1YZ0zYIYAbW6f2IXjJDtVIpzmITAWES7GDMGurkj+/5TtIt6F52o1ViiiCXqxKHqUcswdUBgNWL7
B+Siz4h6xOfCluJtZzsYPnfwfG0zuh1QqIyPeYoC6dRLiyKc5ERrYEnA2Tz5cKsTzWqkf2BHR0DE
apCWEVPlfg/POVfl5a2ji6rkojICG51kA35JNmKxw84eHCZmqis/wsvVRu/GgD/fFWedoAF5+xB2
z1QcAqs4F0pcnBWl0daeXgBdF6NbrRo2bgGy4Y/RVu8ATE6bN8QFmVEMrMwcWyKjvt7nElP7nVYR
1PT2t/mCpGgOYRojy/vXJUW3tO/6o8rC4tZNH9miWerGkcseEjN+Qd7kUH8zq0ceGYr6H8b1jQz/
ahy6tcH/dQ8o1zv41eRlLwzvRaUYfm8uwIk4kqPvkq4BVWHnBaTTFKWPzNrmheXfCo4SOKBhpvoc
OC4CVwSvbiNE5X2YZI3RnKRHvfxjzK1nNZTLLk7S/eeBozL42yaUrp/mEkUjM49Euo2tUhl41ccY
rY1y552CJvFO4gywl4dva+mt/4u0M2uSGla29S9yhOfhteaxu6En4MUBbPA8z/7155OqwQ2XfU/c
uDwopMyUqqiusq3UyrV8ILOca+NdHDJu8ObkOlNZKkKXmbeFjP6j6yYpedPIPMlmJnV2QhnZPMke
gmnTMVOylXRmv8Pk0DfNIKfghBkFxdGIzSqr3lOBl6E2FkI81lX6Xa8o2p209ojJbcHUGmvpuHlF
uOwNs0rKWw8uMnaJ4MTJ3ikllB7gNd5iF2+ihY+IDOkkbP9wGnNhHkzd/brYbfCEOnxaecEpj6/u
pWd5MQ8NQ1B1AxQm4l3/fl+3YU6pHqWG7la+CcsJdD6ROoNhy/VPsrGKAsX6W7tYh8TGWlATQrZQ
xGYgWxC+nlC+m9NBebeAWZUkDNIhVW4L3ia9W7Ae4XpVYGjY6DCjn03RxHHZneVQ9pbmLxt1etDG
shFbL47/pwWWabfX0EdvV0Btl7PxqcdLxhYRBWQ9ewjVMH+IrZzdVYyghHSQb0vQoEakVohTwkvr
nigFQJxSjsGevhkdK3xCaEHdSTvoMe+0zFhiaylsKZeRc5eYv4ZlMFKN4bXHWU0+K13OSUZpweRm
xsljBEDt6DokDVS+Ya9VbxxkBAVcHntuL3xwBIw9L6iuK+20BlLlQOEv4CS9gJN0E6Ceci4phZNd
aWyFR/aWGDmlGXfOiHzTEirN/xpGEqKyrJSq853ft9OH2bMezDYbnio23KfS1OvtVKf518C0OFIC
YEXqbILkTRxBqYn/qbIAriYV9Gtx2/orpZ2OEmwsUciyaRvXX1uWl20Xm4Qt51TVbTPwW2vpuMGT
fc+P94bLV/8d6Dlo++QI8+K3W2BHFXcTwZiLwJV/8irPO7FzNfOV7MoGLnYLCEGDpv3NWlMFPVa6
tTOWSMhOfWQ4RQznRsjEikZOd6s2AmBJWqC0mxHG0BxCdXUOWmRzouauLuF9lj3ZlFNGtW1ugurw
mzdH8ruXBoAcYHI29zJYNQzkoJMQTtTWae7HPH2Jfc+BfDgFcqqkE7ohv2wxR1n30hGK3n+zZ2P+
kv5eI+mfSFuWl9Yrkyvc/8m1q51N45H6hNTrzSSdczXM4EkarTxCQntRZ3caVjKmGUBQc+6JMnzu
JdQHirWyvm2iveymnfXDjfRi/84mXyr+WcILfpF9hZTpOBoZRHemd8pEM9oajJTLWPbQCUaXxG4O
f9uV3jv9yzZaoX9SEH1C013E3FaVVjmWc2TTT5SerKWnqib1wKlyb9nag2mG5UtLvjlUAbLbaWg+
k/Vo7a58CYJcRUF9ANevFi8aEvL31mA/yhlx6abXuuShsTTJ1todFxqTkutzmIf+WfayofwyBa69
k6Nhqvxz0ABJ5ub+KyT+3VtsAzBTBEZ81CeEd3HcJst15Ip/vVxLtc4mbzPBif/HvCX4bW6kokLh
RDs1jIp9NZvBB0WtYaGvvPQT2bvP1mhqPxHX9iyTo183iB9TJ2k/e33CkU7chx/D2OWaacXK2W7t
9PzXOh2kX+dwqOG74Ut80dTGOQ5KSf4J2oFVi3jOJUJeYrp2sALu+hjoJVgEu36NE8XbprB1rRwS
5RyYZsl2MMru0omGw7r3zWKTIZqqbZPaVY6LXU5YhjJM2vLSsA9z4qHV9seSVjm/f4VlvhFzHNFm
2YNvWRRCpYg7OLCS7+UwVcvszsvSO5CzSbnuctQsghC1rdBo4fkaUeDSjGhcQao1cHD+R1Og14ve
qwW390q64kGDx1p2yyBDBbYirfbO6FeFvTWGGJSb13S7SEs0UXIQPsqmMyGQQOv+gxwFFQQ4S8Qg
wgYiImf+FcFTE/hHDXlvrcqbDceOwbWWJElVm/LY7hfjVhqhzgyvkyRESkWQNP73mGXOEtMI2iXp
iGMjOKhg9WAQKo1nuEISXyuf+wYlul+DX55KqZRdTnUUxTDiumcExTaGymEtL4PLVbGYYMYNhWOx
3a6jwmFOPol0cVmVzbLU4limLUstwQWCTeRrs5zrejs/Uus/rlxO3E9zgl6MnjkBZ62UFKWO31Xr
Bq6SsNM/jsIJMYa77jSQ2TJ2VGzrHDVC77Yw+opjlejs1np0L71RyV8kz6Axl0OHk/k7MxjPCAep
j/W07amPaUDSAVkQcuduYWz8zg6POUIXl8yBhYs9UZlsZBdi8alZuQXITspQ61075WOzqgz1LfTm
X6bK3hAJDoaJvYockmWnmmkEhJcoxUeXauM7vzW0p4lDz7WROOYR1JT2FNaOC9t94KM4XUIVpprD
2hanrxaSr0fLqL5Xs+qyXRU2MI0BILCuPs7iHFY2ZqCZx6htv8tRJ85sZWxE6c4/Y8Way3TZk+tq
hVIfYelKz2MyVNSv8zyl8TncmzWAGWnrNao1W8/39nNVKHcldbrbqe1RmxuDcj02mXaaZZM2AJwK
ISe4koZ3LuEv4Po4BVn/1pMh76KNJPqUF2p9AL1Tn3QVYsnfaoNSclAOi6g4cywSnqWplaqETcbR
ma3mgoL/lz6hDK5tKueUUQd6jGThuxmjVp4t2wnOtwWkZ1llzqG73vx+G1PfcFA+B+naisofHKWW
j5xAVY+Kkn7hrL+/mGKkqdZ4ADKJlJWIKCu9eiyibgP1+fwg47VqRoh4pERKOhXLbj7oLal7MV1O
8v1UA3CE1vftBdw0u2a5RW2/UZbrgVTJyk684iyDQRHMR32iUki+PgoR6nFyOZaEuNrpjdeuqY2r
owCPlUMngFR5bqnKkcPKc5qVaibONQ8U9fVtTt9rxlXJ4Bn3K894XebwEBs/6DpqfyGclpGTfsvA
4NwXouEIU7sP9czajkK9dLFJR2YW6CQkqPzIoWxkSGhGjyPoxNNikj1qRkeb5MyyDmeH7snPofz9
/XK3SJ1ac3/0wLqKtyCb0TFhUM/D/eAr7dli71nCNqC3Z32sD/YQTAdXa1voaTGlum1QtSLHsiut
tzlyut1wiAgUt2q24Qz+uWuLf0woVGo+k0g5aB1bCNmkfeCDuhLjRlX0m5Fylzf3EviXbRYzOrvz
3iZLt2mk+l4Dl//30lbquRnann8sW1L6cjAm+Bsp9ko3CYozn7TOG7jTmoh02kHxSXOfIUV2XqA2
q69NjGSgM6b5p9yfyq0bUF7OFhui51pdOYWqbTyBzEcKOj9bArkpe9I2A0QHViw8sil+9+QQmjTc
npVCyzOIG28xHFWemS/wUncPWpj1D7pm+ZthQPFmsdlqFVyb0t9L00DRJSyzgtLVmNzxKI2yiSGG
2NsAOgTPdfewNPZj3PrFA+hMh62iRRFn0dQegHtesIpt9ZpZoNkoMd3E0GseSk6rX7qGT6iJLSSH
hRIz9b9UV/tdezbFcGhBsFIh7F+k13bDr8PkTXdyKgjY+6zWqwfpc81y35l2+lH6IqVdgcBJnzRP
854H5IdhePFs5SmCKe8BwGZzLnwQqWKUQW1w63VeigiB1jdH6RitoH7warc7wKTF84gIXhxdqBxV
zewQvCBMxoJjC3ZdADBliZWrIyJXJWF4m33zhTVwDMXQtkoQ+DtvCOEhSIPiXjaqhTTU3CKgK4cI
Gr85mrKBmkZVg90SnAsvkhPDJkxKqOd+r5KMWnEfhLq3HboSgaDfDjnDGsjaxYoDGZOp7GyYto+8
jn3MNVRjBC+lKgT2kOVCK1jSWi7jxY1wIYSXcjy1bXVoTIqXw2TeF5z/w/IU9A++ofN9Ez0jucZo
AN5zpvxmif1iEFkf/kAyQDj6sq2pYABMSrZ46yspdfqxB08gBLTHwWudh0k0VOWiAlyTHUu1yHkI
M8t5sDTf2bdj4qwWm6kp2oUKp7M0yakyFhqbVZvrIRhFVpNOLQii28sstuVlvJ6K4x5umrMXOv2R
wmyK09NyfrV55N5kZkc+Ugxd2Kgo2zc/jL3SPCamsw9UfQZr0gfnFITpOpJD00m2aRc0B+mNqvFr
7IujetA5zxXfXhkFtwrE92wIEa1g6arR8h20HNFeDue4AkWphd5VDrUaxKeSv+ZG2N1xp0pvk9Bn
gXkYpoatjCoNS1nVNXh+OcwdCDt1BLfNiq+tXRYoLUAHdGxKJ99z0TUeOWzgSg6RwH8iG/ptCPG/
wRE4rh2kvu//ijXhCUCLhdg8ReWdx8cNxbveplVn49yLRvZkEyFFdXaq0K/gQMejALda9UbSQrjJ
MKmbj4bXxq9D0nrxU5l37Wupdj+0Ltq5TlV9KAdVf6IsHXhk3fCkGIXG0wjaYxNYg7+X3shkv49q
iQEAg+AJ5e9z4gOTSkRwTQ7xgRLwk3TK+XH1PXXZDUlLWMafg1qB4VpEKyXE/jPE8qplqZuUn9pH
2VB8pVrhx8Hqy48Uc87kklTILmc/SdduynY1N02IUX/Ht32xN0LLutMd/YefIUg2Dlp6PxRcKXmc
hB0fNOJ9JxrpGPPcPgZj9tza1S+TmJDnbnmt7Xh9i+/s4BSH87WTFKWCfF72lqb9h23KrP8tbpkW
x3z/C6UdN2YaJGClfRh3JpOKYVFzqjehDmMQjez1JeckKzn+yw0WNDqEkX+R9tsKcspfcYvtXUwJ
V8eO38MPTa10HjJ44XevtEyRvb/fTW6SGxp5rIMZk/f5X19vWVvGGaFibSuuKjB1oxGwHlxYpfnW
JuXOEtzScgy1SQR4GEDjYhtGAw2jd2MxsZNGOWdpateJT2U5KB8ADlqPfZN/VwpruMgRKVd9x97M
2vR8bx4RDjlESTFe8s7VUMmhUmOyYx1901y/lzbZ9LkFyaWrF1s5LJUZ7G7Vz0dytnz/uzp8AQ0d
UaGmdWgFFvnO9KbumiSNR51KFJwUwfzKoiSuAQiFcx2AQQ/Ce9mzdO42hdbBjvynA5Uxsse+9Srt
9pzF0FCIEC392QwcJMk1ssINIYcYdS5zio2CLLWht4VlbD1xYOB/TxEmOWdtWpydMf4QmVa2j3+b
pL2y67Bc/d0dqWjHygd9my3974J+ryZt/33J0vd+rd6WwR6Qk7vVBi+/NmnUQ7RApUFJjckqsvvw
Rw7MkyKin/xlPhlwY73OWtFufM1N74sCJkHI/fTDZFfavc0z2sbuu3JN6b7H4UM7X0ITePauDikl
chpn3Lwzyq5sjACAet8aPnAtMNtgu/X5srgnKO67VefzMaGb/HVxRNDDosSG5qWaFR+523I5ho5U
jqiUMM9NMX+WI9kMpSm+NEO91Zup+ChtagQRTD27/Lgx+Yhmc1QbbaXPFCboT/T9rBjderFlWeuu
ph6w+rLQmHzzNcTKb6tSDnaiTC5eyTWkLffglvXTMd5JGw9H0brSo/YAz8h9UU5IfCCz9LH37PEK
b+Y1FiPK5KuPEyz8O0jT5o0cyoYc/g+A8jHZScLSxvLufU685SRpaqm23sNs0K9riKGpEx4nkGQ+
0oxjqd+noOPNco7uWjGSdj20zTPPDic5ctXZBKWoT9XeQXJrJY23plH1e19HKszoYJqTtnBQjTtz
ildNVsdb21Oqu6i0OJ2FmveQOppxx//bBfDsaM+9zQGK2pvhf6ZSW2eQoVDM3Zun3IyKr2FF4aoL
KxVkR4qyTebKuZgwlJy8RjX3DkmRh556yA0ULOqrVUTfOOGqfzrxHkWNYMd1pt47VM89dJ5ur4sq
wGZ3nbcqeDa/dK13kl5bSWC8Tye+4miN2gcVLOQxReJmY+i1faFs/geUCiEFFBqS3sK0NIvNhqP9
UKgd9eZESLsyTmUPl/WvadRu/v8s969XlTbxDtl36dsApHwtji9b0XTi5FU2FBttYgC/l8UkIwJ9
0nadrvIHFbHSJufLIYWgH8G7W0c5WtalSiaHC2RfUC516oCVC5nl7KnqU4pFnS9Q2Xv3DSdsU5NX
h0JXo7t8aKn+tQz7A9kglKc8H3IldEhXyGJYX0arexwSvsHK2KytgTNOdvnnG7/qO6pV2Z28TN/W
lUmpjGBW1Q2LRvZEI0Nmwc7aiax1NGc/Z72c7rmiQXM9hv03ilVOFWWVrwHkRnvqy/tDFfkxMjbq
N4vv2CF3Heh3Cqd4GSlA2nvuPG3lsBnbfotQU76XQ38e4o1qGfFRDj1dkF8hdHGeuFS+BDBZUW4E
9ValqsoV/WdwzTn0a5Xq6s+jlr8Na5FvlUMv8XyoyPo3rxxmD6W5nQL1Rz/PHsyvtorqUGqC9W3z
BHT0wA7G1lAs4T+zyZRevcqRbLIwE0QW+o94MPJsOzpH3SbRT9rAoBxGNW498bBOYUw1cAhEoZl0
mHpu3rz81ExKlER0Wlv6ttQHuGd/u73KMsqNXPG2LJW1qyn3lW2LVMy6T/viZCUZOoHIxW5m8Off
VAsSBt37osyDtZ21MDp1tZs/GonxDRHPbF8GATidLiiusnH9sb0M7r0cTE1VdZvFaSiBtrZqJJbG
rhoOEBq++HlFMaFX6ytPd5S7VgiGcBoQ3OcpbEuWZryzl1UemKvBhXwyajvyBoTJWTDQ9se5R+mS
44v4c6fDUWlb7td2CLjRJSU88T11Gd3Q9nBGFN5XaIK+amVfP5rGlJx4VNK2UDwPXxMej1PD+2qS
qeOktlTBwuraR3N2f8h57AO4fVN28mGk4pHziM7kvhtZN0oydXw0NVv7QkUp2p1ARI5y6yibjK1Q
6JTcpsRuUjZRRdmn2lYIhOeOC9NwOTvX0rM3chPqxkKuLQ/Wmt+q900Sq/dF43+uo0A7ypFspDNO
/NVAbdx1sRu6bl660pgrpCrVxnuxZ2O+2n40rXoVUcEZkrmtp4/uXg4zxXru9WKNGiuaGIK2xtTi
kE9NDy+yl8xh1qxkNwjcpFktLtVt2bTUGshwprwLfOsi+7cyW9uDzXEeL7FoArIw+aY2hk9OYXd7
6UB9y0f6JCpebTOn4rCsw4a/9QB6SHZDQbsTC1ELccO53BrB5HMb34I6jtw0tL4gxBKYaYmKbuBz
09h+hg4ao/BSK6SK0XOd9UMrtHsa4PLc1WPj0Ga6/qz2/psX6rv4NA0ow/Gc4K6opQu+zU6yr2PT
/AnD/rGJO5J8kDSwffSPduMUDzKRn+rVvFKDPDzLYaCF4bZSoSZzE+e5GWf0kZL5i+275S5tR5KP
nlN/Evai0qcvlMxCy8pXmOOddQVC6lSoY/TJdBPIjL3mqZtggcyi/oc0u9kQ7ktjXFnZwWaPdoK5
G6Zm0TP/HE7KOAj5Qty37i08BG5lVtw4lzl/rXOL1pAXyFfLmoHnfHCog9jXuTNclKAYELxHysoa
tPsOLXMTMV9s0puo43CRTVHnT8oYOPukiW3/Km1Qg4Ch0ct6JWcAMolIT4tVq3xODhrnPyXir2h9
U5NUpsMu+V3MxR/QmVfSa0Xx56JRu8PcajpVDWJGFLacBJV2RJXe70BZBQalj32x2q9sY5MEasue
B5qSh5C65RBjr9SJvSvhM4PtWtfUTRC0P8uSVL6SVugEUvdCZQVEGFLsnf8rvW54c7yzCYaMvxxu
7lD8uiwjo6VKvOwtDrn+bek/l1lsMmSZkVswq/Db5d1E4t1EQh5aRi/v1Qr1j4GZGytNaaoNOYbi
AYWx/MERPfAFFDDZ99IimzlERa4ebOddqJe2E/uhw23K7xXGasq4jPndVs6US5uu2t9N5LKkycz6
EMULyySNHIXxbo6twFtp3FevpTtsNTmU87IyLTjOVM2dGlA2Tplf310iEKHLO5OvTr0vGn7u3O8X
h9d2/bkh6Xh7G6YqRMCUDcrNzoeMtFPnkSjVrcr9kDaeeQX3cpI+VZiKwYGow5h4OhJD6WjLbtjW
mudt9Jjn8DU7OH/V4Bdq0M4thj/qvQ15z0WuwlWh+4CazeIH+9ceYXW5Om5ycKPOumutIuX+mnEE
qjUqEB2YDe7i2bTuZM8NauMYtO3jLU5OCYb0P7mfz4eMfwaJb2Y4/CQObWNEK1usKuOWpQQudHLK
4nR7SQ2ujIiqrM0gThuHvgsowSvLgxyidY4QsEUpkhy6GVQfdfeIYIB7Rl/CuTV/DaVD2novjnbl
FMYwD4L9M+IhXaFvU39AY67+EMWceZmlTsXXMNV8zDTUmby3yWDugu0mHWDrkEMZJ+e2Mc8eJgnm
29y/1muasN2XDbXYGqrnZ7Po3xqvc84DDw2UwMO0RDHVL4eQLK8QQoCO04qbot7BXQ7nBDSDlVYF
G7nCu65cVkZLjw+DCD80pJFmFfEoxDeRxCwzNOHb2LtQMk2SbbBQSy+HTN3cxlShupdb1OQFMFjY
4bd3HktOKsR8WM/ZflMnyGN4yvOKWfvKeaaqkOcrGispFWSYOfWD0EfXTslYRpeIOlfY541TnKW7
gBznIXYoq5rLyjpxZmsfAnP4qBgDVdawIq+MuW93bKCmLwlZBOpPp096ACcC35B2V6f9zZ7b9Xyz
D5n+zi7jZ+Akt3gz7ZQrqopQsozQJw1VdVcLdd00YXvcllN0moX27uAgLaAhoLdrhNiuwcblwC8q
3EhvADXrxbcTblBibpVP9oOqRIdOxKJx4J7cwH+BwnT+0Ni9sWpqWHvgglvB2G18NbQOeYygj6Az
Nylx1Rt9lcZectdHZfqI4tJ9BZv4Z2BW+c4OGgWCNa/87FHJTP6opNgPjXYO/FFNzK6UaNZXqKsR
EKoQARrc+mYK7BCCIk7y66tWK+TSMuDZMljGSIccyqZ0qGP3AxR5glBwviyBsqcISudi+L4sL81y
kcU2hNGXzvmcjsW8q40m0HbVbFO0qLBd2yBEWq25jjY8RgmXFSfVZewMruKZF6c7EkjZ6v+YBZYq
PhmesbktIte7BZlJ/6opRn2IjTi6Wxq7AEU9TOvFAj1SdAePJVoJc2Q9kZIMjtK2hMheU7rz2tc0
ZbM4tMllGlnTYG/1GXWH4sVuRtktapAdsDdtjNR8/y4Mh1RcV3Zf3ToZToE/9SdPdd4aaZND6ViG
70LiSklX78a/l1Fm31z7yGohaMSCy+T/upYj4pS2DA9oNh+h9pj30eiEq1pQaLUw+0MF4JabUvGM
cx56UG9Jqq0E0qhrwvnOerIikr1+PamoXDJHLfijTLN+liHQD0QwKyHAFASldRhTx+HpsVY+D4N2
pHIONm41HDn8Etzlwl7N1Q8jgakjikP9rmzNUxN2u0HpT3FjFd/CzG24SxrKcxSb1WZslOHBVq1o
78CtcXaRnlh36VQibadDft+2X7PGiZ+NUnEeCgqJc+jenn3OY56K4CRdsoH6AUiz2qAbSDTPFR+a
xlyhufu9Qiv4KUHcFuUKZS1HFmJGT87Ij8xNus3Es/bGMVa2EiWPQdj1j8mYxRs389t9mtn9o1oU
8ZUr4It0ymYM/C8uT4sXOYKOw9k3JrWbsUpaaM1irljMc8K3xeYm7fYkgq9T13LgNxc8wwgSnx6G
bDAnYgjzydZp9X2VwgYURcrATfiXEo8UxtHSBmJnC3zp4qia8isyLw4Uy2QBlCzklGlMHiTSCpTh
fdVmyYMEYQlfI0bSF8TxfaOm6mpqeepwrLbkuDBRV2D1y49OYRYfeZamWCKf870cSodRUCccx86d
NDVWX1/01nm6xYtJgSLkUgM2PenUx+l6MNtvsRd0ZxnCSYZ73872epmgqe1a5SJ5aTRzlTg8BCdl
1FtQBaf+0cuU+7gOFDZLAD/vkCzr77Kh4fxfTSla8aHy3BsONQtoFNV739cMPkS/WVdWyBGZuJmm
egK3cYzsjxjJRjoLEbGE/d9tU48K39hQ3Jso28J2YSdkT+1CN7Kd4sw9j2NY3aNRUq1Rac2+/+8R
GWuMf67RaRWaJEYRHKokbR+bSfnk8x4vhRjVeRce5mHU1opiNo9GMbaPSfpJN9Pko7RYaIygZGgN
O+mLJs+5M0d4koKm/ZDGOrDmyrxjb4oyd9b33wZu2aGlxJ9axzN2jWdExyJR7buOi4E9uP655jZX
U65Ld5w9ZeuWACBRfXehw5wRW5pb/XmCeuk21Htbf+5633k3XLwy+F9zc3J/Bzhvs1lvL7LxVJgP
uOkWUDn+ssme2sF4QSrY5xQkFwDPKUNWV4VZcnMzdgJNGnfOIbON+TSXsGNLUvYOBSTuSc5Tr83K
Yeo7oPq5Hn1WK2MN6Wf4DeAkcLDIfdadGInEEgxO0kPsakR31qDodwkMMhQ38TO5ZEG5vTntuHWO
dqC+hpQ0cNTjvxQNlwjPnrt9j4DNpvBm46kKzebM8Ue/kkMdcvCHqEkQ6amVbm0Yr5pedo/SV0Ow
kChVeCdHWjmVa/dujriUP8CB456nREnWAACQF5ns6dpXs7FGbin85hjOjicl67VvS1hFdBiy7EkJ
X0ohCCYC5MxECJPUI4xOciaP1tG3ubJ2+eRYr8MwlPs+2YYB1N8ziOH6P1GFzuHUasqL3Q/faqtO
7uVI1V+arlWfgdR1Hzhcu6ZpgfJ353OSqafBWg71fMj2QIHtLTi9Txn18ceqtvMZlL0yH0pQ13pK
akgVjRWOcE797o0ZTBlsBoaddMhGK1P7FudA+HGGNGy9zE8bDlGQP+oaGCD8cOfkqGiNbsfOuJ6S
O69Tda6YqfYRpuZhnZSNy4c+B6vGqU3ouIxxXbpBcba7qnJv3cwvi7PmWqSgnRJGRuV7Z8DOTcKt
QGpoBAY+cZcqjAFZnK4dHnVfaIZnZvw99f01qcfuZxb3DyZkVJ/niR+MaVTlQ+sl5aEfbHKEWqbf
GXGlbkKNA3s4u7/KSZN7LGEh+uFYQ7YK1bx+znuE1mvH71d1gAI454M9jKL85prJrA9tYndP5CSE
1hjYdumtizDgkMf8Lp1OEXiPfDDSJRvkzl/Q7/aucmTYjbs23AHEmVga6uJ/riWdlTK7f64VIXhi
Gpp3NcVkuVasPwVpZm5k2q23uhR1o6h9y9e9G/ej4q6zDsahRjxbtzrcHzN8MAe4IqynVIudXdXn
ybYVz9p9XEN9q3AF7sVQHY35jqw1576MFK3UH8fkg5woF3Os8oiCx8A9Dz8CQRXVWpl3lmupxvjv
VwqeyyDi1mME/q0J9NYCOhom0a7rm24lPV5fvbnl8BajZo12BOdxXCbHJTuLAP6glTYZXEZrQWiu
22ibAWPlLDDl+ipMvqA9V0NtipBlonuLziLAtYoWn2Yo8lRX+2ypITDjtvN3Q1BMX4wZ7qlf5q6C
aVeaVeef5j+i5SK5yOn9ES3NYRz/xyvgNh5Vtz+wc7L2CWz0T+YUfO/tevoOSchHBQKiF1OPLYqr
LJXKzZrtTzfPKxkBzeJu6D2qOf2wBNDevRqxNq4NTuCvPE3CvKoqbXGV4w7c+CB4obzhO4/WyHYV
5s88KO/QlXE/D3qN2lFFVtshn7qv4dk5OU2nXPre07dzMTRPEJsP8Mo14/eiNsSFx/xJYmgP6/Cq
y735qQfYAj+JCsZLfGpWDdzjH3Y01K6tWapPgQsX7GBZb/ERQlFL/GIX8b2I9x3i5fryA/0zfnnd
gHX+ipfv58/4f6wv338t3r8zFduRA5Qnw7N+hEY3fO9ggZ6TFH0Yd0UlXQThv5UfSBno39FP/88Y
m84JktueB07LOsAeFO9815++wNcGFVutvDo6nMeVsCNePH2BkWdt/rbnFNrd7CJ+ds3+QPakXWUI
rpwbM6nrVZop9rkaDAcBj17fSI9spGMZyl7dGEz5y13E3akLR/jGxKpy2qQNFpmyUH1EdRlepizR
P5d98+xyqvoTvt1MceAb6+bhMKJRsx6hYdmlpVdD7UeDnlZ9kUPZk40ycFwemG0DEwq3JIUSrXJu
r7JJSq+9RqKRQ98arTUUL+1msdVmRx5bjgNljneGGcwrOU9OkY6phFWWms4aen9H/dzPBlJvdfBc
uFZ06QdHu9mnGIqTMbWR01RRJGFvYN71A/QvSZqdKqdDRT0FzbX3coS74W5XLiR6qZtzKEWeDcF/
l8+PY8T2xivYbjnTI+og86OLdgElpT3ii8JG2c2EsCsPHJFNmZ+tP1DcNj22owcFLrAMmI+9uloH
o0tFQarfSa8diTorUGJbzQjnxw4iLrEb5mGyXRuq4X2Kw+lVg5fwZ5o8ODAZBivbBh8xizpBaPW3
Xcpzi14AO+jV7otOhduwR3kuvIMCSmwxjQEpX5i4xoPqhCADNIjd1Ko8ydFIauRe9qr7pq/GW1/h
Hrux9JTPbAQIRA0/VUNZQOl5RWXitc7LsdjX/cQjM4R6aw4nx6tF2VYOFxRMP0b/zW+K9VhOJny3
pbIN1Cw6Jdowf2ysGMpZiOUOo2p5W7cNm507ohirKcH40iaC8LHNw6Med+PL5Mbaig1gjg4D3rlK
uKMggGdm0YhKScUd43eDCOTbkP1RfFK8Cj56uIDuKIPqnxunW/MswqlJrHHZSAI0ccSQOntI7/p8
E48G/yXDEeyaBVhiUvBbu2z0T6UiNMSbxLvnwK0+m6BL0IZSeuolw3DH4u2qaqmOyF1X/yAbHu7v
DVWDyjCAu+xmh3bAVMqHBuT2hyKlMCXSZ2i3f00xo2ogbxh+WkwzJJ0H1SChvSzDOSnCNtwZb1Mb
iCnX6dzlG81HCLkGjHNNZt14hYq/CtT2tbD04M6FzHMlzWqio6Bh2p80WC0573d3SLCDm0pIKG4U
XcCV1fxYJ7WnbLq4Zo9U5OZu7rXs3k2C/NZkSJ0gDA0Ftg0U5a4AWblXDXTYrKab7rOgt6m+0Zwv
UDTvSjMofhRD+6motfHFdNRhq+hxc0HhbbgUbVFtBr1rn/oq8zcckUeHRovmF/ILwGiC/yHsvJrj
RrI2/Vcm5noRC4/Exs5elHesKtomdYMQRTW89/j1+yCrR5T0TfRcNBp5MhNFlQEyz3lNBfmi18aX
QLRfFLAm0ARpqb7F+ibtH82sMZ9UsFN8vNNLhjPPNZjcBzmonL8ycB60hROitKxn7VZRh3hTmuj3
wX0Zno3OPSk8d7/aAh1MYwCcE4a4TkLJRJdu6Juv5QiFLncScT+gLHbsNXAAI0jtryXJN8N1ij9Q
3k92vuOH27qxmre5ZCQH4NKLBu6YdYeq0/VHPSxfWvKuW59cwK6ahV8bV9OeZsTRJq6c8IDpLyRI
xKyW2H7p74PyZ6kr4weAUu5+8MUfAtcJd0YRGjtRe+p946PtjfDY9AF+CAEt5VvliwTcTa1ffQfb
6rpzsJwF6pDldXR0ZwVpefDGST2B/Uk34wyt+IzdzgQi06LhC3XrseaBgcZb7BgmQefHdXhvbIxQ
sVcri2w4+JNDavH3U9mWB900h4MKjeR/DlIbRaXs7PfDwYpKrgKAMQAjhFSCCsjMCLXu7FehdV9U
Q3eN3K+RaWCrnqRBdvJH70H2OW5j3QdFp+6qDExqD6UgWsZWYK673NaoYc1tH5XZJbfmHNk3hrsm
Go+F2KYlKn9joWu7qaIkDZndYR2sUfGpJ/DfGFh27bWuQ2D/an+WLQRv22thCzLMWayvZUweZj0F
vAq0M0YmXErGGk9/TTWlOdxGWK966h/IUExoiXZwt3KwFnjHzPjHUnfuqd5Hl0R1MZkJxH1qlM59
llrNAU/tcCGbvjPoF9wUSeF1Yvpaa/1h0EG6KG487RrFNDcsOtQ3AIjInyr7elDuyTx194NTxgdh
6e7C9/w/zSKel3yzh7X1aJesTRrqZosBBeVnPY6SVe2VNa+fYAQASvDOqVmwOA6UdTWtxLEN1JqK
bd5dvNmuAInY8bFtQQmOppK++j62zY6DUJ1toy4Az/u+8Or4HRc/f9GlJsYePZJqsah1zCAioBlO
lz4hF4sXVhs59y2Jv/U4AD+ENq5tmrKGjQHwYGdnunHsWPTu/Y63UajzPUK1m5059fEd9G9uRfYQ
X7Ba5LHILuB+nM1MSr+YHrE3U0mPYMg2OMJCe2XQXvFPiGEc8qN2ELJtAqf8MNVxX2SzCL9nwRhu
JywO0mBc2J3mPE829rhhW7Gp9isY0nq8cmu/egWBhDOEkSM+bDjVa5Es2Av5r6Nq5yekRJKlHJU4
cL6NRGA7Mk9C8mUlkgxZVL3uzlbtVfym7Qor1BLjrsCFFOmSncj17tHylaU6ngLr3CVFiGfNkB10
LJS+GUX2YalW9KZqwBfDSOArq9nUXZNkAihrI3WR+tVZ2vXoiPY7tigLY6H2dXcRM41MMmkl4xYs
ZoccfvcgZjquDPWxjzpL0ukHVyTF4wR38YDJdLcoq7jbDWDiNtgjqZe4CUP0K7SzbIGUBZgyH1Au
bLYx+sQ8IX0zWpdGry+UIrUfkGPRF+Nge1+6trzgAiH8BY9aexa05VXvwiyGOVJm4SYzcp6UvREr
gKMSPF31yIGY0Th3pKmMaeVDuGKd2J5uzbLz9E1jIcgkKEvzMUTRRsSaqh7UuMZnC5nRRaJ75Z08
pHPxpuKdH27BONuhXmOeZKeamqiPkCNblxZmHokAFdKYfnROjHRjK0jfj+DA+Bnn5jXqXOMa5F15
hmCIquu/Q/V81qAw6Q2jc/yMD7FiLu26KzZaGPvoRGPYubtdjjsi2J3Rul1KXhjL0fZUV/2fWj2h
rT8E+ff0XPei+a7EVrswRTk+impy+Zea/YGdrbvqm/ydFYCNiwYl5E7NAiphUOxk87Pj1qR4Fbt1
dvdbfDBbdRWhq72Swz4PeU4Kw8yuMmKKtBCrYdTapW662XrwDqrudw/yEAjeWk/v1L1solSuofiL
Es9Qdw8K38IHZC6zrS8E7vLzLBlDTRP2uha5BzmubyC+xJO3uU2Yh+V6kG3qyRtXclZfmd1DVakv
WJLmJxkaBF6zXR2d5SSwezluI8GuoEJx1noScaOGc6VR9SRjkeXn7qm/KX7qb0zb8A+klbUHbULe
VY4YnPqd7Jb6WKui2ldW3W+8Bq9gNY/2dV5YBiYvuncuG/j+rWudUCVBwhUvgZVlziJVWBOukIGt
9uQtxavNwyUsHPMlCLXo1INBWxaeLV6NoOZWqFYRu+zcerE87E9SESybHMS8pol4X6eGdgKfFm6j
KOovedMUa9RG1Qey9fbSrOvopSxDDX2ZFF16e/yiYAjxre6ifREbBs82MW5Db/LglXBoA27Objbq
7G7IxtsewvrJ+OZZiVg2kzsdy7hznsPEXgfFRBz9la02oZtqZcbwlulkpTtkXT0yEbiQG5RA5ulj
DiwsKIbi0hZTde8F/Vc5vRC6vUotZNl1qtdxmN6RbDb2rgvUvC2G7mw4TrYOcNt9skrNgsKahV9r
G/doueWp+n3Y9fafiBw8W3acv4V5Xi7VWtMfsmH0N/KKPVuP2xUddFvPStpjPjXY+VM5DBbQfi38
agXdnR7rbKK4Ygaq4kOj4jV+m71nDD0Qb3Zo8Hn0tnEy0sB8DHpgGH3ivPUGUBYF9YG9iYr0o+on
7CIRKJgKNcPQK7uh6PzMbI/cOdqlRNGBam2XY/buiTLEgMoTy0qr9J3v0uy7BLGkvsc1mXwNGOrG
3IYKFuGyd4jZoQVAspey1yghtTtQC/H2s46Kq4sVmsX+exKsefhr72WrNZh2perJCuvkMipmNlPV
hqcZYVbk+r6q7fGZvX5x8PUoWEtg2a/xcI5LINqv8YL1wn+Ky/HKUFRUJFNrpyaRv0ldLcCC3oie
g85Qtm2M/oHjRfFzryvFwdYxv5S9uZYo7DtGnkhzr+vquKkPyd2kzUWcpn6XcA9T6ZJD3yNT8In+
kDHqnZTjf6A/lMFMDjImASKyo7aoC9SAQx0DoWMXh7Y7MRmUkZVIfysFd/Zat7E8Kd4aHK9fqllA
nyQgCmfz0OS7FW/aHFSjzBSYY2ue5Zk+nyHofxmUKTnI0Gc8z+xm2/+YJTsoiP811Wusn2bpwfRR
TbW50zUturRp7Kxy6D4rq0BlXcbkwYfasNMLF1crSDyXuupaFrhw/+B5mctuijv+hT+m4A62dctW
HG/j5LU8D9JkMxNXfgoqqmevnAm8Q2vVobLqzLzaVQjdLhK3DjDcnF8h5hXkteV1brPnVzCLzlml
nkbeyWjde3vSYNppQ/XhGt+LPBrerSIzlrwN6YXSsnUIMAjb6NjtXgIttvBIq521krrsLLUue7HV
DnZOqbe7YW5mVoX0ciyqg+xFzKEDyhT0p1ENsxerTb+4UW+f4XRnL2bEVp5f1aEJ+NqoCa9aT2rx
BoYPeaPAjM6R4qaPMIcuMm6JPAehAWl4wlHpzemL1eja2Qu27+ax6MO/pnspEmMhKupnw07+43Qf
UMubPeW36Yiwm0ffcfWlkxqgMYzQW8Yu2Z7YGNkLiDb6o25fXUSNnpuqVq5+QiE9FdEfrRGIAyme
Bk+bIv5jYNe6UZ0atBSfycJV7Hqrjx4Oc0YVnIcGd/YBfehdPWKRpPhjt2qCwnqZQvvPIsGdokzu
oSazxJ5JGPA1FpGdn4VhDifptCv9eOcQ33fsOKy6uv81VJV4FvZp5AFhrdp9lZQPEerU6hZOQPNT
E++Ydo9V1EPZqvk5iCsYhp6brgzTRAFxPqRp+yVBLmU/diXGgWMTpRcNxfFl5DjtRjblOHXuSEed
ImJlZLcLVEO1co0EFF5njE+DRxYhMupXHAhLKuSjtQKNNCcUENxGkzu5G3iovVhNsoituHk1DVs9
eINQlnKW7+vtMrWwiZa96uuIvN8riZbwlCY4qcHxbli9R+lqrL3iUIeqvSKtGWy6hCc4GgOdDY+R
HZhj3k5zhLprALkn8ENkSTqq/3FQp3tjlslZsfYWi6aveL6jUbYk+xg9iyYGmYVX6ve0Bqnn2R8R
MATSxs70aGTY0A6D6R9NCz4bUhHhWnHg3FtVjl/RRLqZajr6iNZ7z12Y0qCPtCW2CdvBK5w93G37
XIduuXLHRH+tdOsiX8gMg10MFxJrOB6khToBNci96CLP7Lr8UJTAoRD4S7ysGhcDe9zFU1Kfu0Fh
w9mpVnfq7Lo/ybM2i/46c3pLOaohUHEGfIZ/G4o7en/rbbtZV8UuSEzGlM3iNkh3LlZWt7JZzwd0
V+rRq+wsZrhIHi7GRCRPsvjlKOZXlkrZnezCPyBb6fhbbGUnS5Dkdq0ydJVDOlBODmLdv2JiZ60w
agLaFMJmlzFvPiPvvlZUnXIxLoW3eOnp9a6jeruQIz4nJCHSUq4zlKA0/32RMOVPESEiP/PLyLic
FXfCXLkxduSy46er84LmJYzU4p6tRPtcZ+IuHDuQIHNLaOmzoobuWbacOv/w0lmTY0y7ZwdHd7wm
i+lkzc0CPPOiNEUPdIKZKqI1S913u0NbT91z3AXjMsUnby/nkvHGWjIyp52cO6jcsMc+MLe3v0FD
YcTrcE2QcwVFrk1rqMlG9vaxZwF9nP31Siw4q9TGQrHrixfPjnaTqjtfbFOxVwngB8hDQfEEf/B6
i6PKsYrZz5/UIWsehKl/lXF5nXCsUed0m+lqZ3Cvu2YSX4bW1LjbNtUlCGP3bOuWTRpCQ0OwSYdV
PWArWYqgv8LC7K/KTM+veExOqgvk7Efc0q1gReHSYoXGCNnhWxpmFRkKLHPIL1TFRdh1vGSYlRxl
LDXjaMEd01qV+yYC/K2xil+Xrj7uYwqbT30+3TdVj09QQy5wdOruyXYgI+IQcOrn1i0UoGZSoTkr
WxF8NbzMk/4om6MXZWs/CcaNF4NBFG1rbzLJ3FEDr10U8ynm8Ruz6oJ5CUOsndk9GrjeYtVEASCc
GYerTfE2dadDVjjKW8Mt1UpZkbO13iEyyrcLRORbk7o7TNTyZx4S9RGF2NlhlzgaQd9GXG9U7dHq
szxYjdegLLVjyDL7aMCTES0Zcp2b9sLqh+ohUzJ3F4zRsB2iZHxK9eEbqX/7W2RzH0Ev4Y+8MJON
AHlxIJkeXpHARU7Gju1vInuw1aF9b3Qsfh3PTs6uBiigrkG9Kk5qHtFGqBce6x5uczTlwYt78zgn
ZoD7z8GfTl0ZNdoy3VAfRvNx7m8sLV6681aT5f0SQwLvRP7aFKveUcNVqCjOqk0b54yDd8ueJ+LX
EhTlrjMMB3wNHb5VAxjtrAGSIjfrnQxS0RK3bisIIJu4drcYUOpatRp6J6phTw9451rb2VgKC6+x
SbkbD98xd6mwaYimB99lw4nIylm25ASqh+pqmLeqqlK0KQvbdlkmdXWVQzyeYfsp1+yFgRrwgzUf
fB3xDT+L3b1sGp2fnAN1B+P5CuWetH71YqG+4C8gzj+o/MlvgR/H2CWF+aMKd2WtplgMFKiy7B1v
Cvbslvxz4ob4IZF7eQz8Ulnww2++dGXy1xV1aiD/vmKNbtbWnTJ1jVWovjO1GE2LqvJeEWL+XtlG
dQ1gEmD36L7I8GiopFfSyd2KeVThGFtLD7UndtsTpu+6xWdNvEMfdzWA5T7gTFW/ZulK/j9MTv1g
G2x5odM5eQEXOxl+buJuqSwoQtnLdJwwWurN6hQpEE4343zazVZA8lBrpYN3CGMKBFCahQx+jjFQ
7t1aRaouw4y0o3QG1vRxlzUUqiJ+kwsLjObz6CQ6daAJHrCf++u+asRLY8/foPwPjMXcs9+Hf95a
gDZ3Nau9VWC2+R9jmTbcWr1s73tKuBKe122UEty17uLUlXY8qby+2/KVzV8zRE/aOXFrQoFZxUWM
/SdCtPeW78QLrM2mry1IUp5gaXKvx3FC+dSHrfhDqlGeScHFmyrjrYeNNqtcb/M5rov6dBnaqbHM
8Obr26y/jvMhKQV5dL/43qZogMiWjBt+CIu0HFmLor98G+YmVXkprFc56jPcjCxwLD1Pd58dZUEC
K3IAMMqryder1U4D72pk8dei99cmt4ZzUg/4XLVj+JCB5VnqNijUsQLA0Ad5+UXTmhdML8PvmUE1
VG+567raNmu1gi2g6R90UWMqpVjfjTEwXt1yDMjgpMOT3sfDKitK89ohAbPR66i+a3UYJXpvzoTO
vlt94uW7YGiXonCh6FEwo8LSB/Wd7K7hg+IM03+v2SBuS9LBSPHkMTZx+f3U2vjoaMC4MqUg9x7r
mL9hNMmnHTaHFjzeK8w8OTwiz7KPuzpYVnWf77hLIbtYR+YqmG+48tA0URHc2rFVZdXCqGGS//Mf
//v//d9vw//xv+dXUil+nv0ja9NrHmZN/a9/2uKf/yhu4f3Hv/5pOhqrTerDrqG6umNppkr/t68P
IaDDf/1T+1+ClXHv4Wj7nmisboaM+5M8WAJpRV2p935eDXeKZZj9Ssu14U7Lo3PtZs3+c6yMq4X+
zBeV3L3w+FysUoV4NjhPeKIkOwrIyUo2W83SjxXmO7zl9IJM8C6GF51kq6895wnaO3ijW6/ByhLJ
y4vsyPUBalWZo2smEOoyu2TdNkbx6otQ7MWUNCvZRGswW1YijU6DWRSv7QpEdfoaGxSDkklLlnKQ
GnfdyiUVujez8DkT2XlqhuqqmV6xc/28W2hGDn1cBrNSQFcLvJNskVKtrpWmjOusduOVKNPqmjvd
17//XOT7/vvnIpD5FMLUdOE4+q+fy1ighkJqtnlvUM4BU5ffF2PV3fdK/ixN4Y0MTFE2WfZGWsxH
nfoiR7GbSNhMsyPwtex7MXNm5MHqtBZPn/g70Lzqno+ceBS3hx+jrDlT8iOk+raJKq/aLgs/Gl4S
dCsmj3KBbIENhowSvgRN0j5kk4DMyxhf8epzZJlkRa7/5c0wfv+SGoauaqarqYapwcMzf30zhspL
G793rK+D562NWQ1bmw/sn1oWb5xZSBR5IAz+HSzFEKwqihw/xeTolhr/Mc4VE874PFu25VkwIA6s
TikpxMlAIKppN+QwEhYCdnyugiS5Hbohi1A9lwHIsaqKnAKjZNuvXLDhfneUc2T8NoRC8DOqJD66
CLWmLnIrg5VgYFf69++T7fz+PrFXE7ruGkLTNWGo84/9px+zDjh06thSv09V3Ww0s003JmvoPene
5Dnq84swI/VrJlIKUa0VkvcPokvgJspCdhTCfEaD2HuElh0dutQd1/FQYkdYNY+YtGLtOSXBQ9dE
yf7WDOYSi6yzqCSut60SYdATJC1c1R89shYzonsf91i6fVZm5JmuGM7d51w56/OiPw1mvnxdOeIz
7g3AfpFY5L4A5OVYZKN/dGDk57d2YGD3ybu1lb32PORzHEKCwW2GK2d8didRmtnL3tD9/3K31fX5
dvrrz9o1HM2wdGdOMgjD/vUTqlWtRvcdEnynhOWmT1UXlyV0koQL8ZR0DPt3LOTOkVd1p6JxETPo
8ubVqfXwaCRddh9aUXavJbikJr1r7mXsduhgyPhBgXHrPE7GEAFOyfF07VY229HO7vtCFySbk2Yz
yhf3vILid152a6gzHnIh0Llj08iaxVAp6FcbMaclzANSyaJexo5WnNykgC/002mDMPMumryrp9aw
AqKMd7xPrB33MPs0DWW8HXojvORRoq+B1/b3EXeOFYaV8ZPfkcojm+G9KEUPFW+YlLckCN4VFZC+
oosTutzTE5y1h8rUmt0EgIx0cBtfdXLCV3kGp+iDC6Bg+SOUN4hBRk36YrrTIG4TitKHwZqCn/2c
33TQLz3SlaHCXSufhfEmOy/jr6SfIHA7iFH5auksTavHD1m3oEfPZ7EzIWkvT+spdG9B2QSQbx6a
P62YGrm/BNMez2nTZO02AVBvefDjnSlGZU8ROEbpW6mNpSYCrBIQGzhhFeCdEqXpjuTlEQqgJeO2
X7HX+OkU8Pca1frp8Dkmd1ncrmTb1u33yPTrrZc3+1AtgudAbYuVRY3ilE+mOLvU0ZfGXBRo09l4
M7FeeRTnG6qs5h7jcurIXktdt7LHG51BMhgGz8fKUEB5nQkPY+eSj66BZclOQMrRpa/QRbC8qVia
VTouRjXCJmwebDQu5egs/OIYTnOa3F49gyr965BlGPWQE3C27OcnfVF3qXqONOCLyNtv5Dhb+66O
TXBxmljcjRkW9oNnB1/cHnZMPFpsy7raujoDenduboRfqi6HoOWJBByRqTxSjjubnec9k7vqFm50
oJY2nhWvUv11h8cm5V/gdm5ZXAwFfgXSvViMp1N5lLEMzCuaoFpxIaPz3BdobFTs1P01W2ESYGBg
dyNizv66sFjcKhn4ETlPTpFnbhBBOEr413xeaxII5yf8WNZJkPDGRmDw1ubkBSuHbcVaa3RWOKjr
n2GD5EfLq+xL7ej2ZYxAHf79k8Nwfrsx2ThH6po160wI1fyfNybhdCN7e9X8PtXNnxXFslMw8YTo
2iRZuZU2fQ1xj4kBw3/AwMVcI9CM+ypCyl1znG6bg+8bgn6494NuWrdtOqzdGSFQVV19z493wQdR
PMqD3zYW1DHsdAN/LB79sjDvWktQ8UVXb9l0LgySWO0Ot8Fodh1ac0BcexbNFUVSAPcBlTwV+Aok
+d3nAchBfieCJqD4HSruEm2udPXZLc/kGHnWdY5y8kgzzBeRYTRbXioH3W7TV/pVzQr8lU3k2Sqr
9rsWD0dq1+3bWIHx7wYyqgjGJYdYNdKtbzXho6l2gHUw4107Eyv5bMYMpDOEwGxYUUIJef4Mybg8
fMZKkazr0kKcZZ6EQEJNzfdeMXIKrgl2IcdsPtQxgtSy6eiChGYFeei3uMD1Z9HnRYKAxzxaHm7t
nCdeuZATQtGTq+/bnSPHo6o2z+JBipCMAYirqkEK5nV97/e+vzThqgAcM9MjzxIrZ9/ZpbAOfTjB
v596YZoezQIbJJfbS7wGa9XfkccbgINyNlH4wn+HGvRx7pUdTZn728wC56ZGCnzImXMbYvC88tin
HUzXF6/gkPx05t56qJYNbAActx3OwcAdph+d4k0DKrLMKgpzImrNF41nGHWb8m3Q7WznGBXaovOw
PlTvkS4zHpzI7n+aXvqduVQMH0kMCfLNFC08CCSnbk1vxgHbHrUSEvPd1s6Q4QVPcbFtyvldW3R8
I0rslU1XXJxZpMeaD66tHQNgtMfPeBuARnd0/16G5AFYvnuBIdatwrT/6xqBC4I5n3F1n7lxmUOf
Um4IyizQ/1uHTK5/xuowncDI1fkacQrnWBtmgOhv+Yds4SmFH7U8/b0dKBg7g+VpnGOSpCgQtSY6
k/Ml5CGrUj1YWZ3+V1sGw2Zce6VPWqIJG9aGHOCfbytHcc4pCpcPbaE1M9v9voRg/NFp9XlE5ewr
QEVtARLcfx4BLKzC3NEvehFMW3vQ0qMX9cXRCf1ha+Vue/TVQumfwbp6pKP1VDkHtYo/dTlqu4Fs
1PV2ACZ1yhLt8FNo7lTIKi8tBMnwwvz32LBzw+uHDifwr7lzTxrV3hqzKhMh+xwUYoNqR6S5Tx3/
oAd5MHU+Z0TfwQz+iAGVwE991tRsh4ZFStKeVKHcJnlh5O+dMM0WYw570m2n7ATVUTbCaAq7W/x2
Goy1eRrdQsBKMf7q6edpka4EEPoDb1iPhoZ2xQzbFqOPMXdp3kUt9z2J7r7BuX2NuCdMf5GNMR7y
chzincFZ9qe1+mGgoD52qB8ojak+1FUyPjgreX479Hqx9evRWZZlrD3I2MQCrYq9CkUpQoOfZqfG
wZZ8voA84PELRfnXi4IVmUfnfncpfc3gY8QwCMgV3lZ6e0fqMbveQjFriKh3OhZbxBKtzq4gPtLP
sZ9xa8QfGFphtzT4TR+QpA4XE0/2ux61qSVEtfSbyFcUyaZ3ts+zbE8a3yH8yADrr6fCfx8A0BLA
jr/4+4csgLFfV/+2q7qGTsKF/yzT0H9f/ec1gl1NTcXOdp121/DmYSdfoWJtuZ29YRFmb8kSPqMd
pbaLFPjlugmnfFvM72JL6XBkCXrxW95zrbPyvTpm5qKaO2Us8DVSBaRlDmCSrDstjfapWcVin0XR
ezJZwRKzkW0x+V9jnW9oApCfpEK2kS156Lt9Yrfp062BQoRKWf7aBL3yZDWA4lTXbU+yEw2t2W0H
tJJsqtjF13aOUEskskuSWMrBmEZMsRM1+mNKyqsfpNGHpoavcdxqzzn4mU2GN/kGgNUJ4KkNmCZS
r1DNnW2VGCGph067M9OpWNuemj1rGZrMQY1l+pggCoLOeHzQe3YmQdeZD0rLwRFaB+XF8fYj1Bqa
7MoR5zrJlhwm6qRcAY00NmPtmA+3YfsWcN0i0A1SaKI2t4MdKVu3CZ1ny1EvduXDUgCQhgeGO12n
spqOLakGaOdD/u6dKd62aw0y+2pKCpY/1CbPf/+lYff++5fGcVyN2rElLNsQrvbbltGJdEzJ68r/
oHShUdiu4ofO16Z7A7O/SO9iVP7dgUxVeWVJC2jbq5u1Mcv0qUXanByWyoue/MzRKBO+ATOFjfuJ
cgTki6R5isdYOdPcPjvkmYzJcbL5W+xz7m8d/2nwZ4wVJhLKLJ6TUM/WRWhad4UZK3vNwpQbkEp3
TRUYnmB8TWrw7SPm5zNfzF8UteF/oxysVdnCN6xTH8TGwXJq49BXKrr1sh2wRADOPEdvpzJqNxYA
CUr5t+HzRBl39X5Af6ylvEDJalfqar0vvLS4uBFipmkMpUbkzWXUcu97qKCC2JXFPnXJKMntSKJD
oe8jEL1yr/LTtmVIyktU2PFBjpO9o2fnaytFv4CvfMqjwXpnT+yyuea3NuVpsAYkbaw9cFX3fsxB
LVCgqnNWBZWZx/dGp8T3wgzSbYyN4lLG5Dg2cQrcLJTVZVMeEOJRDm00vn6GzKFL75zJ2Bu85StY
e/qOV0H4BsDfc1wVy3Sw7aM8wIPt12B+MbWfn/ufHfJMxmqwzf+5uyXhvaCUBQr3xwXlWaP7NUT1
2viKE151sl3/u5kM2hkOsPXiJC64ez980pDSewzg0aUgVB4oxeanwmUXrTWB9m475s5D7+UPmODW
BkMbjDZ9wJY8XL7JAXqcfC/A4D66lKr25miqm0IxlD+qVgBG6rV33DGjpaG7/cWORXHi6TOtZEey
pZi29SedAiVZm2XuTeCaxgzbHVvP6xUyFfue3d6ZpXHwiGbJNcS9564EEPmIyqVLSQPgguyUh06p
rmOlqXey9TmiNEKmz7N+XEOO0LPMu12jicCi9TrCl6U0vhOzX97tNJJ+esZspffT6XCFGahsHUBC
AJBb5cXrgLKzjYOyHwjlBZ8z8hSCp4HstbHXVByhPAYxjJc+bbfWPKrLpnL7325bv961HJUHnWW6
rlAtzbV197f8tRfEQ6jESfY9RvfsCj69WPSRV78XJN26uALUF5+1MK2o2fjdCaa+/izanNwJrLog
ERN1KWNQVx6iXhv5dMO8EgeMMUgOYZfl7oaqLD4gDsUvQKD9+u//fEP7/c9HolRYGkh8TYWD8HtZ
RNF8xckTx/jmG1htVchuLcB6dbs4FcXi1nZnrEddYus0RA2EfjlIlKK4G6aKPPAYz/amRgDkYbJX
48idVk5pYg3wFFmYJb/E6FKicLbKKn0EdUjtXMbkAXFVewvYqFjIDmvudSrd31IYhK7/XxYn4vdC
EF8F/p2mC+FJ8JgR89rlp9zxmKSlO9mD96H00V1JFfJlGDM26sJ4rZFt2Ge9j9qfYZivkcoevetK
tlCkCJ6gX+wnrzBfDUBtuzBH+VA2vTb/SAwK2YZQlHvH8h9vs4vM2Zhkwrby2iWVDZgbMPEPWf8l
HKYaXx+8LFTekWIhT29tfPqO8iy2yiKl6jHWxyZv0fqARLVCUS7qSGW3Swx/7UXUIjrqme0+Fsif
LAawgscQSZzbIRrqvlrINn5e5WqC2QPlRBnxdOV5bwJlxQ9JvJoavEMQ8cPezYvqkbvGhxxQcT9b
OKoiHqYpcfbU6ONNPbj1W2KhJBC68de6DuJNPHBTl7oak6uqm6wuKL3PIhyfTXOkXB8ZymM6W3tF
s9WXPJOHYHacFEK0m986wslPD3//hbfnEsrPiWk+fnb5MA4tgSqSK/t/+vg1RFFUd4jsj64WlX1G
430BS6+6G1L1gtzdODsXcHBcKpShHmysuSk7yFbiC2aPt2F+3Xv7wIcUaiPmRkVnn+BHiawPXtze
fVwF7lFt0xf0N7x7CDne/agVgMV9V0NGNneipZr1xjK2I+Dr8ww5cPJ9gI9oPMkZMo7ax3xVGUDe
VcirypacIa+KkQSqgT+uEoxw0COrDLdyHIT3A+LaG8NA7kzDN9lE7WM+nQ/yTB56EViH3mbHg6wo
p200rdTKsHZtHGebv/8U9F9vO44DtUZXdUNDbtswrVv54OdPQXHqgeTw9KHlyTeWlc0pU+0ErOb/
5+y8luM2unZ9RahCDqeT8zCKIk9QkkUh59AArn4/6NFnWvRfVtX2AQodgLE4g8bqtd6AE7HlgbvI
qmIJpZLk0qjy2uqDfThqA05yJT55onA3kaV/h+bbnQekJwFajMoxpUIXj7m6EtDAT5Pge/nv/23N
+L3wxP83PL65QMfOhpXDdj7FqFriZ9jFhM4PFNsRS06sb14nyOBoGiV3P0Cf2LHX5TC1X6xwDVxt
DxXReCsw4SninNQvql7bXi/FReE9Ecw4Bkrd6SLGuWIFNRj1EN0kNeRqT1GlqesxLHDejtRV2wTI
gFDJ9REEs5tshRqBvR+CqVmVmuluhct+WbQpqIUM9T2kTmbSXPrik0XZOAJuE5rOcG7sNOeV64Nr
CKL+BCkCzl2Q6yS2Efjrihjvtnj8jt1CCGuho0KijB16zYOzKSw3XPsI/K2auK/Wwh893lfGJiys
+t4QbUYlKnXWAyo4G98040PQejA+rEDsTNaGM7oIFVEepqZ+WeNSHX9znEPYVN8h6fHWTjWLzSxi
mJqLDF9F0YctVjSuZ3+Toja9vTCjn90GTW0o3E4ZbYdxD6Gl3JUNevpUs9UtfqoaAmX7CArOX6qB
SCbldqPuUakp2nBvT5RFTMSF0ZKL0GsLcUoRwYDuCv5fvC3yRw+O487ru3dQ1/hD9zU8SLK++l3Z
bIR/TYy2RsBxOIYHfzx5epnswkpo6OSb0bSw+3xpVelyREj4znAwnugrkOECDwi2jCRO7iPsokxM
luF1k/lBva5fj7m2CsRPqHvZY1OY9s7sm2nZtik63NoddNFZNET1F8XUNn/IhMvt1MdCePspmxRR
HTg8HiDWT7XmTvU9nkvHZ6mPwn3V9fjvOYq3SdKRkqoadZsaoOqF1ajHH1BDLQ+38yKlUORRxxvM
/rGf5bsaD1AcX8p/P2n/XiAc0/EsDw1Uzdadf8E1DF3gUDmI5F1E3TXODe1R89RuV1txsPTZtq7G
rk7ZsZvpjm31EgCTsRggryxbC8tuxWBZbxqteCPyTrA5cYxDHcT9oyOevML9PpKRfwqEav5hE2v8
voeVf1R3znd4BqGFyZP3e3Bha1GDd52TvisBMBKW8wdROM9tGkMegAywsQd9WISKX+zZ8yULAR/n
Ee7OHXuDQ04yZR/rWFD2Ko5yzdBc63zP7j9ZF3M2WoPtvQhatNBa0ZwNfHTjrMFPyIUy55pFuwR/
6B1qXMcXht9sEdr4a+ws9dVI3GEVt/U5zvx6m1le8pT19VauPm03vPz3N2f8jmG4/QlM6i4ExLqt
/isgnrKO+tqQxO9upjdrL7EDrCP96dVt3HsjKpMjiU973QcCewcKHN1wUMbGYgdWr6tZc0MR4ZmI
uD5ZWBTCFtO+OshAz8EV7iTHniTcF+IFtNWqcGYz+9GiatKetHZNOSIOqsuU+2+d2rGo4dFztEio
+uwmjjVGzn96H7j/eo85NnGzq+ouP1Jb+xxN1CKzGuzf8vfUwlqoK2FFE/GRptD6wNlHtt6jRZ2s
iqDNz94UPBIP/mTHg7ubijt0StL/LA+FF+voyLWUBC2xslGmj7suuWep8vel27wiaDqcFOcQuW22
jpT6gjzpQDmzdeE5hZe53HVnAt+J+G3tMGpBITpVTPS2LeOS5K+Rs+fFhl/lACsadEnuGQurdHdW
rhrPlY10v49uRYInDxK/CUDQHu8AXqtJhw9hngXL0uFdAh6RrWkcLjso+IsmyGeZV9U4AtecM7+m
rSARkFFQF0l5pThI6nTGEJGuwOCRhQJhM1C19bx9U0ZSVLHIr0Coi4s+PLXtFO2IqYIFUB8BxjrH
oyfu02WbUwScjGfst5yHvBHvWP0dvapGGYPVGmrdwnbt5JpiS72YKgVJQvQDFrK6ZFs1wp9VfknD
2Du6dhEdg0hFwD1h26iRZj7g/fhziCjzTazEB3/WR/T1/D1EgOvYpGa8gII7nEo4736FylsLUnZg
KdxYhClk6Tc+xli8vEPrbFoI2GpU2xYIORwHYvHejNMvtkkGAdg8wFcXkwO/wkc1144NOfCz2f9s
yFxdU6KHBcXmPchJsZ1lvL8kfXXw66w/FON3N1UC8gP4GA8BHLna9kjSjWB4jNZVj5ST1KOh2gv0
DstT4JffQbK816bDv7CwLtCkzAcIwcPOgZsgYHlccWQ5yvRx3tVn04bj2brBnUC15g7qwbLRsgcK
DMVPJ+BdaF+KJHZecm2yF2PTd8dc1S+DpemPoxZuR7dM7oRtuhQsx3bHspQtIVYLBDlCd2EVaPXY
EUoRUYxWil+iOB/zKj/2bTieg05tt5PrNXcBakJ/2NZ+qvLOi5DNntYCxU9OkeD70zrco/PGr87s
3m3EGJZJOBL2kHNbul7HGkrIcKXsxQ+y2egoI2N8FpCfRaN6BVOv2drR9Fc2RNY2TaBvxhY0vjfN
Ec6C0q23T2JvaSFcCkUiOaG3lh5nYClLXHBWNbb7di7QUvDthW7ALg/E6K40LPWWaNFje968kSzY
GXEYPRgJIhl1kXdnsGDWhnTHT4mtiFVjixKAsbcGBLABAyavWdOnEFMFb5EuXMvPEllkbYaw0be4
lCU7vLmKowCilszqeXmDOnUX69py6p8yHMxBMQ7xWs0B2oRT/j64TbW2h77dBn6PoNj8E/ZryuBx
P54j27prp7L+AyhIQvk+Ig4gmIbtEGpYNsld3XQlRPMfQb9VxaRDFbv8pphxvnRgZGwLtrhbCqPT
a2/hHoen3JeCjeARLhfeAXO/G5MRV0truqaT4t8FlvlDlPb4KlSww0D5moOlD+pLXJF3mftDn805
TKRyI5tanhwN1BOeYMwYJzMc6tttK60EDNuq2YV6QbZJdU0sOnLuG90NXPA8ifMisBZKZkGqT/0s
hyax8VtA4oM4uI73KZ6HL6wsN3GvGJ/QW39kat1LCpdLimx9mp/Tn8/qZ16kxHgoHKPaLR5nTvCq
zCNzI5vK2BZXFKF3CQsl+UtVR1097It93BXlY2YK2I1t8z4nXf7wCLm/b3XmbwtaMCRUi++LHZr+
6RGqq8ZwYRCH3/qw8+4KrXiZ7Ma/j7PKuYiiFovW6sTr0IVw9wPPRinc1Z7xp9mwwItXqx/Srdvp
0dYys3bdhKhMGI7eHLX54MJqpTD+vzPZF1o6PEk2BbGe5Hdg6MhsqIAdK6OnVKZaDgo8AFZEpZYn
XxvFqSQMeG5H6xrW8XTFEKh49nTrHa5he5atcCYItWXYEHIwmHURLxbPAREwX0ktd1gFk+Fs5WiE
ZtvayOpmE3h6RmadsjT6Q92pJyl0smff9m7ZNqI5oZiDzJHskWMfsyqhY+HtgtTNG1yeulj8AEhk
z9zaTLfhpsIreiA+KHdJ3EBkSFXoAwnxvctSME9t2mDn+AgjE1U7ZwcbtWlhmYXD7sm81IU17qt5
QI7Kfq21nT988fKL/edjqsMPsuZsoMpbQvvX2km1aeiFFxhvox7Uq8IuUbMiirodEn7wOIF4X4o6
ppLnQByzK9e+zyayfg7mhrIFrCa9Wr2JFBPw82VaghcpfDNa5A2aFqPARkwe8GnKL64DnihoTQWA
o+HduTg+QXMYQBwo8f6/g1Pz9+DUdHSLdyFBj4oKNXnAzzUmXvyVa2ix9uZo/kuDoPi5ZZX5x2EQ
OOOhNawBDpycRYax81nvVbEyc9+7qzK92CRA68+Bh/+nlRf+oXIj+6AiX7Hr02k6+/1Qb0qrtu6Q
fhULYYztEQgAPDizbECysE7V6bR2/czfk6TsDvKsVGPEtee+/O+z/2v0o+9jHqTW5A+bw389/BRi
bd1l/2JYFOJASv2+j2ljdwIvP9ZvcZa95/kVapx/HuLYvkRUmy/BfLD0LFnhNmStPvrkWdK5+klz
zeXtggp/GFLHXBtPs4CXUY0beQM5WQ7gIjMzD/zjKHEzN5m1HnX/KhxDfE5A1Nz65Kk6NLNN0piu
BfwjOP+INevULtFl1ZurIz1E5j4n6rTzbQqKK7emMU8J8DtZ4PM6YsFKCb5usifdtcxDOFfliafn
cr3V7iwMbBE/pSkPcm6RJbe5GVp7xDhV2O0CZdhQlW+Q2nY7bdEN1RmVOvctVNNihVKrdYSdQPA6
WV/NNvDebOG0S1QDcfbQhHtXp5Tz9HkAox+oWEWYX1G1CK7l5GN4OQ/kI7jB1h/j+9YKQUEM6kzN
YCCeyhcTMaL/fkzYunzKkkI1oUKkGpbjuAgAGZ+qGiN2kalWOvmbPaDaVjURxJN8aNaxIpwvlemL
ldU09i6cm4rosEU32OHIUV7dO1he6sNIleopB7YouykxhSwJ4jtOnM6XTkN7wS1MlbQlt/D0AhER
HhUO86hb3IdCPLWZqACmWc7ZCiJ92eFq/B2JuRk3Mn6dmhLFnQBkXh4F5VOt1C9yQq/kzcLuxvYe
q8XkGAZTuk79QfnWRgs5odBzb1V64Xj0y9y76zHvvQ1kIn0CW2o/EcUYu8FQ2FFI0WM3s+fyjeD7
xWJoq2pxQzqXA9Kbv/rq3Kzv5QGbkn/2yckf1yqUUm/zPvr0GJciYorf7vX5/pXzw9ABAujQ1B8d
R72E6DG+pkbYr5NqyPdFozhfRXzUh8Z5JcImIuzVGqck3351qgnhRoTeKL+i6WDg8yb72W8jC9jk
9l2fD/hNp8gye1617ykQ15h0pDwmRqBHa6T2Y6Rr61EcCTxE+MUr2kdXR3eCuuEXj63QGbSV+4iU
jLEWHtvXKLLdxzGo+3NZp1/iGNuIJYHLQdGG7irnDlMIVb5WfBSjmRtoEFGpFqWgXLjT7UBSw/Ti
6T4FjHyyBs3Y6n+blEivkU/WIx8GJ30wTtt2Mu4+uuQFn67/1Px0uw413VVFmmMhr/Vm1faP+2Vk
FQ5q6W4K9uHrXhTGnQUGDHIhH2vMZ8PcJ0fV0tNvZ/89ryi9cuOp8Fv9WV/OllJz8jQAWml0tnkb
gBemnTypTidH3Xm2PCuHAGEI5iWqtZ0MECcTsRgKZmp8Lw+F32IkAH5xOStZ3Ppay5z2Tj5Ldc3z
uvmgth3akol+/bg0djrlok/dUsQj6QpY1qbrjfeOOjVLTfTNVjblYci1biF6N9v3bTndyz6AOq8U
k4qjbMn+cvT2BZvH80dXZ8V413fxXW5Y7Z2Vv/saNO0mdaINNKfxq5Gr73B9gztP0cyHQQPvNTrD
V6uyDZQscE6yf59FMuLgImt8GbMSTbxCNMt4NLJqmQYXH1uxB09VhscmiEGwQ9fdBv00POrVaJxm
7V/X6/MKblDxZKMxgUoPc/tCcRGC5OWkJY8674g4ysd7ieNVh6xb25rQ17I5ekl0n4/VUrZuM8ZK
W5qBrmxRC4e2ErArJbHg1BvDN41jpPdEfyLfRQR6O4stX7OXA/KQCiSXNh7V9HWVz6W9ebYcaR31
HKZl9aB5GFdXrSXOCUihi98hBoKAU/U9JX2aYan4UmRZvs3xMtxZalE+e5VxLye8RXpASt5plAgn
ODQVvdY8D647wGcYh6sOC/OCEN/iNkMjkjkqiXn6mCGnBWWuLYTdogoG/JpguXZBpocu7FZrmP9m
ac0zhIF7mNFM7ZaQh0rYGqeECldLSALO4GffDcxrqsQefrTpLOolOvehnwKsabLW3gEgGVl7Xec2
BaCd8GznLxtCt1Q2vMvzbNzzPs5wi3jpUFldKOaA+V5T/Dp4c/Ojr8xMvsbeEv4GdRkPtJXlfy0s
ZSlV+7PawfNORQQprgrnGqq8lqVa/zSmD05W6adS8FeeSoHbMo6Jb5M7y4VqynDJVGgiZjIiNMom
VU0wPWq16g3NTpQ/Qq9AxxK0NbLYFGaqtwmBva3fTOVWNlP9UA4+0izDWO2m0Ww28mLsGJcFSOMX
oShYK/nJuJb9YRPt2liznstJ7Q+pAAIjb6PVzkVNoaD4uUC2v8PzEQAe4M/CH17NFlkD8NzRdUqm
8b6PwzfZrwXopqGtZu9zjacLXHg4T9dbRd15eW6t5axSta4meLhHlUr92bBLBbdMMbyOVov8frVI
UnaHgtr0s612zmIAE/i1DRoyjHo0fiOXj2Z8rf8w4nwHRTFAAEn5WaBLHIOhuFbs2MMFFPONKLL6
PQmye4VK8/0URDlq5dZwlyNZt0Ss0N8kiT776iqdvxv1tiDWIzMC0Chd1HgXXj1Lyf2FoYHer/mT
bpI8oM4bv+qh6rHDqmrl7AtNOQ8OHlyJXh1l10e/PFOFL/hHEXB+GjBDQ6EKH6fberAXsL2Tq5tG
WOaYiv885gYJIt9T7qitB/fscNyFgXwiLGj67EDkBNIh0ADAIaohjsagmVe1Dayr2qTJbIm2ll3y
kCFysdCw5zpAA4YV1REyeKoWPosEsSswl9Q6lC56HibPuZJEZL1i0PaT4TEw3osqip5LVa9X4Oey
xeQN7XmYD6UeY62Q1zvVz9uz6joc5jM5KKdVplEuLQR017Lv07wqHTaqsJ8QzNROta5OR+Fl1Waa
mvhpGqCgBwgfvEfjNm5N/723wmjhY/sE1zmY1gFqLbeLEM+tNnGqLSzKIkdHx7RVUzQgwWpg9DvF
bO9uTRzdARA3OLMsnLWJ1u0zSWL8Mksek9jK6ucKkd71mBXh1g3s6jk3sJJkVXfWsqlXpthmboHh
5DwakUzchcCml7LpduReCTDjWxM3Q++IJjDaH/PkbLLVs14GP1L9yU8m9RsybH/FyCO9Dk3lL4La
cp7SWm9WhWuH9yjvFuB9B/U8KNUAcWxUD1TX4LTZpX3pUiycqaB0d4klkp3Kf3tbG9sLgrjWKqhH
jU12/0PTQvGTR0Op0/RnTGS3SEj4famiMVzXJfJcP91cz1aJnfIEqLHtnUSl74rY5gEoTftLXuXG
ofTH8W5uVW3JXyoI82cUuEAsaMaEgaiaPTuBiRxZoNQUyhj1tBy/QzzlkaNjVO8HgcOcN21kE8Z2
vBUk9NYkzrNnvKDMRdYpyckrmvCq69pPFsP+JQqzYleicbkGONW/BAXgB6R2VRxRGPX68KSH1LPa
nBWEqvpOdjuVWR9REpcLav/SmhU2vUOjbuUoPxYc5tM6RRuFWwqxqpEI+QKCJbw6oCg/PhdB3mwt
m0Y3bPTKP9pq3zxE0EaRBavqg57Y0SXA5nDl1lnzglX5C8lrfp+xWMI2974DP0IkZb7IQvdxO4RW
dbsoBGgGismsX6YwvV1ku2Lp1qX7PRAZ5hBO3DwE8yfBJPjnJyFA07zkdfBiK4HynlUgwf/+JBS1
d5NiL1hLLRSaZiJ8WP2PI19n7R8wGBKrUEii/I0RT+VXN1WbxBniH//O83S5X4aKipahE4cGpptd
ctTrXP+S6fHrFMRUHwdV/xIaCepRTf0E9WN4pN4GrpJJ6KDrF1IdP26XhO14iE0UPWRzFiva4gBn
8MVxC3eAaIQviLGTd8SeEYWDMoH4OY+OUXxNLA1jeXblB7I/0aUo/HwXpna0IlrDdMOaolPgpbBw
YraURTToFJWGnYvA5ZOcEQwvRaH2j3IcLNoTn91eZCvSeBUBIkkPoxd+cRvP3rWJwW5ctbd+bYAk
tGMqNwGFJNlslDzeJUkco/XBqJdWA9aWnrOTTbO1UWUuW/0YuuMjC/EX3bXzByfp84eELQcqSLDj
+pJnYUm9+YcW5dlRjqLW0P2hSK59qrWSzoJd63mqRa4GPptjfYKjxA6rSdW4gh3eMG5JEE4GSKqZ
b+FnGFO1E5BfSGeqCbQv50fFvxWRWx/ysj1ad37+XVfd+KGsi+Shin117yZWCzU1RtTdw8dTxRR4
26iRsh6Lsv+q9ryYu8xor0Hj4nRSTvtU0fuvUy+m3WQhoRSCZv5aGbheTKTALrYJegNtttvlSDO2
e7fh0YGm1X8tO9SpPdeuzsIFhDcijSYvb8qpOJQws1fyQ6tZyiA3s/qUofz04v76TM9rkqPr5eZS
zgoszPQ0VsejvAd+RBBlx5XixsNyIBN4pwO5vytdtrIsb5ePLs+CZWQMGKbJPnnw46HfmLqm3i7F
Slk7mZX9oopJnAJDTXaFkeG1Np999P1fZ/89z4m9X/fz/j77dJck8qythm9tH6j3Ta/4WwpH0ZIN
2jTv0qZ7LQvTjQU1ZvXRF2jdtOo7zVjLy+RAD6VnaWZOv/3ocywXs7JRrzaWmH6gwYY1ZaNZPHmB
urcM0liTJXCJbiL3Ae91AFl52L3qvfUEajJEAENZ04F4qOpWF6Pqm7f/TkP9i0RuGOwRqN5R0uQA
Yuz3LGRus8mJ9DZ8pUwSJQfb2TVG/oS4avtuu2B6x0Z7UwPXWoa6Y1wr/Oz3dTjZW4T2ixPVR8A2
iPYsUDfhRz4flD4bV3aCCpNs6k37JwDI56oJwEDLMUhuQmEwXaBtv/8v24A0opCq1Ns0Arrwpgas
JgczLZsrxY12xzYZ3Ifq/+pTByc79s6QLvTM7F+dvDkiq4vUm4a8KWUEhEuzTLwGaOUtMitTz1Ac
6kdlzK52porXsuYL0guNrV24QrK8BMx1Htua1OZg+tTXUl7ytudq53wekWfyICfCfhdLqGzFHyp9
AF5/zx/yD3cd6r4g5EwNxKUkCP2j1IeCPez+vNefQTNmvK+r4kQJJmhvp87czvSgOPkleu8ksPdy
yke/bMoZn/pSq8AnNTXVhRz4NO+j+XFt4SGaiaJojB+rKR4MjMWPoeW9QpMiB9KYY7oKncDauGbD
6DwFFebloNXtnewCWzbsWUlhGs6D8iYgh6jDuZG5wwpueFDLSmBkcWfFIByWSs9vM6g7HFPmC+RN
FCr/Cyj5wVHeBHXX8ZL40V4OWk2XrP1SmLJQckzJERJyQo1P5oM8axuzoJScdutPA3nmA9SWE20e
lSVg9RzgVunsjDqZliEk4icntccLf5CHLutx1poP1fBqkAx9vI3bpEYJkpuTHINUClK/PRVpwcMC
O3AZBaF2SmtDPaVa9etM9slDMo9+miz75GjTms7eCnCGEVNQHlWvI/kwpveWVsJ8/PsgBycXs/lN
YY7lUbY/hlXwenPRYKBI67nLTpmUjTG/ebX5oKKJEGtddnHn9zDSDMl5avOruL2GEajbGDBg4L7P
o2pWPGB/CcoV8PdB3qSvMvXe6jZyTM6CWFrvcTyFdytv8n99qtaP+8g3f31qnA3q0h0sZACyacK9
1mOziN3da4OKBIqwpXdFNNm9yqYArvqqC7L4oPOnUz/o+TXL22+p4xsXHN3NizyzfZMdoEBvH/I4
28QZwSgHYvb5ywrxyrVsfhzkFTWeqh9dKsWHRaclWJS0QjkjLgGQX8/dTajayln2fRxCOwiXQRml
B7LHyRH/rOQoz+ShUfyxWMhTalXpBl/Sa9yF6SkOctyn3DJfu3wNqzou63WGxQXo0ihxSXINEWJ5
P4OqwLtC9Plj05K3FqOurm/NpuvuvQ6PM8MEiWTlNamXquy3cjT0RHfJ4+lE8ic9B9TwsBy13IXf
msbLAPd53VnNtJXNIoUGZk5jcq3CJvhSE7FoXmq+pNPYIxb+21U2PCwEKgk325i8gN5852k+gJmL
XiAy1dtCsP0pirB87vroQU7AZW1cOKFv3w2R1x+tssC+d/DK7ygxzTdwS8Vd5YhxHDH10e+60ZwW
cgD5kXsyJe1z7wflrsHZYpvkKMdFrn6QE6wKP2iFpEvv2h2VpCTzzf5JeGxaffzR2DnXG+Be+bdh
hWkhwh0J4rGEzECyIt38YjbIfczDsZugpGazX8lEba8BdgyHWdhLstMk0U1S3nw4J7mDcZUURQzK
ZA+0OkMT22uPQxH8EkvUh/4H9YTy3qn68VJXFeUp5I9eG3Naa1GrXPE6GB9Gj7xSiX7TLsn14UHH
4fC+M09yTPbUmlOieBHaS9kkd3FvmqZ9MCwl3DeRYWwSVSu+zoxX+bewh65fhu3UXLK0ooQ3Wtbt
z4sJ8irPi/xVM3ioOydW90M4VI+WGf6QV+Zagv1YaaEHCOb2oJiwob1hDN/QSbx9EbqPwZ1w8cc0
RB5c1bTKYUNgSqD02E3CM1WKpkKjFn5S5d1ORnkiUHP7X89taFT/f+b8+yO4T97AKSMs+PgIJdCt
P7yW9X+/lT0KeyrUS9MBo/r5rQwYu/UyuxueTXNyr0naXdVZ+lnrtHzT44+ylc0cywy71kmY1VQG
l6IjBTmKlV+AGE348zjlMseMDoFeJd5+nCkAeokyxngrz26jlf2H0iTEpM+hBaVJy7Ed3QPYR336
056HvUNTleiXPZm1wPQSx1u1NrSdY2KEKc8++rz/o0/O84qrL9ANVTKqUvi1pPuI5PShnyoyj6nn
H3q93I/5FBtbbfBh73a8eW7tiXUPL2H8SIb0te+AakP9cQ6Vh5mn1TzGjpISldn5PgqjjOWZZjz2
P4qh1u6QETUQ3I1+yFlkALK14VrZXjZr/8kB0vJSItWzuZFT0iGv8HmLyhcdNgbAn9Y/WXMzKotV
YPj1U5BN5j3PHzHfDNAZHYQ1EBJYTiE7PVh16TbERekqqPKeHH/YyNaYdN5VnsEZVHH4QlQicbB+
XshOxc5eca+C3TJfKifL68lSbdT50ttceW3a8TaWnf3QjAQKBgrVhuZvAVpWxCqifCEF7IAEKNOD
/JfEnvdA5dIkeRv1z32bk+HlX2RPiPuj5z7gdpU71muZRd/CeMr+iqb41awLk7B/8PmBuqgKQdp5
midEvCeeI6tiqRMeQmdzuHQ7lTGUPiZ8s9rYNUvT4H/iI7Cqta70lx+hFO6g1cJDmXY7dWa2caOp
2hOPu0+Uie8NIzK+lZaf4FYYGBfDCMtLUDW8hOaBLpwuUOjbZ0/NZw2Eut9UggWnif+S45Sew/WU
5srBbKG4tZUv1gbh/yVNyREIzSu/6V78gsJqj6Webh0o5Cor2c9ffRm3bfU1wMd0Kzqn2Tqlp3wN
MY6RE1I/wQNYGPUBb/P4KY9I0Mw3VAOzXsKucc8odxvXpuwpycwDnU/BFxcp5V73G/84ZVm1skGE
3wHFjRZ4gn5p6qK5C3EsfrbYG5SBNr70jlOeRoCbi2zMxxckFqNNGxk5aniMRiWmpkodBRc5WsOY
c8z8BYej4VL7dsKWhFlJNE3bMVAwIuqi6aWNuwQCVAkZd76l4wXrDtu0J6URyp2TF4+3Dw6dau94
Yb+SF7kmKcnWd+09dmLNuY7xRZnGCWBHM++aoth4/mhWfzer0q+PpJZ+jcqmHI1qUg7y2jbT9eeo
CkjpZtQePZPCP5jJQxT01q9TXn29BVWz8g8aEurK+l9j8grFt9ZGYqtgQvZJ7vvW12poauwyMHtD
/IiUfUKBptftfVrMtnDwVlZwneNjOfrWYzK5D7d+KJFk3VCnctsBNlkQvsv+hpBkCeg/uSAYmt5l
bYkywAw1UUaQolnomld7gq+I9tKiUIGUA9kFWIMx7trJW+Dj8jTC8eMg2z7FmO3gT/jT8JJdhIN5
zkcsJJuqbq63vqqyz5E6KYd/gGvmvkC7H5FJ81ksCF9BufVx9B0O+4MT+9F7L6pt5LlFuCiz71nn
pfGi7K7sjK1wAaIYN4lgem9GH+EBV3zvQ+/HVBfaqz6ZA45cQIYH0t4LHNqxuPUdB5GelB1E1tse
7yHVx8uyd0lyzadykjxrQESvEIDKlrJPqZGrXCgh98jkPaggRNAepp9y+OM6V0SY8IRTse6hdy08
LMbReU6CtWJX5oU9rrrD8V7b516MmgdxGZpPYfOohMTK7lT3b7i0Xf0AtOJCWcFV62/KotEsKBrM
B6kgGgQZQjkTyJ9Ze7Qdq2BvG1kBzWhwAKBxINmH9GAZzKqTMYHIjKbm9ne4l/WHIGy+Qiro7+QB
+Y3+rguycxXbylF2yal2iCGjj8fo6mOuEw4xOaRwl8Y1rHh9DK561k47zbbH/dSn5rmN1X6te0X+
FBSsLZYwgu8GYP+hIYZe9Em5SsbU/gtWx+x+p5nPXoTxoLxTjULD7U5FhZ6AYSv61lZq60xqq7Cg
ebpzI53xxZmYUkzVRBVtGkcxqNYx4oCyh8idm9ESJCRZk7jdcZKdhvks1qrsFJR1u0M84NdZ+Hff
p9EC+sBaRUYfdIB68MiNoug4n4a2qh4Ui4NsyoNluLm9vk2KcJPQl7LbTWxtWWhldNejGgEnOH0B
8qMfXLNrVrqNzDheFbhyhWQHkIqdlVuMeGHOAwhulCvhdRDZg9D7UqfdMrXN4RXWhLHNRT9uZBPc
1z6JCuupAUFJuRjx1RTn686Cu7JAFOxYRI3/Nth6tMyK2RwMYssGCkF+whIXLHNjJttqCvp7zZvG
ZRiiHK+mFB+MOcMUzLmmVkTm3s3rl48ueeZWwlxFtb4goUzGG4b3yXR7l00/mrW4vFlLfW7KPnmY
SiIXyFMFzAUXYzzceu5rEmBLjXoYJrYlagCyPc3toQlAMck2b/H/tYOsfjHVfMOOU/2qgh/OajX/
yQYRw8zcYr8E0CBMTPsBrLC9Cd0yOtpOBi3InQtOSls/d0WO8wSuuu/d9zSFmJDrYEjr/8fdmfW4
jW1Z+q8U8p3Z5OEM1K0HDhooxWyH7XwhwnYE53nmr++PdGY67bqdty9QL92AIVARCjkUog7P3nut
b7XCei+x7CEcyPubaGpFgPkkO+bN0DxSdRKvUTT553Fd/P2nlLG+ixZWK4R7ocvSevwXzUr9R+gN
U0LNNjG1KrTGdVXmdPqx9UePMh4tuQ6/6NUWPbCq0aWg1wdX8U10Ufe5yFb/oz4QMZ1q9Fiy5GYR
enFSOpDekq4kd4OYzxK2MC9sQqzBZnWbpG13HmxvdzwWdRU/xuVjnvV3lRppgSzpakC3oPbqqs7d
ZBxQwGiA/qiaNK+SF/yXcy6zdPB00KvJ1zwMHxSoI16/rLND3w40EtlrA9x2MI197GWSEhib+MaU
IXIS5vxRKARblerH9BXlrHq/Vu/BYdkofUgPFsw3r41plVdZCZVj0Q7vJXstbsC26B6ce/3ENLVw
gRpLFzN9oulBovZmcNMXxcA8A+IyIcH5IskmI3fSSYG2SdOhQJnqTaHsqVacuyGUsQP4VBkPZq4e
Vv3LoInyDJyu9E3643gx4J7RAZ9ds63Ze+vDOVyT/AQHG63Mim4owz1HPC4w5fQ8Swm/clcx48l0
8pOLxpnlZH2aCGxOpRKOTsw132K6jFE3M310TJKP8K4+LKolnCyeGN1nfePJKplZRkSOizSJl6wi
Lm80ysYvoxBklwSUr4hE/ZiiBkRSIG4IkBY3PXzRTMG1bNaxS7rMHCA4ti8KYlS37ICTMjOMnzKA
xW4+C1qOkBMQITbtmQw8jyxKhvlpf14xthGUAKFhpmOQrsOXQm7UK/KZz1GsHs2YPZPRYDl2wnFp
ArrhUR8V10LVnrG+q3hzZdPLdKJz2bVEGAdtSGYpLL6iekdVV1wB6RfXhkV6iQlcHXBktGlYP8Va
/U7X+yLQE0bVoXahfX1HJJXxkbX3HFtZfcirixWXN5VqpB9aKT/im5mORLl0bsU48kFDTDe2mpPH
JuqHOg4sTtsrlOoU0sLY3wxGsCKD8MNBTg5prED8stabuEKgIplMxTXepjqM0ARAQz2Ys6YHdZM+
4/2dbsKFpmxGXoWltOFpWMSDRT3qsCRb+Fu3QGYxPylpO9zuN8IktXBuSgnwSYvoarOyqUuHVE41
rzXT2LsJJYq3gEFzFFPye8S27hSuTi/fRI0F0KU3HSuOLw1d7EAqpPm82OOnAnb7jSZmtNEqb6OK
wNUVqr5cqegRN6Kf9MZ2o+CslsDFTCZYIUw3kdQv8tT4IhFcXpZ5vpHL4r6Hh3tXDuhrAdQTTbGo
vZeRiM6mPfZpWNjHPDIrjwBjz5ijF0Oo479Y1pQfy21WNeAgJpwjla6Bia31p4EGKWClieG3/Irs
SHyoFvRUMWmUo4Qhp8dqy0rL/spKMSWlYO1HvX4L68o8xlzRrkWUXRU5y4KMKfuQjAvEbj7b/2Ll
/VGszK9oMgm1kSsrgkmE+bPpVpFF3hZNnb7OtWQSp60mdFKqBzzl1Q3GuekkzKV2a/pAbk3teIC7
5qgTSqs9wrdeScRIFwK91fygKgbUtQJrbp30xUMll7Yvr7E4rNtaW2ZTglU8V32t0Fsvq+IPPXiC
v385yo9dmv0vjvAaPgV0BGYoP8PT6GXaVQZV9mtBmFhA3qFxQbHjtauVOgnQ6XNbLmYI9S6VHNq1
oQe6tHlKhAX1Fy7H3/829n9zuOr8GozPdNtWGDb/DIiZEfmLkQXlq00VQubI0J4HqXodrXgzLS29
t2p25hgpKSnWbL2pUvZl6Pv5Okz2eq5AEzSySc1C2/DE3nAOQilGcAZ37KDEDZnuK0mOwxh/RAMm
33Z4WbMOGinG2QTQoMiPgxpRU+3tjyLqP0hVEjqiTt8lQ/PEVcz2o3oqPECc+rGV1Q8JXk8n1UhM
0wxAF/sEIR3sgT8XwIahMWRficZzUXTCjXV5dJdIad1UNrERbXdbwwBQOpmXCOvXzVAWDsbSwVOm
6Q3XeXzUk/6TKFdiDevqsbI0OxCREkyJ9EQuV/qc8akFYWB/LiqC+tRlkC/ocrRTGXEBqaQ8Peqh
aC98UtpN1zwMb/qi3bEe4IJrc3+ZhoH8lmy4Crnv0dTiMqzk+tI3Q3+TFw3VelQNLlnBmZPJVkKf
SLkfYq5pTgnq1O+W9e3v33/lv+1qOBMZ4el88jVhYnX+cVdTKVFmNnpUfi1Neb4fW7s+hiFmXJe5
zlMXC8qimq662M7OuqniB521YP8d/tcP4Q3dHubwpYLuz1yo/+nuf72rCv795/Yzfz7mx5/4r5vk
C82J6q3/20cdX6vbl+K1+/lBPzwz//vvv5330r/8cMcvQXsuD8Nruzy+dkPe/xFCsT3y//ab//G6
P8u7pX79xy8vX4uk9JKub5Mv/S+/f2uT6OBRUVhu/4y52P6H37+9vYR//ELyb/naVf3LP/mp15eu
/8cvkmX/yhKimjqMKhYv9D6//AeRHdu3bPNX1kubwbqxrzcG/1dZtX1MXIb9K+Nr2qwMsFVMcybm
v64a9m+pv0K72mxBYPd1IO/6L3/8BX6P4fj21v3zWA5Oph/auTrj/c0+T/+RSwwr9X7+/WVSrMaZ
XfRaKeMslqq4IYfBHLkaM73XVH/prB7dVt2rr7TR1tRD80tRhqhziEncSIkPf8PIOOlf5diopPda
iP3seaJg7N6iRcurl9UEKvd1TK2wddK1I0hRXTuq0HqEhtiQtKs0TjWb0gbCNPLuCQEfEbAy7pZn
zKo4adOuxuIzMwYF9xG17EWJfx7Z5MfDjMbVEJG41PGY32WSpdZeOJEmd0AhDhBFkwdUxgOOiupC
ejMcWNmKF8qQgf09El9sl0cxjJvSORVR4slDXv4mW1CknN6MMsPDA2lUG5vE1pwG+E8iH4EQKa9i
mVESYwtdULfAAGS+2My94Y6QoDrXSIbOuC7oucb4jspazJIPGsbu4APCy4P/F0f6trCluZ4oL2bc
ZtG5MSpGZUhOZUTV6P7S8xQzQDqGsfaoTQYwNnVtKgczg8KivYhaOrRVmH0W3USulKTZeXzTk0Oe
FNvoUSAlhTdQHIs1ZvZEE98OP5VF1yUHWp/sWztdxTO9JMoS2NPMVGe0C52ICcNc7Pthjc3pvQrg
T33igTY0qniO30f2lH+RV8hZxy5rAM6nbVvTiiRVmKfS1f43I84GcjPsKbwt7J4xtgjVdyWtDzdh
LB75DTGDiGegUVsu/60Ism1LWnJBXxxFbojQrZWqzFyknOb7wazD6VCOdT8zmhQbQof87HRre8hK
0La8VMwzKpxPT+mEVkM07436fp07PfETY0GniIe2hoimioEovS6tlkNMu7gjEFHC04q0TLLedHNS
CVa1yWyvEUhndunQwacNRSvZjKDQJFEiXYrIUBc2igZlGS6I1aq90hixkQ02FyvI7OyKjqk1NSQc
0ljWfQIKiug2qtm0nVKgJOIAKr+Tb2t6wU/UJAL9Jg19or9BC0U30gzj57nUydI9MeWyrCBkRVEp
DSNjWDMfOhvvCj6prJtujWmYfbGg/twu00GGLv9jrRXL04jS6lFpOzpnYaK7HQHc98zQoyufgJQJ
oa7fKahJY15nnnzNNZG9k9puOk6l4MoqpuRzMxqAryUBD0S26lPVaaFvW/gVRD33PtGHtb8Ccqid
VS6Rm+W9etFapblJokZ2V/yjd1K2SvDnpBkdriGOU4LfpDAb8zrHcna0QzYLEb7nIIRHR3g1JEaj
gXPa9jo1e6qkp2hQxVkOI/1ZXprN7mAnOhsT9VXDv/8ydHl7S+yu9lANQL2mEZZHqSjlQw2jir8H
OUdTjMXLqqLh84iH7kwho8IhlEmQzAaThlg+88C8gXk3T8rHokS2rzZpdjbY9Ts5kXIH1U6oTy3w
Lk5hwUzskig7SXa7+K1kRFesQInlkA+UPuaskHftmpa/lfOWKQ+z9d4wWvM4UK/5pm72h4SdATLd
uT11CJNP2lCXDzY9ai8xYcKonIrHUeoI3Vsz/X7UQukFbf7MU1X180gU4T0+ZlhApUQDy4Q9t6Yg
KY1UzlkbjB5ReKLd45akbNFjxBCZJZVenKbyW0EmwlNLd+lWIX8cJS2UH7Kf5EKctW6VPmDg725w
vuSdOy0LqQ9ynNX3sZqbDzaN2MOyzJEn1MJk1GWPfjHW8CPgRK+OBKSBIQo4UAGR0B2Ufn5cjWY4
GKGquAZsKnzfCxEhYUQIiAAmdaTbpfpWp5P4VjS07JLBNN1JX8svgyJSzhCyTlsZ7OVYQYVrZ727
rZq48kPen5NIav0cblmSgjH3gaBE6VDHqhqQNzOfsnzS4eQK0qNSgdYf1PDR6iOgKgW5EWWom1/a
SZP8bG0ADavpcijaWsJio9ZHBtGGpxJa6qKnam8tiHvetNTxe3j9yw2FNwQsQaxcs87zEWRk6ttV
oQaEVoH7AQDhGpohvJyP0hEjvskecbEQuUJWmK1UB6OAiK/PRvkoVqi9YSG3t/wNTJZkWMnHbKrQ
QssEBaa1YpymZRW+HVKWLu0GxxBrfZCLNPEgzsdYLZXy3Ag0QYoR9reUVCTF5csQ4AsKnRiL3oHh
FgSwyFQ9uRqV02qAqx7YbtM6AeLCBcE6znyi0YOs4bGpa6AgmpzRC8cDktPCu9WxxbMB0CentKri
aMlU6FTimicVWMwsa6JBRhCzT8cjdYeUXDTVHHjHl2U840UliKUYyoOK8ftKT0k+F0QsfjDNwoD+
aok7KTRJY4mJ35jsND8UgKmpR7LM4+PNItovoZ9jsHWZUiwHLA/WW0w77aIkqJJQHLWPlrWgz9YH
xU+nDnf7qDQeI1jVY3KzqYwNg5B6dAfQ7lsvHYfpzpLy2ofNPd4SiNMecYlkDIUJO1jnMTqmmpr7
ZULUeyGvwwE5BE1g6tf5xCR1JKAvIp4IyAVlbJ54hUJkN/LP3JvtUPXUauV0GEaEA9Bm10tUGfl2
wZX9xrRnr6A55+u0B89wCEKfWpIGGSQqz7TT1p8J43ILrVwOKcwD8ghJgLOStj2g7EcQsTmF6lQe
jvFUbBeQqbosXO8Amci6O9eEp9K8irx83hqV6Uoi96T3qU86F9fQVs6vyTIMj7SSJFcHXX5aFZxE
/ZL0BwmoiQsCKXSjlmWmU23pZNqd7uMwn/2kNIbjmhmj7WhL1r1UbQ0nSB61Y1nNjOvyeZhMV2rq
+GE08vqcW1YcQoHv2g8gOdaDOq31rZaTUX/AJUGUchpNkzh0WdfhX0+0XvHkBGjjAfespROyPU/r
1eKPhOKvWY3+3aytdXxgf9n2ntbWJDn0FHCuSrFaXQzEgnjGGzHQmyLFqyFYux0XPcTTHw3SIl8H
09I+R+uoibX81ub4n66C/l+qb1CtA1D7P9c3t6+f25cu+7G8+fZDv5c3tv4r8yYIgRoRxzJ2SJ7v
9/JGkbVfoYLAEsfnaNKbpYb5o7xRf5Xh9iJPVQGAUuj8pbyR/51yZsML/VTPWJou0zJRbZNUU51f
7cd6OVcHEp3CeLyWo9ajPHKbsL0h2boIwiQsYL9y9P3m3/9alPIstpWYaJT+fK5/9jSs2dKhol3Q
slCpRXrYH1Q1BjP5/ScpsGi6mglyS3ZCYf4Q5nzMcxt/rymmY2O1TkYi7Lt4gslTiXO5TqY/qvy4
pSifCklQNBigk/QcOxrjpiLQTPOQ1k3vaC/DIJV+RaGlE02uGsN4lAmswY+8svbW70IrxgAAaozw
JLeX1Pf9QPJK1wz3er3VdxXL6dRWSxCW402ejs/Ms845O7obFi9oWXZK33cyz0JtpUMcSrVTV3R2
iL515CWSWZSfTdt4mSYUa1o40yMzSrdeDDPQ5Ul2MyF9Kgz6VgVeq/OgTgR1ql+BqTjFNALsAiXH
LjA7aLNUunJUkVhmMbGptJ61xkQ2VRFqSmSB7Bgrzv2FJTNVAGF0BzO1BjfNtAbwTPks0ujUGQwk
2DG+TVqsQXssnzIQH85AU8oLsxyYGDN8C3pZrebPEW+UbxK8pZELU1ECkVQ5Zp5yosNT65J+KPEL
4t21HXueuXIA2SmXr2E82YfRsitHSwkjXvXoirb/2Y4K260Mq/HH9l1pGF8hRsiuJsv9zZLIszsh
WW7jBkBxf1gL2NKtan8YU+WJaDD9oGn1sTOLh7W2Po1Vg4aGrbVbRiQgAIZkTN6a9APH7jzjQbOg
Vamg3h3ICV/GpFn8iZIZqYn2G1mMTLSmGgyM8SxPanWo8N5QHCMVGcwpwU9c4UpNAXZHDICwLLfy
tctny8MsVTChsVcXB3XGlXFGYNrI9stogIItiXA7bHrUtu5DT5G/VONYkr35IpnQjHO5qL3EsJ2l
zZorGQmFR0cBc0sGWn/IM969qr4DSWYAK6ORarHAU7Vpd+tcGkGhDxcT4T3nh3oGG0Q6Nzs1PzKq
5xL922kQdcPIaZwOdS6dwX/5XVP4WtOkTOz1x5m0ByeKKUARP1H9smlQ55ZBRVu4hjl1nG1V5A5V
2LiFIYPlEvFtEa0UobnEMD0dXH7V2CPH9zOd7c90RbxKQ8U+auYjiXKvsgzCOdbPAwoa39CXGqHj
S2nCTjCx1/ijAE866We6gV/TcaYi7h+0URWulFbenOXWg0Igm4jy37I482Vl/rzm4ye2iu1Jz9bK
qfvyBU9+6qLdBqWpvrfqkCirifdKEg3W3/4i2Z9npQZ0bRuOtWg2bxrN1hHIYTPNp56JphUKxBeT
Jh/LOaSDGSZvRlY8sjz6K/KGY4XDx08m25UMqogpFpXDwHdQ34kSmAfamZPEViOz1DL4dmNKkVNo
H5KCsSYgsfu0NR6yXmL8FcaNiwC4dBTkbAFFX0rw8D2uq+Ok2RBlDflCeN3gtsxM54rPhJkynSGn
SSf55yZVM0Ajw5eUT5cmrQcWALrzj1I1OCox1QVduksj+eqafIBjOxJAQf8obSZQr11+yYu89ZIA
qD7bNxpRODChvKUrID9WFOb02g1eods5CTk1RHMaGs2N+vm+gdfmmFFnnghOTlwze89wFCSwWROe
YOs3kWl9Nht5urbsUqwsxZrbmU5qWMy2LcKUc0EaBDnP+rAmjq7eyclsOelo4KfNKBokHf4cXsPl
AYMqlEWSgeTeq4kvgaqMoM4eg6JWCzeSlsWRN8gdIC2X8d5ExRkeOmuNHWV9rRnhGmxjKVXZowpN
+60OZxcjG6Vo2sA0ItaC6TOkYTcu9HsATwNuczdpIb8LSEqM4/TiVm0TJH+kfS+WCiEHEUq7Sp8H
zUK/xVbSFRq1MUSKxBPjkNDjs+/LkFQsKQog4rROr9IyMFEGEUZr+KRhre44mLkTywexxr2nDhoN
IFzg20drXofpSt+MSM/0qyjkcwjYp11F7CpGOfKhk16bafzIgsRX0/FgD5gX4uprXU13XAyuLcRm
J41ZdGHLPtjEH/n4VOx0qbx2eksEM7wSN3psxAVEHoB8on9bQsqgLovfpX1Xn8ah8Wibr4fe6N/S
uZ9dybK83jK1a6LXH0td8TMzgWwp4UkwDIWzPM1nWibW29oXqoMSw5kyiNddP55SkGeACxNU7Dp/
3RxbuCkZt6quFzj5YAHFmvKZVtZjuyxXsmOHczwu5XUMD30UdY4t8mel1xRGV4wG+9JmqU2Weyss
3zdyKTlhSumpw3bRV0MQqUKellEXELrCG6h8WFxA2QD7UTMd2miPgzosXu2EmWVGdvpowheUV+3C
aKjyS2v+1E+ZvLkqX1AwuEhbGjcyh7faJmNLaMm16o31unbJw1I8W9vchAuQqa2Na8o5IS+L8abn
oKYhdDn1KEYvjFv+TLr5yFMemyFj0Zvk9D6REYAoIrpmUyNdxyFmGEPbrCli+6Rl5MFXVMPZgqCx
aZaL1T9ONbsMomU8WggmAW927sp8npxmQI6WVOMt9o4NpK28NiN6cU0w5zXqj0UDD3NMyzd7VNxu
kptjz5YOngpeHhtS29h1i9cV40RtlLhyazaO1o4tu4vWchUJT3an5AQnd6NrsLBFRXJJoko6YCfP
HZqEgl8Y6up4zz6yc/Q5Tjy7jBd8Rvnod8l06q35JezDmZTGjqayOr1GAHQqbHBlZnvViockhR+P
Qp944MkynD6nQcaMBr6Rwqi4mbXKzbPms5JvWzyrP4WSkVEaF5eKvtHSiwm0amF7QyT7pkFww1Bo
tod9Aa1m0Z/UmQyvXu5dQkEIDsjINrG02pMXiJmQh7h+63HqplbzOtAdRE9SWZ6ZMKZnLaNOAhF6
2+gqJ0rTzI6mIhfvzQLaWlw7tMxMZzBkTqA5Ba6kFq/momZXaKysRdgqk68l7ySo3IX9FWHF5gKR
Gm02Cbgz+O3JbNWDpUe1o0uCj5Ek/KVZ9OO0cmWtI9NPUzJacv5feyKBoly65iDLpfBgq6Ai1Qqn
0mf5gVDS2oF23h9aQ2mP4C8ey7rNrrpUiwPdR7ayxnDDOcAeJD83q5z5dAs5Pcvxq9llX9dU/oz8
+ynE0cVweWbLPAy/NUy5/WWw9KBNQTYtXN99XV/eS3WSnvYswJbGNC3fmjyHRaHr7Ojh+FWbbV+C
i+KxqEMjyblpl/jINWzyDeiepTp8AQem39lm4he22h8BbrwrSOp40FM3CfWz1cDp1sq2BGJo3TQV
zr5U4UKO82r0ULzRI1Wj4dqZkKhTSvWmM1svb2gw5wtmsXwq7vRSno66ibpnYQLgtit7+miVxnfS
rN9VLeThPI5OiqpVJxl0MchlV+COP8QxapM+7JPbtAIuslZCd00pRk4kFaMr1wof3orxTkZyJTJB
cmBTNF0sykl9lVN6RGPWvMoQvi4dfR18YhwNYrrbIK9nIc1sG+mUO7M5LewW6PgjVfyAD1Kij71c
NX3Qb2OTDzYD2tOSLsN54rIJmzcvj/QPJJ9N+u2MLfxsWtu2HbeDQ+UIqoyIG1eKwpsFrgY9m1o/
TBuBSFvCExeKa9uZ/SXHNHLqwhVQzhieZiSpKAzMYDZ71YG3uwa0MR/zEbSCjaDpHKaN/EzD8T5V
gOCBdPAzEcGpS01/Yd40LihNhnomfiS0bgoWkkGprl21yvczciJVgXk3qManPiGaDadheMrm6l3T
rdalqJsn3a492t/mSRSPeEVJ65LXxG9WiBsWdkDfRsh5TIRhMNbGuzBZKw0pQ3qSC9QLIZUFQ43E
EbmsfOgFklfUOMyfp9tJlNVdiSM5BJG0Em4PZaZhn7DdrDS1v9389DXSar4kETsOTEpjUFsjl8Vo
CBlcSKT+BvtX5dr0ior1rK7LOUCyNAUyiOHC+X6fwRGKIrHVD0JG7lcsjY+I+S2VV8q1VRq6YL+p
CnAhjjqKS9SoLwnBUvSqtAGQRcNsz7aL7VC22+Db/b55iWp19Y0OFZSSSU1OhZTTXdNJTUddHuzf
2G+QdnvSGA2nATTQyFRh1E96mkEjQrcKK0pUQYGjNnf2w7GILH9Qug8x8siAxmb5l5up63//2kIg
TKPpyO6AaDFLKSPXWMMq2J9jv5FZ2ClACATe/ofvN2OLFUUZiZiaFzBj+/8QSjIYwP3w+xdtLTlV
Ql6OY5eAI2NfgCRwCBd3P2yJ2DxHCrqunE9DvPcOevHHYagUZdBkyQyLCC/XGFUBhYe0+j0AFngX
0iHDshbYQ4inL5bQJkOukV2liXoqfpl6o4nqPqhCEE3mENOchD4V7DeInarAuGYNsnE63+wYQ5ls
AZHyLm1v1X40Q4JQwJk7KlftoBXzlmKesDHbjmpZH1dXm82PAyu4r+ZyHRi6VQcVo6jqtGD4h1Ek
n7guNEGsiibIypw3eL8vWqkJ2J+sJ1VS3RkVdtA3ehvsR1qbDSedVvCgTG3QbTf7Ud72mt+L+dO4
PRT9Yd8XcZAo6u8n336UYA7hBJ3LxVXSPCNqkJccsddR/P2F8yZtJ2IdEw2vMjjbXnG/nWqDrc/1
aSqw5KSKcYyyGM7MdqOPWh3UWt0ECCWDSY7K4/6ldUXaZVOGOln5Xsd7xYlflsDMtjNI2Y72u6WG
2XJWh686/PiDvfQPTa9G7GG3MxPwdvzH4XZ/iWnnM3HHESo1ZWBHEudCtx3u9/eb/S6s5daBQWKX
6IMpw5OtEKNHfaWICw/7iSNRMvhxWHyMmb0DWtpewf6C9tcyPw6Y7wNmLQXvSRnnONzNsQ5YJmoQ
v2V5NND6NQ05SESodkGb2Hl7sjSUWKF41LVJyfH6Zn2QVn1PHcBNxgfFa6tUwS7Hub7f8Jn+/Wgx
el7L9/v7t+X9i/aYTb69UCP/+XOGnMkrmGyepx9E0X786dnWTi3OnYykbOa1NRrn3bdDrbHR6Si4
TPcvpiP956JNWOe/P3Ls8iaYt5v9aH/giKDdpXuzkP3JKSHSwa91ozjt92Sbk2Y/stX2I2If09/v
EWqpKL4cEQJLY1tH5lQyqwGB6KhsZ7/9hL4d/XTXUMqjDR+f+RJFqvP96VW1k7xMq7Nvf9v9z0o4
SBfsf+r9Ztr+6N/v/vSQuFoBn5es6ADv64A2E6dhpYSyL0WtcTJpeFJma8VdFbN4zkoz0T8DJup0
2+pi6gNn5n7YLOIG44txsOf7atERN1ZjGYT74mRv65K1H9LGJbeq4ZrQVw/S/m4O25v2l8N1W/Os
lko6icejvS+SXMJZKiv4IKdMS11yDJpANUbLryX5A5e+Ovj+6+93CUgE7rN9Y7+J6+bTirIBVwTr
kQQvOhhZsjiH/7wfTkj/rEE6fns528vbj0rWz3kUyYk2cesJnYTT/ev7jd61s1PTgwIJvlDhLfT+
tvWFD1DcnvbDmTBsl5527+bb4stckc/AdrTfnaOWCrRI0iHo85d4UsbzqLUD6zY3Kld91qbtEJrZ
LSPZn0/C7Zw00J8E+zmp0387KJN2/5fzez9EAkUI+mRY7n63RqVzzBXl8pfH7We23Cu3ii6ph7+c
/Ptjvv8fgNZltyyQO+9fA4vG56mc2cEmGk6K/Rfcf6QzamN1Z8OsHQsKipd2MaCadLv6JduHPN6O
frq7f0PNKvOb6vF/etby/5/iTEOF9XcTGUzBL3FV/DiR+fZDf0xktF81aFJIhnGV4dS1GYD8OZHZ
5i6Ggexg80kwePlzIqOa23dMhBeWYlmaaSBT+11wpqq/0gPh42ggQNx+1vp3JjSbHePHCQ1fwKMC
tg1ds1BAtTD8+WsAYEtGXjmj+wqkhPzvasFMSQfVNCmp8zB+ntrVJcFLYvA8C2+QnliDAdMPJHwx
6ab501Pvo6pzS0ljaritlg1iLznVtLMdSlIgI8IKNC0A89XidxTnGHPlBW8GO5rMVRFpMdroSUbF
L7bi6OPTvLoEXnoaMd92bDN2ANGCUK0gHcyKRi+NZ9kRFcOL2tCfa8BabtsxvGhlyeAKM5vBfvT9
BkvHLJI5WJjs61Q6p/1b1PAdvfvth5qpMoOsIBSukrJnO18gTS7R7zdRVwvSR9jzZbpJgMV2NyuK
3KUgFe73B+/f2G+S7SH70f4s+xHCdtpPeDSUOUq9on2LO/bRcGsjd5Xz4rLfyNAiLu0aGmy1hY9m
SgR2J4ng2xGZaHBbYiK1Mjhpitmfw2F1U7IIL1ZhE+Ri29LD0CAlrkJsSxDox44JvKVG5eX7TaqM
icvQy3KXLEyxhCWjjtyM7gUgfFIXDPwgWFF8YAMARCmJkUaRfwJGoC3uxWR9MWp2XmOzUoTL+ccc
AzhD+Po3y8KzAKT1IZzS1kN/aFWUm+WlqyBKtZHpIeT7NOAPoFzBMt7g9lVs8ncqo7ji+mZi3g6m
p82NuIl6odzM0wK1J+vpS9mRIR/SlqZvvGRndIUOUQkRF45Bia/S8qaWSnkz2nnm8dvcTF15GkwN
h4Y6XOlE0p8XYOhW9AOEPDulLIubRuIuSJvQU/VKhckMIkRipkE45PgEQYuxgL1c4S7Yfqt3EtF0
enwjRmi5Tr/mW9+lO02aeurqsrjVYhs0HYToozrR4GamghJHb6flqDXScdb61UW5ETmimK6lGWpX
lbyEaprJfZgr/SrniXGkCn/ev2fXE389ScbHxcBgf4BBm/vMDv6o8NJvyOhRb5Ttt+67+HmUxHIg
sOywf2/dHmAkxR1OKtOL5fW9AR5pa9MxY8nK9QoeiV6RkfD30POjLaQv5tpHhxUIL5fIFTn2MtwY
5PyukIC2/XKqmofO6H742tR+auPsNukjCsEsLi4SXoTTIrUHga47aIFhBx3/OXvg7XD/4vebMjZ9
qQDDxAKIXGrbPyga/zMd98t+T8xtHSAcB9m0mhhYBZ4VKQn9pn1gkvd+JgWTFUoTlyolfYhKRp/5
sDSqcZ9HiqfKwxIkjKEOWTTeqpk9B4OOwtIGAuWJJmG3QIWsnK35PotFH9SpRdFvFb/txSAgmvFU
YTbeQibZMG0T5W+Htal5rZLR5SGadnW/gPQbA22Yp//N3nksx41tUfaL8AIXHlO4dLSiEzVBkKII
7z2+vhfAesXqio428x4IgcwkqTRI4J5z9l77rGybKX/TdD45izbU5qthobKtUdqx97qMCnu/i7QD
ilihjUwWRUvaHeefQZoMJ8E66E3k7ThyFRU+0e49GZp/14UQYH8TKjr6e1mXbrXdXtXte/t9szUe
0gzNf0efFWi1pXsrCibgwMmxHu3VJ2yhcYjSeFNbOw+6rUzdn9JaRG+C+QQype2dHKBAkM4ouSzf
2nOp5R5pvNNxsU3cVvoqHC5jrW+X9MJnDmyXaHGFSUqVu2pUKTS4tqpsL2n2WqyXG+NkIHBKlPXc
yaV87lO1OKoJ5AQ9OiZlc4CYEAeFZCxQJPonwuM5G1sWgErct0bIm56MDE4LiR6MHIrJRVVS+lwq
+Rh71famxGgdwu4YYnUrwNHyqhsbUkoT6aNURxuOhSuGUj9KKN32joBRTFwq9t3v6m7fmxrLUa1E
QtUryfEBzWlx3g8AcCt/7XUVdE55qL8Kvr0GNPSEy5W9L9ZBwTtFHlKlhilSRbNfiHrqp/Pe+tHo
yzhqThJz1KvLWRmV3/gLZCZWoRYgwr4n3oT0jKlTj8NAuNSr3v2JtrVws/d49naP6So639TSxkIC
6Vt1Y8v4TCz0S/tP4qwgWatm7r3/NAjUxSPJrGOsMfhmkdZHa2IhrgOlaIlOwdpOOOTE5IjToW8R
mkN4mkY58GNq5vH0r9e+3xwT3CsOCtfrhQibr7eB/Mut5bke9yr4qxTe3g59Nq5yZXmfsAy6kBfV
M0PX0tfR2hLgaMtnpUgY4dHhy2WOjmw7QHEmekALTKdVbASDzYolWCIVdN0QhWQtSyLo+nI4I3+4
mvSKVTgIH2cw5twf7FQQPCo1DmPr4dyS1JvQZkhFO59J4a1RXoC8ZBUgj/GD3HOCGIo68u0Ubng9
mwP1yejt9fe+WeeWExijeZgIeh77tmukdr1Nkzb4IM0vACRploTH3OBaULeM/bYuDe3bf272+7p1
uJejtg/209u+2ds63zfl7ZRXJBLZuxEd6LhCEcthdty7QpEsOBvsu/vGIieS6DRTJwqnBzWVElEt
i3LzPk5f3cReDGjbaZ7s56CCbpNBl5k4GXRpHRF81G/0tDT51/7/7ufb/bn86+YaytIB+k2wt5k2
n3PYWycYG0hexgbE7WrlL50OHWLsJ/m8bzop15gB8Y5UUDeuhNk0B6XXPwvWXz4dtPiiaJK3lvV8
VMpHCSDGVg1xZMZa5FfIp5llbvWsvVc7moFCwKL6+ureTWEjnWqduW4sAmWKXvMGQwK/mFjNhIle
4cTcqBnBrV2GlZD6SNk6kcW6UDntu9/Nwu+HRXHshkE9fT+2/+j+A2mo1Sdz/LV328wp1Y+YbvGW
UxdbW6mf7oX03ze/HkASdAKm5OCuisRXo65iIsgZa/sVuhzVeIGcfsBJqB+wrbo4uOczjVj5Kh3N
9QpPNJETknWIzGLxk7b8kxSjOAtJFeemRtUnbBvYBE3VvT+676Vbf7FM2oTu1ra73/n9M/+r+0z0
1m4lRRmDe/7W96YAQn4Uzeh93/Wv398f2Du3+x4JL5IrSegR969eDYtmut13G8g/Agycsi3YixSA
KL5HZhdNKOckilTTPy6h3zf3vXHV6J3vV9j99n6Z/b5Z0J8ucLOf+7nF7SXk2d8vOXtTDREi/bX9
9rR9j3TN8saim5iR/92RtYjNgVDXD9ZxpCszQZ6/2jezSZ9x2cz8EHe3MeiGwsWxwxWZU/R5WYbx
HK5V2B2TMQuZDHb+0ByZj/DFr6OZHu22O9NkoznOePL874f+8VMJWlTZn0l3/PqpEu5LVZ9Wk7OP
v6vS8IjQ0Ptb2TYUcvfXI3VmrO1lf4iqpSmO++7e/RF0IAsQtFy3FnXm6/r9V5RuE/Sa85gjkI2J
4kS0ltFZh+mPqXb74/+85/tP7mq5/S/u982dYp0G0/1W2u2P7TfJKLKWr0e+dvf//euJ7L+8304a
k5/ab3/9j99/CqF848K76suLaS6cILaX//33v5/F19P+fvj7r/9f3FcVFxCvMoAiCiGS7BdiVzOQ
TZqrGF7jdwxKmLsuj3OpMeROiLWmfXejMYLx+qnkpLeWz2lCCHVl188ZowAWsyuKtFbWDiI07yD+
1D8phT9Zor/1JnoqjLOp16xSGVQKPy4qDZE0zAM36eIn/PskpqZZeDZg8GvxwMQ41FW4AWg38sTu
g77qH9UKqkaNot1ZuaI4UJIe18mavKGRX4wKL0AvYIqP+DXL9CLFCS4v4n2IV+VlajNVwDQgBpO4
8Blm0NPb9HEOUbb3KYSkHk5KSiKZO7Z1fqjL/k8IQIWv7xS6sTySdjAnvmH8tFKc3maNdHsxR1dD
Jb3M4pcqAY1iblnNAwttK3FXQ2K8SFe74OtyzLrsHEu8b3mnXUAMDpz6ktfY6ssb3LTT8g5n7JCq
YNbGVBqDqMRMPNLoNdX4hNiLg76azxHsELWvsc0QnI3JRSJ2dfgwQoAdYCgOyg4sMhj3tlRuaJZf
JNP40CWvNbYGRrFwbeVXse0sPzJyD9QsIDcLXUddSK6WI6bJ1XcoYehc9Ox5LN7lYQSm2IjbZcjf
ipa1btNmnprId81iLtAcVcVhr3WBIlNxYCZxI+PXSla6p5V2d6qyHB9HrkWnVJ07lyr7MLcNnyxT
YC8yc7dlZnywrf6NzJjYm9vouZvt9JJJGUJLbUCjRPkIdGGEIpcZW+KfP7doGsFMlaSjW28pR/oZ
VjXPXxvXAIcAEQPiKTSJ3qsV6RoR93Qm4eRc6oY4zP02UYGGFNfwbKZIPFhTS3RqXp0gGms/6EE+
WHV+M9mC6j3KSNkS0e3QoVRo5slbFckn6A1bH2/5ATnhQZqa2o+K4apM0vAD+eMV/xq3zTJYsihW
QQ9xgus0wQg15jSZMODAqkPTPiWDScvP+irf2kkrn7Kob5mGpFcyKb+3Nglfp0LKb+pGoynK8SoE
JEytNg6oJzxR5Z2vTQSXW8NKu1XZrV/TnUKwtBZpzbnr+/e9N23J5nya6hdJszitjug/VJI8cUS7
OpAJ1kS9fk24G9qIEXCXYmfpRVNG5DVMsIEN4w8MpByAW6lnkLz1d73TfwD6lX/WXfVSc4pylzGT
HasZZHea13ZzlozXsnyddNrCtJQqErpJy08x98lVJwzb+aYqPXQUyPwycW9AK7hbyk+G1g/V0hkX
zqwbaZxz36N5hbwz+9HW1amJZo0GlvSxCvFcJmGQx/HRhseG19zqXAxxEDRzwLXYBEDGjR0q2Fz3
Qs1+0M2mO6IeSDvtoGnVxv5oOhw/s8blP58cgxF4VOrnla7W2bQJ8ZTq1CnGENnpJkMMhz8scsH6
zCrYQ05OVTF2PtaJA64hGZmyfQYCNAeVnt40ITlPRpT9qjKZawC+i46EG1etOPOZDYvQnr6PUpdt
ACfhpQhHSKMGkxE9P6JleqhNKTznfRbEpm77faNdMtls7qVZU51UTFlgZt3H1BM6FnKOcuWFeKGk
p8bVSBpJ+g4s6nQXIcoOBuMwVdbjNGR0pYyy98BpfySGctHxHyLGS95WJIu03GU3RIzgdBxfQWmP
15g1n9UWy80iL2WwjLzRyvM45p91gizPQuZ7rNBE6xKHL2i5cuE1jTLvjshesWzg8qkeRWwScl9l
H0NlRm5FKgLWlpnZhqYWD4VhBTaSJEZZw11uXjFZw/tW5T/GRZQQPQzNn6I+9/s6wVy7ICpM655h
6lr7yfw2RBMh7o2LWuapj4AI6iwsmRo82OADpYWrOKguH1LVZZHm21Ix3scy6HNONUyXziQYq0Ql
0dkwJ8ub5c8phrjG1OTTEuUxi0em2bY5BiUB4WZSmw6tzPUGbRnVg4UTL0fIEM+b6AjdhC8JxKND
hsyjVpES2ayPCFJL3uvJt/KqIbMbyWk2oIuCn+YQnHbEsuTlh9wernPs1FhTUX3WidYAvxMfS4l8
KU1+alpTeqQlE5/dje9D1yOKsmu+FyAEklhAJBkxwv0azQZKVZ2ZR/pQdTW6nTFoBFgkaC+iimNj
sRxiho2+jVwwnxmyifhV06/XIryZazLgY0iP5EsPr5qanSuq4aAlb30wDONGlPF1K1elE8HMDJAI
39BvtvAGwb2MIrv0BtrDTrLUG1UDSejY+KRDBamZMCJL1xemfbXTpD3B7nCdvJhFo0MMPEzGKbtH
u6Q7HT12NZ7fcNzKXson0nX5M7R2LI+S8kepSPalDaVVkEZnbeFU+GxkyqV7q+P0SVtJ77MTZqr4
cqBqj9mJcpUwqpLk7ii+RZVwrcXMPPUajLK4s1bcO9DammAkEHzdrMDwb8QJGi+BjuEm3cZxgL3P
GWKuyzQQfmh4EMyQE2SW1PI9dPTh0JapSptH+qFVYvWB2EGoqZFt90WClEkbybQknTm2SSbpu7uM
wZ6CrJMDYr1K5OJurmSa1XxkhWmelmjh7KDlmi9M8wJmKD5VVa0ftTYPUAbbYZ7dsvLr0UuaT8wH
L0MZ35lJ012qUXsn48YRdXuuNHSG0AkUfw7pBcap5RtDkTmhkAkM68PfIp4fh5X3UUobAs7ClrDz
ZoaWZXeFZzesYEflh9AxEEbpzWqujiKpPcw0k2F0h59LpDEy+fI9r6YqIOVocmOsCjR/N0209Ram
Y0ITlSWgasMHXNoCSb7qjqqJ93j0I72K/lBz0MUngd4G/1P+II13dISWLLSE6zs5OU9lhd/XzJmA
JyyfZNlGHKUG9TD9oMrlQs23rhUSZzioEtPC5HjWIhmu+fJIsfdQKV12NSXCn/KELllJ/LtmX5PW
u7pr8UOn6vQyefSEla3Xi1rf490TFwnZdl1KKMt62xFtPbiyqeCaW5saq2lLr9kSPmxP1JDkgLgt
Vi9a4jHRWqxuTSpF6SfgEwbX1F7kwi4VRCcroNtEUGhC0tKSBNDtbSiMSEABmTRB3YNcJMRW3GDP
u7QyPDqbK3giopkrbTn7Q54wgZl8E+P6qVKWH7W2zHemKhe+LDE3pgeOUz2picigM3nUIBEFUP6V
iNZXWeDG67JPk1wUZ+Ca5MlD+btKtQ/moQv++0EKIpZWoGzl+XYCpJZNjyVLwoMC5ADv8XCqJ3Cr
FbHuaDxrixOiLd9PUFvirFFuV0s/GRq9XYyzPsskPHxj1mJk4tqHLzbTGFWT8jU5mDwn1zbrCs1V
By+rR5yQaO1pEm16UI1NvAsV72DOBJHhJe+VxAjQ3+PzF++DUdQBvkXLS5TOIk40vErBRbLQij+T
7jotRVBwfWUZGR71oobb/2DaQjyGLWywaOrAMAAiVjNPb5rXbqRxPvTKM5bynGek3heR/lKrnUcD
715YEI2rpiSQUayRN3d2iEF1/VEp0uiiQcIzxDuOBAriShiRV1oPx3y+jAPRaDrhhr6GmMVAhyZV
uMdNeNoDsletUO56Bp1uL8+/9dJavBGQpJsP3CWFEukp7fpMuCp1Qaj4kwpgVQtJvpqk7hd628QT
9dp7Zi2zhGEulihOAS4CpSpXm6nPH5eixbCZFB9qaQqvKEyDeswC7JhIslM1yrlp/igxsUCNHs4e
MW7nZLGPuJeR15u0fLO4qo8ibHI3hSvs53bqU+UQej6kAbPF69zgf84rnQSxLuXagIcAzhSrrsyv
ge6CJYXAmSbDr4Fzv6uCbT3EmfHawm7lhGf5YaWZfJmGN+KzH8EC32sNXXUksq4l2tgNV7/tRAID
Z35byoJXp2Auwk1Mu1xG999gsSJjHqn9UnBkTz6NtItpkfjGiImWPg0gYOSnrJW2V6k4kZ7ehvXB
xMs8obk+V5cxSd71xNx4Yrh3deV5SqfPduWqpM96YETjH21Zb4pN56MZ+PCJhlxmrXTzol2Cya6e
rIbrx1LYL9kqDrU5/hmK+UmJo1MVaQeW9W9hFi+nyGaxXNrGD7krr2O4AlkaOgYcjnOvD9hS9cUr
10CHWekQQpNAE9ESb1Tn6yqakMYho5zNN2UNkTtO0MjXGlhqEjFojoAQOfTJxNUgozg3jGa+9NoN
o6HIM9asdOK1eJKzkPcJaS0fmephP72ldqETpEuXnjUpZ2Gbdg1Znc9rqVY3VClKRmprt/KW4cvA
SN1qqPv638xtP+Nh3R6i8RgpHNqG9sRZ4gMljh7UhXoAGQrWrooJZ7Q5a4e65XF9jq5GaeQiGmHI
YrLuRD2jBVsffVtqno1IHgMvlSLrB9+eSa8zqhSUYwtc6QLGA+ys1TEL/bVaXOxICLGzzkQk+262
Ok0/jsnOlGZmK0riJKNJf2RNPEnQTARE/BmvTQbicjnGyfIuyl5xmzE9QdXlCchjeRRxOzht6WJG
+DlEM9F4pnnDGuFF7dWHFkKqWkr3lkhusQtCz0gjWqnF9FtF3970XJ8o5JtBnd0kgS5ibrLuyg5U
DDSITfrUMaSYCjmO7ognFoe4iFn3xUg4hxwDOMCSkhU4lpeOs9qCjWUuLTqlNi4uhdX7MJe8ISGX
SA3nzVTpgF8jZjfxgmtYJvwZSZ0mrjI6DImOVik3pze16V5RFMGONGZmZF3s5FP6vIi3WBGvUQGg
pe/0GpQVV+deA/goYCtYJKFIDEpm41qB1kPYOFdlbYCShQmZcf+F7lO2ceXzY97Jzc2Yz1gzhqcE
3/J1O51zIpgAiCjv1aBt8vVxCCTKePYmIpzBdPWy7I9Z9mm3zKelBoqqWUZBp8aRH5s5a011wkO0
QOksgJB7y2J6uQScb8AIB5NnmD5t8BeuIZ5IjINraIEr1p9M0+Aqp4KHJN/+GOKj4shi0D1wBgB+
wyw1TxOX4dcprs0bHesSmnKUrCVIUhMmKKtNjZUDuPC5qhNXwH6V5B53hwW/WmIo2GQap4f0zo5r
LxrkdxGF7WHhKSC358zHc45VPH0NM3PBcrS15eutRnVCxmrQLBu+kLykWZ5fhqFFLC6LIJUUxY0i
neW3gbG0tu6SXk58acq9wY7IpVntJ0wSn31RfW6aEr1IbseyEg6VCpwBp2uSZ6yalqckFvzPnNW5
9FNNYGMMnb5cm8lvmDl3GOZ1rAbIsgvWneMKnEZp1Gu5k566RTAlNsrSG0PZEc9FOKA7rEZOxvjN
RR//RsKcBKCKZqp7ty/qRy6a1yoJvJgrMfz76vY5iSy13WlUeY05b+DYKC3raI4WOZZBvCWKH2HR
GGX7hzqJ1woidmAjf1GNU02gGKEy5kNMAxozyHWmIzHIQzRaUXxHP25yyDK8MzdYJTKLppsejQVY
27j+mOfkPkqITOnrm74rAqwEeqa8VryEcIxcs/ld4xCOJumu01cOLwkvCFakcjWDrTBdhwpxOO5E
FvK3aha9wfZ5wnUnsMsMhyFtPtPYbB2NKmEseguWwhPZxMdal69HxLlOm4yjA7EocfXG+KWt473C
p0V2rj+zHIy1B2tdHxttJibolaGCmrNApCrFKzgWQV9wxLRaWREA3no91LlEbn9hjfhlFA0tBHEt
i+Jz6Oxf6jC8l+U7Sl4TH7F8VcjhE2Ok+4aY38IoPxWebL7WBDpmD2QZPZajuhK3QwI8hph3m+MZ
uNHwSkxoB/eTU1LaLJmj9tUb9OZTi9WkJGLI0nIaBfNJW0ovV+oHXU8vbSe/mKJ7mMwiiGdGxZUV
3lsz7ip0HJ+Zld3b0fOkDbdKJ13FfQqYJv9dy0yVWhP/h4S7Zh1NV45iLWhJxMFSidFAEc0LZsp6
TV6zvvsDU4i4A6RMNZ6VqLeuK2V2qgH8tUCwIKnX5qh/6qLo3EjbmlWKejOOG+y2NugisdKOSaUz
E3SeL6rWAdT62c6g0ot+uZfwOeWmjAIt+bEmX1DF/y/oe/w/IOQ0upz/W0Ff+4eEyf+JH/f1K3/J
+YQw/qMZZIUQRGSg6dt4Bv+V8ynaf3RD1w1TFganvy2J47+ABeM/isFjGy9UMUF08Rz+kvNp4j80
eyABkKykmZqBPO//gR8nbGMDKnzHWAJb0FSego6QVqEGlf8dEpd18KmmwU7wjP6y5KY7l5um3MhX
jKrTclzyKAirgRxL0P00qkmUb7Mna04+IjmGKZOwItz1xt+bLyVyql7Nhi5gnKh3yaad3zct41ac
kfS3TJ3aVN+0+HO/XSZn6TqPBoUZJZvKHOD2Fqni9RX6EdwcJ0OIyu9jWANpbhgHY14tp4iAxXXZ
OFF+F9lxUMdLqGq/01wK7xrYgwGSj2dU73BjdfKeGLIAwG+jabkbmia5z4hXJ/Vo4ytZV0pXXOtD
1p44pbwnRkzm6ypdIuBtyB2mMmiERbNsnyVhjii/5ku7ltpQ5meCliKvqQx6KWV90HP9BmpQxkQF
tAE+xw8YCr/lWDXOc47Zp6qrzEkKg3GmNZMtMSaGCzMlKAUNpXrb2OOsntX8bSqiFkAuSIZWY6UW
8WqkFHwwqgF123ypov/ew9bwOGf0Q8NNUVFGhnTsoRWNTRRdsrWDNjosLIBG4X0PvGwaWMctB6LP
LDpj+4uT+d9wINW5P049oY9V/jip6VUay/llWTAMLhUwZ6XNzLM1xLrHCvyWytUTkhZkm4ICqzHL
NIi9XkFDFwybPHZMDY3OmyTME5taCI30KQI9Q6u8xNApenoG+mAoIO7NloBqVfHMjAQhrEIBoELz
IJujOKn2P9/6f30S358OBHPNl9rhU9XKg8xK/sggFzGVNdd+uylC9g2apNa3Kv2PbFb4ooapO0cG
ArhhM7AY25dh3/vezFLcIRKowoO26AHwDGTx22Z/Qf+6yaynwSONXLVVBJnom4riS0n/tbvOyt2U
U28nQsFRjq6Nphxz3W3v+6bY7lvNVjtaSEj3D55rRvV1COw3vw+GfQ9UGfMOnZbT/o3cv4zmWlLR
xpsHZb9zPzpQJ/xUCxqQ+3h1f+u+N9/3qTEgqCw9Q7cqz9H2RSYLDH2EukklxLbZH8nXKfSsGtx2
sukJsr838yYW2L/nxS43wOeN4x52tK9sxp12N7iIzdXyj9sAJgycOFqH6NW3NvBLzCifkjh/izIZ
7f5YofSSLEI7sn49q5ZYgXqx2W/uG1JhOkeLiFSnfEoRbdCwP9RjmR0Rs6keSkkEsIqFaGfXIFto
GBE2lcDHyrm/tFP4YlX0mfCG4ckdpDOU0EdMU0Uw7VK//UlhdwIndYbWhd9ie5Zic17sG/Xvvf2m
3VEC2a18ALVTnpftF4iQUQ4U9NdcIDCRluKU9RGQpIJRGiaMyMfIsPK62ciQ+vF9TUmwavPPpGjt
cyLF8Vlbn3hnM8FqAaVBqLIhC2Q4L3zhgzDWGTr10aU1tUcAI1suD0+x2QQCccHyk5CEwpt398f2
wJhA/P9pynZzWqbGwJkwpY/L0q98o2Uc6+t9Zzf4fic80sPY3aTr/N63aKVVaZoc8teTqG2d7UoH
qSH8SGyRn+gQiqApek8J24fckhPCKYZnWWuOtjWp28LtjVRHxIdTcW8Hg93m54Qk9qlI8qBs+IkG
O2pEJLw3TKlNEzy/BmEKH26eX0FPeWLOXiOtsk/qnDL6LojwnOuVNd12KMzzLSGOjD0H+TVcWGBV
oqDMHIabRKmioCLqDbHpwCBoTLpDxKtjcVxrfrsYkVeie8ri8iqv14JTxJhcaTA/UZoVOrEhQwUQ
QgF9Te2J9ldLTkuvXItmfrDiTlDIh8gaC9N2pnTAWT1wfdOt+djo02VNpwGjJ2LUdo47vP/L89wy
nAVHTcswLj8ylfJ3tobfEoooor6F6atWbjG06ZArjfehJeGFtcenhPL+AHr7Vkqt/hQt0xgkc0kV
ni+TS/F9q6qpejE7vTiVmdWDIHWiHN4O/SHDJ4/pQDGMU1fRekQq1UVqbRUBG5na+tw1B0I1C1ft
wt4nLkoBvHNbRehmdW2jTmvoCdskZNS/pu6ow+cdIJO4eQqdXB8q1W01UulUdQBYUWR/FrHKh8he
HgcaMNCBpsdcUxV/VSVECirMu6pXqVJWZzFoPttCoVMLLz9oav4oDqy7ft1CBcxyvihlJt3MZLfj
xP6IiVW5sXIp92DI00wKi6cZ3ih8iFQEyCV+VWkdsS6XzqW6Ng68xehuyeuL2ltysDLnkaRWuhkQ
lVE4MRWFM6c7o56RA0VyRKBrwwIKCa2oNYhrq9ZrrxAkugjWSe9k0OM/gIvqJOqQBwqpUhD21JfJ
cuPhUtmEVa2lcqqIEpDl5AP6NyMdlA3weqRr5giuwHDvjlzPj/3MF2gs41cac+AB4ERBWmjESSqp
smmJ+EStS9c8mQ8TGzbNBiH5eCpIEfwQpXpnFuE9jrLrLOc9NeTqF/POVxRuTjjb11O1caX43mYK
me3w8W4mNbaOSm7SFOeriiej9+I4pgMY4mwviFdazVAKlooOiE5tYZT1U7ZQ7ujSeWhnERiaNHg5
UEXgCY03xYjCBi1+rgz7d66kXE5kZNWWrEs3a+8PRZUezMXgOyngjjCzzX09nl1U18OdvekDRls3
WBlMvyPkw06Wh+lxzRHW9KfYEC9TJyvY9rRXqvbzhC8F2eJTn+SrN0vaZ9aa+n3ZPmLzv6rtaPbN
qM9ObWYgpNVK5VxWI083Dck9Bmof6lnh19axlZT5TsnsB57oXZJEg9shSwBkA+d2M5UVxp90UX8S
4qW4RiNfETdm+ZoMmSKCUJzE2s0gWFsyqbMdyDcSEC5ZuiZBoXOsPLkQxPVZV8zx21GOgyo3JEbR
EjltdGZoKzY+Vej7rIe3qWQ3wSxDXw0hEVYj+Y5zJq76Yb4hR2ED7Wb3isk4X8Yn2439ozZ4aheT
G5C0l5hc4NYs6CfqFYKFjIiyTKDGogIm7NECqcmpPwK3RVe5qWmjjXP3MuEk9urbpAIFQnsmdpbN
M2N0+UHNBihUuvqm67/UJQkvbQioSgdZK205WD38ZS612d1kspSRNdQ0gpV32b3T5c8DkwHjSvpk
PJQ/4yhhJb7SxM0RHAvTfokt5N8DsTznVUNkEk+YxGv5Is0ZrUxCYXxMpx8lY0biYAEJSultrfeO
XUvt3WrBQ5bc2EwJQWKiY6w1lyOMRw4KttmZqnnx1Dyyz+OMJV+tAalzxb4sAhhXEg43XEvBWQx3
LXoLhhOJ5Cmlwhu7rBBKROvQl6jwPaaUOfLogwlgmoilmG4+bZ7dRbzf3vd2b+5+c+pgOy0SS7Kt
fNk3rE3/chbvN7kklgHGkudZo708FiWw/6KEbjSlG2Nrc0psm93p/q+b1TDrp2hGbs96T+VqggJs
eVDVVkboVGNAIk/8Yg4MbOqGCaC0LSXIPMypkuh5M9NuD7GG7aHMn9RKXgLJ7hYfkzqLG2agwZDH
v3fx97cvexd/p/PMCthiGXQs+ZSKpsBYrOnwmrtttLJZH0o1xEW5bQQDrQMBjVe7aZmW4lsGCclX
leKUTON42O9uBZlUpjIeC3BlatUsOCfRX1JjYLiQ9d6DYb0dXvi/LUv5WLBH+dYOIxAbL3aUv1zl
u7V83+wOdCUqEKKpNraV/yqnd9F0UdOfsw1bdyJY3F8++F7TF9nfb9sgKIKsMG93GW6xy2v33V2C
u8ty95tis/hjQNgW9VPWJ0xOt13OXQg/ZBaGwJzyuVpvlk6+hIkmHnS1emb8PB65itCpnOXoOhqJ
ftcK7VGLiEpSrTupqDi4KyHdMvH/GGKVDCosZEwhhyqwalRrYZ/ON9a2CeP+z5obeZDr5nKWpmLj
8lEfIYeyEUOMQjrEofwrKVk+CQN4xAI6exlrF3W8DouIQyROqoZWbWHcihGIb8l6oYyNt6HS9KsG
00AeEzdY2jWlaYEgLZNy1OAGM8GuVd5mSi5z6qofDDOL+kEit76Q2hfRp9GjYUmmg85E96jGJUfT
S8L40GQDDYOwpI2fC26G6170itPlaLCyrV7Egqz5mo7HyTZFexsPUUsyjM76U65QCYDZ5chjjBlz
yjQSUfKtrFbwyoYeeZpE1ptiL/dz3l3jIr7hg2BIl+vpnSb+0ErLbrTmBF5GJVMMVjhY3pbWNInR
0EiLoOjMKujspXGaOlluUxDcAfRdd8zE4HXVPN8Xg4rUGMrvOBXU/xwwNGAZxdSN0riDOfuyvGJY
IobrNLeWF5Zae2MvSXczVHMX1DRm0bck6XVnYG+Qp/aPvtA0sKPwYLp9s/aYrpCFzot2120kbRVE
jJNKVDJEW91ougqO3OYUzJDsbLC+d+tOXi9UTKeOLKzHxcTQoOeKcjKq7qNRsJKlCp4iaQoDaYw1
tLdAj5Zk5FsuljvSjn8CUL2LGZyftoQqkL76fTrHcWBl81trR7+kclHvCM8bb+AeuKVZSte6rIYH
e2D6jVXtUGk4GBZqrHsVxCFDDki4rFoOLB9uRlHml1IfWc9ZbomNBz0naPtJBSwjgDVxZgN4Naii
uQWNZpgJ+cb9FRYxjdgq6UI69HLU5uJ3r6qGv2yhhrGVpjeKxRSEVJ75PmsiUqC4SE9sqJqXKxPK
vMyKwh/LHklgS4xgm/9crJTypOJzzTFzefEALxKcuOLFXdp5Pa/IsdLO5OCqx0McWzbQWZ5Nwgq+
5DRz6NZFJXY15JViOWMMUp0Vmg7Q5dKXCv61t2b9leHUUhbeo5740dClOfJnwSdi/uYqjx5PghJe
Vlnj8Ln5IpuzW4XswHiLXLTCmeyFQjvTT76nzwyFrjSnq32PEkVxMymVvf/B3pk0t61sW/qvVNQc
L9AlEhjUhD3FTr1sTxCybKPvgUTz6+sDz3l1bdkhx5vX4DIo+R6RBIHEzr3X+pbj1DnYEgFOlDKV
fQ9xCD0jaHZ9J7IRU6aV9yqeVSW+Hh+URw9IK+IAMQE8sgKhmV1EHTxPaFoEwvabmfwQ92qtV0zA
Tce7sbPKeYCvH94jm1i8VInYIuWZnWj6FlhYsNKC+EIe7YAbgwa8egoHX7/X889dy/VFcPemUpl+
Vk7hr1ldk2VefzXQnS6xWbRo33S8pWY27ZknewvQc9RkUCcuDaKvi1vi+Eubr+A4ZrWwVe9DMhke
yym4QfZLnlTNn0jj4ltvHFPlOkv0uwyf6hb9XFAXZ90W2xiB2yKsq/YAveKVgF3r6BFks/RmJGts
CL7V1GdqJBpwJIX2rSvluOlspGt67jwndaEQ8scPXevVZyMUxb6z0T/Ma2wzNfcB0oS9FoieNKuM
7f2IBUT6oIjyeqkX2Xhj6yknAoEDsOcM2Hx9cOqEuQEVkUFZ10Fz1Z8b38D25g530mWIERWcga3f
Lbo5p5Ocr3492nQh0MprizEdyo2U3hMLzZyqa+7ZAr+Vok5PY4DusXWgSvlkQm33E4a5NaoDd1X0
5o3pht0mJVGNasUFBMcayRnzKcGxS4nZIhw1jUuUeAaOPkVKPe5wFJc4n2CVoVoKcRmWZn0Zpr67
n7upw46AOvnWOv22bZw11xTOBAfyC/K2+RwutkH+1e51nctB7RD9GzeD8ZUSoyeffMTQKEDqxWG+
nxwXtnkHGSxPmNJr0bDF6LfzUvk9pmx/sqnuu4pdJPNEBwvqTVhm1Y7A2tdYpmLpO1xKjiKDw2aw
x23F9J+SU+aJfRw56VklhbijvFa4vZMY1GXrA4sBfu2a3o8Giv4id8j4qV0U59IREhajT6Z9QYFN
HvdjZQWLcRq1pRvC4haD6TKFQio5RESpwWNrkZtTzV8tNlUPDK2vzfO1FGMKOqHXbJEhFs1zy3x3
FdaFceMJ66linbbbbpYbdpJWQ9ADwSPtnVvZkclhcBT9cEiikWYMxXrb0rcWvlugR0BHaAqDpg/8
kGjKtkGXvg316K2yUd1LpDdEobQHS4MGGHftTZia1SID3iglmG5XxP5jRxwKOpNXu5/CQ08AAgIF
AzRYgn9XEWJooD08edlIUW+61JwhvmAjmRivkQ1T1CeG3aUC9dA7wHeFq8aHAOFZ0sT9jlaUvSC/
TK2LxkedRwrUORXU3tAFk43H9rWK9EVthNqyK7MfNcCxGGlr/yrq8j5KymwtqkTh5vGveLnHaUws
2ppavIAeEp48htVr4YH3jiZ/rYM120+UP+gGPHat5gM7qR9q0oejbBAks2Mk7K4wCYwyaZuY1r6f
8rU+atGKVD2be0aBS6ql0dGZwlqXdjQcwCVvvBrJFryC/Am92HDpLNJx7Vd47N2L3cXc2aYUFqbb
vMHcCo0Fq+QZWhydqFyIQ96MG0u31V1Vo0PW0COxwtj+ViS1toIQRJOzMe5zbnRBlXnHQIUvY+pR
I8I4RJLEg/SL6pDpKIOVPedJpdM8OU24Hw5psQ7RxTDoS7VjQEzWIvaaepcZIL0MxPn5fMJatblK
bLi8TjmcbK/RtkleftLBSB+LPg4Pknc/aLB+UX6ZuJNKY5dO/msWlOXTyIUYKeaDofCGe63qt1Op
BQ+xn+/6RnCO5cw/jBhB0tS4xVa4mB69tgNC39urlK0t/PxALFtuNBCJ0E2pxg4AmCg0/16uDmEN
uYHbvLbyWwvuzPwqjDExxxsTN1LEGSuXMXuSxViVW2E8WoyzidRr+qXLsIbtQ4W8Kr4vHPLgcl50
6arGRJZChZpUxdkNzkNai0Od1D6KyzTdt0l6Z2j4fr2eL0B6rUC1hnCLWTQ3ALbY5HNr3T4y7SUx
wumJxsRMq9XwZpkNMMe83diNgjtAeC+jIGnsW6d4w5I80Gtw260P4fXseLQk0soIdlRFsO8Djgh4
zXU0ubSOTVXuReGyXwPbt6IHqVay16xVmGv59nqgjRAehWGMZ61C0mT5+kGW1MFsz5DibKY82thx
5e5aiAV+JOs7QzeXfVmy3PaCVtcXzYbwSVLDo57G004ElnYTB8hkR7M9FVn/GYShwSqL5tkfbDqK
WTcBGaWNeuyb5JNdDVgiSE84+oQmbKsx+9pmSY2UxJM7T+kp/cicyYmVHyOH4sKnvQovoY4PszrV
0Mh8WwxMLPcJIro9g8KDV8QX7snBgdSo9ORkBDVrSXFu4WKB+ou25RCxMRTBvU9v85Qj3Yj6T+Sj
9Ec3aQnT9AmUsN3WuUmlxyat0O5FHMvD9cGtFWkLWh0vdQu8kShLOB19xnIeUEJWmVtvo17KExrH
/MTHdrtIu9ix81kI7I3+/FMr488D58OBTb2igc9a0FvOSya1/IydokDsaN7jqCMfLmpJpmPPupbJ
sC7Nsb/P54fBa9Zp3t17ip1qPsT1pbKfS+l1B1ugCmPzYB41iWqBrCbCTdO4gnxsxPvCS/pVnhq3
JgK2B0RZnOsjGr9omJB92QZuEL64ZdiUcq91sbuMdHtTEryK/KSOtpFL7eqxdi2rzo+BgUwXLCrG
riiGr7aqop3Jl0okebXUsjE6eUHnLtFjG/zV7q0fhH0HGGPlcUt+UGQlhKl+1tC9ndnz7iddsqlD
rY6bh+I83duFaC6eAeS4LlEK5k13oUFYHXrEI/S37eTgQG32BI3bdERY79YrhAfcDNiaLtIyWeWJ
qPdlxiKcodI7eQM7FjpOt27LSWShx6XMPHZ1Xp0krcNIYHRLS+uxF+ahrCt3q8VBtA9cBHtm1TI8
qbzkkowE38hAASKLt03i9QvbKyJiBHP6NFikexvtasx8tTHwCTPABDzO4om6lBFPi9R5TbCUtZ6t
sKwfHte1wsge19/12Km2Xu5+DUdJO0Vl56LFVtbHDbxkv+rWop7ONaGwywmdFdBvZDAl8+EtYUHt
1k651cdsmzb9TJHu8qrcRFq5dSsko6EZdM+ZqI+d5kBnl8ybp1GW2zFDlqmnfXgQaXuvu125VEXL
ex0o00u3eyx9zz3SwH0MDO4liHuY9UbomZ1O7kn8LJqq3Duzbpk9NydHx+5tRAqZCXq7xlTV3New
l7WVe4d/rtj1Ah+DRs4w/lqAljnkS1o5zXcrGGCawrAmU6TYRXG+tmZqSNM1L7lTfEYj1y79sSdK
gMrWHeL19XN0boWJeJIvfZhzAhPmseuN7il0VbeGuA5Yob1M/rMz2AHq/2piCXRoEHtMbhHToqFv
7ccyOZBFNHxCYh6t+trOSCXp/pnxXad91+Hff+Z+//ld4HePYZUTZw1Tg/Vs7iVBS+9uuqZYdz5w
rSKEfQoFc8nwKV9pXpeyEmCWuYIijFzPlumM9vrn57hplgytAqIVwAOMHrJHy5lh9n1I+W7bww2C
9RRQVgQZRQ/uAlRmi3ZG+F3n9u08xqeG6ncIbtGAR0gT9Ow1s1zSt3Vt59WXuEaqEMwe4H5maOqp
J8lEh7vaOEZ/E5h5tqqsWWUU45q7PoRpfPbbNiKzFwluMwLvsAdObvj0xcFP6jlk1LzjYqkXyqme
xUS8SmdH6MXYyxSHODVIbsiCbKWTk8eaapTlYeQKkWEy7knHGGhCT1CoZy6ivLISrwK3CZsVfdAn
IybLIZiTrzywOQt/ZoLADAMunyCpvn6S64M3/6fp3OT7z+80y4w3yVg8vZtD+xZVUsJuRMzEgOsn
vz4rZhzpf368PpNw71c1KQYoTCVV8AwxvT5z/9+z64/hfMAK03yc2uocVoTZZeUAPyFQ0AFF6N/0
84OX52zxLQ3g0Axluz4I7l77CWeGO7urJ2BYGOXnpyU2oX8erj9OJsVoHBck4WTDUbnJeGiCSacO
4GDM7w13LWff6irDSK4iBdLvABzVDI2ZVlDwxlbNvs8Nt02pfzJGS8NVBWBD03lIrv1SapDmxpPi
GZoEsTdMlv8Bzl2fJTPWJcxTAYMivlx/xSBx2IfyuZ0/TjFT6K4P7ZXnorD7qXlaflXKBI57kxVj
Tvet9BaTU31VLk2zHGH2IsXDgu3tvx+UVRw704C/HCaoRgR4WufaEWY4aKw9Kyb9TDm0EelkRoN9
a7uJsbmqnv6/QOwvAjHDoH35kUCMwO46+vYL8O3f/+ZfhZir/5fOruS/M0TJ9/xXH+bK/3IsZGCQ
1mYKmyX5p3/1YZYB7o3sUZhuuvNvbM+/+rBZVGZaAM5I55EObZ7/Ub6o+U4dZnuOhUDMBiBHFIWl
z3mqP8Pegn7QCUssaLBgFl1VkDqZNhfxoSmrSzugI3LwlW6jTEuOkc84sTPpFxcV4ZLlrV2yUTUZ
t2ttwmisxA4lRZ0fxSxET7EIel3e7FtDnRpBmVzr4H28ULmrn473v5mp/yvvstsiogf4f/73O14d
ujab8CLDMumOCMecc4x+/ghVFUyemrjb63xVhC+QZ6+h7td8HEm5aSqKPXPRefKbxN36l9c2fo3/
Ff+8uOcKXZe2zVfy7sXZIyn0H4J4eChDriq2VWrRtmF+jUaBPEg/uJQOGpWEZAnfirq/xE//8fX5
2jzLkZxj9vsw7AmBRDnadruddd2W3ZOF02M6amCsZTLQMF7vq6hf6VHG8EUw5Pv42Bvvzp/r57f4
9LZucVqK97DAQbXMBwUHX4g2XMa1ug9q5o7WKAzGiCEEJasNVrh83mrlpnOQIbJte4v9Ic8sYsbL
WvvLIfnzO7LognFxkfqA6vLn06EdQt+3yrbdaoXN4JnuOHZ5uzr+5YO/y+XlgwuTy0VCYyQ2nvTB
X1+mCVyrUZXfbQey21Yjeo91DU7umVDUZYIO4QZOsX+emrmfpYxd12v9razZeqfYVI+lZYfMmRyH
rQzJpB+/t/mc+0nxeX1rYBvRexpzhtf7iC1RKdMKDYybTfUNz6Y1GzXebIuSe/QfI1vHa+BjR/34
RX8/7MI0SZkHncKGiFXr1+Phh0ncuxYDn5j+4TL3Qc2DYCjWH7/Kn446vgwP85ruMT6Z//2nNGTd
bczYoOW9BffnrsjUJlmucBpqCAwJH7/Un47izy/17gt2bD2oApF2W3eMMCCkCpdE/A3IRbmwJHkU
oxUy0xpPH7+qJf/w5eF6cwT6X48T+N2CPOIhc/ueC9qUkHHx3OU7L9MPBMJnm6k07YXyLiH8/lNZ
9o+tJNSUYc+OpcFjnCGTlUrpmfWxBonBMcnelD7v20TMwLrrdgob+5AcKzFcWy0YI7ToR03FudV8
8+SPg2IIEPxoSPzbjQljdXxJQQLvn352dHQpQds7o9O+2LTFdn/55PMBfXfa0oGbxdLCleZvp63b
BI7JIKCF4YXA1cAOQRPQWhBHmay0UN21ek30MlEFUnmPTcr+ghCC2z5XcjUM+K2c/CFt2mqhMytb
0BHCf1L0K2tkYhRExMYwXWeKofRFUyP6x1xwduW0K7H/VpW+MibTOgrTjk9D8xZlubYM3F7f+Z9G
p4nJUe2Omhm/fPyRDeP3e5fA125Y82Il+N98Vf10Psde6iQT28xtUclsTUrIoa/i70MxM0j6pyku
cKl3robgTMAMHDkcmvhBGMtZb6NNOcW0G4tvOXmrR13/TGuFEJ7S+Bz6MzYeNMzSE+h5OgEwuXU2
gZXKR2D1O0//Gmtu+JQNGH/72bmrVR0QBFazlmiBpe3rOp657JB5DV1yjX+z4+xuUO6dV5RPbXfE
IUOOBvM516Kl0+qk3AtY9Id4ok1ihRIvfE/ztFN3Qdk/ueqQDF69LDLiiwr7QdfFkyvSB2bDYuc5
Gua+vFu3yvXx3N6kCcSZ2tbkZpKkPRUm4il2UM8RswAD+HE7bEgTfbLi6LaT6lKTsZdGsEbdsX8b
S5yCWpmPa4M+LscOywQiQPdWrkYno3tYdo822oQlM+BL0EeHpGF3O5RPUFJRp9lU6IVKGQ1V7C2m
Fl+YqGcUiHZPrAyRr95bWIu3Qta3wn5kZsukpBJfmNM/2pP9SWbszzVv2GcYAha+tEiccfkjteoA
b2ILjwXdooJkKfrYjETyur2k4fiXs+r3hculLrFMlmLKOynfrSBDE4hO9FxHnd3iWxy2rkq0pREN
j/7AiDuYCRcp3J2Pz+U/vqrgrksjUc43gl/PZK/m7PAYq241/bmx+ruuSH90RAUPk/ZU28lL4jmf
Pn7FP9Q+LnReVxoegDPHfu9saAJP5VraUXvZiA/mwIxxiB9qDeNn/SokiCBPP+gtbdBSTLcfv/jv
Fy5yEXMuzz260dbVdfHThRt0QjGLLfi4svhU1ibTWVPbM00h+bhlpN3upPZNw2v0l8NsgJt+t0ry
wrbjUuda4KPff7v4pTQIyxxnu5NnjytsbWUEyKTBOOyTPHrN2DMwQma6lYbTuWHxhHuWvjrqOSaX
92/v5ve7Pu8GMIlrCmlISqJfv/Uk0sCKluBXhoEqSJ+XjQCPK0wg5jwuVoS0b4xzIxmJIOO9JL5P
GLMbr7OwfywgYeCk0FcffzPmn74a6mEEt5AaoKe+q0SqCpsdXlmIh5bpLkl7X5eObWxUpJ7LYPyh
GhwfTYX80QAly30vfcms4n6U/hyraHxOBigLO6KNbkJXow/cGRAfHYS0fK+rVg8ejdg8IRySZ0oR
tcXmTwRVdqqmkDRkInrRffl/OczXsubXW6MrGKLNO0K8QuJ9TRvYtAf90Gq2zOu8bb5qg+5sSD9b
56rjpgyGlhyuqII0QXATAS7JbmqQTCCz5MLP2K01uoPHmtLFUXmzTHBplGW7glSJ4RrftOzTdKPP
wLEk8El0tN1H3SzoPDpMx8GNzPbPo0ecD3N4PnBg7wOL2+qQpjt0YWCvSEL6+Fu0cUD9dp6zMzYs
S1pExlrzv/90gTF3Z9Tp9s2WWK1lC9sILy1NMm3cTZVxVC3RaSK0YYdrKX1dOBdF+CNG/4f4NFyr
ztZ2lOf4cf3BWbEBRH9rQUObmL0s+7j4lA0VQVrzZrYNHXg4XzW3f6rD1L1JcwOAXz/XP461yko6
eiZyuIUwQXk4KkHg1gfr0iflENv169SQQJcmNsgvv7FWpo7DsHC+fXw0rlXfbyfAT0fj3XUG76C3
A2hQjJUN+IzpWBOkib6xkFm/KvE5rVkXSGXDt+EYMJQ8ExS5lKi34vby8XsRf1rpKcC5SbMKGfL9
0ueOyu7pZzcQceUcIemOB7ASL51PB7xC0hMJbJJlhMO6DqBF6KlxyYYCfgu4VM9OdxNv/OgXOoe0
9MhOy8eD9Mj1I/RwWmRzjTPj/uAsfBUmfySqilcApmrvBXZJw9NxVxwMRmrGY03reIWamXRFheMZ
qAlB4W70I81baDLSvLSp8Dcicz5l6DAYaLdzeJw/bBOsaaOl70OTJcq1XCLFdNfbDF5HkouO9dJ/
NWTx5HQx9/bSW8u2eumY8VjIsY5RZeGRC7655Nvc/OXY/n7SO7pOYDM1MOLsufP080kvTCxoRA42
W9dOXgMfwLs2MXEmU8T6y0bqD4ukwxbW9tgo81f1+Uv+6fJq0sTJET00W1A+P+IS8y1ZXyydt24P
ZTMknifP7HAJpPjx44/4h5KXXpjpkjBg2zhf3m+c8bqh4/EFy3Mu8Jkgn+ncgSFl27zhzycD2fVX
0sRo7uQA7gQkkHU2spMHaQe3MC1WpXS/2aKLmIEPDlPAGm11tPEdpt8fv9U/nOiOPmcqWBbFBRvb
X49RG0SV6cc6BraQqW1fEQoYvzJ3vR00gRoz+oH68G/NrGvR8u5Kp+Nneq5h0prDUvrri3pKa5Cw
cHUZqjvrFtxAjfm4jFaTI49M3VpolE2JHtDa0WW4N31Q8E2uVlCsfVS49u1gAXcKQ4RWtU+hOUXj
Y2T0B2Kr/lIC/b5f44sEgsF9nw3vb8bSqGuVAH/cbHu3aFeEmDmsg2QeOyhWlgQf/vj42/jjGcsW
CaEV7TY6fb8eGMeLE7iCQ7O18hMWrRPkOmxHuXNmcbYWKecvDLQhXWl/O2F/35G7jkGXlNOVL+Sa
yvHzpRI3BrNYeOnbbGpfAM3fGagql34Iczsc6gvblaURsP9MwBkvnaD1F7FoVqHS2IcT9IZBpnGW
FhwQHT/SNDnlX26Vxu9NEd6gZPPIZF2i4X93yvQjQPsQXvbWJOaYVUWxkWmZ9JTNiX3j9zCiOlY2
QCYkR64cH0o7gAMIPk7WMA1YxX5Y6Hn+cvHYf/q+qJD5ptjdkvr+7l21gfJNK9dhSnRBvNGzMcTv
IvYp0i4y2yhem9bzSFsN9E2g9GBF4bgvTZqIzNez2zHb5qaIHqxh+N7FYf/QGcFd6DfNmfAKT7Om
Q+WG54mV5lh55D87viDUj0LznHNfAP19QtSHdYe8kNNUcpvIFSVcpM8BuY6nXprqlJfsEEgI77Z7
6JCv6SA+TR3gS82K5bNZBd+mKlrjuwjhcaFSTg1ua1Y9lUd8rE1FDfA/Pr/d2YrLYiyppY1353cI
4mgUuVNtFUod0pSZ50JhWPc5ye9FJx6jsLtztPpHDE3j41c2/lBredx1JJM5Q3fd903sKDZo9xPP
iuka21Csd/Yu0nwffKqVLN3CMfZ9Xd8oQhBvUp/+pmVViP0QGn/8Pv5wxrCXEraOad7ivbw7AmUO
8Kl07WqLwO7C1FnBKIGtEoFEW8rQeB1c0s/HIj/Gttn85XT902aSF6ebyyZG0su3f11eABAFMT4n
MmxBjmFgDremW3yNyyA4ZkFlriPNw549TftYBZuSVPi/XMV/WGU8nZaf7RiOYcPy+/X1qZTy1gvF
HIAwZcsSxyPWAreByxkjB6v1v35itkJ/2EtSU+pwGD3IUazjv76mm9ikjE8Gr6ky72thyhj5Uuvc
DjRtNlGLozNXKR7MynvUQAtwGvrfLBmiVRv8ahsMvncba695rIf4wEZ4aoCClklvBbed2R4bA1Rr
UODwA3aMW0haIEf8ZlmOtVhQJxO0mwzyuaHF1BCi8WCG0OMZhS9lU8ev7QBqCGvgXZPiIiE6FxOp
o7PtzYfoKW9BSkI/CXaZOVgviW1/VU4o1r055FzpnXsKcEYspW34r4nUUBovDVPX7+nmaI82Ehtf
9uI5Au66p/3ln/woRb0HYfIW8R6xIiZirK637hhsVE/tD3J7wRENynlxreduMuLvir5+3ZuLuose
JTuIu6IX2qmvfbUswaUnCzf0vftYQjsKgvEQdtHtNI3Gc5MbEa4sy/vkN3G+tWRBi4jc8Evupc9U
Mt2+jgPCDUz9IEizuWlb7wuboORUGkN8xMysL7hDYjsa40e9Rs9G+OYMn2nHzyF1Wza2ECQLQfoB
JTkgFoSKCVKWJbzJ4iGO5BuAkelNBzObu+lnSI3aJid5+jTKLjp1Q/utHNH0hV2fTgs3K7p1BuuM
/R7j96iASkiC8kSee1KPeN6ywVlHCghbyrx8Kkqq+i59abW42xrzT9dfSbJ+IbzZGUksMjpzZ4/O
Lbjnm5E2yfVXBsbLm9Y1t+msNIvnhwKl5j/Prr/zE7Cxqva3hLhv4sQSUI4q53h99p8HVBUKZwE9
OVeU2WaMJLc9s4hOJNFFp8Ae6HUG5KYGflIciIwi2MPT2uJQyfrL4BTsXibkKlGAfff6bELHvU5T
UPWEjU8XrainS0duQOFXl+tvmPyNlyiNZ59YsoMsd2xzX9z+56HKuyW6ZvMsgSSA8EsQUNN+3zVj
PlDjlvDFEivctTLb9m0Hq7v3bR9Zpu0CZq2eR74BwLcyWKeG8B9sF1XfmBsvWlgUh2YOwtYok/Wy
1O7b0tCgSVV3KpVoC+NcuzVqesdehBSSxLyVCIT/CFQH71vT4DGYf8wo8U/jBJypGfa10jJtMcgE
aHKFCW1MtUUL3g5s+UoifDIJYABuiv+q0YZ0j/zJXxo4sTax7sR3dqHiOxpMaj2M0URkh0P73VHh
wdIjmB1TGS9bUsee0xGhblmUct3mJiqkuNGWud1m1FbutoH58TzaBi2MQE2nXPOnZzPJbjTb8O4y
va6fsy+QP6ZnGzXHfuhyLoZSbiu2L09EnY4P0JfR4hvVUzXWFTk7QU6P3IrXIJUZ0bElvjhNZBGG
xDNK1569xkK6TbQx+pYaCVNofZQVQCVZJUQ8uOIGLRK48jB1OL/thd36xVkNyOQYr9VbYYTk9pby
ae5RLswE8X4oSGqOc8sgTRhZmKZuu6Js1t7Ex/aU7z2pMHdW+uBKHJm8sIo6iKhGX57gaUyHocSj
ZR6Muk8Cpuf+XatU9wXm4CfV9QdjyvOL08MMInnbXxQmzFqtztpT0xcLEH7hN0yjwLDsQNCD0KtN
EYhsDZ2EA5q32cOUdXejOzifM+SG60aVw14btOaTGJ6FkNmzFREjW2o0jvNYbf2scj934U1lomRl
/jtsyCBodw0BEZ+Ew6B9/r1DfOw6LUm0UgPLKsCw5smxtRFXnTnuOkgQZT3Fz/kYfWEhSb9gMeT/
njzEILBvXSNxnqEOWkGUPQ9d390Rt3MKx+fSroxHF+fOxYU4GHS1/ySiKTnHrfZ2/SkF9HrKG2xt
GYaAVZ9rfBv0Xu+4yUBHc/wHIsL8h7G1IRuHk33ApBvCTTbrnZUDUZ9oLu1K/EdPnu8AmohKi3lb
MT6ltkjWUJa+Dv2QLSuU6g9AJ42TZ0f3daOah3Z+MIYZuwohBdhZ0i4LJWg7514PvBXZVzX/iMY/
fohyDAi9/sXLyALDYyR3veN9Gqw8Yb/mcC2aANU1W+6MIIm+Eu8z2P1OaT0Gk961b31Hsh8HV5k2
4sxYDnPTkLiIF1vGFH1drVnwHKLY3XIt2ghaPF7BS+BW4+X6TIUUMpDqlmLSZrSjxTxvaJLbgbDJ
i5M+e0BjNhjiESRbgXnQlWUcSpOOjazktHI0h5w5g3uvV3nTzhszebDoryVleJajLA6BkZQHu8S+
2DSxt+2Jb+0SkW8Y0TZ3ZqSDxR9seahMtzxgzOAslVN4ud7s8KAlqzDGh0XTdTpfHwRzAyMBFqw3
dXBEOL12A8Pck+79OkXtgcCabB1X3wtNvTk+kQYpfbaZeuOpZo/ntYZ3asD0wtEX2TAxDFJVVyI3
kLAX2Y05TruabcRC2ODolLe1rPJblCT3SeKDIkxHItyj79pYb2vEl0LrbaJvbd4FdR++6nUh3d1k
gtBRSGObsHlpCe4CDP4tVkeb+zgbGExQ9mc4P/e6NpI+EHV3lPOrfECSIhOSRkeF3bGihtQy++h2
7Ys5treg4ZnOlpdUBvNdl8mSb6MkwasvkxfX9Hf2JN5Mk4x78LE45XzlsaxpPwgoP4+m+21qBxRj
5KES0E7RKt2eAAFjOehtuWQUimU6QFAru6kmJ6u6YTMU3xjF9NyNzm3lKPgamE+SetpbY3qn8oXd
sWVKy34/xKT4xMAArHzaNpG2HpW5TQJnJWaHgxy/s+O8K8lrWRF2YKPts+lAZqPFYaNkFXysMqdW
hpCkWtUfHRADCeAJJxb3sQ33uWts+HyKDEVL0K/1M32Ff/LNNdD2RlGGjyFt73LPv3fGidzxYTS2
OP9I+4L/S5MRkwvduKpwkbN37nqa+nYJI27fNqT7kGPLbFK7RMPwGk3ORhQkH+r1yAeyjC95qZ9p
lShYDtsc9oCc2Ht6zfQt7AnaJjp43yrOL+5JakkMFpzFunY3o1adzESPVyhCimVVWrd6rVmLRqTg
MQyU1uYns3MxDSP8URjD1kmWlnj142ZdhdW5R8K+0Qej3jCqghyK2nVFPtpZaOwj8rqMNo0yvcPo
sCTY8js85hI8nfVDyy1wsaKwiNjyIE5Nd3rjsUNGYgoJ2FnjwIIdl7fBLvFx1tD415dBWAULFWkd
5k2GFs50kqHqbjCJQtq1gtmYfDSN6KmdJlIJwfzTCfyBKbeAm4y4OPuOZfOHBayeSGXUmR2VxUIq
+PwZ37GtmmdHWV+wmiMwAAdD+MEl0hhGB55iresHrFKkH0YmxiyMzwgYBEEbcXvw3E2RNNAv+i49
KZ+MQdN5RcWBYLcSIK0dpM9VNycrGQ6cbaIXq7E9WjGRczFSZGFo2lb2/aUu8cBFTD4XRtWT7MR9
qVRyT55UvfUx9VuBPu2bqnvLuQHG5RjdtWN9UXFKLFgUyhUScBxc/TggreZZE0HeCrxurxpuPUNt
b3sY14dysIpDJNnm0mcUs0Y3dW0NKUh4uIbdVboEWxYBfi90esYuWmYi7+uDi/kZlUETqGUhaMFf
f9nFVnUo2+BIdJ67ZXZTHQxgLIseaCcy4KQ6mOxvsP/1pbnFBXaS8wtW9lgepCNZPQ2IAUntgs6t
aYwXZFVc33uYDTnGjfiN0UB0iIMhOpASRoZF1HQrVSuT5QpTaaonzUGAA0XeN8s+atzJKnLPRZLM
vGxt3fjZVxWUOXSNBFOa6opDNx+EBBjsiohowRRF6w6hkOOOKOptyLA9G8x+n7lElw7cMxcam8Ab
t8bpYTkkaLtetxtLZCN9DxTbIp3zcH1gLriRjentao3ckiaL9nUrbCRqWQp3OGT+X9VEhALdeak1
v98080/XX7EFP0a5jLEzZgfs7/lhgjdLYOb0xRUUS1aHsIxGFOgiB15r4U8tgSXzUa6apphZ0vmB
t4efAhexbDNrH7vc+Gf/ehvU0CLnZ+jKt5MIW3yQ3SdX+cWGn6BazA/FJLEc5cZzjv2V5URIWHH8
HvgnS+X1aS/iNW06uYMyFRzGJAkP12deOO00CHCT39sbok/63f9l70yW22bWbPsqN2qOCgCJdlAT
9r1ISbZsTRCSLaMHEokmATz9XaRPxX/iTipqficMibZkWSQSX7P32uQ7bn3VODWvRvOWyHbc/P3U
SMLiyFuqXzoCjKpI6PIgcBVGmoGg5GHCinYc67eCXMi/TwedE6AaJmNVz7Ig28EB6w0uHAEgrrmD
avJPi8YUd0IWHEQ/FJzj/wrCTPz23KRbwvMCdmimZuN5D6T0efsUnTB2JARPC8K78p1FB7e2teMv
58JYpYEZnAsmVmc8r2RQw8LZNIa0uchzBButrzZx8jUHVoTVPVTrIldqqao9Xg5z40YuzbUIDpOB
1UvnQbBw2D0YDb1qkZu/dG/opUWaCHDb8DdWqc1ImMg6j/DhaeJVVGglpJHetf3BI7vx8eGcOnV7
5CKuDn8THcPYgDcw3KFmj2f7+xeQ3JOtRcSowkA4PZtmsns8LxKMblTKfLXp9QEMwsfTj4fHt398
ZGog7VmYB3//9O+/8/fx8aW1YaHm7g21/Pvk44vk48f959tJBajc1iAL//nZxscP//g7f38Sdyre
XHv2//5I//zFJIK4DNTurf4nGS833F3rYhX7J8Tz8VFxV6c/Mj3/+YPHc/98+vgIKUex6fvq2+Oz
x4N+hKj/87V+3LobchKID+F7ztB51qqsPx/Ji14Q1Ysy9En5uxs9/nl4cLDqueHVfnzImd7DvRtd
uPniUFvU4knTustQN9FK1c1pMA0Hn5/nreTstpu8y8rtWFoQZUafBJz7LnDMJmeJOO7PmFl3XrTl
LpH3/+JGJBcmh/M2V8le4IZc+XEv4CBYhFtF1Xj2AjpxyZIbTjzL7BYztSNJUdQIrOxcfxEEQExF
QlaEh+s6c1dGz7Y3NT8DWpenhFEHffZL6f+kYktWioMcS9vsL9sSk6TpcPZ4efHVjt1F4f5AsILs
cyTsIiLUpmZivzAInNqYs/8e+lfXMjf12HxGI3kt0YSJiSBuuv+o+1ZktHS9goE5eOm2xEKVqNnb
kmX1UnWIi6q52dFaXeEbbNIQ20gbR9FCMzwRVncqVNERgIQpKUTtJ/AB488dF0KzBE5ryJgD3vfB
LxXOr+YzfdFDc0udCBK6ENRP8VXUgJOy+g9glXVZGjEO5PRrGADrJR2NRyA6IqSdQzZDzXchF0TY
rln1zgyLmLEwEVNUSB1NKUR0q66DUynkz7F/6s3qOcqxrao4CFYMI8OrP9SfQ5Ul6zxofsu4fzW6
ZiLtTstlCgYszpKPMtsYpfJ5Ze+yxN5Z2SpR67Lpt35dhcdYoU1IqY2sShu73v7yqsjaJWAOkG89
xxbljEyjk4E+5WhN+2moUSMJ8xSGnVznIfTstK/TldmU0M0wcHF7vmTyNyFs47qlBcabDGCJBFLs
gqkFRt8c/G0YK5Jc4YkVE5kyVktE1B1S4uLEvhiGindtNH+hccwvvgO/xlHBsbyziyZ30DeB8Cwt
yZ4qZHv0AR6y6+ipdpymPhcpsYSDY+6nPN0xevpu8CMcXUYfCxkNrAGjgKgWElI2tX8HXtnyg+4W
y6qyMfSD4SFgcWH2lHyVwVpe9h3MjZHw0IH1JoL0ho1i6dMQ1vTujMDgbzAd4A/SVxqa6U77wbbM
XvYYDTd0TCGVCbUBUoOjp7xvg41lNsd7bhRIXEio6UtjPyOoJ0S7cvYlFDEiv+AzVaWkDs4Z2UYC
RDOTRFRRyU8/87jDzyJdiUypU8d8qA1QZjkYQ5fSjVGn6+DHaMniEHzmdY9zk/S3CDvp7NqXPmbC
0EIg2OXYQE0L9cfgWrgJE1BjGVFaRJK24Rbta0gIvfNOsAfxP46XYHWn3icshkwByl8rfRMj4tK0
6l1svzROSU2RquKK9Pam2BhG0TL9IFLPrzXxZrAMtrXsr65dqDvpfhEy59r3Pe5hsyVkLy2C9VQB
vyoC+0L0rLvMTYfS3vPAH9QczIX5cdeAgbqiGOG3Q1/HRL+Y/1Ssko06/WnU8k+vifLqrdlYUMl7
29JDrlXOckPiT8llxNeHY2eTrpT8Aj+yGSu3WVNy18Ss469PNBHqhQAVRYLHQM44O2nmfid0TiCk
EGxz6yTQy1HjtFN1PROsnearyNa/07SebpyACGGGnqCAZsTEnZMKNOkhX6q59PYG3ZyF4vsIH+kp
9gh+IWKxZKpHlIhRRpsSX8u+tnooebMR7qYhOjZEWK5i7FIv3Sh+R+65lpc2Y49jDK64T4Kz61xb
ZNJAEYTkTm2mSi7t+1WkRaP3zWg9+bGiiQsxwa99f+uJCVkmhfK5uT/oZZY4jOaqzj90fuhsjUad
YHHn578PNmcjAKk/UQNbky7BWZv4UbF7kcLlb/0mORHsMp1g3y8B1619VoAMB+80NLKpji3C+SMN
5biyA/YXJVR8wOpAxbnqsdVTTdpbV8X7UDFZsdMSPYJRBRhv9bry/Z03kfun0mYPJgQ/f/XhYMtf
SoG7WgeJvfreDpW3KRBhMdqKln0SJBtguTEyV05rA3MdIyK9c8yeVJA52fvRwPcqSUzB2sx9xV7z
7DqQqVzL3o6XQRumpPV0xTEVeb2oknTjpXH7S5fDL/sO+MkpdnBy08fe0ZGVN32RNbmfPLGdYMQw
CwU8qQx5QuW8Hahgr4R7LfBc4lJFugluTaCuUfOP1I5JDkmrt7nLzknEUiPWZbZll0N8b4jRo+zr
XczUa4PySk2vgCUJVUk6F4BDTACNdJcUt2h37GoBH8lmmxOSVpoDTbW3RFdwRvVcmSHfU3A8PjX8
+qbkibx2vZG9GeMBBK1f5ncsXfaNkTfmI4iilXgK5yBEWUvWmG+nAOmlvuiYkGsTkcUavBY9VlCA
V4Uz5xv9eE3aYzeFy9rugqecCjAuDHVTQv6CscKbzhny85i3P/ImS7cTw5dNjYPXZWq2pk6OV2mN
ME5NMiBGwDonDl1IHadLXev86LNMXxcc2qs4dmaQI3de6wgglEn90kX9/NSG3FzE8EzQDvq5O9tH
3i0xgySyafqJpaN8BiTnr7K8wsZYVRWkDNIvawcBW9BtTiMa8f0Q53B1YuJ9LM9ZcE2w4CGosihC
e+toxRnLrAvTKzCOztcEX7dqz1xm2rs9aUut8pdDJ6O9Uc4ASILx0wBUfmy6LDyNYRhvCjSVqLFs
lm0j2eE+ur8LowDzlBcNsNUI4IJDDxtN9pMV1mOwMPo6u95M3PJQKF17F7sZDt8ZltDC9UZ7h3NL
XUX0TBBN+SKLeIWb3r6iUahe0Mbnm6DqupXV/1R9JF+hCfTnMUl/crk1r13QU9a7SbUIoz/2kJU/
8FM3R1MaMCbvn6KMK1edZ+cHQdLoPimYMTQ+UFBYRX+MtDgGhOUp+DtD4/o/ygm8JyJApiQk8omp
Hp8CPHnYGzp6AkZJbpRlO9tu9Mq39PxEvkO8cDOn3BcVJSQ0qXEbGsVmapJ3dxz2AFGHm/QS+BYx
sQ2jLF/Tot8xgrKQoxV/OhdQgehVvHFK80/ePWWI+E+N/mQg0Z7zDJtWVyCtTKrwkJW9s3R7GJ9Z
Ou5Nq+25ukzsG0ZPPjTLLI0CZlsi6mG3Rdk5NSYRxINmSULzUsVRuhNEca8iyhSXN+7BtH+lQb92
p0GgwiN62kkjGtyoe7eJwvHssr64FuPCiBS7vdsCespwbqeYlYAfbAyZeNchc7fOdA+2mNRu6PQz
BLXuMmXK5A5iDRtZgwGPS+6ukUuKWyWSrTDN8FQ01LC6+qHshNg3hpeoKsNdKe1PvzPFPszEeRSM
EQQgLU+DNDQnUpRJNOkXEDBp4gPnVI7xF9Y6BqK+T0RXNnuwHaDzmbW375KUUNeiI0i+9/qlHzvc
cKOpYJ4wOjtRb/whApuldPY0cOpaqeXe0tQF0BiB1Cxl5mzsiomIwQoMocm09lIH0ImGNDWrItoj
5dmT0gj5ICiQVXFSaOVtBKMqyECmBEEKSM6Lpu9JY7lHgWOB/CakzMlYhpsqINlrbFP5YhXluvUY
KdeoW7bSK7MFi6qUFMGSc4vxOAiFdloBDRhBMO85kUakH97A4GNIngMnWZjIqiG8fMGqGfbDPcep
Fe6im1KKPp2RP0GXvQSRQ7UQcBs1S8dY205/tnJj2pR9Y0IJT+bjTPeL3DViSeCm7zYj1r0ThO+x
joazctdWkiXXeMQsUvSPoF6zpLjwmahIujs6WrUzEWuLsalOejognGZHmrWABBNX3XN7t4gwUZx7
I3HwpOI2LXwUDZN8RdgJFFn/ohpvifhk/Ga2yyhTxps1spXx1S2bGlh3Yvw1USueqtqGY2n6pyAj
ICtHjrPlhYl2ynmLapeEyTQy3j39m4gd783KfsmpjNahO04nJxiCvaqI7EPCzE09T85JhQPGcqpv
ZTW256jLredBAzcggIzEA+NMPmB+KTtOEkb52xzBya1MQCH7Reqdh+LiBvRycYBqOijjlsq27W4R
FQwUROVfDHAb1uAiXvUEqtHA4P0rGS8MLvlO/h3b8mC3ANrpNsqf/QVlY3gJTQKX8lM5mTswaPlO
kaoiSRs5saKYnpUzL43ZoNfoM9ZPrvOjaefg9nhgbLfLcvtL1oLlnVn4iFB9WE7thBkonl7nKBvP
3A+GZwe0Jjyid82YmKn1wIYGatnChxR6nvuopC8w1Ao1EL9WUd1qAWCc/D7NaLhnxz4XYgnVFoS6
1MGeikEylYvU1QbS7W5CtItrpxLT2vfMatMnZXYSSbsmXGA+VgyK16ltwrcG4XM0jYF1jsu6uXGT
rUXcFgRA3rcsKZtsDCDh5uMhjBFvp1J/pY1u2BnNzrq5gwdcGtYamNeKpB5stSXQ4R5kx8YKGCta
x7yI5UvlpvyWlgLT0mkihWASFS59V4I2hluymqMkXHZGFJ/SoLrmiUh3CQsGJqDgcYX8wfKdU8SB
4zNmWbnyiI58EvXULdmPgD8uon5d9QRhJxPLIMv9RItq7N1EBtvRIqnxPvB9PBhKh0s58ouRdVre
yqlee/csvoEr/pANhHPnvUlSfBr8rKL4y8C8eS0EuGC6pj1iqnoxRUJTMlZyfQ/dXU1a9Kta2WyO
Gy8m/iUmdbFs4q0/k5nsSg0xyGNyN00js9fkvuNP2T27my6L2m2nqQ6bNPgxt/O56Gtk70Kr4+in
oIHH6gfG2I63RJiuE8P6nODgEUpV6ENHT7zNrKBZZV55s+deXcohHZ+iiDzFybJXUynIM+cU2lY6
N1cD0UaohyBltWQ+iI4ARwFxaxkFGaVQpn1I5ap4cuOP0P7T+IN4C2uNrs8rftYG/tCRNKGfzNUl
qa3LRjvensba4/TG8KcTEFBwJNUmKfVraWXqfGe8kBi17b3OWwSco3ssMEwHtnk3pDs89q9VQpZV
FNpiqX1N7dEF3ibNu36f5eDvupB0r/4I2ugr6G3Em03krmx3enUgIe37roch0iJWsBEhlxUh6bLr
6DsCdAI9gjekNp27SA0vZl07//YcVLjEDE50jwQ82u3UbGvAouwnEL5jBoH1L6ENFwrDAolfmq4I
7g2iHER4zLVmSNdVRBymgjZHluBHE61by6bSN1j7dTLcFnBvF1FYE/U51QgNkn4p0Zlui2jeEUIi
VyRbVYtcrnQQs/2UW8+pnT8a1BPA7ZxJvxul4mpYFpiOxtjVkLnzgsGVPTL/8aL+rErj51iOv2L4
O8wt4WRXhEss5OxY+9qYnubBD8/SyNXJqrtghZqqZKHJErWxrE0l7HTN/f5+6ZIwN5ZqI8YfGVmA
OvMPDSw+5FfNSnlNw63ejwECZXInKKfSSa9rXY27TuCQ9yIbySUjGWoJ9HVSL7uabS6QuGCRZ8mP
pjeY1DLjp0lFzyMnWrkxuBQKyrA0820eTYTbuxvLatGOG2218iuGX7YbdjsjBG3cARbaRgpc0cA9
6gDL7DfzcHMbCEKvMUrrtWbJVuT1B2sybzvFgrGWgbWGKmgd24lYpJ55LF3gy6Poo+eG4dI0sq/t
cS8cjYEM67Hqnps8gTKQx8ghesN56aoP3ybOHBnsAER8gvKcSHfX3/t6g8EaWaBiN90jNY0U14LL
KBzPbcYYvaFyLP23xAgDxouy2jZmMq4aOZOUEo3+htPwyIs14mtQ9CZmI56GCoQj9voFW1VNLYtI
XNkBsx5MicskacXJQZWzL3V5Df2uPlXVHYPSkjDm+9ScHsGmHMJEK0R5+FQQzWCkzNbSrHEJJehe
qaDIfagEYpmk3YuA6G4HLz/Lz3gddyrczmaJnIK8s6b2V0bZqEvvz68Wm7L7RMo/WHZRrpy+nuip
+cVpOdH+e/Bqush6bfIZqAqGeWfyckw3AI20bS0huxjLVjDeS9ZOFJKI0FC+xbX1mRRdwZaj+t3S
tG9HWcGNrL8ITkxOSOyCje9mv7V7H3XZwI8yLPduoOuVjYtw4wTRp21XT1H2mNsyyJ5s9mRtgvm3
510NNsfbE/bsLkcIWsuSWHmikSXRuG5GIYu1kAjcyuGcLb/Y89JklZQv4N25bw8MiwjvYbAgx7Po
3plhLGFu5W++Jj2CnNzcIrnacrM71JLQWEl07BoD/yGcxYfyM3OTmkl+GAmRR8hvre106PdNlfU0
6Bwl1JG3Kvpj+aq+mY47oYYI1LqSWbb1Yq5MPxzBOXJuhHQbMsQ2Eov7jbUkJLTQP7tCpceYHDFZ
gdJUjTwVOAuWmVezIZzph4MWGZZ2ASDW1ANpwTBoyp1fkcWIxsk7XmXt7ogJHxawnQH5D6EgksX4
LDASw1Pl+qX5v/dWwXEU/PecEeqrUzXdqoxIDopZOT6FU7ITPpIuJrTAn5tIbH2WLXniHeIyIFp+
sup9YHjERzH22wwOlCsjODZjF2Jg1enedy6kIaI64sQxjFtsuTAl7JB3gE3AoS7Um/BhGGHsq7dy
Nr1lzfppdDwW+qKRqEgk577ThcfHQ6Hd35LZGrO/tNkwvCDmY66uUSCdU6LEJzWl+atQzs2NzOSS
TE2wsZKUDDedcX8drDUjIbLRI/ofHGe8wG1U0Gt6O+Yt6VsW1pdZ96S2MQTL5H091sWvHXJWCqYi
I5qk3Dd5WxxiM1b7anRvovLHrd1waM15w3pvyS0jueOA0Hn86ijXehW8RYWiONcgxsecmI4yNEbq
APEt86td2bcfdt3mr5KR0JZ1GQqPQTSXslevFFXTfiSFNZ+r4ntFjTQlnSBjVHULjODryCdbr5Bk
foFldEBoMzCdAgz2TUQUZGcnB2VyF+3HiN6wcTGYtzmtwIwLw4qzQwPQ4IRkbnMXsq+rMQ5ubUII
uzFKczNN4buPcG1peoBFnRHvAdYtsi7rbtfYtYAQHruLkF6syxi/5WARGDRoa6MEPc1cm+dwtrgP
+nILOmtcTACWAXIO/tkLiTkhlZT4cXV/jaPnSxEV3iYLyWVxGq7yVtpMaJIqOpOJszNHJzwU1NL7
ocBl7sHjXvh2cUmGwtiN8Yafg77cyJ6n2q/Q20wJOHCbmG/8E3ZsFVvinhn2OGO7n6VDq2ycs7oV
S9d0spWwZrnvqk5vAixeq8CEyNXRtzWj9wPcqnEtrUlRKiT7CgXVUymNSzmpYU9ASXsJ4xj0gYR1
qbkuEzFaB7esEZuMESAEtHAAl5POIcyicNNTHhHqOQ2dTQw7rN2xMjMCRzj4g4Fu0jckrK0Orjj3
jks6USqajbwS8PIkbIa+szOQQZoNR15MqMy8L9exlOZO5vAC4TcvVaO8FwC+dzSu/VJX1CiRRnw0
5GyGhtT6rODQX1O/XQ914/wMGLQssQLxI+HvWFfwvr6bw64bvjrZOa+NMLtrkHWvVYt+in4YQraI
i+9ukXzVnjd81TXzPXcCg6XQw7oGrXA6TwTrAuZr7TE/B7azncNR/uQ2WKFBtLN17tXJoRckX4T9
5F+SHE1JFNflchz6VWw1xd5glR6l9mubhs9JOfMmMunOp1rIJQZpslnItr50ivtHlHXu0yDnYZkA
IqgZ5T0194fJJKMhb9V4dUbiX0xtOt9mVOOLRH/HJxfee1ywGrq4TlKMu3aUf0oJKznIfPC9tYmg
6B5brkMrvgCthZRcP1ewPo+MbuBmMudcBZgZGN8TmG2bVbI2YuLKaa1JOG1VigkAb9tMrPOs0NJm
FLXo4GoYCh1NnQ2vVcs4f7dc6wl3srHFtplsbIXIjeP+3bdml4q8vkcT6HgF4zFfz3bu4aBK2h0x
h84LqMo/kvd3GgzVqxP2YtfQRy9yruXZHEzC0Tl+4DaiWZ01/sc0r8+lugtbHCB6VKLRsVSSLcuc
njA05hfbOsWK5TaBPyUCkvDWFXFNHECtDvnAuw7HUHsMvAh2rlO1F7st9mZTvwjXYPyMM2cfKEVB
07lLklGwdIax+DZO4TPD/u4wBMnKwSKwmOo4ekEj/N3RAdFUpMgdSf8rbnbLBV+LMF35ImVCxjQP
gHrN8M/GoDsmdnliR0uPJUmtgKi/6bPOvhEycjcFE8faFx6hhnF76U3zbHFmrAhwsNfF/S5iFIxu
YbWivEPbRLoI4P65Zi7Yd8+xUZu3MAGWt8VsVfwiAq1aeqPZXtvhCrCyOBWYC2g8c+sHwkQM3JZi
kc6a4Y1+cdDnSDrBT5F1NdsfbooW4x+qQ5/tUhwTkBT3H9BMkS560jmUVvtOR2AebcU9ISTgzcQO
7msinjr05LwqHE55MSRXPYrXOqDWc6yECcn9IWBBBXKjv2Xcv6/YIG4WyTkejJADJHNURBl42wHC
7LJr8Bu1rl7QsoJXvT/EHf22MWu9K/p+O5CysG9CNwMXm61I01v7nIvLUgzz0WOAsQNBrxnJlLAV
sQXKUMTfVcrYNS4Js+dVr3AwQsPE61q9FxGFCLCO9FZWvb1t2Y5+Z7eNTO92J4k70PdLBHclRD9y
7b8T60D3DF1ADTsD29AZiv+3iIXmn1o03AJ99+r1TPqG1uS7RoG4sBW65ZpiCPbttJ6gRK3qHpro
PKTUT7TodS7Ns8msf0GE2UuHQJnfa5W+JQ3jnSbAL6YntXHABNLRWkuXInQgzuks80IRgphD3GlC
DuHMja6q9D7g3tbbxBtebCN+UgmC2z6vxm3ktTRtEf+McoqbOwXBkT091OdMZ8xJimhHLG6PX28a
bhp3icZ38IMkAb3N8/Rm4TZkUWJ7C65JXB7RHvffxmtt73ePT8GL1nnNbOrxkLmWf3FixzxDY1qR
BsA+6EfhNOroFbzhrbwyf3Rq6BGpJQFIZeR9fZv428IYyrNMSaKXsHm/Jby5Gfbm3xFTZVvGh7RU
c+zvZRtbi1CH8nNiRTSllnlKMtAHMgjdgy3mnkbOQ9/ZsqoXpfhFMmP+rWWEQzVAyLTvB6CMpR6f
p8kjnKyLvkbGQc9plM0bWSFUCB/zqgqNaSVJGnqMrzzVlqdg+uOTik7gskDZCVTGWkK468ksv7sO
0kwQmqfJerIHcWijAaq7Zf7rU09yv4MWN21UMfQ7s0YWXlRjSSIeGcoYit6nXqTfCvkcyrD+PthR
/AwXG81Flt1CnRhPgA+2MolemepMp1aECfK80L/lFYn11mMX0Y/yMESkpuL7fE2K+dSFrs84JZ9e
85pJGyazoyoQYdDmiKP2sUTFoWp+zBErLMwFpEPO6MOUYuYQomYDLNCHm7ynhXYRYVd3efnsqnHb
lmSRpbqoLu6ED7Ii42kxITUncus++Ei5qTZuW1/suvzDqCHYNraJgsHWYk9FziVBsbEYSxb80WRw
zFDpLs1unDd9SC9LbT2dPQr+paz1QH1nWLvQcjpY9LS8Egbs94ndQ9cH/TM/2J9JqXA1Iw9Z93mi
CRli/a+6PDoh++7WbDVZsEbKe8pRFJM10Q19dBxiCt6y7f/wcjIgjOG9TmkvNlWZ32/FlrjS6TpX
2soey497LA13XHdjna+dt8kt89cmNtQr9Vu8MI0i2bqS+khX9Nh67uaLOzIo6yb/rRdm/w2JLS2u
X043VjvWhWinVU+Q3BkLh8sGcnpXXmedHw/GYLHswQPJ/ILnWJPtVBMO2yCdCX8hxBC1nvUcuYcU
+O5NtpE4RkBIzcairfF88TpbL11o2G/Wr6LtL8FItHRi2PETRJG30SM3mvCfGn9bop961eonUkNO
OGCj8ADyJnMWM3ODTTVRos4YX1kTV+ambVT7IBoczXzmrizabunK1L72TvGRhWgvx0yKN3RSCSK7
l26gI8k8iyBEoM7npK2efGcwnmgYEAElAzOeOYO1HRuHVvLKA01582ar3zmDD0LRH37SWRAz01Oe
M7KLd+NolZtwxDOjCoD9ITpQBie54420qom/tuOoWdV453Cbqe8JU3FCzaqPwrGTb3N/9bqkXGP8
1+u57b8G2T1P0gpWo1PrM6SKw1ALIkHM+FscNuaxLztnQdbOvOI+EWy17Qx/DZf/n2j6PxBNhcBe
+m/G3NVH9/F/viqSeqbLR/n1X//x+jV+tP+eeP2vr/gXzzQU/wkM444fZX0gnAe29L8Tr03vjjS1
wUlYLNeDO4rzv4mmxGSHQOgCyyTu3bTu9v227rvkv/7Ddv8zEC54BciDAdIv0/vfJF6zcPx/7MyW
ZbsOmADma3AIQTfcfcb/xraA+GQMTV2beyejPPDa4aUZWPt2cSkBpnj0jIIFQSSf7+KORUijUfXh
KqVYHib+il3Ik4hgMLto1t1APQu3/FBtjG7B9HeynjeJObyGDvojjv+bdIMX3VknhUNVJeQwRANJ
kNXsfMsND3W+abcnV6iPyuxXhoOCZGqQrWFFs/yFSK2DldV3lT07LpDuft++zQDaF8gKTiCZcZk0
7q0R7YUDP4COptGMhAz7jUZci95rMVzMKEtyBAodLFZYm3iUl8r4ld03+V5u+wuNhI58t4XtM8In
A2ZRENW4nv29Qv688FOLZjyft73Vfycuj4n+XbwVVlvDQBoWoqHSLAL13T0zN5otdDraWzOeiN0j
cTZq35vA2vTKOTHpqwkcSPaez+9jKbQ/HEjPqclKOKSgqIklMPgBbCpawmbsc8kSjDUBAsL7Z87Y
2OfHR5ai6ysowAMmzhdGevcApTTc1gxX+V847cl0LZT7hvBWE/TNFZBc46ly6/gaiTm+1o1BcJOe
mQbi/UMSOa5CtzGv8eySNYxM5e+nPT7OK9KL3ExxGtsYN1I3dV79ob3Hkw+cPuWQnIc6eotJWHsy
w1hu+jgdKESC6OnxoMioeJJ2/TKIzxI80o5ummg0IjHmS4nz+ViV9hZrDM+Z2LWMiFcZRlFGpG4p
PYY8KNMF7o6Y1C8rOTKZo8zh7c3OKg9OGj3RSeHhIpNAHt1h9E+hrhWNewTV+l7fjywALxQAy3JC
gQb5HN24Mu1xW+jqGnqmcfbyqX9ppzRhrs0qrffd7qVSrnOzyH0K94ljqW8YYXkw36FARi+PT2yX
QlfXw5UM9wWgduR/ZYCH0Eh/0LcWyL8Gkq5RDP2YpSlXE5SQddaKH2PdTq+R6L4jnR8+M102C9Z5
zm3AsXVAsz+uSbbTJPSa/XHiPe0bsfHVeAZv4FFehsZCCFME9dqk8IYN3ruvticuoZd1F8/UZBEx
ixiNevodNOU+1pKSqK7geBle8rPWXOJFuFXscWNELd4zuUDZuxVhX9FWHbxMmStB6fvJBgBYuAiq
YUa+gXWm4XW+zVE1IJYK3PdgjvdyyKPPwYavb4zs6Tv9DdTLvENtaOBvE4iD5npNy4KNNBr7hamV
2AKFiVbhpOPveR441JK1s37c+Eu66TXuL3Pz+NNQ21urZ3KXAfMAu95Pb35rvTHSqq+tQ6rRqNp8
H0T3tWnbDr/LD8OS0TPp7mI5Bs2xKIfw0o4lKgLLY0s0psEpseyUWWsrXxOv37oZ/3TREiLbZPPw
GkSqPXiD/S20nbOD/OajNFALKhRK19oyp3OSJ1BlytEBoWjRSUvhH8YAaRCCovGlNvT4Akd517vs
7Mi8xOB6f14n4DO6FB3942+gMcLWMSCIHYCBITKebqS3jjfX6fS5StPDP0/xWuZbdqnH1POgcY6V
fDOlKLdzUGNGuX9KBD17qCTipyrJt9YDcngrf4pwEN3cuc+/TTXyi1y/e00wn3WTVK9tVVzSqo2f
Hp+xn4lXAAUwRnFNjNMYvHICsS0HU3Ca0tx8IxBnFSjXfZ1GTX6oG35Hw4vT2Sue0aYXN9ZGbDlb
6iKiHNZmVpRnJJTF2aAyrdFXbYLY9vIFRqGUleGrYwt492ngI8+NXBArHvK1Imq+knDbN9gEh8a3
MVUSLTDTw50rxjtPvH7GggVRsvUnonzA5X4H9da+GJVVHntul4zO/y9h57XkKrNl3SciIvFwK5At
780NURZvksQ/fQ/0dZ99/v2fjr6pkFTygjRrzTkmyg63adJD45g3sRjSb3B8N14htK9p1+vOEevg
/KJZ+Lh6v6CPtV4NyZq1wraXxrFVlvtacFQRiZS/WL7vX7iLTXhKWXqvo0/Ym+DwgtbZmDT04/q1
3zLlt6+Ue6KLIpUIvprud9A4n4DV3jToCp8djVxnkeolpvEIRYCvqOmSznVX0SvY+DRtgqhz3dAb
pHXbzooYSsEpLEnCgcON2nrA0XtwrKR5dmt+lNLt8LSk1XVUN/7NuPTUyWI3JsZSz55cqmSbpJhf
jchvd7oVpw8lu/Q7b0B0YYnkgcYxY3XkIJ+u6+LSyLrLnCLWrZU3Gqd51r8gUUS5CFnU0fr0aVJw
yi0XMnkj0/TJaGW+TQWf6PxfCNku0pnLity7OBZ4Dhy3XW5tKiZ0ffuLf25br8KTrbdNKZ6jtf7g
rX/Ol8aK9zMiWWOjklNhRZq91mVAoBZTHOTkfYdlAifQBMRJ55DhSbTKCT3YGdjmjAbpX4nY1C/l
bYFVCMHwry4E4fIDQSTEauMZiuk3Ww5R6lRl0EOUOCz4Ejh+vIMZE2fNgU8+g3wzHX085mmM6kH0
R9wE+Bhxq2qjzSqndaPLBs6FXnVENJ6avL0tta680xhl4Z+QIKA5P/rCgshiUtiXYgGGaCh5MeRN
ETipeBgjJLQEquqHxYwcIN+tj8fvrGh4Q+HEfm4wttOQjwd7bD8ZhCGsSs2/iWfwyXjyX6SbZ9QB
QVZIP7D6BiGXzfzQ5w4AufkhHYp2ZwykOJpdx8u2a4MLLqPpfrnwLxaUyv6cg3Il7Ysa7Z1uL8Sj
tPI3SgHV92jUpCOAi3T6LeUFVLzG8G1OpGxgg4aOrqe7TrPxihHidKBii/jOUq+LX25E1pOxLApj
5zqT3CGniDZJkqGmbr5ilcOOi6pnrbMXjBOoj8xqM8flagd8NqXxpZfaVQeISBMRAn+K4w0EId2D
iEr7JCvGH7enHCZliSUldbC3q+fctaEfRM5e9jg4m/kHdhPsMxSrfTe92FHzhXlhgG8VX7DUoGWG
oXUWYTcRhpokd0SP9Bt7R3kaoPMQvde+hlzpu8cR4CJ/CPy2WcmBVNNEq++xYKPwnpPALmwVDGn8
ZeQtLpbSviOIgnSurzRrXxcL4EoxAKxoyTVPSbjSi5McmxKvm/5Sd+KBhtF93fv0XujzueIXrOY4
zs8RLuAG+AhahUNkaKd46G4iEtrb2Q05mrYL679luJ2UF3gtsGEj0e4HU/vIR3UnYnFUeR9mmnOg
Q3LIGYk3njE9egZJqrXW4EHoET0kFKo2zhLU5F7mQ3FP+uYjHYMyRA2X4DCQdCzpR1MG+XLGNNnR
PmAZnB2lYcOczzBrj+Wa6OVcSgxrsSWfavSVnc9cb57SRt7I2KJAl6hL1k/5nlHNTeiCTfp0bVSj
T6TaqMKWEkWEEdcXwHAS30XbCwGhxUnjVtGFIbm0LrtTwQBTxq92H1XXhT+8uSUkuaX6qjrR7JU2
PwrOx7BDq8jXaEK0WS5H6BrILDgRfTIX2Ii52HPmW30eQV4gDQ46LxpR11AlSvqHOYfULDKcH55o
g9kkIThqsW5PM55Xz0nCJRbPojavc0H1dfLNdCvt7G2RyAkVsr1OeXHgA5xafGNiITc8Y2t6U+vz
6Lr9hj3yGuEDGmMvx8iS/EiLc8TU5Beq5XGjetKynSe3pMXn6Z+Z980McBu15FmjerdBdm8q5f16
5fxpOcal0VG2EBXlryTtb/O1wDwXpAFr88dges+zbv0Mzvgzp/LSan4Uiga68OWlVSVIVPnJ6Rl9
JTau3hF2Qm03H3rt1JdusurRgDkK5qIhbd6djGOZeWDvAc6uk+SKBfOrPg4vkHvvleNce41/Vxgz
MaiUd+dyehNef1VLdbIkAb8W8py6BaihmzDTOABLa442Ra12FLbbzdI4N23uYJNFImJvHI0Uaop3
taduSYPipIQGQVfdRs1qcg30v6Znt1ljvdsivUXEEzgaktF6WuodhcTLWFkHOZjJVtF0pZieteXt
QBTYvqdcieAA9X5Z4r8g26JD4NaugVF9Ak9ghGrhvVs5iVlyWX56WEGbFkOxcq61kqy/LIoCFg3e
Bu5cfjBHBOjQ1fcwQm+9mZo3XaII83OtudnOGmDoF0rtICxd9XKg0tbp+h47wepQEodZ2lul1R91
5fRHy51wEwjNvma/vyNRp2W9UcMJd9gfA+Jc99VTcmVltJl9ldy6LdEDdfubzwrgwkBGhlnsIsvy
vuL77MHrzQcKhCkFUvMlipjaY9VoIRbg02CrcscqSx1tn0Oq8vvpsKDgsGT3oidWcTm2Bo76dM53
+bidCDtjK3fwtfFKyUzca8VjamLpMygNhrTZrKAfbtj5WSG52orFFwHz0k8Rn+Am0DEzBnLVPGt4
Thm7wZPgs9naHrWzfM52g9+rUETuRc6vdqHxSVWXHGdzAAgrihtNIytN2oiFR08dYoEtKfPxkVlU
RhtBM95j6A9MbXp3Wrc/sk9ETZhEyJu88tDa+VuKfurUIoYJKyW+Ycy0nOSaF45+jYnItGgSljP6
/E6+KgRXXUuDiI0/bTzMW0sE49ckBA3h2bR5tzWDGMbEWg6dx77Z4cff0IhdoPW6d8kc7djWeig7
vXun5F9xS8vWQHqi2gK7YuvQuvZulF3dzREDvFuIK9Vj66uyyAPAd4GEKvToHOP6BrJSNbP2pCKS
NQeab62fvtoFbsvWHq/GSvzCioPS26UVHeYy3uLJYWMd+zvVW80Jq0+DjTop0C/96/r5RiJrXvLV
Bnu+fSyr5uSo+f+/3/nfmUhP7Mbk/vzQtuDoTilG/PWU53+KiBWhNRGzuD7l+aZRDuEE9wQkEBNt
ZMbVhXBnhROmZlge96iugeARQYidpqvGn2SVq3SzeKXgcZUelSYQk2ndsVbdjdW1R4+yz4aUwk3V
O692OnzmDb7AbP6RJlnv/UxnEeeUOY4/S45SnTDmRyaxizIJyC2dgq5krWBDfNwslvEzzwF7Snyn
jX5VI/0Ohu9lqd1dUTALYIS7lESjW+lqFqHSHbiA5ALlNTojZ9ed8vXPMOf/fWmhHbYZRukGRu/2
BJMg5Fz/ef6TdB0xE6P9JNHXbAcDnngC/Eh0xWEYrTUlzIUygXFxMjp/k9UYqwSttxCzpYIURBTq
xsOxcTpfb9jjn5r+kHfFXY3pFYQHiqdK1SCzqSbNfpIAnyjItbNZnS1G+VJgFYT6b1YnuUBvrJLs
ffESZH//AtSIlVJjrH/OlxzqfyylYk7iqcwvvMHIaeU0m8rIHooSYa0yrzXX/jbg5JiCrl78XIzx
hSI4uUvB+tjtV6KiJzxghJXyhU/XpYNmvbxEE7g1tOq09pWGbLlCqlhvYNBfxhoZmPZqjBJYgYZ9
Okn2M2FBtt7qK2eTEvjQdKK6igOkJ9vSYqtPW3NoTBTApBw4sK98DYIGFqvRra7Tyf9uZu+Yqmiz
LhFsm+VsCxrHL+56zAVu1Z46eTfF/VVTSWTniD1Tih5Ce++iEfFnzhJfbu0aXGKfvOvoHEwIQRu1
AKFoevJ4RdtRbBC3XuXLMLmvcsAyZj9e+9PqxcK6TOw8vPCLYeehqdjkuMEske3LCW1FL3XmfeMG
EO5NHk/gJ3CsbtZ25MCGeoN4kY/pcgRXsngEU7mx6uK05gx5xSPGJjaGRvSiowOPtIz9BXJv48Zy
23Eniu4z8jTM2JhOQ7zZGI+P6ET0jWU2v4QaBRi2SO321IXR9SeCn9AXYrUcsCRdNwz8m4lVi+3V
R6Oa5k3RDM1RgbuaoCFpJFTIMnqqG0eEGDJvcCCQWtXczBa9hNZ6m6PogX4RPTqVnPAu9avBqFON
S4BkghDJ008LuQIYyVlfqmw31uVLhDtoghMbFCn8gTZJHxtrT48ZXalkF8CCg0OfPnLTPiws9zfQ
pg0ERsTvKGt+SmwGb2vA6KfJN5Taj96C4ooWKGqKL6t2T5h5yQRPs6+sLr2Qwi2VyXmEFHBl5cX7
hJvwZCoOziput9bYHDonSQK4O3DAouQbAVh/jVPigOF6AyQqCgrPf8lI+txEff+YpQNbmX6hRjS+
yiINsq74GR31olszqeLLVwfkCZ9HXu9sw2VkiIB7LA8FVvPQFxAcLRTzttCePBdjsJXU0D/7lX5o
XwhEY0V6X7riJtaAEaEwhCWiHfXu1bLUQeteejc9mXh6xl4eRWHdY4GqsSzq1+RSpqv0Di/kYP/C
07nSdPQuMrupIbezQr8Cqa4jXp9NaijXqhh+5JK+xdmtqUsIGFZDZ7gsWU06xHs7jGi23e2GMbn0
AZ+89U39pTv50VTa5WT1N1H87HEi0gz7zRH/Bo0X4dSfaI2zFHF09SCVeLFsTNdT9RAbZaiKkTk6
v1jd7pjmHsqsPVpd/ZFLgPgiJRYSqYnadHn/llh+guDQ+oyQzsOUm9GO2vVjkuQPKH5/EcLtjUX+
NpoMRNTdFYIxx9UvJxW5lDA/l3T6jBgUiBL79XzYtX1zml33fc6a937x2WO2obLAoDY1tf9Br8vd
CAfezREFp1Ce3lqk9AcfL4ny9Af0Wxa4Ds6up1qMd4XnvTcRTGaVokUee1/nDS5X3jRB9Xqi0ebt
4rk+VetSNWqq304jSs0gKwIH91PLFNDH+o3lLzViXvy09MlhoWBBYytI3MsVU9+OattdoU8bDVoV
U1gT9QFH8JupX/es3vDEorPA3zDFyE6We8diUbZQKUZe5tkSbFB+SxcQYTchwFNXnpSNjIew8xTD
0CY13QeZ4f1s8S+aY0jF16M6rb+NAlkXuZqxlxqgjNfoCRq8o0Ss7BZ83Log5kegQQqMmRV0gXiH
Bc9ST3frV9yXzaNf+ETPMCLkDrKpLvnS2JeFc7OG0PIRkrdsIaPXR1MOSQLWQuY/GZN+hfZnXpOx
t+3SMnpiYj7aRXlLxtmg6JlbaeJvbFt7RUn9ZqbeurXyQxCRz22MMmp8gmer87D05nwidQWHfvPL
4uOpTN16G2NHzjqo59KD0SUhvc2Iw3PNAOgviLHoW20zi+nFdfhQRsSaXVvYLDqgIId8uTKIx6I0
ekl7jOdCO2pyxDCjy4D+bLtPevEZ4ZLQ8+Q2HfVP0lYZ5H15G+sd5z0i2rlGWVgYfIFtRgV73W7X
SK5EHetI9wQFwdy/5tc/DlWVku5MOUSbVrUxOrY+5wPGnn2YmTsCHLttGNlPtnTeJ1tS3dGfyAkT
wTD+ssZ97osHux/qXTp7qAvJLuLYItLUHOcNbSfmldTTQvB7MevImahRi0Ehz3/t0RFbOXq7fJrv
SRvhp+2HHvmxxYRqGJ+lBwBIEdeK/OvK7vunsUCVpDB/LNIvDp1KAQegnirAVhQOG21/XKO3kRf0
FutSRfFJeBsa5DTdFtAPEghnYdA6rNCupob+tugf5Zg9z7RgMIVH1BnWEVKqN20aPhwT7AwQ/a1T
DvqlV7AOLTziCDlU8IPjPmAc7cIpYm4d8A0EhmEBaV+wE3bKDaSrB7S9dk5PBnFrZxUNkV6HIcZq
QoeLHTZdosNqiG9dDRRMOiO5tuLcO3WJtxsLMJRZmjy1vTkxYkEb6/yXRcx7c+y+eulZm8laZs65
+MYt/DtlUCXtzIdOTi+N6V8PMb2MQmqvVGxtUaE7T9BolRolSidJmWeZ0NJ0/kyT+ZAuEjR03v4u
zoIiaWDPSp8vmCcDxQVqjs3oZ1vq60R7p5+U7V1OIcwIFpw203iDJcqUXaTfE0GAVunywyU54kSS
lmPdvd84Cnx9YtTPiYUcs+MNDIlAzYUTFLN5v9XLOr4ESRz2Poe4Xq/dzSGWAK7MvbQGfFC6/8Xy
5ile2OWqRYOyh2TCK+bfKem+yhYFf+qydl0NIpHusIGMdgKQ3jXu/2fdZ//Uq5upROAdXbgx9aS5
HiHAJmbYDzSCVe9vijZ/clGjbogWzva9de06croYBAFUSB71y6Qs2T7EyIIEVEXKILG/pcOGXFV9
WItDfglUNjTMV9VkpRgqFr447KObBUSWx69EhNOerg0bLOVjO5oeRd5cuTFjno/JRsuT+Uiixodl
0E5KYhgBE0Ws4cdrxJ6+yktOTM1m1MunacznXSoFVXhYm7bTHKtcLNuaWPu5Vj+VJu2dpsydRZ1f
b57xKLgbJwXmD835s7mA0jWc0MHvic1O7OzGKXODlYn30yv8lkQg1xXlak1bR4DSogWNVTeZy11J
ligp3iVWJDitcLSJuzL8F2fiG2/j4aPqZ0xs3dbX2wSjVw9dul5Rku4KXX5MovHjDFSdO29rVl63
xzb81pbuvI+6Pka6276rgvqWnsJ2TwgL2epQOfRZv7FpFKLXR5QKgYcyVX6lwdcbpgSYA8dkTjdl
a0RM6SzZm4NyfZo4rcMStPAOzaJYo9tTWBLDsHOc79ES7GBc2BE9VC0CUB28cboeDir7lrTMEBtl
j27BttmgEgDjCiOcQxGQVzboCIQDba4Qxuq7HSUp/iEWxiIythBwcKa2y3OM24uxB0fq6I0pMWje
HPZi+updbrJL49brUQZ70ymm8xJSGOPW6b6z+2ULh5t8wPpi8NWhaYmHjhyvC3S9XW162qYxNKDX
9XI/Kz8KZ3gDYSOrDsMJorwxFauogMWk/RK55p01xUUQpVQJPSQ5vlu9rUgDv39GpF+FSe3PhwIq
4oXZ7vXKlTvLIBIO4VVjuOHAAHMql+Ka4WGX0tZ3rqOCM5nOk3nIXA2DIhrEXWQO5q6fmGQap52Z
f/SflM0fEQpMtL69A03CkL3RxrI45vN8mYxqPJTFAk8BY+DoM8VlFRgDa76re5o92ZhcaSbdBpwq
R8gN9OgKcYwLfTngFvsyyBcMXGPBx6OivdbnoZ2Z6a5SLBGsdtp5UO6YYLoWBwwb8kVprwgnT6mM
8h3WOoXJCss2jIGYgopJ8NzWmjPjNBRDt4ly3LxD7avd3M2fBuKJK3gzId2zIhTlfRpPSyA19ypC
z0iTlhMjFojKs/yyitKHqB9ZeHi8sxn5nbRsb0Or9pAm+S5bIepd29+zj90hQfa3ekandgC8fRqq
er+kJ2VUtzYSclavXr/RvOJ+HGL/BXA1NRyEbNo31bnt0jn7YkDjOTPNWL66iQzS5xD8p3teD6Nb
w6g59IzUJe14QEU7c6g+RZYAbwPrtCQuY6xmdiAk+bri7NqujBNT6D0hH8fBJRXd7np8b1YNZM9h
vYlC1wl4FMU29wv9T3Wwe2BaIxbrrc4cRVSesQVxQtOBis9IPzJ2MRFosbroG+1G5u1F4rpP3izo
uUdFTghxYLcFnkBMc3EdJ0e2JRca+CP6B5RDkEYcc2kESI6WIBPkRfTLpelC3KK5sxGdui3RWu87
HFAQOwdmB5kG7gATqScmhV96QQSePJheZQYyrvo9+CWc2VFMK1Ezn6Rf3w8JCaq9TNhyIiFNI7lb
rAXwD03H46BjVmz9VcrmNzuhyi6MquW20K4tAjv3HHdXZq4hMaxQfkzttbEM1CXYwyHeSeXJXrQP
mWRP3isFfbh+z6M1HzEes5uPbScwfKYe8WOOw8SioHjOIUmvtSA6Dv2HYPPlNCiEkDfcDQPYSD/n
l1xMyPcAw2GCOoDN6Ua/gGyi/VZBi1gaibgF+/jc3A1zbJCpCbkyB/uA0czxqCN51wngk50SrPaM
KkHjX+Bwz3FWZjYiKDOntNa/paiH9pBPJg7ziELFldCSN6qD7ES6Ng4cbB1QUBFpexXm9GRL58O6
RmcbjD3EV885uGVpBCXNZS0AP6vCzqCSzXR7MdCkCxo1fDo1OnnbklVoDqA+2FTrlf6tK0/ipUOS
XJrC25Z+f1XuvQiKcpscIq1S7HlZ/+b9sPeLWrI63M59ypaKorw0KwPfSlOF7On8wM+taKvnjNg2
uZftQOHbdnzmZ/AR1yTluczZJSBu4BY5+IQAqcnBctVvrGeUufJfqyZDseEX8QYHdoVMTz2SGOaB
nZtYn3M63vi2djIAAWBM5V7p8NTV2QMc04KfLDtFy/g082mMoXuf04/OXjE56FC2CTDaxHErIJNV
sa1nwaE+jOvPlN13ZgkXCv2Prve3ke+HFb8a2/3yAb5bh2M3KfZD7cZIrvNvY0WbCKd+jKLpgGzi
raf9vlE5A5Ev1ccCGoaVtHAX91Dgytu4df1Lo+p5GXYM5bw+VdsNKU3Prj5dqdnD3zhTrhuHUgTA
lAOoVx/ObBqMnFjaDPEdORUrWtb+KxP7cXBWYaizq7Pxdp7lNbg1Z4MCCUh+3EP6rYgpqw0irnL1
netjzuaTFXAhXHnXSwvoqu1vS0hA0tWiU6EbD113QE4Npy/B41QA1KMx1e4oVvDboES2avyoORLW
gMDB0KKiAZKsfCdnpdvW67TkJRPjPnwV5vGgL5Bvl4PaAp/c2BP7ycbBxl6X6odWXM3uA+FVXNFE
ok5XzT7uPN08OYRR1CPNLiqa+GUHDjiempEhU+BJLhxXUumw/ActKWzEF+obaRebqAImr+HM3X42
TYWax8E7jUunBuIldP15Edp3G8P+Uk19bMH43HuX3iNw8epCxR5swsyhyhk/OOaPU2Tqts6Wu7iX
AMdTLMoYu7Dscoqw41J5i94Oj/TsLHMg5FW0lMNV3akWm3MjgtSLxUaCxw+kql+I8hCvjrLvW9P+
rO38NYayuLeyGSxhwBlxb1Ng3Zv4nGDXJZJODgvOuursK6dkgMzhz1JmakMBw48UPu84NS+5WmB/
NE59Erb8rNUgTyUExT7qb7vG7BgYWGLWPQWfptXabds1IJJAyXZIJGfVxFsJbIs0z2uk6PmR8I75
RnezS/KG21OUtuLoLOKGwgHV7GzZt3WYSQZjkYBD6CxdsS8ZxbajQh+oPC+DeFQssEd1WadZ9J2U
tNgm2Wwzx99rGIX2Ef2lUBjatpfTGFIcwdgQAfCLmbOgAnFyZ9f4Eh70OjLvLUKB/BE0MMDJB8y9
5mESVbyZO6iwtqPvqxLGKI39k+75V5prRCGo5yecoo+2NSy7PBLYVatRxxXhfWQNZccZ78duLm2a
hzk+MR06vNUtW92CTZ/j+YZ1RzXbF+mzvpAcEXndB4HHKK4ZaSpHAxDRUiGLAD/k5qQCvbDQrGH5
gefsqyM6EEg0znuBpCIogePv6L1D2UtpA3FpZg4Tt0qWoIJGHYF58THYUr/RSW8Yy89I2PkzHsq7
FKSUXTjbrik1irFDTVV6m0ugW8l4X3AooKjt2lA77361MHKd767tXjTZ+9vUqXaRm5S0TA17L5mX
RdN+OzERE43vKvaBzc2IeRFxzGmsG9irMj4yTrGbqpKXMQN5lZtI+0o/2k/rjvM79brqGuz/W1Mz
L5eUq1ONENtC5aeSg/pgetZJoEw6mpK19VhPfdhC42X5NMfLu8lmeHJpu5LfvRVkNtCbeYX6km79
vHtTRosHkBJewAr5Z2wbGLmKEGK/61TopxTtZMUCuR/nfOu6u1LjeF3GXiG6JXpctLxZA14E3rCW
95/RhnAvGgYbFwM+1WHxIljdh+4wPOL07TATUSa2aiiDfd09lqnf7TrlzNScbII6kn7euAxOQ5ZH
JxKhYC2q5IkwrDIwagvtrGEOwPlWoHjCyIeWhEgTc/5ou/K3y6cGoZR7W7fC2jv+Yu8K+g4BwpXn
HI8fiODquR/53iyzX4jkIc5CSGq8xjIF4F4exTAsBxmWeghQjFtkpGxiRPLomPjxxAe1kgu/nErO
crs8nS9RT0Gs+X/fZrB7z/H4/s+D5/UZ/jxNw1IocGTSVRf6mv94vuP5Po10ENqdr1PH9+bgzytG
OcAr1ki8g3RO+Nf5Af928c/z//Mfm8HG8I7/67v4503+84rMd3hZ//2W2Iqy0AV+VsDENDk+1g9z
fvV/3sj51YzEqcvDnxcGoMES4nxXmTtL+8/398+Tn2/98yznS8KdWs4HDtKjP7zHjtWfSJCrjxXI
7WOnTzXDTNqczpcitA//XPpzm7cA6AU+9j/3yRBZUVX71z3Pl+J1pP5zG771YIoy63C+/Z9nOP/3
nwf/ea0/j/vraWxtlfXoMYADhzr6Nl1pCjTEbv68EWlodCDOz/VvF2vFsbr982xVW8U7Y7Kf8jPc
ecjFvPN6AWQefvP5T7YynZP1z1+3/bl6voRl9BIPqb/76/bz48+3nZ/kz1XMS0SDJFVHuYUX+/OP
Py/257bzXQoKWVTg13v/9Vzn2/56mvNVv5Nyoysb7n9P7+VfH+Ofj3u+fn6qqm+ASvz1NP/c6T89
7fkxhAScfNVDgqmd7qQqlmW6pQFsWK+6UUobbf3z11UxdSbRuv/vv0exyxbClvy14iLa/37Q+ZHn
P3/dJmqoN+R92MGfV/jrZf489q+X+k/30/2I9/TnudAXylN7Ws43nx9gNSM9wL+e9N/+/9eLnK/+
/W/NL5vDnPXb//gV/Kf39R+f5nzHP+/1fJ/zbQkKsu3omj99CmYFnS8yQp0W2qYaO1ofemm23W0M
rmn3z3Axms+arXBVXyVG83QeDWpKeCd8lfXRMgnXZAan+lBuCY7RKCmyZYOFsU5i+ZYT7qPDdbCn
+9tezMiQgP5ziWpda7HFBo0/6LlNam9zbeSUzoRXPoqoxUKcZPt8Gh5lT1qUo1HSBDxJG1Gh/usd
YCLRcKP0+somf4h2ImtmVc443odv0lkgVKAnwLrM3oM+LDVAucp1Z6CbsOQrQ0T7UhfffjE96o2f
7xKJKII8YMRFxMDNepRujZJVUpxjxAOH2aYCjOnSJJcOKqireO3D1FgJx7m8LnW0ADSx8UU6lXEh
WArTRW+24Emiu0b2x0nM7gb0k7izPMc4LKRImA7b1cl9YWnC1gYGHBJ2FjrgjONd2q0rMXrgQ8lW
n+80rNmrsNO7sQydaFl91raR1tHLpR6DqQWh//JkWsUR+tIVKl1Q1cp6A1t2quu52LGASrf2aiWm
/5zEdKSyhLIbO/Y6VNVxTvpLqhLsMcg422iiVmGc6Rth0gWIOivdjZLvzu7MQ+QlyWNMD3FpDDJP
Ik+FK+pJeTPBY9MvfP3yyhv8N3rqtEcH/zKe8wxkC8+z5jCQHjHt6Z1dGoPA3go2YDO3yYscfjMs
poEQrAimxfb20bKBFNEdOoP2t9Z6sPYcvmmLcnqjyMBhbfzMWnLaKSnqoOjUt5veljFNe3SBPNah
lLw3tXm+N7R4TczTWJkXS+BG+bsaYPbQvgcMpFEgaHqgTt6ij3sL47SHRmNrWHzwGF3jIffuptRv
D57iTU8Lms8YK8BJVPzQzc5MXD+gB2kC/fJwcxecS53Bzj7RfkleX8J2ulqPICNzOlIJlh9a2CyT
Fe0Bab13mhtd10b/JYkKDAxOvwAZ4LCZZqRySUJqrCUAQUJWuqRNMWL49DeWUhOxGeXOtLB1L7lA
79zNNEVKeosoX16iNEfM74DfrBBezaXOG+a1HJRkYdWBkeinYT61vY2OTtsBD4zuZr3bLNL7JKKB
VEQRf8yDtus8UB+jzrpMN6+oJyQXSYWVy0++tVX5Wk8Jde1pefXlLFCfHHTtx/UrxCepCRtCByjh
Z+Ju6SIvMEkdipLhcSUgJRA4e4/Vd61Rec0HMqm0/CuXer9bgDyHFB6hUHlYUjmh7QyEYgvGILSG
ilqIVl8unNLB2I0UxXX9Jp6oTpR0X3vxYUtCof3ZHbZ9+6By+YSYvgh8KpWYWt/0brimh0bkrdnt
im54rkVEVrbKqIxHkGdQwbPf0CeglDFO8W6m3ZG5ycG2NHJJpH7vZNYzZBdpYVsrCvZIqpQihDVy
Mj093grcqbqJ4LIo5hcCZz6iWJI1k9bf2fIK2WJEppZ8CdLoQ2U8eTJ5gklSXVRpp+/GC1/fCWfw
P7qp90LKVRMhtEFWsyCHQfaL6x40m/OWjfY1usyXASyrZXC3Uh+vTIH+rlss6I5IWrpGXUboQyhN
zUSJJ84mXarkMH86wx7G2CPpIe86zPFQdPOtlQHp6PEMOlQSMUkwdq9ULjlUiKTWjJ4WWjbHRNDW
Peo4Aqb5kjZtgxAGm8WxmbBgYdMChsceMYHVhHH+MlH1hdns2tKO7lCjYK+OQA+sLWRnwnJP7CCW
NSoORfE6xiTM6T4OadVSjlCqfGlsHWBNN4fkBaVhnI+kfa1AtBw4nEBlv1VaQTSfcTdMa3H6ZYDt
EEhSQByFICI1vmst/y5T40tJkyoHgK1ekN7TE2NYjT3LtTLKg1RHSOMVdLWSOX7VUSlMJbpOKBUP
IpPXYE+DspovQTv/mIqCFTATFQAH8BXWO9EZ7XbSHOqaooHgSt+1JqcNjBz71niCOM6kQBxa7qwM
vozyaOfEQaYfW7rqrnIxDxX1dZlT2DLdo5QkDYFErCfrNvFWFJkoDonuSmCsgIf7MUL/4Y2njs56
7FTk5DDrbnszQ9cOCT0kO446jtbN6BsIbozM/2LvPHoj19Yr+leMNzafGQ55SMP2oKpYuUo5TghF
ZvIwh1/vxb4PhgEPDM89uAK6ddWSqsjDL+y9tvblViz4gn6EfWqxGRjQKEnYcWP9KIx5J1tIRqUA
FD4PlzQqnopRhxyRIUSPkIdMVfYW21xmWvnq6WVy7MERw4ZX1T0a4Mfczp6nuc02om4eQW9/laPz
YkLt6RkN5061dcLxMsPjSxm4kkAgNobjQFlHRlM2bFJLljKOAAESoFCJnd1AahtjyF38xtb+3Quz
R0d1YE7sVaIPCFyzfSOyt3TkmkjaZmt21AZWf45mREQTPje9ZqiVKvM2hhpq1dyfhGDa2Z6uG/Vh
xq4vHhwk9uW05t58n9rxPWzYCcoMSagLhKCN2fjm6dcg4yerGt/6av5JWNL2obUDv3HoRP7IfpWN
nF7eK1ylXayxHU8JguT1eBAzgpRyjknYNsBi5hhehRd+NG5zCDtsOUw3/cLNkX608qcRzbxpecKu
oInHZEuyftKRW2gAtKtCB2O0eITa4i4NoScbCCN8TFE7PPmHt5xIVgZk7qEcWdNjUgvX2gRCPop5
NmvmqYKlee0DBO1CmvtFR12poFgpmZ5a+0vPMR7pwyscxe6gq5cYENBKn7Jnr9ZOnHwPMXnsQGDl
Qpi5GooywTbhXQ37sQy2zb5hhNzwsnBIIJWIsVytBtaE79HEYrCT6hq7i3qhbXy9mZzN6J3TsnzI
Ogs1g1lgUuHuHdzgJ8vGY5kONpTX+gVVyNn02tsOXp/shjvVhu92jpgAxEOxTobsTXoe+gPMnutm
ZqhlCWbDM9dGKnRnxSH2UtVQGst29F1LJ0yj24lumiE401LmV7wBqG0wA+GZ4XbpXpyWsdycuSPJ
JCXpbAxIcPnwagr0nFYePpZO9qMW40oOuRvpdfcUM4jf1xFbFQQ9EtcCHgN050XYn5BugZrognds
MBuOXHPr5BUJUv3Fqr1LW6p0Qwypo2UAsSpW65aGrgALdQ6vjmoBEpY12wz5LV5kycsoJQ6CHJXV
pjOlt2rwsDNnYbOaP6CnVlxziJnQUK9s4Ev3be+3gdM+8oCjkrzzvvWx686gwtdNW9p7N2gfNTHR
zXndO5rf1TQRYWQM3XvdeGSau2w1Fkawh2QuY0hDkBPAs7LaIJvn5qEIq9AEViHrM3Z9CFLzdJ/P
vXsg5vdFUtQDCEQqr9CBUxtPA7dn2fMwjM8CP1YfDjejl3C5VPG9wfGzAVWE/jRIWRNW5zAuf2UT
Mx43WJen1lPQuESXFp/GiCplJsRkMjAJBbG7Zd176cLq5FAshgzZei+8UoKsktq+mHH6TK397DoL
NCskpWY2xy+mUixb3H68uh6PGmfapG73EaqYp7lzp4UJ43GnQroNdBqgp1Mzu7X7nG2Tk6Ur4VKD
OQSZJGH822890Z7s0iBvwB61lTEOT3Y5+IZpg3nLQSHHkj7Y6W6xobLs1dJbi9k4O9dPRmIgqVNa
m2pmizlH/Q5drtWw3zbc4gkF0SedcrW20wrZK0CwteSi0X7NwPyIy/QQOAsfMWpPSlxzpYu1FyEm
znIK0dkOEdylLuFEyRoU4aXuvMdc635Y7VieOMdjAHlxIjYCgSVWI7/tw9ukFwIRSfU21smxK+b7
2WI406v3ShB0MoKbQkQVPSmBZHRUwZM7IKCt9JC6E1M+WlkM4C5aDh2EAOIU1itwXp1pFRf2R9KR
idgP01qEjrkV1vRo6piXEu7AiFc4FTGYelv7sRGUkN1FNlnuRwY0Kmd8n8cje58n2Er6Ks8HYkMN
XicxiGs45pcJK/PSJEH1mZpLk9ovGowBaON86PtXkts0Y+voI2sAW3sQpYDKSDvGIUXmrO7iA52e
3cW7OwS+SlMONs06AYR+6yPr03SgkAdm/6BPgT+1BCVOYUZkTE1FaHtc/WBmPZ/ChEiAKKWgsnhY
IOkrU+vXWtJ8nbH7Yan959xcxZVtridTv4tR16+iSm5SWCwrzeMqkbb5YbvuT8x+CatgebBMolQn
02PzYNxXtod0yvAQFVtY59LSXr7AhwjfbhBg7Uc3ZTFuTmsDUaQ0IKCF6HnXBggfJGLta2JUhzqA
9opAsSoR/TWZekqy4hLpzpEIt80MIm8ztKDdMQ9XKwcWzWAkm1XZzFdGAa9KfE9IklQ+w04tEZNZ
TXcni+FNNsNXnLf7maW2Yxrv6DvtjbKGFBZvtQrGGlvfDGC34eJR4qFP5V3HMnQ1Jfmlx7GksaNc
lYn3ltjoT9A/PQbtfSd0FqG07isSKzJWfcGGpdKFYAogYGw+07Al7HrEqKHLG0XX0QOWAPiu33pi
eDJ77Un3OsjY0XSPw63fgDa4ywNyYvskONBqvbrevcusHZFJLuGiL4aFNqHApsB0JL4k4n1hWNtH
ZGOrvu52BMCjH8L1nD1VOECPOglGXJPrGrCTT5YXnViP4A2/QeFrpsPk+UgQGSL3Bp9fGM++B0Lb
LKQ/VPqrlpERVAMJC0bSecZgW/YknIeV7JBUtV9R1Wwm2zpQX+AJp8AYgOZTVdJ9DTd6eqCStg8g
RtdRH0MVLXuHb+P41Psavg/vtagsNHhu8j3J6DVqI5/sdKjMfWeR/WYiuppeShFnfkBgORiSVdEv
uZm4WpyE1Z7oXtOCDXvAtnMTJLxrHnlLPBAG3I4GFk65539LFvGVkz6NhPKu7BJBqxooOXqnXXtu
o1YsAQDsSO8oym8VAE9OI3Vtw2hrpXaM6XU8QbH/BASxD6Kko2lDj1y1X/EwPaWo2LZa6RF8yB3v
e5qkN/S4lYahuRbT1iM0eZriEK1nW7H5InlJK4NwDX6alHe1SjDZbbKAWUgcf5dBdtYlmiZaMJu2
3larOW720Vi2K5c6e1WX5vdgYerIngx21zuEb2AHtb2cR+YnJLKmBO2W7IC2ssy+kwyr79AP28qM
rnOIULXiw7pZ9vf6DCTN28vbkacpt+IVp/JHbAZb0+5/QbJc4Xr3sKObCwRcP+/ls2eMp6nWUHJU
dPGlVd/0tUBXxvZPsr1KCUPRllF4pKZzZuutnxH7BBaLPo1l80opGI64l7ljFSKXQTh+HZKDlXqr
fO7CDfDpg5HpT3hQSTxk+/csTLQj4FDv2ujbG18q13pBP/Moc1JzO6grNjqLdRMQVIioA0USWkpJ
t0DBy72JZresdtWSIvGmOyb+D+t5zDuNF7S+L3nxGApad1qWTptWWK893A8jJEd3RqvFO+OFZywE
j+Hs7I1F9ybCqKEUXlEBOFxZvB0mmrOqA7rUlrgee/PWi8I79cPBG4SI+SrrPEb9HWGdoDbJDFsl
Q4WEQH+NwDmuJpMskGx4HNEpbKcovk1kf7Y8dGTgQK+CNewC+DsP2LzHyXowPpBSf0icy43OhZna
zzJyHkyn2ODPv0TevEtbLCik7jQ1dwspoYhG9o2lv3at/alJJCH8XgdMVVvcuAxjEp7/co7JKTHB
pXbXtHIuDQcAudv5um6Nt2BpXl0tPM81Wg2jPKemMzO4a75UNS5ageesI++YCSl8aYA6um4jFgm4
WqhiuqL09jMZ5ihLsmMZtJ+F6O9U1JFbB/YRBPuDzASUOqdZs6SgpkJq77Kx5AfTtI3Ikx8KAIOl
jNmuRFJ+RXm0T+z0WOMt1lP7O3Jr5lSkEG5EBnBrjHfmpK6pk4LtB0Sq+hE/iQ6Uv7Q/UqM51iab
WM+O/STFf5u01mcUFHd1TOoeeMwuupHQEJqZPAwN+g043GgVg78YrPug1XBnBL9zoT2ai2cNx86j
lr73aBzs2SQIWlfUXCbazlxtrNb4kl17ML34ASJOeCiL9BvoNi92lL1PRv+SFlhVCguncQNr1o2H
JbvtUibxAxaKD0qID32ROcuSCCQ1vXcqHMDk8yDXcg+U8lyK9WxK5M3dn0nluBs5MjfWxGhWj80j
qnWmCdG7hyVo2ame8ywkvtS+z91BrKSuvc3hADfNO0ZecTE5woGi7FqiA1lcA+VEsAj2+TVe0HS/
la2+bCv7DJQKKODLu1yrVkjYOFwc3DEB5g+nOs3F4AfYXh0mellqqJOV5TAYceJJNCQkDu6nAQtT
ZAQvSYIq1u4gv8yDPMWzsFhTI6bXynDnVMWw1tftPEIahuK9hXl4ysriwxHVO9Lxmz4PXD/mOuUO
ecHtIH2tIy23vMSdG+4ABq7l0IU+yc9rK5mvWlAci6yfd4CSfbuD9MMjT/PhV7smdxcqyp78PxTm
i556dLHYLb+Usrz7UTK8AdNEV05Fx1VcXCxgkuTMRVl5W0fta9SjfV0uwXmqTOJ/XRwZDhcKs/wr
dr8dE/HXgBAnJrc3QRPodAnmwOlk+HZCsrHIH9rIfMtHwqTKNqKsHdTO9WYfSDYPxiJ+QL3Ac1hn
KMPwWO3pxh7aKX9VLQksMn0c3LY9SPwgpIUHGwgCr7Y61yp4ozzoDlFEiRIwqD9rrvBrdFRrxPYp
KCZzX2uCsV4yWZQMVUgsinYuJVhkes2XMWe2O3dySz42Ocu2Qw5DixAHQw2TcZGl+6K+FCXJWhH/
AAwr7Yu+dzV1/SNBR+5+nLWrois/hHnKENMNj3080DRqJBWQWEEqNaJ7RZ7x1OTGUcvQMldzFbKJ
kDRqbqSTtWSA1vaqgw3TGukERH4cYPm9NjVoaiBzkAPCH//6uyDfJ9yXrG+WABny8wpl8qxqbdr4
vNyRbrwBsv/qivjC4gdop8RTVXnToZR5iuNAvjvMkQ0M1Ctpddqe32c7GxSqHel9dW7ka1qb5zmr
m11PhV4PPMP6mgFk3D6osfzoWhBQscPTZ9aGgzB6bycDQJkTsJeM1VDF3HhuCGFPcGwifc3etG5q
sTBR2juD8YMbmJuGCjsPgk8rAaTIiMjdQFUSHhb5SEeCVTscS251xDmyDM81RJvuXgbyK/JMzC9i
RZoPqm6wpBZAYF0wsWo988VLrx1SBDzCl2r5dvGygbEco0Ig+j547rMrIGK4xV7gv1n3UwJ82LnP
1Q05TYAOs+GhCHG4Y2Q61Eow0pQ3eBhXtXS/65EgZhFC8rKzu2RZHXhazthwrE9CDwdcEBZ3hFcs
0aLtsevRPVZhRSDThGQNoRu3tXUoevHj6TbdG/wUdOJkOTAJJSJjZUjVcGVZBDVNGO9ASN3USf86
5g3l0Jhga7Ty3yGem0ubtruQ8bZu0ylbIblpXJTsByy8gZH+Gk/y4oW/C6D4pNeLF4GGUxFLw/GY
POTDc2BhS+lderQoRB5bYv0e2xKVcIkywyN8ABAfpPxs3CWxbrykHqd12gKpSxmxQIOyd4B7Rcf0
xenFlR770dHzlyZ3M18DCL3pDRAUIXmduWvu4kUKl6DI5E0k7U/qe8HkkCEVOk3Gnhh/Z8INeY9N
pVXHWXOuo52mO5RBfJV5stiFbXXX+ZgxJBKLwuahZ7nSh3wVbG4aoZEeTrMgLBWZu04dx/CDuX80
MlLldavCWQzpZwX5H/LFN4mTt7VXABWeFncRGZ4HUxzanECWKWQx1UC/R3aTfnQM+XjalORkErrQ
ZGV0CJN+KaDNN9vB/8q0Mtzxf9e3BFKwWDGRty2rp+C9YsKCcUmjdm3PGAcwDWKoDDNoehQjdwGY
FyBzDDs7XfN2/bXXFgRN3infK+yamp+1h9MTh9RVTPziuRvYl3HBwDROYXDUG8RzwO/qtLurcpZA
DdzVtT2UJ+byl9CGq9Axtxkz5MgDY01qKXVIeiw0dFO7qBJgB7pYv7Ss3XGUcohJYsSBal8Kod94
Slg7oXfVtp/Kw1wlGDTIDIlMAZIv5OFA2GBzGpi3py6WhiQdn0nrgIXRPrE14/0vZmBzTGSDuEmO
WclYnb41x/jqnGoLzqhuAaOtivjcSvanVc3QXlmjdqq5imGAAQtskXvSQLx6XuEX9lJ/lq19mvuD
nXKSZnH5XDiztcdzRn64KKejaJadUA0BvTOIexpkWlPXZvYKJmTvi4jLQhuEeWLfmBOVScjH5NjP
OdkGuMQgsrtiXQARXtmDwjfLLdood7klb7KRb5FO3MJWVttrIYSFiq464699gf/LL2m0DpS9FA0N
t/0mH59rh9+YHGqXqGcMZmPocKyxknHc/sX2SDKYMXy7DCVPIdEajFC4olh08674UUrImQUSwQ/4
3oaatlbFEWosVRYRc3gKXZTgSdjvBY07ENpc881OFDuWxVZkF1sPGWYU9Xy/6kN3RHufm4HfJ9ML
OIaz6mUPNSEp0VNirSgmVkQzAIExJrmx135FrvEK2OGnspxuI93uGLJDZXDomR6JGhNjc0d9m0tW
Ou6E235x6rqB+5xFvbvHp9T7YaXUqkWDujGrat8Vp7rgSrYDXFPcSJBZ1EVMRB+WY2EepImzk7LC
5poTyvgeQ/tDN3/7cf7uiurOU4lv29Xt3Dj6sYkxljfBB9o9vlqYDobuxwCyFKlEHJkZFY+jDf11
YMfs4J9Kop7IKe3Nq4WLVKHW/2LJs/mTfja7X6T2stNh7bVGGUutMVOLgBcO6Wt3ZslZmY9TuuGx
fUjIbz8CkGe3Qesjio5iNixH8go14hPih1bL9G3t3ppCozDUp+d+BFDV6EyFx/qJqChn5wz47kIy
WEfI/BSK2cxPH4LIbd8yhxWZ9Uu8+q1Lt08TzFOx78cXYdIOdPjVVpGnUbPv69KObsISVwKBbExe
5s3QoOct+zfgEWi6g0vapf1KdN+Dy0BfJYzg+1B7bBkKkHLnrUKzIMw9sZ76gPYwydqcNJ3hQ6N1
ryM5LXld4pDDndaEAkJjQ7eRM1FTpcf8mhjedgU1juG/Kn50a/hse52KxRn2BmfPLi1KWJ/ZJ47y
gK/FXKK5dMamrO/5jRKuKnxFtbKzXWSB8ZyrDaEX+1yHLVQH1m3VeMmxRJe8tir4SHgBJ+WduI6K
tQHy3Y/aYbgqrFmiRsgygs6KCKydyhuesAlVsLXCVBLDRC3QgajtREbGGWcZU38vUbf6rL5JD9zS
KiQPpk58C5B1gZkJvHxUMTjBQNfdFM46zrUvZu3Duxbu2b4iY9fEtW9Ys81j8SUlfFApaI3q5lot
zpyEyNFdCNXuJl4+kGl5zTVPHv/8FT6Vr95m8qCIM+BR4D4CLhj3OQLxVYoEggERUaSaB1mw7qeN
qjiHA2U8Jl2ccB3oL42Kho1hmuTnWHuXjOeNmL2XMI6AytTMtEuA3H4d0Mjkw0wttKrHsjpUY/PY
SzXvTAxIfg9MidyWkN0x2zlYINWOmwcXsYtFifhHdrVs4ijhOGMdVPZ0XmnpWzUU6V6591nBC1rM
+FWVUV9br1WrNAZJydcjgNda1hsVmZd1AOl/ZsyIo/Bz6AyYpJK1fNIZz5ZTkcvWvKuqINV9xGBd
gi6r5U3ORmyDhR05Mcr5QGnbnhWrkWnNpgRalmDaCpwea3h5TOtu3OY5IdxxcAVKdgkdehXaMnSw
Cl6sljKPMdBDe0pR5Iw/HLnA2KR7a1j1XdWljGEcSBwT+0/Bc4kgTzoBvJlBf5sEuMZj2+o3bZGH
Wy0D/1YZ7q+0e7yH7fPYojQTNeWGnFDYNljxwcB/kza0ry3orMmvdLhA5zz7qkZIGrpsqf1IlyD+
JjwNlnqqU8QULReX2TyOaXPyahQ++DR9dOZPRgrXgFDpL9HX+OQtA7TcEihHKtzZDNUqY//i96Fz
8JD8HFUyPpHbTcyL0ti2k9KUSvENN2DXRdoap0i2HUnD2wxJ9gghgr2pxMmPjBwN3nTTW2wPbBG8
RbcoUDhV1sEw+53ZbrS+vgAey4hN7QiuD25Uw4JYMotIjRGpjuTfxAb1khf2Tz2PFwHegCp1EwXR
CUNyseLq1BAENdtU4NNKl+qMPcqNQ3I25WyDYbMn6sNuDwbEpC4fH7RpNi4dWiBTEbxUxnu4FDbF
u/VjphY4Y1gRBInMzLlSHga8bma1zitET7UbnVp2aczcPkzRtmf0n5z27rTV2tbbNHCUPRFxtcR3
WQmXL+SsL+tdQ8ac02c8ygEk+5mh3jMnxlo3YlcytZ/Q7j5IN/psISpz9Zu7oeJ9EfGwxgeVbp25
AVfLEJLYRl/TEjZoFn4+swQJInCxMWFgY2vzMvdolhE+ccIekzZ54v2/l581fslNyLyAMS1D/8bT
8R3SVtnhz9iM940pf1TWvrhT88AWAgppQmKbJslD9nCXkVpFy2Es6h32qBqea0eAN9JJt16R70YM
hqazdZZA4VVlfBoBlP6qQCe2bLNIeEf4QqosHAN16Efn1NfHyZp2kjuoQL2Xc3AHjvZqdfFvbeLE
hmU97kpAzUOAe77+KWTz4qmQaXRR3lRiawQ8OTnTl4DDfS76ywhQAu/swPLEJ80VSZ0uiIelUK2U
zHx7sblw+HxL84eFputHs3cZkaRtCkN8ZXl4h1k4OsIQOo72/MdQflEAwijc87MDKDAtqnzXTrbu
I5sji5bBT1c4O2MYw3PTKoK0muoeH5iv2yW3fyqONU1p2FYaRnnQA7lHJlgWYiRLfiKIa5gW2oNV
LCkT4BSFwxSH8pYmzAl9bRqwQETeickGkboEyrk2SdmjLB4jVd9anbUZgTrwY8SbAR/txmVavq6Z
+TkAc1cV6/J1PMHQk1Z6TpzqLoR1SwKiYmM1ssQYc1KbpmxXtRqAEnXTzroBtbkn2EcDr5ZSlKlm
T148dSsz4biAvNOOhe9G8yWGX70OoqrwddUeQzc5BKGOUB3FkQGA0Ydf8xLTLGYjfpe+oQRoQzhw
FP0AIL5DFnpVAljBC7V4o03mh9NWN0JvCabJJr81qHezFncIdbW2LrIS1vZw24bWpxKn0OLUHONB
sg779dA4lMKGWNl7P3JqPxh+icp9ZoOyG4uQXUl6smhKo5AyYgzNG5mMN9GApHroUHsYBxVm+dZg
PODkzi0ppouUh3JUVfoRrgxos9p8aUZ4NxUDUyIo0A71ydornGsxWw+BldwLzpStK7tdWs87TxnH
gCe5cJN1V7Igc0AmJWQVW1jgEiwSZjVaG2SU/MkNKXYUupgGnrHe5oe4BFXdG1vZtlQlDBu9JXFS
adlZjPV3kPTfacOuIplXRnWfVV3HTTNhhSlf0d1/x6P90/WlH0A6t/RM7XRtZF82ATKs6Nqd6JOR
LAt7DGQMzzTCXufHyJbPiRz3umkdMGVWG601z/GgLXhZNDodD0S7wWt7/kVL7Ve64oHRkKDgia1d
8YTVh08k67dZ+imsBXCQkjaa3WEJI9apLV9msldq0AdYnYwnr6xRI3lvUYfrnE3nWQOTsEJo1yGc
HQkMdh/wWjHgzt0nve7PXVDe/EH5/3/qwf+SeiClRxjBv/zHv32N/xr+lP8j9AB0fvHz1cZfXfvf
ow/++rJ/JB9I4+9LPAG7GNMi5oCMg7/90z+SD6T1d2nakumndIUhPYfMgX8kHwjz76i3DYsYaGSL
EgHNfyUfCP3vnusxRbNsWxpEFhj/l+QDVxLjoMpsCsvi8P3vf7OFKy0Lw6UpXEPaum7qfP7r4z4u
wubf/2b8M1szx3PKuN/Xmc6gg60euo6ziCVl9YxByW7b11b7TWvr3tVJXyfLoCXndGRJntCIF25G
MU1hvO7d4kWV4kZv3UfywNIjHQ1pLdXv2GXn3gXfK5kJxdSFcJBg9WtIxpPeW0+dgIaCuXhpjgk+
LAlXn7BjFQ5BC8X8FHsdqVzGfDUi7U55JOkpS340Y/okPROCkLVAfCBeadjW5a3u28HAgl5RLVdo
+uCdQ7fMgbMN4ASMj8TASzqV6UYfn9i3AkeMxZ033bPKfazpRLW5eFySeKPauTp28tkN3g0ezMtQ
B+exLY6pXl9TA7WualGPdZ0DereHfBuBUQ8wgAfVW5PVO2A7fqO3KM8C+Sys6LaT6W9f88M7tnql
qPktw5bE65KXWTrmnaPsUw2Uzyx4ndKQnzkEqC2ARbMtsnL21kHjJ0NB+c483RAgSmlqvOQVxMIu
NFh78OjSGRZ/WxX5BTVoOJ2XLWgYfFh8Cbw0lEpeQLeY0x9kKaPUiZxvBGOOw7sq0j3xg6yMKdD1
ip+BtS6LtSTb62IxQQ9wXRwXYKV7EKPzzmLgKwDgsor7mfo2oW4d8lNc5DZ4WyCGzp8rRQPs7szv
ZNRuEsGmIQUpTchweHAqJyYsUtzNEuW3ssz98g8nAlPAn3c7oCkW6iWceB1UBlKgGt2XpCM3uSEC
fAMz4a4Jq6Ndjf06R8TukHGHWRukEmngiwMeRR9HcTNcO5T/6LkKPJt1s7FwfhFKFz6lDcGngUTT
65XFb2OBy8qSYl/G4TWWXDr8t2vdxuah1hgsR+UL9X5/QhH7FWSstgmwfUxkXWxi+hjo2g20IBkx
4GuQtAGMJ45KtOjEDDndkgv0ZdZfRhpr92YTbIzMY1bRKX1jRWjZnIDRCulNVKg1O6O9Nx4Ht7YW
TRKJ1rY89IE8RH2x/nOz4OOGL8FcZK4Mtmj6r5I9FvPJusuZA8Of9h6rMXwhj/2axry/qAdy3b7r
49pkNhveVS3B5ekUIBRdSDNk4ba02mHCgGcK1Hgws68RFY9SBWyKwrzHzVivwnt96BiyeHKJhUKU
sER6Zt4PJJYozu8xF/qLqjkT+i886pEp0XLjVekhi8ZwlaNaZQ7zO3qptTJNXhU2yS/2AGAcW4NI
uRP0FwNrGdfoCKdMYyFcn8XAJYJXGDMqKRksV2vGXAOi4LJxN4SEgaVm3rDmqfpK1gRazUMeugv5
iFtM46ZjFUvpCoHa4nKIrUfpUYX2Kt2jRzvO6WfK0iZ1GW6AXF6xF/vVjfBX1OTFD1tSjWCNjVt4
I7e4KhR0JW6auofwEwGoSUsyWAW6sygPTi3RtH4W8XnHTT4tQzYMfCjqWfm/FjXQo463UAr5aNaU
ZC5oIj6Dwg3wN9qkMd2Q+9FCqwli9LwDVo4hQ8TRvErUG8CwKgsY6LiLGnpzTk8g58l6ULfFEjuZ
N4SoMHCA95rmnxoHGYi+6pArDpYCtPKa8PPMbGxfhSzTTB3pjR45hJgZ951L85GEVbdHv6rWphqS
1VCz9fHM5Z7tKPqmWF6p8GnK65pwPO/XHLN0rTXZpokqhJV4ictUBahXtJPbkCdLmXmbRvOxxnDk
E6oKCyZ6bgDqgs8B8ks8PRUSGtuiw8RSEeq28lqxrZO44GGQsp5kN08xg3sHPiCLe0IKHzRC58dW
g0nLbEQYabnRk/TXKnOmP1oBBzmyr4PGO9gLsORFyMwWwphEPk4t1BE9DNqb9ORVddHzGkVqlwCk
I/AWXE3J8ZYPrMoADEDVZ/qKn2bNOgPHE/7ZnrH4ehAe04dFO3dDQrW1Yh97NlXwxeJ2HRoGy1SV
0NlmD9bAu5Xar/gfgDGB2NuWtIu7alKfKsWgjLHkkVGbucauwa2XucjCzZAEOi6X5SwJG/NuqlMa
dK+9x4/wgHvuG2TqU+0A1mVTymHhhLcSCf1ylY/evsVDgNqSnHDE2oLkupzEFmTF5Q02D9T0A8dt
IagcLWS1fx5YdsRbMmv8oKXWMJ9sEFoGHoPhxI4/rV7djLQBsit+I5ETpdy9lRWXgWFk37rGvZhb
5ClDw9jlwrT9uBeHoNGJWvSA9WR6dKoSrwL8FOzsEfM2pz3okoMWImYNTIdMY3kZMOsGic4JzOZn
XcEw7hAvUBzxnJr1H91pn6ne0f5nhM1aLABmdJFxNzN6CnkYoWrgKB8Nutqlo5z7uubhlF21xuP3
KphnyST/QIH9Uiv8TGzE45HnJF2h0vUfWyxMpGCEf0qtnKJOWTvhB5uAft2rsz28RS0kHppA9K1G
NTOGa+ErORw2XsrgZiEq0V4UW6Mp9mEew1Uh2lTLQg6p0Gj9TvG2DFJ7bPqZo8KF4Bl05h3gPZY0
48hSlgPSoZlYgftjy0Kjsc76Ezm9yJloTAIQyGuGbpzJ0UCbK/CyGFdL8r5mest+h3CGP49Dbh5r
VVJxZEv1lcRY7jRjx4Ca1GQGxfPUvo4QHo8jTcgaJd+KjdOdrqHMIs9w63VLGqx1sdtyqd8oGzRb
PWhsaeApXazGCDjdMLWwfS/OjeGHZB2Sy57+xuylZdOQEmwa12nWX/9cOZ616D+g1xJRd4wKzfEl
UTtsbzLw3oWT+ukMwK7WmpuhD+hr8z1SIhwUV4/WmgtJoKQYJUvVKLg1iV/ctGSfs2cKGMqqCIjb
hLWv+HEHg/WxjW+j0oOPtrMJ3eojP+qYSctVWclncnNKP9Uos5zFChUwAV0AQqpPoLqJe17yYm86
TntqzfEfH6qpbJeUGEYJU11QMvnO2HtHy4Ay0ipjTwX+FlU4GRE+bpom/1McD0cCCw2fIflLpo+Y
yZrlX7u3I/kREiG/dRXqRkD6s3EMGz789Wcs4dmG6A9n4XsFx6jMbpJEjJsOujBEpub4B3r8B38M
oJkJUbJYocFuCjy0NsFHRwIqu+OfP/750C2fCMidbvDYik+wnlh1NdkcnYrtrsMOBOCKyVgvd2+W
KJpt2mDm9dyaxjkxnLVmMcE0a5dx22JiwfSI6m9sxNXIIQXqMVJ+opHJzRVVYqyTtPN2uVkwf2sx
2BbLz1LwOh7HPHuyay/bAqLgE1W6mOxiDDEkGpJU2xrhEXhxXDF8TYww5E4KZpDFqOw7xgtRgWyI
SOLCDCGNT0Z4lk6Ltycij4oQHIr2JjwHbXb+T/bOa7ttJduiv9I/gDOAQn4Vc1C2ZFsvGI7IqZDx
9XcWZB+q1afTfe4H0wABgkEkULX3WnNppdB3ZmQ6R4/0sqNP8y5yrHHv0FKRRfEY2D+csQgem5nm
cOP338qSaXDk6v15vs8i56aqUUya5IwfeRY03i+VFzpK+3MVh312yNok29SSL4zX6CPq60BDzKkW
U1cwxHGyn8savOFUeTEoI8zAeWibHJGgjcdlCQaQXbjhyXXc6pSUcbcdhfu50OZuXfNlhZjhfHJ1
p9mWAjYM5EIAMbpJJsJlXVBn2ThF9D1vJ3HU4xHN9+uilVorwECMHQOeR5OVOBpagCsoo8qVDw1o
F5OedkwA067MxbkuexqxCdSs0KbNpNbEEKvcOqxKBEL11br3Mu203DRq8+vqUD2bMVRDp2zdDRMV
lMl5O5xoGRgbMRAPrrtOT2xEz9zQZRCQFvFwdoKIUDph03uT4Q2R2fYJpol9qvPCeV0iONRdWy3a
3+W+ZRd64kdi6I4G9r3Nco+pHuQUADxcCUSta0hTNu3rYEh6KqvaqRp1+TmVQQGLUndoEuLdgK3f
n4Z6cK4nTTsnACnc2Roe47bRbtrcPhWDoPZqDtmpdjvjg9YQsSBKJ9wtq/Yc3Zg5lGF3YGxWDbr4
kMWJcQZLo9BFGZQZI6+2me+pIGxzeKFvuXNHN71PbYGwJR0/5xjYnquO5kGGBpgyp83wnPg7si/A
erjOhzf1hbvXafnfUJvelXHRqvm3mo2/m61b0EBNx+HL4vkm1YS3s3X0xmKGJtXt27wpdrSF1Vw1
Bq2Igc/70ElGNSaGpZimP5Vvrl7/n+e3DLTyjqe7pv6uWuBPlphoIHUwEEcSc+sb6TKYZCKIEoXe
75VoyNLonOgYYGn7189N6eUf37rrGI6wDMyh3runZvCvWXgmOyQfzBPVhLHBYDFmE0Za+E2zpe/1
qAn/l/j5Y8nt/De1L88zicj857Wv9Y/sy/BF/nhb+Hp9zO/Cl/2HjsgLeaFjcyJDnnwpfNnUxFwu
oA7Zv2ygJPU78dMn1pM7XN+0qIyZqlr2K/HT9P6wLCziOscTnsl05b+pe1mu++7rhDbLMQzyQzkZ
UaBz3n2d0gSHqDH79R7jB+1o4iRmo6+3nuMdB4bKxzi3mw1fLHCgV5YPGEXrnc0Q18Xe6AdgnzXh
PzQt6IobOTZSDXNUoorqBlmRU+rWJzuBFbfVXYKMq6YNT30B3M5DcVTRWqPPLtoT/rFVlkbnrim1
rRa+eE4F3w5f6qpBfnKCwMUcQWPwb9TRF0wB3q5xOfPZEzXvCq6uY9kn+tJFpIMgnL0Qtm/5g+kp
ZsdGjUZ4i6u095FjNp+skcJ0xdsyGJ922Qv1Mm8dWN1uHGmtwK3CuBS5z5Oph8BYA9SUUtuUfZFu
pNDdTSCZOMwBvYrC3gXM6R/LJAN3yawK8TM2hCAiwX0Kd4SY7io3rq+lYePf8bja5+MBGsu8d/UW
DGiT3hHn+QJRy3j0YujgxFYGSS7hgU5I4aYPhGxCBWcWRCdaMuRHaECDDsL8WKtxf6h/nnWkq+iz
EXbZj8Mgqg0w1/QxCN3PRN/JDKefUx2Gtok20jJ+zKRkQAKsboxMGDjRfWXjbtbEouhXsolfunIT
h5pAWC2JB8qNcTXFLW6XAWhgW9GGzDHSI15z9J/pwIjXrChUyKR9XOYljvLEbVF5P+cizNbzyFmX
ULFT5DjURMPvNthdeme0boxI3Mte3Ntp16x8P40weUf4E6BkbW+jVNzIdBhIdE5/YuzCtH2cex1Z
H+T2a+QEV7nlgOcjAshtIAE3cjpxhZ63flJ/N0rbJvuJtCx0c5jukvwu4okwq+l44VoErFycOiHu
6VDBo3PPQd9dG6gOrqKxeOyZbq/iQPdQzbfoW6rkirhBpHFhc0i98F54+bmc8rOtf5VVflfVTC/A
19D/DlKaNKq9N4UvVLIOU8VoS4OXTu3HNO/TKX2pba4O4AIfu5QoZ7R9zykFJopEygGEjyjCT6LL
de5q+06nAhHHBSz427Crb0cTH4LLsDkNeOd9R2XCBifddAQmYMjc5j2WBK2mAtnpIdnbGUpMWnIw
j1bkCsGFbgm9y/mNX1U9gU7DYKH1dvcdU3OC4ofx0DMZDXPKJAaU3R0gx2rl1lJNGKdDnIQfHIPJ
c9G20En0/GfiUQ6LTg3SnA16mtvA0o50ZlGrSZcBiPe4pHI7Mj/nurNDdvOIk6190HCK+z1SQaDF
z2aVbQgY/0mvKchzKh8DgWfejDnRppPXOD68zUcaaKihRqaVVspFPboGFiw3WRqsylHGuzarKKH7
6GyaPGH4lbqwvFLAITnKdJdW0dpBVduknGpSiVW6+ooZO7izb8wsYhZgajfUf6Ntpc5tWjxrhEFg
tgiMj9MwllvyIh9gymtrgQsM0iV20gnHkkIDmag8JHR2p8SzQPN7M9AcpZ8/nk2MYVeCcSLd0ync
RGYhN0VM1gXMbfpoE2cnEte82rf2zJ0B7E/NNkgZrrtdS6k0Qq/Yz/4Wuxg9e0JR4uixRNRDYa14
hJFcY3fIf2akBu5akq0wm2BRiI9azhRreAyaBNce5RwgGQZufN+4c2sjU7mqN/10L1DPtoVyEpuR
gz4zoN+rfyPdIl7nwn4mF+oxDjtlJLPoUnaBc3Kswj0lI2nnBYS13kNSElYjmHMm1adKzAQp8AIW
ZE7cCcnYGkBcq83f+5Q5YYDebxqfEwMOgmOg3+ihppghRErwovcuYoGdj4NsjYOL64YrnZMQNig+
WsWMJaU68Qtj7E66MYIfyPA55Tod3rlEqhtnxioNEtWVqdMzqAZUhVN0yLyepOPB3nXegKSWRFZ8
VPGsittyVeClvMrN5qdwKYpXxOqdGiIVTyg9bNTH4k4rbEbKfUwFSyu0VURGyynKgGvDADNWiFqT
fTHMNy2tk70my2vc1voJEJG95qOAPstgOar99OwW5ke/m5MdZS3/NPV1tSeMCV8IygbyO0gWkxah
ba3lvL4KqV7K8nrq+WfkJu5xWWHGMe75or2+yiJKxxOc1niHqBwVPzjlqbaZGC2LdewcvPbZ9sv5
GDrmh1I3xZqUs/3EMHIrLXE/moAWaTn1y4zLbczjslSoWZiFJv+qTWydBPr+Z25TEi4nSFsi+dRj
/uKLjpiG/vVKCouazWTdhQXQcKIVrjM1RQvNosDuRcesc8fdoM3X9UiVdRlW/a/5+m8GoD6Nu385
AI2bVsbf2r+VP/9GLEeXf42/vB2Mvj7+92DU+YMpg+N7IJyWJixDzt9dWPcPw6BFy2jTfB2PXkaj
3h++D8mBeZbhYSdwLvnzjEY9nekXGx3bFdSO/pvRqBrx/t3cxsdaplumYQvLpk2s3vnbad1kFJB2
p1Hfaz4YpeoqD3/a86kLQ8WJvjIQFeqMCBKPEZvxw8bf2vSPHfR8ff5O4BRdp2ATM/sK82Q/DHck
/ejxbVt/Miy8TvHdm4/5L+agwvurV8sM1KBx7FvCN9RM7U3LGFeNU3nQYfdkeByNiMprkyPQhGBN
P+fT5Ffnpk834Zxf2e5ey/UHl3iLar6ZvH5fa+1XkTcU7Kk65UQgDilOxeA6LsmiMJ3DRBdyoIiO
pkORJK78W1BoTUWMLNyfCFHbTCYwLVL0KvSX79ThJicHXcN97JGSEmXV5Te1DyV8sDsJ4zzQAra/
hwe/0rncqadqQ8YQ5tnDvKDuUruoQ9YV5h1egVcNW3UorAZHdByIdb5ZHP33i6rpiarXpF7g8oLr
YVvq9sZx85XaJ+ZwIQ0SAkrQJ7FvqVFqR8QSM3phuWa5wY9Dx4GnTrdNSJywp9+qfSJw3JIKesRD
2WxhFEYoyHWVXUPuS2ilQLr2iIxL6dehz617/kkwyTzaiv29ngcvTlNT0+IYMWraOqqOAQO/msfC
jqeQTGusQPvkX6vDieTU9c3eQtWv9kjj4b5mb6qv6Uo97dDqPwWpU2Ha0bFAIHuyym3DI+AkXgc8
x/K6ePLacLe/36p6PrpCyCK5ZsMRLvq92kQrfPl/3DOYbJKO/lu3Wd4Ax7HgmwRavFMfj3rv6snV
e7C0ZFPDuFLL6iME7LxV2xq0pj5U3/SDzkubzOLZQpoqAOhdiYwKuggRNzOA7pDOhhSCHJb78i4R
H6idrQljWmHviakWM6zcqFW1c0MkET3G/aRLpPlUNbOc2Ue/7RIo1ojh1f3BrGIqgnUyv8Q8hzpu
k/bbGIhwyuHUIQTLfotBF3qxelUOM4/fD/VEu6oTuu0Dhd7Ygu1G7YzD1uqwm8pSgzfwsBbaxtho
HzFTbnMerl6BetgAecj/bJjaJnWCfV9PW0wLSIf78kueGMTggM/CiZKTztVWCFDDlU6n+Us/4ort
0odRCz6gH2tJ+alekHUipHSu/Mm8C/LseagcdMs2DUSPwUHjchF2r2sJgYsBdpsAbY/EdTfG3brw
OgMqEaYFTLt0dSFYAX5AnKmBvWfoQItr0odvhRUSXQ0b2wn5wWhGREC1uWl6+CJxtzEHlWuF4M9p
Nh0hoHFKYHme/K+I87f/qIgjTLqTb87u/6Bguvkx/O36xxh/K99eOn897Ne109DNP3Tdcmys2xRf
KNj8ee00dB+dkulavo46xFVXwT8rOa56kE74sG8io/IEF4nflRzjDy6chkOFiauuMCzvv7l2ej4y
qbcXT933AQHZCF5QTCHTtt5dPPlJZBQHi+TckNcQ1g65kGbVYSdnYpKQzKnsfbo8RsIHze/49M8i
l3EtKgEoTQ3g/8j+ZuWRtjHtczlQ0G8iSvvLjWnF45EcDGuj5dNLDqbjaCp3m1/UTcazsFh4fm9s
lkWSGLEUqzuXm9Tlh6AtJwTS14+lAMNbmfVdnaMxSDwCK5cbeBXAEZdFMNfFIc6/UyUCj2wwcl1u
3D+XltWO09RmMqAcBXGQH2cbJjKkcLxZgAoVJ5RFuHMEWhJ9s24VaBb6EjcKeXxZXZZ8Y0CxM837
2E5LugXc0Cgp3tzYnRXtOlVoCkV5HHFWvN7EahW9NIbTuCGUjvsrBBzAWtCh1L1KXKXixa2j9cRt
9WX5kBmN3AY98+wrq6c58brodmI4pOODXcHQRvYy1cfaqn7dLKv4UYqNEWs/JX6U4RRSO8fy5PYg
O7RkPLleCQmGmrANWXSGMNpCGtU6kKPYohkc+fl1G3V4MPVwO8En9RSo1FXIUqngpRkUU4gYO0Nh
TQ34pl2EmaiK5A19NYy+bs3lPwnvMPMpNOqsIKmWWuoUOLWHoAr4YuMqpKocgKuaCrOqKeAq7vks
xkqaZKCYw4S/1fK3QVL8lM1tDbK1ENbz8vcLATDTpbOgMqhYO2cNcoVB09DhxAmsyVqhif3RlkWz
wazbHfk+0/lTS/6fS5f7zAVze1lf9rmsXh633IeVRjXvsn4jp67aX/b7N4d5v3k5bCgimz+5emWv
29OTnBP55rXarwzeP1/75fneva5l9V/fJyvfhpKP+/6ycy7pl15Wl6XlPowD806zCWVwt+8O+/oR
vPuY3q2OBUhUvYP2vDw4GoxqJxvSJtTPJV6QzOoG7+qv1XThPF/Wl31kQXImIQ/stGx53WnZtKzT
4dhNkG+gGlJ1+qvDvrvv8vTVpJxd7zYvq5d9Lq+maOsWDcrYrpddlg1/td/leFrY+VuZ+ufLXZeH
Xu67vLfLfWkjbilsTHzDFftaOO5TqZDdkSKKa4oyXjUlRO9OkcqlUMjv94tCsck12OD4kYytWHjh
SLZw4imI+HKMy9HerS7HShek+bKFzMsF8cLzTgpg3kIyX/b5q8ct970+eNlneSGvR7isXx797r5S
AdhTqZeHYYh6zpAv1mYAN3VsVYB1DOFYf12PM4cEqGXTm0V7Ckq+Yeo0+n4TPbjcpBi4cOxddbKY
isFX5VOGj+qcD0iuOMrlkvBmp3DZddmGApnYzD93XVY7xzK2U2rf0Lyoj5m68Wyver1pDFrglNgk
SNipuV82LPstS3Yzlqjz/3zI8uDL6uUwQ9z9OirYMh+xvrBhafDp5EXdH5el5cYufXB3Hu7+Nxva
BsBsSnezU6KHRflwufmr+9qU8y78l0690XG5DqoloX6Cy33prH43y5bQGPeV1Ru7sU1hB9Bf6Y6T
53kYHeKb9zu/Pm65V1u+1q1in4sMyssiDVA3HSE0BO6G/aqlYX501MVtuYmFOimq1WUDLnM0lVX5
UZdjfyAhqTkuN8LVyZksEuFtbD/8hOHWhugwk5bamNox1MksGr0mRhpnEgAxcHJa5CIXpchFQoJR
8qtejMbGisV8HN1gPvbqprB5v0XfHLB+kPbdKAi8WkragEk6gQJTh3BiUDfG2CJiQoJBNVxpuXoh
t6E1P8igZAKTlJi61V9/+ftO6o8MlZwvzHIn2ZQs2uoimJ1mdFM83hSSszf9iqAdYLItn8TywQSW
t4f96AKb1q2j3/kWEUgsRbb8tTQ5NG3SDgYeVXSg16bq0NEaZ6TBCJBAmVGyHmGBIo0vWXsTYTti
bNY2YZbDIx9UebRNlGuyoq9k29IEFyYTGmg55ZQ0Avw0arSmmjn2jxnEJabnGrxADzqkKCAAjRqu
TTWqA/vM6I1sYH5rah2o3+87l/Vly3JTzD57ViITKxMCGdJ2tX7Z/man5SDLepZpzlaI9vr1eWZG
hms/SMBlauajZwz5dtRaMFK6y+mEcuSvmzEmXq0azL2R7x0jtElCY/tyY6qR17IEViJnwKXWl0de
9mk1nS3vdr/sIx1yd8Ssg/6IK5LF1M3cxZxTl0W+ZYTUVWq4+5fbJycEP1diR3y3z7L3f3Dfssvr
sywPCeLhe+iD2rg83bJ0eav9iNLTmtDELm9q+bQub/fd6vJGYXjb8/0SPHG5ueRSLPeF6vK1pFAY
bQDKaXT4wqpLy2s+xeVxyxJIHq5rl8dcNr8eNs7MYv/uTmicHO7d0y77/NP7HMbwKzMzt45O90tI
vunLTRtKDvV+cVkHGPVrp/ebGyzfnH/+6fY3B32/65v118U3xx7FyK9Og6i0HPofti+7zjEBBo3x
/c1z/PXiXz/T5UWnk/GBomSyffMKlsXLLm8OsWx5v77c+ebhr9vfvBwzo+XOvCvRUvHmJvtzNS+T
jVVr037Z43L/5QGuRRW3mrOXy12B1Yoj2OQcL7FaXLZ0GUnzyxI92eKYx7uJoepxuRknn8ALdZMC
4yGiUi0udy6bs7ZiNnzZc1mKskgl92CTTC6bHeKddZpIHPjN4USRN0eEYKSDLYvL9tdnWtYTOX+Y
KwSBtGiRSV4eviy9OeblJS1HXzbz537QjKLdGvkI7EWK5+W3cvlFLKuwTGlDvf4uMK5UVJDVr3DZ
S88r2Hk4jK64nBbHoZdMh1/DMwY11rnceEULkr6gx+WOtcWlyDe44pXtrxutV1CgZT2fUxvsjdrk
A3Sz4+Poq/ksLhDO82p4Nqrh3GU1H7dJcgQrWuwmDW1n40UvjH2oIExU7Lym+4Hh6XvAhTyD7Tem
Zbi2jUe60PJYdv0nmEYYaZrJUMJVOM6WjzCT33DKYUr/5LdmvpHq3S3T98vNMsMHCxhtLJW1oHVE
Sul4W2UaMsBdml8mF3OHLNW0TiSA6w7duPOU8V5sezyh7dzqOoMwvjCGzLON58Db0+x1IgFh/Tl3
XUoRyyw2H+1hUzuUVv0BCtb/ml7/ierKpPuD1e+fy66eY0l54+87Xb8e9LvVZf8hVLEOFRXApr8z
HHrmHw58C8p1rk29zDepyV2EV5TPLEPHjehQi9Ypsv0u1zl/qJ4Ucj/H9cR/3epanuVtvc7yeH4T
U6MDfQrHoccbfts+IgOzhIMQGvt2ru9pydW4z4pk457tNqYfGwJUhyS7Q8mwy2b31CpUMWNUJwfE
SCOb2NopGTrG/pPJuOam7EMAGyMMEzXmKyuZIukiLpmrOnGC4OQJbCM342k2oL4Q7b728V9lJo4t
9CbYb3p6auODG5O00HnHWm8eHfE0e8BfG2ASSFeuKZB3RCffpD/nWX6sghEwXqVvTd/gZBqOL0Nz
Fz/jHCCCYTjBnFcq+eolacKvFMrJNIwwTlTOQyycs9c0xpoeJaSew/QzbuSatmOA+73gd+i6/bSn
VbkiKcQ9Dly/MVzAVw8K57YsXHFsSguIiNutU5ve9JUVKfi15R1mi56642LbDytSwP1pXpPS8dPF
+sXcybmtJSxcPulhPYEUSsaMoX2aPEj9OfO/m7b/AQjGdRL7T1DpIJkqbXemJgL8+R7ioGeUb1L5
pJTFm7Gvci1BbGGTdC6Z2mxK4PVXqHs9/EaqlaYXWNxFCsVX0wML5jwSdTdaSyhCnxJtCLdzwrR1
Diw6ALx+QVt2I/naAyqoP5X2urMyuiykp46+W52r2DllNW877zoiUucBzpIV34kOO7UdFERZM45A
WdWH28IP9+YUxre53n6vhr4DVZLMIIoD/3myJoOABHzrkwHWiNapGHIDqmOAPWkOiXcAmLn3knsC
kwTAGXCzXmTd9pMMSK/IGuKcu3ab+neTmqh2mskI3JwtQl2fqklp60MiFZ3I4KVYSP3ikX5N7Q9X
cvQImBg1Htdnu9JfWxH2fb78L6RcYn9D8UVGsni24yJixFY3x3iU/mF09jGAopWX6bRPQENOSfbD
HvwPCE92Q1h+nz3tK2EL5XYQ6bDRgwmjh7VJMkbiDf7WwjZ3hVecpTFIcmVxSsWRd/QEarCZCXTO
26I6mz6UhmFicABnrEH5xv7urfTBKg/ETJ9IgKKHiltsVTr5YzUnaNeN6es4imGTqOkr2utz6PTp
zlU/NWZWw7oQCQwrNbVebmROcMys0SAWamqihZNYh4BYcfkxeW/VjQXNNh8Se7+UtkdCLqT/2dIx
7klbg05xZeXtt9TzdmGL/SeRxJNRJXXXuRwxH0tC6Rkf/cyVJ2H5ysaYBji9xHzQ5ffMzT/KXCeM
NtsgKGs2Y20nXNdd/TCg/ncWy4S6CbTsQLlq2NlqSt6ouTrX0Jm4vjEPyjXGZXuVRJoGFQUmrc8w
AwoPPYS8vka5+JQm7T6RIzyPFNFo0jvzcQlVCqgQb4aCuS3O0uZU6s29xKGymxPnxnMSZwsF96au
bW3n+NlaqxKES0gQCXprVgMWuDYMB4KvCTkXVrzJ2mw+YNyhea23B2bAtxGeK7IdLYGzERXONNBQ
zwbIEY1W7t1OkyuUYBB3lF0k6T1zK3sd8j1mP1A68C0Qyry+zthGAxUN0HuYohQ6+RVmCaewZiAW
DdEXL2q6bcNOhppGyjyd9ihhV/N3PcWuKtRNMBO1NDyktAPxMaGCMdpVUc/NEX/XTRW6fLRYDwhi
zQ8jKZHN6E5Aifmi1BpSLaC7dNO76khkKhJ7DZyOVnwZcjBT3WTchQM+p45TAYDM5iucu5iQb3ob
TSdsvkv1vQ3QZK0hOVaRM+4RdxFgF5FMD+Afz043R2sbLNquPZShI+8s9MU3HtlCWebOJ1KXHb68
W2+UKC6r8INEE7nLfORzwTC4nBG8dTJMgD4t4jGjhj+GTWDyNEDvdsJibRNPcyJyO17Xjr6NJpJo
1YVolNZ1E0KwmMJiOI9j+ligMNgFDe4BLJU3GNnKB0mMSGhI+TzJkvNW3Xxe1uA0J1tySOe12X4c
0CpdCwN3zmzH2MkyLdyVWFP3wEVC1F0hn3rgEMPg64j2UsM6G7X40fbRMZelvEddO1gWdmuvnb9Q
EbmJZIrAhExsBm54ooPaNz/y0WLKmdrTpFfjGTj7ahRpe91FsbktZtFdSahMGL3NmE42WFawOgMA
nZBUaW8SgF/JMYDK0/KtG4NwXaAOhI4GaryBj4wc1HEJtsL84uOPpqhShndh9NUKZvtU1goeLStj
E43dnZxnj1N+HfO1g9Bh85u6LkdYdkHirawxHfap4R1su3SPAoK/YsWfpeV7O1cO5boY049Na+ln
O4Dlo8EzPGMD6+EPNekagQ/IFMKtNkEWAGwLCUURTfLsTMAQE5PwroG4chpuGVGmoAaPfh19dMg9
OYcdzfIqxu2cVoOzHydPHNsS/hN+sfbRJj86yJrboKhuIwBPhw7nBihr0a9wwxqrgMLXMc++FyZX
EWD/M4QY7zTEVncwcv9DPBj6fmBExnmiK0+zZ9j7TEMRbJAee61zrPWygY+w2LhVt+OkBFc3Tu+i
WNxh0+wfCxOSTtmED50WoBhI2unG8YviuoL2BoIseUDLF28DHZsp3FJNM58DiqIvjQ2EJybkHKU2
tLokfexN/Diu1R+9EduSgQD16Llx+0Xi7dYH7RjNqAVMYLW7BHgLltAM9fgEVlOXSCx7iySTvnLG
h8FsDq6r3SVD6d9bg0dAQ1+j5ztBvgTv0jfh1eiaIHIm/qpzJxnGGchzvPZDCW9u0+dpx9cq+6J1
/oOpOfltCg6/s3sSSjx3OhfVmdmlCcovEEeUd9du2zvrSAJXKUPrdnabASHBbTea4cGz+pBCHTvN
DuOyKhg+dwjl74y22BWi9jd2662Kiq8szchH/kTHOXIQO4fodqcK3KOhferjHHaeX+RPJFlfZ0my
C9NEnoMhJaJsbOaTLh+jWaKcFAPc84DALdLdypNorEdbJ1AhzqV2G+lTdK05nFq9l6kIwzsGEUgs
IW/tVYc1SUD8VSklm0pzu6deMcw7mRDc2sTdU+elNudM/JrzjDmV7unV5JX1U258mjtD7sOBPw9F
2DyS7vUiBtc8FSwjXGyGhPkBt7TnxzaOjTMJR+mu1UvxMRY7z+wc5pSU2A13tM9VG59QoHHx7dr8
nCTzdVD0Gs0ZgZgaQvsWkhfXfbJTrkyMxLvKis3zgAl7HxAtpI86cVt2az7VfL8QuNsT5rnwi2Qy
chsDr6DEWtn7JITB1ZgDjusyLg+QpL37sZe3fkJa1eyD6YvEuKnhGV+nrhYeo20itexUJRMVnCpx
n6DzvnDqo/0et0/x2G5NqJa8db5xjMIAj45hzWqcnd06/5aourSpQUaak87+hD00DV9gevbgjHqy
1Bodj620SD3lCnk7deYDBgF7wwkfOHfZUKS0Mc3bcdXuGDfLnda4mOPn0DqGI74HzWrlHnNjup5T
eKeCmftjWXG4tCDAj8yDj7gQMJ2HbvWkCzhCeW9F3+2eGEjYfE9ydp0rUM7a6MqnAjshzMqRszqi
9s8483GOG1p4It1LrArXQTTel1/dXPbHcDJVRmthE1NfP4FZ9ioj+poM8tYuc3p6nOjJDEEvNlXg
AWNY352HKKjOyC0YWyY6idM9R3mqHwL68Wvbrsp9OqNl4mzHaUqSRoFtFS75jyaHcTINLoMn2hIm
rCKCwRy+HXyumhb52yJnkBzIjxOM+LMV4l5l6NFvweGaBzufrL1GbJxIIsCx/qwE9wXhSJ3rfVL8
BJpd9v00IWEzPUk6VeNdJX5OlrZbjzeln3zhKMGpqLGnuC4kfIKGxK0Z9c0m9jFKM+/bzMFofIIT
i34qfAhHrNczEIB9mUd4uXW9ORgGn3sSWpsKVu0dOEQ8KwVOMX8m9E+v0L1lKEJ2dtb+HM0yekxT
4JTwij8Wsh/WucngkExCiBmhdZhn8xqoAJbs2uJrTP9qxll512fBfRfZNr8c7WdRmcnB0Q5dpdr+
JJsXeSr3VHFmJMktFodWg5gdDtbem6p9Be3kWmjTOeHy2XCyh7VF6FfiAVWHVJ6dYGzU64ZPNCar
/JrR1y1AMmZGIrVwmjcHLhL1kW5FfEDI/TUaZmPbJGRDYBGA04GIaxf35FhpXV5ej5lzH3fth8EH
hcHI19uMfUXUlBOeq7qCrCFEyZEJvJKhv29mjgyD4qcNK2VXC3wavlUkt5xuGG9URvMgE6jNE7Ba
OCytv+Es2V6RpIa303SrtRvm2NIZYdAzD2/G3Otugs+UIGBS+42kf+kQITDqeCNycL3t5N7Hjdbu
xxGEQ9jHEIEc3CQW9bazyK5nG044VybSATowzthOP01mtMulmz0VgX6rIb4o8ignha7u+PsQzzMn
kFf5qyWQVNetPaK6H4p6Y6d0/Fypi2NRlyct7PmpD1zyhzw9+zNx5V068yEHeG0xP99rLl/MxNjE
BdhBs2p/zJ1Vn3qR8uoL54sM0fqh/KjXbtHqR20e2yuy2/2DAfGM0hk6k8bp7olZ/4wDaFoBnA0Z
9SEMMUor22lJOGz6qY/2OajjJE3M/RQQ6u4p04qtA5Gvp/wuBs+7qUhF2SKsao8V+Nt28suTTZER
lJ44BbYBFaxOh7MbDLfEpBIiPPv3fpZ0132ZftDyB9vsokfHI22jtow7XQvnY9VTdJUlJi0/bBys
+tY1kYvnPGGgF1nuuYwc/zayyW0qSN3Ka4rNrWWdNPe7jj70JDDHg12o+VvS+NPLx6FDYZ/2bAKz
sOmcLDzkJK0dPDEw7RbhqQlpaE2NGXyw4KOR0lpuxrl6wc7KN8i4K6Qbfe7RQMu03o6RuGkUE8pA
LQB6Rk9Wpi7zrW8DhiaPTCNdBjc7gerjvoWlvcrC7n50G769Q6LvESJhWSeeI3JcuapkhxoTenRf
eu0pic21URoMEL2G5sAE9bgFyelkfrPW+0hsBFkgmyLF/ou1HberT3XcTl64VAuysApowh1WrSgk
qqCx1iAl5QEM/xPscYB2E0pXh4o4WUmaOFJk1VbjWDJyqTPgnlATrlKMfCscYM8ONNdzmPF7Enze
Wy4BV9VXUgTHe9J289Xc998NBEoROIddktp7c6jtzRRbP2rd/2FnoyApOf9GmI88kOm5pc3hXDMZ
BoWIlfqK6BjxbFqHyPD9J+EXX9KBkIPZx3A0GhVg6I6SilNft6R5MNOGQtjBx4JR0VXkeDSPfBKf
LAi1B8wnDAWj+2LekxfJCFHo2aeovalFMX0MwtkGMQ5Xcaqt/CE3PUin4XTQ3OTc992zQe1jY2AW
PdhRiX5Ya0+aNpBmIo1iM8NJugczgU5LHEK7ab9xg4wrpU5duY9RYhKN0G+1IWL860q+8T20CikA
djJcuo3jRhBCO8XbkLKTozU72B71eYLEQsic/Oy4Obpx4LmYksjQJRfuodDix7Fn6EkQULDrPk1N
0jN977aDNKo19yUbCm3QPYpqq2tbGKMD+Q429cG24uzWEi2lpeU+En27QpdLPCTORaK3Bm/Nnykn
AoGCX298qee83NzBQvrYDyXnm7HkUohfaN/N+oo/+XTTDZ51x6nfvstyp4eby4US+M492C7vROAQ
8mjNY0Rmj2uIKvFnEfUHJlT/x955LEeOrEv6iXAtEAiobSZSkZlMarK4gZEloLUIAE9/P/DYzPTt
PjbHZj+bsu6uqiaZEBHhv/vn+UdByEqtHUtD0sSXwrcSduodrUhTE22XJibi2aLEdNPQXU2B/uLx
YwVOHP5iOphvlxbLvGpnlFSjSE9j2j+UMMLvO8Oyto1nFAHRO1g7fjccl5Qf2kkMEUz23LGtMeNj
yy1HpRk4ANzIVv27IN1EEqkJTNWNMK38+F5Fgz7ovO1Z/cl5CT+xL75jkrWfB3fXe/IzX6BRNNEl
L+knmFnQB5u3srdahWVRUTcenhPKPW9TJimdNRTPZMh4/p1kPwzqKdFehUFc3rbYiEfffq4aakSK
mynj82/ix3H9JXbKD3K6xYNdcINy6sOEvM/11G+90Wdt7MyrbwTucNOlGfXWDUWQUZxtxzm6QOra
FNTawNeBONNV4LrJcQbS8XFR4xrYVgZ3WFUnX8ao6aVr3sxB3TXD/Dkl8qONhkMbwpKZ2vLaahpI
64U3lt9DkBytFz7lEXr+cLVl/WMK1RHA5CGHdruwDrLPoeq79KC0LJg6rOyLtgrWzpfW9u9rL352
pLY25AlQnyOn+6MSB05DFe88sbKG2fFsylleJ4peM0kkTA+3yNYtZU9QuUrRBzzHL5GeKVZrXuIc
f3aVGC/UzPhsO4cY6bYmnRnHPHLDDwuWZzDaF7qFwCdRq4MG4NCS5lM8MaXFG9lbD9EZnhfaiLE6
PHQB9ggKZQl8GO6wXoGBP2RyH8fsFOr8nXvyQxU44sfSivYYv3/0saL7yAxfMTb8zABdH2jUvK3n
QdNU5m41C4BUEL46+sUWOWM9SM1He0Y4RaPYOM6kgwwshrvevCpGXjEeXRPKpq0t9xbx7RVwDp0E
cVmjEKghaAt5UKDJ6d9OX1TVAT3Lu1XQ5pBZGUug+CAD0wCEizlqW6FZVi2XT5TpjwF9EHiQE7LF
tLbwzIHaFsuf3PDOWbQEWB7YsE87rz4Dy8M9yoUh1HB0QQJu0C+/Bm/6co0a2Rj5AGIde6dZHNvC
gJlh7jqTgIfbgzWD/83RsvntJOHH4tBO204Z1ym/G1KPtOcEzVXv4PnfuATYTcy5kr6prVqy8xBJ
yi3mUlBZ6t5X9GRwq0FMGXt99Ai20zrYfYSUp7smoHmxcHo3/e6WECdHwOyo/JtGE97BSoxWhmzk
p7C7uuS2reufkctGbqHYtqWJmpqaW18vXyIvDApfen8v0uHW1slXpPSaG6ZTq7DuUzGbJ7PxqIiA
iK4G3lGea50dfosyF+ru4sraZnX3O2xsfV3IEhdm9FNLNb6zU0l5xZQXO3Ghc+lXlz33VhkROfqQ
nV2Fy/sIKoSynHpoPrJQAGQ03Ozaz0gOjYEdy+NnAzNGnbCN4j37PAFcuBE8ZHualkpiSCIipSPP
omxW3tHik51L5h2GNbxS1wwK+uQ2Q/EhLCMNCuOPkcrhZli44/JVXbAta6ONNAkElmNeVPQKLiX5
4Zk6yI09Di+xP01kbbp732Wwm8j83FuGh/mMMvlqZGeW99wIjDeaZ5st7WQarBwlp1mame/VWJH2
7IgoUW/ZH0rVvHEka3+kTs25dRqNY2gvVmAbHaUEISQCWNFkl8dpOGI/Vhu/6C8enna/rB/Y3REg
uTdWsqw0dHMAVEdoRaxAYZ+ohhM3py7m4DmN5R0tpY/O1DMZANhNR44Myk49OJpMUFU8iwXQZuHj
8o5yTOax9qivIORMUZlxb1V3ZseLV9I5MAzVddH54yL6GnYlpX3pXdEWMO6kpYLYAQJOy/s1aiCj
g836CKX4GkDRcedzSOIc88XrBmdNdTAECU6r+4q0mcN8uyTjsC7q47x3I5sYdKfpTqDkewdmu937
TuweOu6/NI/ycyny8lSyPwC0BJVKv8VzyOXrot1IVvVk6TnZ9oCyqDkbsceEf8Jk+TNnSj3YgnEO
LToP2cBJMslYFFbVCqASbUuUJvH00Pttt8az23xMNQsDsf/32IYs1oHlaqYHcyYq3kkwzW1k3xaJ
cV9m3amfqO/OhdkHCn6yGTbWnS/rL+6IwmTiAhIfmCnhOSrTskvps6NgsBThF+tf9IiHZx6W/mzl
K+DApzbHA12TNEuAg+A19ftHp6lo92sYyhU9dee2xQ7dyT9LMt8blPnXuQK0N8GPDIZklvuxnZ2z
W/fB0rsvXUNFRhZWwA9E1R3bhN4ekR5Y64jHG/6XD/7xPRcfVTxidEcPOJJFG/bNbFCXscDkQoAJ
j81pcDTHHL2XmftmNcWzi+ZMPq2b3jTluNPCiDNMDkshP3QV2tt6iV+AbwC0M43s2LpuR+WijD7M
1ts5VHpd3SI6MpbccCG8YG7jY5m8j2wrLykV9rOBBrs4+S0aPElAZASChafaZIfnkzkqQouImcWU
kKZrvoJ8NHhHcj6kpSEMWY/q8iYKnZs5bkxmulO7rye0BMVXqoeZxPhU/S5tNewr55euC7TzWsVB
lcEeNye2/k1xHRo+MWBlViSZ39H1XDBLOg4ViD97ImE4LhPfRm0wvRkeeyk+Zr45khAuM1xX/yqc
uCXMLuYH7BkPY8d7q5kgZbSQ4mxn7RYwdHuXm0At51sRy+GB6kWkKuoTUv5cm50o9FuOqvROSOpL
4Gh5iJi9bXVUzCe7q/d1OhY3ph7eMDl6GyXhMo4zUHL3eVyqF9kPT07q7hKw5VHmwLfTxSkCjnBf
j3Qnp2wLb2zhP0X1SPBbocvFznhn81qtLMe4Mvty6kuB0+w89iyywk1ObkzN3iw5SuNHKN9LXJU1
wFKVdd79VDT3bLUhtcbWiXpG887IRHZIataqInnNbEueC1ST1g7FPc8wG+CGdYuFZtupmt0FBh/L
gQPbY49mRrDSfguadAVauV3feaW+6oVTNwvrDNKUCo+H0RLsC1XzPlCcS2leuTgftPgkh1IUM7VO
+ROtzHxuicCLQOzeGEcvGJAhvQqJwnQYYy+7TOMVaGaf089SlJsixTdkzyA9zGQPCh++GYnTrSpI
mBhcnu7ohP5zpqbhAjd2U7SD2AOtQnfI8VNnhrkbLNaEFGZ+5zL2hyKe14xHmli9RCsNsB54Z2TW
beqy9RLzGTcOOVBaUZB1p4AhZH7oTV51sb0eOvysvcyAArvoAYA97/YkXg5UMF8WSG8QYiVvJ6YA
jA/Yw3Njxv1XWptm4Mblvpq02Cwmb+jKBJqr/a+xpuM1XeZnKrLYFFuaBD2HSpXJ3zkAqCBbGE/G
hvNqp3+G1Pqtl/Zcu47aTXlS77yopI+lRtTzkpZDbAqES5vugxu5J8qcCe+j0PrNK/oaUSWrf3Vr
c6Q5wL4mnEqZtRTW1S8ocdDhrwwGGylY2zg1hgu5X9PpVVBv0tiPpsl7lBztCwCNxylsSRxGQp6p
DT1JRwOfMEe0z7b6uQwpR4cli46j65mURPUHzLFcDba7FDnE4Pamz9EkdTPWdD67n5M7oLfnn/Rv
0/NMkFLHCyVTFcw/On1pjkiAjkAUs7aWRfdyZaR3Y4GjTHYL04arJ8IHPkFiJmA3Ytkcxqw/jkMY
tHqhPyIyyy33L+zXub83onVyZdN9Mfr1Fsa7ZBymT+Zi3dGN4x5ocPptZG9NzeLswuptHetuyaZk
NyxVgOeDmYv1gPb7bq49stBNlo5ewykxAp8W6uNo35deH79PS6t3ZA4GiiRaBtWc6glCiWhb2NO+
T+q7lMYmo4LPKmb9ix+IYiprMA4xRbOifPQfFsD6Lwy8KA726ovT23c2I0SiAjBAFQdawlePWeF6
iJ3Vbh3tbeK0QfTJmgO3z8Vp2ivTWtqD+/jRBJvsNUa3Ma2J4jvbxQWPE4beop0kE3Eaku4t9Lwd
cw5N7xwXaFmb0zFAHPoRATsumc/HywK5ZKG+yEXIyClFmN2Ig//kQELh7Vrl3Y5eEW+HBrR2zBMG
b1p9NCBgzrNsrmMVvzPyc4jgflSZT0K7dK95aD80pjwbwnocmoxNpsovdoSNwZRoQUS+nv3pZ1HA
/axniS+D6IiZcwKEeN0H4C7KoDZ53kqWI2PeDr1Vv2fxbN+u3ib2riCPh06PgJVgVxpzuwfI2R9a
IYbAaoY6iF1N+sCj4NWJHUohXQ3hNXY2YTzS0GwgMXDay85hPL93Xn+hghu0XTHcTNFands7N1Fi
HgF16I2aJiwoeXVLkqzbDwmgJtNUd0PhMzdg/rSdUuoA47L7GGIOTzEowjZnuBI6pynEl0Rd2r71
QO3oyd+IuvxcfzfR9MbQ+0Mf9y0Hrx3SHoT115TvHNbQpnZQJLSzVwpzTqwfpr57JQC6W2LjuepH
fc5r+SyOXQZUJm4vJiDfoMv88jSkHSWBzqOfFNMzhO2dGa8wXFmm+6aJ95FXjBTWVU1AlAJ9YIxQ
ZnvTCMqUb9Cd68syMAhYt8DS/Z7lJQFH8/k6OjQzFtEnIe5ka80wh50kyAcbAMA0Pk0mm6TIV3Ql
ixzUrVh5H53dUvqX+uSwsTR1WdRu5qJbL5tQO1Mnxg5RZbnPouHiakRRWDVJIOWTje0DLyrLWhWW
xOK7mHmRNE8J266CvlzSp9tyxCCls+oq3MxnSaHjLsqXswxBnHBNtran916Egm2V+lPPjJ3pOuMj
8qbqNHrU+GHozCxvB5ih3iujIUmAGbbLM56z9mh4mRvQYVXvoh9hNr0N4Yp5TxUV5R7sXrpi8nhw
WOVuKWK+xDNYbehk4WF9aqnQXfMekygBOoXXvqTFreMy2AkFoOuhYW4QsymWr0YAf7MYnVO7y+h0
unPMc9wKgGRe+zmZYIg4r+c7enjg4ojoSmi9g7ub/1bzku6VmH7BW1QjRzUrHf1DHnFGtupxeHCM
Y41J6lhJ2qdTMz+mDGFGUIdbYo8UEVG7mBmW3rmOwHU0AwEY3Ueh7EPCjiuIAWTxp+sxEJ4JDtju
r5gZk5MMEzbfHjHY9lrCEGVP0jxJa5Vu4vJo9f3tYHmHLmeoME4xz4msFS07ebpLKRbDx2dkN8h7
T2nYNQeneRkW6gEFhYesvClCb3cR3fziF/ZLKpEL57Q/YCgIRhfRKIdUs+ncT7+S8XH86mfnfWb6
sEkU9h2dmI95QW2mPaOL+InzFXu5SWVYQ59kRWlCvp2MdXhb0nuS22zZG04jblW8dBOLbHohEtR4
JrO6qBPHwV9OeeLsSsbL7LTKhcrodJp3JOngqjPx2sX9RGFYRM1YGXO85Hki9Vm+Zxnh+zL9VWKP
bulIvaUWIChBHh8nlqsOHRR6d3aq2C6+zs0F6Nj4Ycc2LceZwGZ5Yi/m888jnaN2dWlEdlZo8ijM
T6VfPViD7M4S93LY8gOoiGJNP7I4fPoTuDyXHthq4HZi29VurLmuPilIaDZVK3c2b6+TkfiHwYK7
lapb8bPkfBrQVgjlHz5X4BQypusth0QAOH6TyWUfkQ86x03GVsb8k0xhsg4+n00RIh847vsA7C4p
HPPeNAbzHnXO3IwRwrDFWJjR3rINGckd0NdbEF05FpjRfhcJUAzGt/DFdnNMA4zS9o/CTPQ1lw+T
f5f0pXxjneDnTp0J0Dx4NXsZ0FQ8uYtc3FRZUumdIsyZC3p3K65rnaHFmgDQd4RW3A2+s4UKBeu1
Hz9CRoa3i2jzwzwND9xFxWHsk8DtwnNutGxOqQOA8c5/qO+pXnB2XtuPm4bz3SZrkzcq7U2jL17a
qbj26MT7Uof7kmUG9FKECdWhGXumW5Q+yiecUfdzODdbP6fOtcgfIQBexqb80buUDjpAnYGc4ljJ
aC5yGrbE0mEcNeOI7eucIgbLAm2C4QrWfha47c8uXRtd5y3b8BubfAQvhhgldTEexiljC1n7DLvj
jJota2/3tAgoJ09o31pPBqrLD2Xms8EqqM0IG5c1NchpUuKsR6YRLNRlKbBrgvsGCmg23NiC995s
H2e3WE5FvJZjSBtxeeCdOmI43PZu9TWy4N8sFA7khp9siFLPHH3Kt4z3Itp2eMWNUm20ANKPatC1
0Knjpjw62CpvMgc9A54QG/v0ZFZ4X/z+KjqeCcokKDZsbEZrYbHHefVVxGNzyCQFX20x8l7m47Za
5CbJQX27uHTh1bETYyBO3TufDZRHozLiX401zKsRWGIewdlXlzKt6XX27SAaHd4EtnHpmuJ3mAIf
4SQ9iR/0mjGdWya8tI/2MI+3rdv2JyM36ZWEqG4Xi7Pl3bZLLFo1ImBIxxxjzIyACxuEMuzRDOxy
2Y5Oat/F/YiJER2NJZUDXIktj9tuk0/clkWf7xgBcRrr2bkszM3mKX2syzUt1oUvsvs0iSD8yw+c
53O9gQDgBl3CBDRWbFbm2g43tdvgnVg9f2WSnBKVQ9FJYTHOBWgga7Uqr6ECSo4Ybzr6ZNS9fSra
mE5GBoQYuNN804r2OfdlviddAdJPcL98D9RGDITRFGY3ooFBTOUKK0if7PO8iU+2D1tFgQ/AGVVt
jQZxbopfVfLkmubCRD58tMgo7r8tnmVTb/Owk0fbm2gKU8QRv82WrARXtWAh82mxgSc1HtC7oUG3
NGqs+Gyvr58hmFSgyHrzGIsO+4S+ug7o8DBEAN90vRY3LU3hSxxGp+9vJ3RcNEn+NcjSJ90KPGFz
pAIIDStGdHV/Uz9NInjsHxG7G5pJSbUYsoU7NobUEYwLUG+6oZmmMsnIAsMeHoawng+Ub1tzirOj
obBAUAMGjImr6swxXTOmjyS+RiMjkqP0VFIWhiEAVlHys/YqWFE8HI5B71YeA5vxZ2gYvv9r7ACh
ziOWcdM56jRBmOzS7QIydd8VxePAOkxaczWVVqvv1nDLz0oUchd6MeH/UfnBAhJ4F4Xzj9WJwZjG
fV7E4OE6xM25NdtIHVy7Og5xUey6xfgwUSAYr5Tk7UIbKGbp7nhsL/jQoTfF8oOopLhhXsQvja5O
CTVZdUyLhIrYw/hyMdceETZeVI878jETlIxSOMNILOesvv5COfcND9x0WLx8vtFZ8u6UWF5Ncef0
2a2e0bWHCJJ3Yu4nu2RWh+eEMgnWhmS60lb4sriflheNuDpwC+e+Olg2XMpa2afMlH8iA3J8mkOv
hPZhblWecpk9qszyulG7BosT28yMjWSY9SBRoVYqG9t2b+pXS5rWoeEl57tjeUrR3W/CLPRuCHEE
siRuCkXF3KJJrV7aeHa+cilXC2PZbOOV895HzrSVff3JEffNm1Z2aeFeWAAJBYthvqlypvxelSqI
Sc0j1mlNxtV99DkO2JxIKOI+UCkRbvMSVXOe81uU5wa7E08fvd/mE6Hu1yVWdGFUxrvTgdYckhC/
cf757Rx22X38y+s8I6IeVOoD/aS5rZo/7WwNB/RLRkXIcKWhNrpZxL4cojvc2iWmzL4BLV9do2it
jg7LCZylVjdlSRqLS4btdC9sngToTTvGW2Zg+EiZNWHdfWvlT99PlRmihmgZd7uaCgpDhffWygr5
vi2/Xc/fvyx0xzg5TNGJGERvPLgNORMUcUFapCn20ptfc9Mf92w63rRLoomlB1TISgE2gJyY4SAO
uivMmyHEdzcLep/5a8P63bYV7pVmvVNEKNJbRfk4FSVo45NDNjfjCYhNq7sxGjBR2ibyUpMmoJKX
JUaHzdVeOK40VfheWsYldNLkaPFOcsbiMSefsDejBcxMTs3Arh6j3/Sds84RUwbhygBaO8V+dBDV
Umkc+2a9u1N1841pEavdvo+JfsmZw77D8EerHMEsCg/NonBeWsXJZz+FMAewPKSjzw/7wP8XBqYd
pl8I5Kz7NpBXhwX9+wGMLF4JhtRMMg3E6iRS22hcX3IyexpMYE7GJu+yu8G0h203TxjDkuhxzBio
+mMeYf/Yu5h9Nn7d8bipCu+Vm3FG/Usc6t/Q6VZC9P9IF/nCohsN/yeqnEnu5W9wusjX8EqjqcWh
nv5ebAWlywaOUDoMk+YYSn06cv8CvVM3GE8kEgpTs9n59JHx/gOx/N+R8hToQKh+lstRRNrrN/sX
Uh6d2jN07K46CoF92rVVu6dHHstRJi6ybp44kQAMbZeNgfsKKShuGXhYAONMb8G3XEWvgHMzHq2z
m2TleXVCIzU/1nGW3TkoZeT2qdaaY9SnKdzp2CsDV8bGVbGdTN0MWTxJrJs+L/qAYEF3DpWLiZKy
+62Z9O2299L5xivZOOmsOCSmyh77XiqMcXd1GCZ/mNx/iVF4R1NSxzEWWI1YcqieKJnHioLK9d4Y
1AsFE0QCoi2eYPFg1Alvdz3apzxjamBX7O2Vzf6Hwt76OVIt3Uipued2NH5UeHit5lStKopujDs5
MSws4inB/CSSt8Vna+nk5Q7rCAmVODql1K+fBtWfQlE7V5XU77LVxTmKjeo2sTjYzGH5aNStd4MM
QaygHc07qpqjoG4TXpP21O0o0GXFXDzrKtb5YjmFZ5+q1ldElDxiZs6p29p7dnqnXQjfcPRiOp4X
65DnIYa2KvVOVJQuTLVz/yB5le4QfvoD5gdzXxniPbeX4tGwvUfV5MulQowO+lrJXZPUI9T/tDtg
z1q16PYrC8vodsLtS0YCyp8pc+OMcviLpcK8yWa+zSxFRNRm4d2q0Dokrp5WyGq/qeZ+uuAUNLaF
sq9CN9XXFGfRxntglSg/MRokGzuOj0wt7U8f02Pgyfo1CafsbDClxNWmuO/D7ByrhYUeaZHWCPks
DXJO+ZL+IHZydOvc2+Fqg4QwquWtoIZyC8Lhj1VLeRAFNxN5lBn/dNa++m7/YebmikRACtNzLi4K
DvJJhcX9sP5b6owasWP9x5Ib6mLJPt97NXiG0Guos3bxqqEIMu0X00AgL3Il9SjrH//+OwCfVgxx
Gf/rDwq6TgJnnOdjSAR4i/0su1E9bRUDWbbN0kq2pDYEItp6rVNs+7TzTm0LUQKb29Qh+XivKsU/
UDKIjim53laRu+CZzZ+quWoulU/xtMhSCn5rtNSFnRQuEHBRPJPlU6dv8Q4V96Jwo2MNa4+R/Hz2
fe1vcgfzWNw7J8ds2r002t+NEUtW9o4VoELFIO1VbmTVqkf2m7iqw2verOwZyiK2RSzVPqpC4lB8
sNdeU87r68y7CJhB7MThGdqIhY/4z4Faez7Nsapj4B2S2htLuTXrtL5m9p8mGvWLh5PGNvto12Wo
dDgz7dskFfs8JPiSeT3twzkOX9dJ0QJn98uLqvboyVGdw2h46oyovkyjwxzTnPZJbel9X9OM5g0L
Ul7V5gGfGSAvtTDKRcgx8FQQJVp24QRIkBp2qoCsu9QR+oZ+ILjVUJNTq/3WmHrOiCscs6L/vJ+0
vnWJmAcMp9s9htHk4DrLFxJvC+8qzQ9iro5e7iWBHSHL/IeF4p8FAK7tKAW+xVaCWOzfFoqsNWXo
dKI64igACk+eEORIeiMkUG1bS/q50+w3xOKWxEyOZcBLKvzvNLb5tkjOcjSuZsNBqSwJkTBr+YOa
+B++RbkmYf/a9kFG1aZ9U5HiVVQe/H0t81oHkQ8P1HEyU6CJEUEN7THAw+slb0UO+GUoipQePr73
rGi2PXVvNzlgk/sx1YEpHvIS6T1GPtyOi9cfxnZyLw5mNRCoVP9qy0ToZl6FZlhvOjb0SJ2V/A+r
oPk3Pt8KBxSUt1BPoEDm+jaQwL8ugrWBlV7MU4VtrGwuKrLvCeBtHA4fJN/t8tIVN3U1niPegWhY
zSGZSsVEE0Mebx+Nv71+UW2SBP70yTgJ11zVGPh1CzJh//dbQln/+Lw9bB7C86UJt/AfnzcxRCOs
whYnfEqHi6TFCMyrcI7S00EZNSRkOv1zitqHpvfa9975CTWop7aoaw99SbDDC4tbB3xIQCm9cagK
/61s3FsANdPZw8S9a6k6ZmDZ+GywpdxMYcGBpaztm1GRIbMZgG7qwrUOo25l4BfFQXKmeKNS8fe4
XI3Zmx7qOsIDnatjlPgOaVms/qJH3slcjBEo+wlq0rEVTPK+P5r/T6H+DxRqKQiT/uUu+gdB80L6
CfPEr//Bz/zXX/o/gXwwmAS1HHiYYm1C+d/8TNf/L54OwJoEqRk8/s8iFBcMJ2Bqsogrlpoylv+V
x3f/y8MiZZJmZHaOuf//qQjF/OdrkCIhUvgCQDa3vFrfQX/ZopZiSNsizpZjveBoHtAZ4OV2N7NL
OAl3KJUDMsNfh0ujaaDtQdKBeZe5vIQaTCmz88tnXoHdnOIhN9395aP8d5t5fsq/vQAFqABP2ICu
LO8fm/meqlS4+s58NGg6I8ykwBUxPLV7fZ17EB2qaIl2u4d16G4WWKxYkLv/8Fb4d3Bu8OB4ktim
KlPKv/FFe5uew8aOp+Pc438XI60hTQ2Wa4Z3iQP9uUb0KCLrDpH791dalfXOHi2me28i41vMQ2Zx
PqEgqh5lSsUkjv5iW4v8I+8pYakJSnV8zwby/384Cknb/iep23SE9D1LeZI7zf/b+WMYZrI6s9sf
gbgGoT+8YTmpd9KyjnkYFdt0QsD1iuQWbZLyYNHaAcdZ4ss/EsFP2Rv5vZ70uP3+rJdspGkZdIh0
+nzL1zviiaZ3ShcvoymeJ4mJhZcS+iIZD/oYwKD1t27Jl+nj5KH3R32sR2YqE8GMSFDmUVDoy0vW
S44JZS6bZYX+M62bmMUIK2WYX6VUluaUaXo1ohjpqpAK0L1D7B5ep97NrtEzT8iRMRfCyJSEltll
StpdCJ4MStaqX2AR6zzJ5GoOx4AytJMa6qcoMu6NKarZzPBnsF6v+XQaNzKbkFEij1nLD89eCZN8
Xn+4WNn6icm1O9KLWQikr8XOAtvXZADihsTb+kmufxpX9cZJ73GCMR8CiHXgXNGj9LZ4CVQ4M1aM
bmvX2pmG8IO4wyJq5e9RSelvjPCMFElZ4iijP35UpSddjOx5PTum5Wv4YDLxXnmLRGvgZoFIy41F
HGWDJkJpa1p/6GSN/2W3JGZ+5kJlgZViMJiNyN/ENoEdNW9ixay+kQzlXUwv00LRimORcUzSV1TB
JkioYAn9maeqss5uio+0W+r7Bjc73luEdy91DqW/5FiP63TbfZgUKscUDCpcKU03H3pdr5lib2vX
WJOzPkIIreVvxzUYvWMQ3FBBTsswVpPvp9QYBX5KvojHF+FxiDz7uVHUR3qufuuc9MMu47u69NB9
so+WqlGrsdxtSGZ2sPDJQe3d1i6IgpaZF74PnGhcGirobvXo7JMunTaTlb5Ndvbx/TvYSovtSAv4
ZKunueGar866YaHzpcsWucuIo4zxCObcMegd192LEh3AjFS9GuDZwQqzwkIxz1RZBbSKblFclr1b
81g3dLDRGH2e0vxFqm9FFYDngE2JCjey/y1oV8/fLVLSUdpfc23Qa+ny8mgTcg9Z3NyFJjdiqTka
41gIehVZCHLiZKXltNEVTj2ygsH3TxDBhdhU5fykNOXXkc+dmrY2D+aY3GfrdV9G9Qej0lG1+myl
+lkvRb41gKzoiEtXZcSxaY4zScKi8HXZo0ZIDKdgMmL3VGo90HrR7ktrECiP9X3XTHLHoI5Nb3gZ
qZUmdwr8HrWVKeV6Y4xutCMyBeh9zXplLSWqtl5+pOOst1JI2gbj8bokNCJ3E3+eTNC8NAfp2vU+
bDxsTAZT+iV/TdkKgpayvqQp18TTnO1hIr20LTGZUf+Ohrbe0QJonVKtX8uZtt/asM1tjM/EEhX+
0hAzXWVx9ybIZEGZFC8MmfJtkvMX2YEdW6PPqR32uaQcOfm8+ORg9q/dBbgBBRlu/NzVmV0sXs+R
W4nL7MaR3ny//BoiQiTZ5DUyXpXwfg4riyZX3hkr9DZmX+5yoLX94RUhrOFJQSD/vjb1wP1R+fkH
nalhYHiHykoPDXnaTU1LKpPPlGNjxDIRr3KOWZsXYaqvtmCJyPJZ7jyenWHmPETveRak19HVPS3P
LL8q49H+viJDz4uZRB7BV+O3PcWP7cQ7AgYIxhy+a4bFtBIcPbMeCEjx05UhjAc59rzd+L/HmiZW
SnHikmtUyfRPVX/fpvhlnBWMWleFwrPG3O4FKucvNTNe1dmHiVC5+/5C7FJ4oqcbe6D3mVRIQlg8
ee285kru2MZSz2VnbWAcqqPHRXYJURkeDXpwN6b/mer4pmqi9+9bZNG8zUCe/CH/Qro8XnEleHvI
0WG4fYw136Fblx9+3mbIItkfKViA6o7FY0gnYmIrdH8086ttl5x4KBemWMEk7srnazkF32+QVf41
zMZxq1avfiECf10rgHsHvSl/RpbAB5fE+Na4962w4EWgqIEcKj5Qj3zzZukpedfqrcth/PdTePq+
McGvcKfR22Ws4W+DpNJsTdm+WrqvPiHLuTrwmnF4+r6LLJ/XioqWTyvOri0OVzdklRCSy8nsyzp1
mZ1j5S/Os6S9fWjijJzvDJ5h4YZtubcRgAtqeaoPmfu4BCKK40fnB+iVP77kpVKsr+iqxRDMrBs3
F6Thhiqi79+rixqBuPlZEryjSwBav5nAMNbNzit4FYOrZoTEZ2r06/9oJERRJq/O+pXnqqb8NLsW
VvmBWY8pK9NUpNTnkarGDXSNGs86keTQ55UswJ/xkufC+0ySwJYsuHdYd1JGgqaxXM3/Juy8liNH
km37RTCDFq+pJZkkk2QxX2AUldAioIGvPytQPbfn9tg589DVFMmUQMDDfe+1TXLFozj+wSzPQVwK
RA2yFWRUMElQCguLbxsdkguXPjvElGUmKPSHWl1GnrOar9j0fpNV64W/Y2QbtcWnmNJeYwhqbEzf
eu149YScZre5DlCgpC4Glcskn8kC3THrPfGzQUFD02EfagzvjeCiEstMqrFO7knZfpSmc8ksZWkV
zWksyMnWWF0m8sfz4aoXBRND4d+UgYNrdEpZOp+6YoD3YrKyeDZjFSCfbclCRkzSPlfHZUjVspLv
maEGn11U7eYXQmJZAhhwmSpchdDKMyas3O9iOUQeBDa5ck497ykbRigXoluUNW/unxJEw4XTiQzB
ButYWXNYsC9dEcLmrZ34sTT8ra0bmzDkNA968dI105tnA6yD1RGYD0aSI/l1UHXShgCEZ1HdYycx
YYnUdeMyZeZAan1SANMKpWtyrpAkCuWHTQl235RTpQUksU1d/ViaHuegObwHKamCpVxWtZBLbALu
dFEV5c0LWO2EwR/qD3aNG84IsYLL96JuCWErM/DthebHSwWxa5BRXwESgLsyHMLB6ZbzKav3sidj
0ebAlrlWAu7MdMafwFWZVDJ5ghbEmUshZi0bS/nt0RJZJO2ArV24q86XpS5hL8hPdS0diHZU3oo+
vaOppA/hcfxgg8ooNu7sNzZW6YGs4hI85vovHP7OiCBfdYKnOsRmR6U8MkpkkR7MesO4/Foq6bQx
Rl5kXgS7sB33tc6qrFiOvUrUYtOM5g5FK2URgJgFdkWYI7gXC5tweF3mEOZ19g018VkXuNxExGlu
OLyvsfWOztyFzPGgtx+1XNjjWCMZsnDgobTjtu3fkpbuuOjuyBooaU0BGWHAieOyJoV689hQ6C38
NLy78vGzLvEWibOgO9evU5v+bAVxMs4vpfKVSmys7nuPRTxfR4tLE4Qq0mQOETu5wfF1caRzHVKq
5pDBQ4KLiCM6a83jGNG6NQd1E2ABRBxCYmKN0UhLitt8+HmdWeBhx6TQre1JfKIAXnNSnh25qM71
XDFkl7kMivSPtNeI95GLcay517kGmRfxGFHCQovVJ98gU6ZNEFmpSXXTAx/Wfnpv2/rVq2gv5sQ5
LWQgbplFlwGJY4yn1da3cEAehvDVKLVVMFFmIL+R6WrY7cDyfM+1r2M3DLIRr7uGcsw6avCSPKEd
60G5YHR3V0uelSy4GXV9ENfARbujhLRVEkPb6B5pyY2BDuulnT0JGGc9ysbCPGhjdXEnf1O02E2I
TmEdiKVJJCHGRpaok1z+pyTZQS/GaZjJaoPIncHRPvyOJaCqul1YW7ck40JqjvZL6iVPecx7jSPk
5tRmv4CRYhDyaGL0UXtiAyPvOuQGa2RjH9FxMGTn6jjhc2cD1z5kfQR6iUNU2FHDiOximuktqqlq
Cmf6oUBZocmmxMn8KzE6FIO89qEPT17QATtgQfEyk/qz5qQq4jtVItsQrnuWidxx5AUR2MFtkoLQ
SBaXVpyq2l4PsvgPIutTz3+3EYsEZKBjnuqXZFsqye/52HdQ4W9xh3h4W7kFWCUEp/6yQ0i4zNv6
JRPV2cnl9SWB7YYPRNYLluldU5dNdxdxzBh2ssrke+P2ECyA3C9w/n8VzS0RXDDnj3kKcfWMtKvj
ACiDFV4Czd0pZnrqQ9Ye0eY3vea5Vnq8jYwSO1HkFZuy/iaaXhsjjcU6vsstEjBBuaC99Lj0/hzH
8josTHOnjjytrKVsT7JL10Nh0p5GlZhEN6ZEGvX2N6XmzbRtyFqdsQHxwbiNpPSuG9djJfe5fViv
CChHs8oEOVKGZ1LDTUw/p1LNonNZJkel5IMwibMS9qTsFEV8oEZ/bVT3M/Q8Uh6LC1R5qgZE/Qwn
YBBZTreNOXI3j4nKEiO6azTZJYtS323NvSI3f6rcpUSFjrmhB8u+0slGwrAjWTKQ5YnQskkuXc1F
pewBoGPT14V0uZj0v+dNZ4HwXTIP84mCUCulo8P/5WB/bxF6MjumtNBt/9XmArnwHIW5PzmhG+nY
KLKC9CcssIXQx20JraYtvXYFRhCbGt64XRgYj3nq3TvfwYfZp2Q/WcnG+9IL0WxRn1EvBf5m6FQG
8G1+4mINMohKrJ7SvR7MBBrEBr6FHzTKh5F3ZvxUKz4keZw7TrdH5Qo4w8Yc6mbNy4wSt6R+pmEc
llIwF/6qQBy/UHMoJrioHOKnkJTwOpAsJEZcHfpLnsIdZ1rqahsYVQ//gFKXkov9B17d6yhXygBY
HUsDP+wD3COOtSMcPNyYonudqebzk/B1ipVdJf92/mHr6yFnqhatdSkbSrvoUXSBvVHHtjt0FGIH
x2pQFhkSFjkD7mdQ/fyPqunrKHXD3d8/+nMTN+s90hn+Hxn/D9Ze1SN2wIisEjFQAkr27N///H3j
v3+G6O/fSfvzt/NvZ8b+/JU3A/P//uHft/lff/aPe43IBABiWY1/vTws+My8Ogsw8h+W/3xH89Or
HcdfNQ1i/vkJzP/4anoI47Gga6hU9XG+86TxzOzf3xTvp0D3tTcKMR6gtS1C3E5JvVQzM15rlYGU
bka8G13v18cZ1z5/Hzj2U1u6YuPPuT0IzDDCYwNt8vaghre2cSBJiqE/+G1QLjHMDcivUvvQOmaR
0zJAxc/ztlBr88P5HyHScIVaUVlYAdx/umCM/v1kWtdw9A5BGruH+asZtBZJOvOAMM3S6ktT+lCx
RnxpSlXqh5CGzMEfuycdGxOENHaYdSW+E0rf0mfDgevLW9ZDy+7Lyda2xsxCSzMpkoy3nLcw7lW2
IhnDl4Vvg9jxOizaxrS1cyYOkQmvyPFMcBe299OO63g0DlU1ilUQo8gM/G6JjiBbWzYRd2YcgSVh
K7/3LNwjzL0TADOgMX1Ck3RfKTceudtN+GDVPs2UXDG4RutQ5FyDkz6igKjZdXbWFef+ExQTZ6HV
+YPiAlnLK+/BV4u1E70GanBAygsAym9jFjQXMb02+TvDVTajEp4Tuz9FdYQTx7G/az+5lAZmEc3V
UJ13E1safNswTvJla03U4X7wOKgRsubgMjEbBicHH6HVX8BzoSJLI5JAhZtvDMP9jU/9282ZLSvY
lug7ZT/AFEDKiuZbIOodOlTcCMOoEMttETUX0sIf6hKfABJY9AwEkw6odeFV9rgQTXfPmOCcN/2q
IyhlwVQPXF37k2pj91zXDKkN08cGihpBhDxlmwPCTZ1d4WvpHk4zVnUUV1VqFI9D5pCmrVEBjoGz
y6pIQ8+rJbssxltj1/nCcp2E3o6TYykIn4fMtilaEgTYFsqNER/FIjAxXUAozBlGvjD/16kFxl+w
KbhAd0bJnADkmQuGdPKMGA+iSc83G5GoYBJ1YhgSPVoJ0cYY1gnIs9zgQwhCys26OyKPLZZFZ4z7
Lq2YvQGOoHuLVL27aWbl04HpVr33oke0oXvqY70newv7A+QybBGIq1S4eWJXGi4WZSZrSIebH54B
+xXSrreJUR7Bf63yDsG0iPyJrVXo4sPZmmp4SBhkroKwanga8TqLkv0URM019vTiIZkczI1Q4kAc
5EnxST8OKrjprjsV3aon0NJ2jb9s6/KbreEuKPWbyaVxm1CJ5aIn2sZHae8n9BDjioeCcEg7NdyE
gXYMVdd9gMZ65gAiJLxSBW9htNHxKaL7Xzl9YW7goohFa2k318JLiIAS1QfSblAqHPdatkCp82Y3
4YU2wqvtu8jmWSwwdV8K2ztDApDB4cWycn3q1eixVvrxqtTqFxtXWio2AZBK8a6F2OE8p72U9UAv
i2Qw/N3dsog6d5974ivt453WA0+eRkNKoO0Hp8F+m4BRWzZVj26ZnPfO+KI1BJs2PneacVQgS3Gp
fbAfzDBuNxUEwgdMNFyMgUaiascQxToDbCgflKc6Sz61tqQhWwcctj5NG+Q7Q4AFyqZdFdhYt3Lg
UbiBul0lnPdxcNJHHTeP7M7l9lTvRSF+Zx4MQbnnBRZxSnK6CNk04D7GWhAjsl0BArlURlntINZs
Rj28NmV2xueNPqyVvUeivfuuO8+Q6YmF24gSUpSZkW8LwMkWCiAX9/jklzpmpwkjXomLsDPBXPIE
QgsRcKKqJzwk4Vnvx308KNG+yZJL3ySYhxWUcgWG3+OT0ZnWi0JgzyK28RGF/kVtsGS1QZqum9F+
s0zrdcgxz7B7wYCBmaNcNnr/No7ehUpu5XW2jYDKGoGFbJFgfyKTt7L4Kgpzy1IHWrJn7C8TSf13
h+He0rH096aj3yusXWMbB68rDriql0aneOiF2JwWcOxwB7yUJM6WjIL8cdcge8gYFcQ+e8SZrkUC
p1528JtscBzORSWOhFDqYelaw1Nah9+G2a0jv3gYgQu47bhQqeIF4ZMCUX+COUe4KS4LahWz/Y7D
gd6EgDHRZN6pFdaXKXsZCh1GWutMSpRVk6yZkj1MtX4ui/IKj+WWZ/ojsy0onijBuuzLY0IIhvWq
aEG8OXWuEp6awlgrtb/qA5+rdHZqyoKr5YcGp2AAFBiV1aNrGmfcItdRYdmA3HmOu5XZ6V8wutgj
iWqXq9pbH+hPji02AfYoC9AgbS0LYLlGWV6H0cNQi2MSB8wB2h1qhYN8z8Gu7qJJ/0V+94V06JOO
W0S36R9YDo12qBOQGondSrMnR01PVUCt1nCJlawwEMcTIhQKctpUJvDqOnWeDfZcJLG3l3TCYRKi
56mqNwyKRxRIT7lpvsmPRt4VArGdYGVz6Yzp1Tl2f5mJumTHXi6iqvvwXQQLwrmim/Za1uTBeU35
OFq4ZCPnUD9Na1d7tfzwy6rtnecC50gtJl7In7TU2QeTfSiVDEIqZsgk1em59Gd68AuTyCiXFng7
YEYYbsOI2cCgdZoCP0jQ3plD8Ek/5Xl8xvvLnlFFfUbH0/Sl0rYLtuHkPSsZEwqWJeL4UsFW9Tgp
+bTqeePHlJUtcp5qN/vMpwDy6sWlqZPW1d6KxU2J0a4aofJZs5I1MZ0l083MFQLoeMHk/kzIz7Y6
N4N+6ufEv1gtF5pInoEZ/aYn9k6pshJl+V0BuJKok1xCT+gf4GzSSCbOjuAHdgN0FGBIcHTApdgS
nOJBUBlpcDgSqdIir20rICu5xK3g07+YEsACDzChKQpNEysE3RHraEtaC9QWhZO5N49NDMwlTx+o
q4PVKDEvFrwXrP+/S/gvtgTBVBIJo2prIRExA6wYmJCsBhIfA25n1bjDV52IL1sCZnKJmoFAjfaP
pnJ5yiDREKi2kCDBsHDIaOzvIQbnbY6bAvoryYK4aheJFXwAMeHdnjQGq5QHg9evewWsfuZCE1Bb
5EWtEyK0toVker1i1aJXDUUnkzidRIJ1lIEtVQZrx5TQHfRvAAyVZzrc+PrA8sTweSwJ6kklssdE
e6fF2vMoYT50XhK4UXixfLaDKAALCf6JIQDFAyggVr9vDTaQFRAMTD7JRyuxQfSXhkUFSahggCrB
Qlp0KeAMqRI41Ej0UAmDyATPY0kokWlu0d+9dzrHSA+1qJX4okSCjHKJNLJpt3FxPesSduT37QdA
w02rpgy1ChEuJ4QPyxxGErwT3pNUvCrdeLahKAGaR28LVGacACw1kJZwIeE1g+4IgQkgjbpwJJQJ
0OmaMQiSfHLmPQluWlnMuhaFG15xEl166E7o+2wj+TIn6mtqPXC/EWos9sIJXCgwDxBwzJ0JL6pr
H2FrW672JSYmr/w3oougXl+28GETUqttq3tRmb7PMdZaYy2Y8dIVk5nYZCjQhjUXKrHb8s9crt36
X78DWr80Ke+rlDY6KrPWBbjAAaLyEGDUIIzC1SXdWhCS3YWfVQdu+q8/1cOS1QixiLyJx+xqyOaH
K4jd/ldQtszXHh1sdNwdlbz8VkfqbESv03SR9xuQmK3/Ffvt8xgt2syFryWshDyrwcjfJmKeo+RK
3mdF9HNJ78wjClrjgoTDalXyNYrX9fy1/B3/lURJexw5oIKwjHAbilSNyOmK6GlT/epxTikLwwBp
xv9LGVKNMo3I6oroao8Ia4+/n39FtLX8Wp6OHvcTE31ddfXOKDZmDX3pkXVoqdGx6xr1Lp9YLtOz
S+4hJk67JFbbADPa8BdafPT4tiN8uySEWxmg6FoLeQv5eCVR3SGR3fK5WjUZ3hNh3gah3vLBS0K+
5xfA4Nog/JtZ8kAUuLw7+bzkwwK4pvFJLLZ87dyHIMWZ3Zb865CAcVCVa43AcfnrigBy+fbIlyff
wn+9VI9npQ9Uc/TNxMRmAk+jTLYuBhMNN3ZIIqgzfiZTrrHfwUcN5tsUzPtV+wuzwdos6GZwUxlj
LW8uQ7JlvrbMzZZ5uC4B2Bp9LDoUaH6JVaCxz6+Bv+7kTTBzrSbpOpPScS39lnelEsWdaTwbmu5j
VX31RX6Rdylv4xUP6fQobyGfU178Dh/+9aQCfiifQVBYe/lQPMS5x5uUs3mOa21+OHl3dt/uuBsD
+j5blGdv2vUhBJ4WNnxenLLql1owxCI59jLoNBYrTDUN8XV4T5GQt5VYdTqTDnxtd4diG6PEMu7B
802KXW7DADB7lI6XeYBfNvGdy+1VGThcM0tsgNBeg1j3jmqGkZeJuQ4aMbRjlWOJXrSacyi6YXMG
VgMnLzbvpVfvhoFp9oSPawNVHi2lJXYWglZe60kEnzENPS42+hO7ha+sGxASOs7jLIMwBQdqlz1w
kaRZJociprgCQYOxBjtkVdVjwUa+Bpk0QTjMwr0R5C/EEV/9yUWtg3RYUOPQbkhJI+me5H+ZJ/R1
KWViUgpWIxrS43radBsYU0ywuIgs+zC8q7CLN5HzrXgYfzDHvTd+RS6iRYtajeh8T1RsloHcwKic
V2OKPwx4F0u4EcuUDQPBFwwKb6PVvCQB9dBk0WS3daZNxsg1w+zYxql7Z8gtAgu5YFUxIb6BoGls
l9SebqBe53a3Cy2esyRyVgoguOykyHmlJicwNOzSZWUyj4kgsCpmtPOqIlzSY+Xwpik8kirctBj1
4rQ4BymFrS1HZmqDggID3zca1XpdBOwe9Z7nn/8u3IJhrZF+oJ9Yq0pDxcRwfw/6ZqdmDJD0CCgN
mV+iKd/zUsvh9AM98NGxV4a5mTQGLY3bFkuzVV/KlJ42w7SbX8hYL5G7CzmkKAI/2sE2Aposh5PU
zrvcoXeQhzS6dXR9wHiN7eSTo+Fhmow9mipjP24NyNFYSrujWqbmvqxU0Mw0I8Y+Mpa9HGZaYIDn
Fn66zwqe5qy8KpCKLdSyR/8HjHio6ZT69LI1OYbu4Yau0+Il8ClS5wPddUI0/DnhLho8bXPwYfKy
kxmdDuxOzdAvz8qaCou5cysPebjnNvtxK95Y4mSPSPdHhU+17dxln1A3Kq67y8H+nR2qJcYqGB+c
g1cob/CfvyMXbXrkxZv5ocWA/sJOSGQe9BwXshnke+Cx6L/g+XFNZU8GqOyHraDcVzroGDlZkblJ
ORjg/HiKepB27jGLOC561X5LBxeCbE/jtE0l/ZC6ZYoefWKMttHIXzqxtbRUKioUYVdDKjN61ug4
AjOhaLOSYZtb4prltJrDXoZIjv7BMPV01Xf7tOWzjd4JLXDB5Hgv9lBNGzCb+bYfvqk4i/UYj/oW
TQMxE9PCH/RfqsZwIuyhm1lMV8ZhSjZtn1+MsPhm3h0uUN5465Bgx9YXl7YOT5od3930DJmTx0gr
E5sLXWd5Lvgtx7aSDa9oXdolPMYVwwd7gRmAskxtTh74PnJb1kOIeivLSU2Rkr4/41Q5UJxVUlnB
86HIWxKYebN746xR7zspEpGmpzxqCF1BQrbPaNuEXqguEjk9Nu2eURdIqTiNDi1uSTkumocGoEYk
rzy7JRRMS1+qGuR35JJcrMl6lmhnhj0MbjiB21J/aFoDEBEbuFzZqowckw4UlQ16Df+CGtvMfPo2
2fgOE4ECilFT4My7DCr27MrtVtOELi43qMrkgwDIpbeqvROlc6tT6yUJ0QFJlReXDqpHhmVTk9Md
4gTObA6z1E03fqb+lvOzWZgzdazDPOjRMtBN0Cs+ByOYWT4eBzrlyo1O7D3oIsl97gCuBUmrexRx
ctO17GKUHAu5F35I3u2iZqitt7EDs9ThfB6gOLTqyvK54DeT157qhh2oOryHQf0RyjaQ1aHkicAg
LFypkUGEctUmekSEvELVK4m8Cg0wfCH0fDtAWOkF0Q8CMdJaYg2rHy0yJbA5EVo0ETawnL5NswVO
Ju+UKe6mtPSTmXTPhHREtA45QOyOFxHJD8n0Jcsuq9aFKGqwWcYLNj8oPe24iop2wEqM0qOIrXSP
3+HRKKxbbOvfZVt/qbGkak/UAMBJoeLzEXgm+4sAIKXzZ8wosvAQ+tizwxYgO5qeZhkkZPp2rtRp
yTFTW7F7MFt34zCTIqDqXgX1WzJ429jinascZtpOc89j9/pHPNXXn3l5V/onEghysz0mqdTFypEf
FoTzpGsHVco6a6n0TEJn1UTglcKyQ1BTgyTxg/wmJ3a2HLIPDG/W4xiBAY35SflW6/1Lonk0a9hv
dMC8ITexq4xK+4nj5jmvlIWqmBSucnbWohIpC+8XaKhf/cACVMTMPoUXsggDw1oRW/5fDBmGNFz8
/7YSDec2GxNS2FwD3Tm//zfJd6VzoqGBbXZ+iYZibOehKJNfHMtYFzBGT4hDd1lNG9EEih2D65u1
C3HLm0Ro5h9poNqw8A1c2KVWSUQcDUVVXBSpZHQCyiLfc/bzd5YPTy9HA8d7Ig5hYG/1sLHPo8EO
Bx98nLbs3zrGkZ4c4AkS09iAPk+4t/6LINr6Tzn5n5dN8JzGa/f+4URBxlVkmCzgHeikrLBwDJN2
9hzEowqXZpxj56S8FyNoOV2zrIVwNQMbldRc4PtbAQ+WqgDKlQL9HYliLMEoAdZMlu4UIZ+ilgXY
5H25Anpc525a7CSL+SpKg22ZICjoMOfs9TB76YhM8LhDpAbRXZZNoTxOEylFHgw+jz9aeylwyHNa
Qb4YL1RZH33Fii1XuMzW2RKBg3ZVEe2S8Fj+FtH0iGfb/C9vmvGf9h2I8tDoDdu1PIa7/3jTXAes
UEfg2U6JDARwpX+dmFE6siSaZ7lD9dLojMVmMeUsj2Dqsi9M2nHy0sKG5eRgqWMNUl67XHkIhL6Z
xTGzrGkCG7l0QGqyjUuPSQN1sbM5hEI1fKJN+vFHzWYar53OHHdiiyTFDUEf7YgieWq6gYtquK8K
4C80peUZ+H9bEJz/PGbgj6HalS8fg8E/PVjEhiW6FwU1Ft5a30TEdPlusISbBM6AdBKEGdATpJhe
JeICMXN0nEV6isFHGWVSBC7V5P7oP1rldDKEs2bx2002S13W7esSieVcMAxifBpQGhTyohKY2W3E
bkjb2bvmacYDarRb0ECw/ihHP+uZEXnTH+mQFYNUEmwrwAdCcsEj3jsFRDAXJVU8oPBIh50DLwWc
36xDintTgGghDNSFlWPLa5sJIH5rRea+kEIsQAeAZIBHtQbto4gt+NarUH8mN9VHexSMrwnSBHJ2
bPwAXF0ZV8EAsRKBnpxPXI+9FTpuGmDmXqDE+m+uONX5zwXMMXRMKwZWLcN21H9Y9yyic2DQ9NUu
LjJWSIrVLVbmYaWbaHby/sGebDKHGtzDEK0Pti3IQe3CO9fkskXYrDfB6yg1daXUWeUiP4Zednat
wF4qBX+kRPl7pbP5z5lf/VmUam1v2u0CMEa8BkbyqfbTjxMFN7Rnm76OrrqX3t2EhSNTXuizcEGt
dGYoqMqSiviUunDOsdnepqws1yQm8XnYH0LqOE2f3pDShSRejek6c5RXAHnTIivb/tFzhnUzAcsX
jbpJOn3lVrl1zLUenBxy1yQxsh2QTEB7ZnvCAX7wva7iJ7m293t9hePssaZXtzOGFPgEBYJPEaOi
Jkc7uyrx8Vupmq1Z2jBvFDepwXeETbOTBU8qw2Y5m9GgQLeMHymIJfIOTypFGqEF99QLNg0om4Vl
UgXOSqr59zqFnFEpT2oX3CUxRoZF5nr9MxeUQVZebIUJZgUHAmQRZ4YUblWOdZ386iT3xUEZ/XLi
igQBSDNhdpNbU3bRxhLmabgI0+ZX71m/fLVcJVaLpLfzsY541ZY25ElMVFweQHa2xgDjpuJDCoOo
+CHvhZRpVnI3u+FJZBlsspA0uRgNPbQcWp/eD6FMb0GV7malahN+FkH7pejyvkL2EJ65dHKJ1s7g
qhamsu7gYvErJnYqUfRKwk40EiQu2s41UVDwSlWXrDjrtIYtJveWiMpPbhru3cAil+aPvq2V+468
46RTM4A7DON3ERpSlyaCE9LqkAI6M2TslKh0D6EzkzCUTRtmT2jvzfLagqOZRA2DUW6FqWTXuHdV
8peNJ9cvfvlyFXImHlxtxFsk9F/zCR5WZQgKaHgK4w4FAKxP5h36pYwH/1BU7PFrGg8BEz2gbu9u
0F+wlLLYsO8Bqh5vLfbkrlJRymWUf5rHtkhz1OdBFM9lVFxG6ZtoGCU3bI9h/qIp8tN+FZn+VaF5
TtwqQBMDqOa87W4UGiedRitgorzXpPyxUPjDeNiHUQ/P/JNOv6LMh20YgkkH1aQzM0oN91jaKPzj
xoiOFW+yOZWIJPL8Vw86VLgY2ZKewTWT8dc2KbRjizzNUiCZwH+5xHq/H0e33xU65EPXyexFP3VE
makOLYs2eQYHzfVE9SxSZMKLxd5yr0CFWpW+ygDQ7U/9OH1Zyai/JBO95KQ7KSFesAkTS+O8uiFo
IjbgBEw3dJwi9J4qwIsK0DLtrZyGbBOZmzys9WWvG92aHboLlxVAeptu7UaxGP+32arwBtklbdip
mgzuGinsQaSZQ5S31rMwqMHWM0YQLwmeHCSxBFXZwUhKsUmU/EAavb2qBtVYDMp01umab0Ni0EI8
qnvgTvph8qZzmJsJIaj6BSwaPG+zJD8FastkTiqCrl/lKAjosQQkAotQVp2fWgo9hgJyzQFJmnFw
HEJf5q8YG2oJWCdFV58mzdY3yNd2pWroq9A2rrZXTAeveetFZNNfQorSA9KCUS2/hCactk20LcJk
QK8olKPuVEckD8NO+JNyjJzYOVTTff6mlj+Zv8JRxxAUmzbv3kjEOsBzBIDueUK8vjNNxzsCN4lB
nRrvkfASEBoEZRpTtiJv1GI0NarHoC7OLfufXdFPD4HjxLs0JtwzIjaPf0R2TJVcWRZdVC5pI1rH
sCN4D07kdn6W87MwnJqXYdT3wkfD4hd5hfiBqL/ehXfksw1dFr1hbTO32+rBGMIkBrHWiOSU+rG3
hLaDZpOIlVxVm12Z0qfXGB6uDQ0db41C8Ohmb6JFXqdbwT5xKvtYyiLE1wr0dEMN+KWNnsygaXa9
5W4djZZKQt3JoGV48/D9T9G4GnT9x+jjZB0TQXI0RVMdh1D7FojTN9mART8sB4nIzgJA1+M6GTpt
75g5wxy6hMdeN51lHDA2ZC1+8SEoJFGHJdtXkbP4mI6IeWxz9pCGEcNTerIIIcxrTpfQ0y46FCOX
jgn6QaWOd8NLkE/awY3I2tO+2ynIaQz52haRU7ettfQQtGMDYgKQIsYysEeWhC61vrHoJoYoy3gk
JwiFEwFsfgwyyUd7jHOBHqEMlGVbmGAyObis1Fx4Ymc130eAlHfXY8tY6g7o4jQKHyIU4hQrtEDZ
jJG4QWmW19phVgAnNU6UomhQZilwG0gtwt4a7mYLF1nwdICT7h7Y6HXQmRG4KUs16c1AXv2Thvar
mU2vc3WRdWOxYk627XXGeUFT/+oC1I4u4z6U3OnNHVmmSIxaqdLPYBU02mOzocuznqXR6TBEW1D4
TGiLTV8lX2MQHGd5dq6n9hIOAHswmvgFtAnmc8oD+qjN/CxnwbRsEU1AOAaoRHZ50ELtQTMhmjBU
WU6tJPTU17lOqkYuH32QbcMYuVXqg/8DmD5X8xoN7yXcuCd5+Zw15JhfUPVXrP28CvI84+fJp/ub
1cmtl9JgEOUYWnqS/ER2k3pYqT63DRToGJsYJQ6rGktAhAnSLyZideia98G44qpPKW1zT2WPNKdI
TzUp13Q6sOIkzOFKQSRQeojpKy7alsdpkD4TEpSTdk8cl3zk2SQzBaW6uM3a/i5k5+5EGyelR5Al
/VZr+yvo6m5PJFsCrjE8V2lfbNR6M3u2ZoHwUGEjqFT2oh06+7UjcJYhpLwbZYCmpKbPmRnsb8Uw
ueTowlUHXnyIC+lB9fTdoIiHSiVr05qYVeoXdrd4Q+z+aqHczdLoPomUc5URVKtcEwnetm28A9V4
61wUKo0q1vooLsIxd/loYzSxdvMG2pFq47Z2yEsoHvusNjZdjYqrcap9OnfTpB/QU/aVX12IS6AS
DUYsETbdVTKhvXI1pcZLKhuapXTXKDH9GFV4xz5sKVqMk6Wjm2KnD/jvQ/4/6ulVjk5OzAHT71gV
yUb4dNH04WD4RsJABhdV4P/uwp66WB4RU2jQi6SMXMR6+UAR3S/mZsvgsz9xuvTd8ZptHFW/sKbt
A+Yr+Ioh16oxaJiYJ13vsxa5ijlQPeUBdZGNYcBopwmLbnarFWVTp8r7/ACB5SPoYX0w8qFZxFZ9
laYdk/WB1Va8y9pz7h/4ZFI3wgI+RX1ei+olYXSNSYbal1xnULds62EHnaJKKZdu7zyno/EglOYc
Oaig/Qqlc115VzWIENUyv7U93joPGvI6ih8sABII5OlLtta1t9IQKOE7mRGEhzm8HU3PxwPelpyr
kRtqdJ+XkGN/aG6h5++lCSwjeK2x7d+kERXrzo480jkxAUXSiuSroKEUkzndvEVUuAvPCc9uF/wo
wbnAc063+lU1/HupTAm6SThr2HdWgwMSDQvmpc95rv4ILcwNnYYUveIxZd7K6oPVBURvpARfBJlh
56VK5YK9hgRzm3pxgw7mfahZdtfIM2X2Ed6B3T7ZbrbrmvI30XkAMWmAZHR+8fWq+2Ssfjo6p0S1
4pim/i2dNl7F3gSoSPFQDuXsPrKp8A9TVe4zQ0cuZpsqG41dr3DqeL5prWBbr8LOwNzYCnNrgX/G
xRLf546Ii9IhUPx66dAIXEHPXc0/VsJx4Xfai5u4ny4sVnpQa1kvhcR6qh1ZD2iteAek268IbkQ4
4JBsyXkisTWRG/Y/a1nAB90X8c0bkk/Yy7/z0BZ0o0uc1C3RXo6fbwZtMwIYJqHJR19Y45sYmYYa
QHAbY1sWLRsc6bmrFSSNnXA20rQi9+NyS2KNbK+pyXgQ4mIF+pn/Ye88litXsiz7K2k5Rxmkw1HW
2YOrFS81GeQExgiS0Frj63s5osR7r6wzf6AmtKCIiEtcwN3POXuvPRUTpYLy18fWR5RMGAaVw2Op
j8qQXTsIgbEU8Lzd3ntajFOLA8NQNxVJG885rOccO/XSgFv61qbaf2DCghQYcN8AVEBXCmJ/4OCX
qT6zPZAQavGgJjQiD91oYLMnzWoZACz+HB2fI2B6Wv5uj5RWVR1QadZRsxv0Yy0czr2c7HtDs/E+
3wvvCr5vDysmXxloT45RYyDGEpIpTpSeSB/N2VqeO1vwZjjn2A4IxzOdtdWAKYmFYtYh/Mekq137
WTy0JSQxR7nKtLan6239mtQqm1CDDi0gVY30IzYVdsxElDxE+cEed2WoWPWRcLe2tTFb3sXFEatH
EztRDr6bkOHUaNZGTqGfDVR7y0uwY1Zc0HtvdkgAuHq4tdG+bcac3ZUVKc4oFiuSPblQrHENh4Nk
AOHoT3fGZCDAwHXRzRDLrVJ34XBhJMKscVoMokNwsJ2O0qjdYPXU8ttlwLkUuSZ5P6XlXjoNGJ5H
973Oijer1QA+zddm4EFdXLe+y7zSqcZuZ/3svPHJ04ilbm0MagsTJ9YHfIvis8AGsWsz90KMFFNy
l0Z+OenWsfB/gtWj96CbOH39w4LpmDptujHtF0jbZEKR7bRbOj5OYOP5a2R+oTd9cslSRYmefNfT
8E20CfpPN+GhK0BYpndxhEpIcmoqlMVw8SwvzpNwro6saE+eXb0tI7dpYq+T7fQ2e8Yl1uf7PiOn
CSm8SvdLlEoh31Re/LY43nCKsq+G3U/Xn29HdNtD4T611fhiQ3xzE/E0+P1NXTh7qerXjlYFqjE8
W4rr4Adasc2Uy0uNm0WFWZYXv9STmg6vYdBAu4VFQssnKhCckzbRsN8tO19c1ndNx/SYaeZOORCX
pyuxpp1dNWeZm0iXkmc74Fcp4urodWjoyNVO1fGualmel0cuUxOZZaihBkVd/9MVBoxdxLv7dHpJ
VXxzy81lxXeRo3/mHc8lYbm7XrBykm/7HqjOsXTRuuoesg+1Jcsk+KnFBVJlrvLvkbQBphNJlFCe
qG7WLr7mPC6T3uU9RGrBrD6m6VwzzK/JtOpcZhON+8SgiZ1FnZEKnZWpk9jl0F8fxzEDt03PXtO1
r97uf7T+cE87jIFDEsSb8BAJHg8A1c5yN2g1YR7Lc7H0EAB90QXHra/6k/tJdx/UmRnRZrJZJhfL
AKt1PsDNPy5eIg9r80pD1OjMcbMZZTDRSJxfwlFD0uCHu5zzML1HXqtN03CVps6aUSP/fEILiuwC
dEqhj3uAi0MjEYyBameM8yVQN2TZUTurs3RnwVOgBj1qdX4Hd5tnhIXXSFl8G85MUaCheEDtzUFo
PFhqxyMbm5Ncm96p85hVjGB4463yC8KGUL0vddIyOHouVzkO7deBc6ccafgsVkXj2Z1FzKvUmUs2
GrtYsgo47QAKPU928K1mfVGIPmWurmUf75d/i3i5eTcTGoF8s3qi8P/ONSzR8P9OkneekBSMxZla
x1n1aduRRAAOTfWARlQnS795JCpnbJhJqKkL+jOx1jntMcEtdzHew2poSehmI0ZqxsxL8rZk9R32
5h8Nxe1cec9YHxhc0MtAUW/eJGn4Y3mGKsMYdi7BR77hFtugmLayxWGiGDXKEidGArtTQtMXI61U
Bnzl5nW1z5QmBfhVb4+3hGOGejJln77TONJn6uBlpegYaBvTuE04KI2xqS7GyzLimDOgBKV4nMLn
7sshlWo12uw9vnvFl/NOfjD7Jq0L+AyMl3LAg27+HmXDXeRN2C0DY5l/E5laWWiPF/+kJtlUzZKd
kyRTkkAo4TI3yXfluIfAmxU2dYO6WaeIs32rulPq2MKMLNpMTbtbXIXqPBcpFIKVYX9VDsRFNuJY
2S61Y1rGFUNt5FO4NbWD5RZkc1lw9yOFZI65a9WDxdjn5Iz2vRkwL9O1adiRzLcZSvtgBcX3IhhA
Ys/MNG83gwVk7L2uiQNShVoEtnrdBOIdL8xBXTJWuh+6N+1UORMpby3BLXch+XJrNfxWq15MGhxq
f0DbVWCthjH9VD3IoeMMuTi42T9IQGQlLwvua5lgDdbx+qhzOqnIi0909p3jIKDWLr9C2I+0vXMS
B0j/RRf+uEwwlntzlP7TwrUAUUyAIWO2VRscCMd8T0q9U8T4d1JYGIrzXEUF/XQZzA8jPMFVBb2I
78MWoAwpTfyqQaMJxMB4Wmzc5pQQFVEi1cOUgoBTdWvT8bZ4Jf7YzoHpjpGY22I5rOCEustziY82
/FZXVP1voVVTkSlHR2Pqv3vSmU1wHb2lleOQ6kcHeXZyqJOqza9TmBqbvM4+uzS6USenOeGIxtl2
l8YRruKce4exyotu0IYh3xZdyTCszPm16jDgujQ6hDpIQH414HfM52XNINcEEEmMoCnBP0nAn3X2
63FHWxxKoKTQY5j+2xbPyWbsXEpnSS+XHLN1LWiTFiSCECRNrgZfKasgI49oyXRmvKMcDkRsfekM
PDQwJmuzZyHJvpGO0tz13WNnePRTqMBsZbh12p78KpWlCtoLNUb/S8TxXt3uy5qYxBH/XRfvlnmI
0HH9py4jJY5gyzFTDyVSfueXLDpA6tkltsNwLWXun5hpKlSr2Kge+IIskJGzo466LqgCQ5niw4ku
b+Fglso4Qy7PT2i5GDho80K3zKxtPQcXdfayXeahZTBfiXXyiZmsUfG5z1PVlMi4n5dmwtLH0Jop
QAlkPi5wjDqdVJxmg9oTP1CfsIxKL6SGttxTmBI7QSLLNLPZCFMGu+Zpttm6kwRnFgnk2DW+JxsA
UqJhPa0c5zFkAr7KtfkwttwDec7Grns9ONfk0CnMS+YWN2BuYZCI6UMOX4tL3a8S5CUe17yjVyMp
Up0yuoQ4daXs2QpmfF3eoPITEQa0VES04aHN9yzwBeDVMWQdsvyK7RrwOuEbodExR8s3avquu3Qf
e7XVDeULQQZb1VnJCvoxRnkgbAKTHaI/xMPfSwHdzs2jRWBlP5CYYvL+JEka7RfGks+4RGNqO5DN
PA5jSHmO+HagwHBF8pWQTw9jlSOgSudwldRXNepRl71NUfZhhiwRpg5+YZh11jokW6aLOEPDpBNV
W7tEyDWk4hz5+oSkzr7PlOIjHfprVZMgP5nR1ZZosOoZHVymxFOAZvXc4amkObvt2VpIZrVX6Uz3
raJLutE9MkeU5KIVksrTCS6CQ8qaQGF0SvOXy8EWbQ6ul9wFK/976jpnP7IKN4ZTQwGqXf69MXY2
PKEIuxKxXcRDZE2y6geUp43P02+n6Y/RsX4Djoz+I24bqOa8ZLd+t0wGsg6S3LXaydVMbCHvRIIB
SOXwj2o2MaBEBi0NFN7qilPJ6wJXiZLqRiv6R7VvVmjQadx3ZwhV2MhVCR8zHXINHvMmSH8VHTEU
LKHLepbH75GgKLBKtJT2a+pFez+iPyD6sVpBrr1xmb3uKPPftdDZGll5H1Zfvew+yoq5uox5z1KT
I1uEqm49uhgwreTS2EqcxEKzoEI4jJcraH70X99VdZcH3kFGhLoh1LFylWUZAAaHahoqPEBDvwb9
8s4uvbNGRnZmJD8XKEemscJlqjWNh2BVK9FH4Msnr+UE5lucwCTLuep+AUr+XjQdwxyeBhn9QHFI
c29cLW3OklHPGj/h3uvd6LCAoRal10CSQ8A+sAgH1PAvEYhoZZCQgkGj0/U7f2VXydcCFnIEO4pX
WMRaW69dbH/FTfqsAEZq29QL0LYgiz9l0dwgovxcxnWo/fZTU77OknMQ1J0StoviNiBGU5qhvkVt
2TDZDdXDR57hExbN4zIANlwmdjRokFh6RLqNtz5yvy2mDJbaAM176z+q8mkcOd4XAJkYSdLM611F
sOJ0mCmJX2dnNyLxzPWca19Lc9gUyk48ApcF9cKEBCGrw/tuNCjhiSRVAa3c+T3IT535HKaibtcj
flsvNymD0X7t9GKdNQYJNbF46ELUs+rqc3Oj62EAmbXlhTbhRWmVcC8clrPfUrsV2jXK/O0smWmS
cO7gGXHxf9UIHxFmWwCakOhG+9FO9m0sXg2TJRm16c9QSWpDo956jcmIlHMIZN8HSU1LdkX52hqy
2jDeWXuivaI1QwivUGKqShsVEgm/n72yozfV8+2zFHSARvNTtdeL5qmx0Vwv5Q0Z67jR1Bi168xP
xwap2jmfqTPiKFQ4CVXZqO4o6YLfeQOPwRpdbImUbCnfdpV9VklBbKQhcS+JytRvwmJGKmBRn9lO
dYLWyTKaux/qgYgzpGnEN63UKXoRwCUNJy13jt6q27imoMjULxqqE0BLlMFB1FkO7VhCCTGa+4Xf
lcxs15HcoZuXVIAm7D7GrVuBNLwpyFwUva/t8gnjtMnIal12GDdN8aS643PhfuZa/aGIVqpmZPDx
jKflABj7TjFFisi5zDQ9aCJzZhxtpqfeI9jSH7gI8WGykrPcsa7cZbP+tLAPU/XyPe0y6pq+rRI8
xI2i0UESyfa+hUy3OdPE/Fi6LMbIyhE2M4Vo/VzQ58d4GiEDjIid4hJOc1LykvsHqcQ8ReFbDFAQ
wVBqkR/1kurLVH2RUKrCc3lyZ0XXUzXY0nuiR3GyOL2QgvGLeFXaXvxOspxvspKYi5Jx3Sx+ZUOF
TQaJrp59T4p55NqfZjTeq7fHckSyI+JhpCxmGCC4D3k3NJpMzGwqstE73lO7esDCx4bOGE992+SI
NuLSWFXqZKUu83IiVu30pb4eXR76hVakfnqCDodanCPzUgG24BVwHifnSS0UagfHc5S0kPe6MUYk
UcZA2QguwsHLUqhtnYx6mKrhHV/ym9Ow8Gq14MANp4YrMaujtlTte1iXt2LEr6ZUnnOH4rqu5MOy
k/SofMAd6Rzlme/HJScRbtE3KMm7bM5Otk/8I79ET/hq3r2ptWbZ+x1/vloIj7boRG3ikEGxdchx
VmYQfftwMAB0R2ejhG0Y5eWPtnicLOdpIUipQ6+w5vc098448BR+0IpWcxC8tle9Cd9Kzfos7+1d
YhfOpi55Q9WpYtlsNIkbdJp2SCKlr46qqnthXhtgCSu7749xPhyxSd0i0X9pBiJacNc/5cNDmDFJ
xhLxVJmmxSARrDkHG8ag0JxyYuoyfxU1znNRV8PvbpwBE5/TO85GM7B+qyD/l2j8r4jGFuLPP2jg
Nh/tx9++8jZiIvuRff3j79ev4W9vRZ38iWj8+y/9J9HY+DfpGCbKP9tARCldsLPDV9P+4+8aRGNX
6LYubI/0DV38AWlsO/+mM3R2dF24hiXRn/4X0tjW4SB7wPkNFF2Ohzzz7//3//wa/z34Kv6DEtz8
5fO/5V1GXELeNv/4u/FXyZ50hKUqB8vRHU8K8Rdgr4H0u9f1gMOtHqS3yG7aB5/MnZj4R2T5M+ZQ
CIgkbmG19r9ZXILDrAZmf7ho//Gq/vQqFDj5jypb9SqkZ+hcJq4Fvcg/q2z7RtcAjxk4aVKvQjvt
P7L8okuYjKsz006YsvqGSn3dhxhDAkPbBk77TRhguA9pl9ERw1L4z1+S+VfWMy/JBnAOTNm1Tc+S
f7kwtWaZGP71/EhCQo8IX2PsDNSfHq/7mbWxfkf81wH9dru3rOCn7dDe6BwhNgaNfeSbD37u0u/L
h474I3RnCQGG1CJzss51uvuurg370qqAYRZED0jwyJvCJZdyaA6DaRCmE4zP//w3Mv6qBOQ3ctAH
MjLjhlKU/D9f5ErTCShqauwd3qyfLXc0tjIs6m2JNcwqPftgKodKk4zmwShtoi6ZVVprUXAukmP+
FBWueZub8tU3de9fwav/Cl9Wr40bHWIIua/SVff7H2XWbdPG9YCy6NgGw4M/CHo9enosdDHBP+bg
3nhhsZ6s6g1uaAu2nzODOVTHVIRY8qG73GbabaBP//J1/Y8bUxg8hLwqW6iwHOcvgt5Y10YQn7V3
sBP0mbm7tnTAD2h6cN7hQmqdlqCcFl4tTnTkKsMLNABa23k1IvJEMJ1Rbf3zt9FRb9OfnhXX0RHY
mg7yYtszpXrJf1CkT40BmI/96mDFtCKd2NfOnLG2uik1wrOj+jH1b0jYC+6rIY2fckNsJ0CnKMZE
tMvqnrLCL8cr6ZfMZHqt2/Qg8k+4eY95MeuvBFsyS/Prm5l0EzqZAFmcxH4S02hQYOonu0OKZcT1
jTHextJxjqNWYJotTUJBRo3ArtHagrv8iXcEoZ3mjbumKC524/ZUds3RsYq3EKvealQ7fxobB0tr
rtZQa7uiIK+gzjdymr6jmPMgU6yOES0cLLQ1GGO6cdyStYjf0UOvNuRDv5lM+fTPLy9Np//xnNCK
Q6hh8Nzrnm7af7nAeYadH0dwdzAZAgozw+oY+OcKefHZJJvjGFcMTJJK9nejDyMvt+fznNB3jmlj
ax2SKdEifM8NLTijMf2qya3bTWiHNlP3OYQFvzuqVsaqs38OffdXSe4ewayTx/U1N6xKFLOuVr75
bQIFU3pUgmazRyzlnlAW3SXSfPIm1Oxh4+pXrebD8qdElRWt6O56T1Rri/gz5I1GCL+ED2noXQ2f
VNwBcOS2E8XZbfIH3sbumrbjeGhax3jq7Xy6D/1brNzdHSkyBv6g2XiaMSYmTR3eMoVhTDrpmopO
BbcQECBX0ABos3gPxpKcJDwYVIlkooVBkR/JSj3adHNvWq9Mbkzn50SXbTOS/XFjwqvdzZzqjmxw
yG3orvFwA1Q16+RARWJfxBBs4ktiFO1FSF59W9F8BMC6zswguM/i1wnM/YGtrVmFxjydiUeHfwJ5
TZumKzLoO+lU2oZ0FLkxzNyDVVfVR9sp3FOqU/8YRWkc2djjTUuoB5RaMiUMBeAQYdRcushDKjlP
Jy20R1Sp5S7NOuuQNP5H3vfPhPHI0/IeiTSs11VoEQ0/0BW3LP3NQcV1CipFQBsc5xK3xdHKUPKj
ZNy6Gp1DdlUFwYnuUTueszYjV8dIontf66N7nYR7xlAV5tqi2gOpMx4J+PNZmaWKQbd31EHBxSn5
HYEnTddB424xka6tunS6mMj+sO/a1b0novhYWLW+78r2PWoDtLWjkdMj7mjfQFryEmckt0AOa2ti
l4+1INvK3jb5T9L4YqsPDWPSgz+Eiufj7zyUO+uwMFhm5fgQD3l+gmcRwXgKAyaDNgSjDtltjtz5
2IO5uivySL/zAeZFURwdq6n7GGucGV2mjXd9m714YKBmMr8PszFaD7ZeabfRoGAUfGbZ+lM+j1xk
o/Bup4kOMg6pk5OSShl47u3ywQnq6OghEuYUz9cYNMvf30gcfo8WjOB2+VqIq5yCl8FGZhYzIll+
mOQJgnJkjggioxDN1DwdZW9wjxUquE+zWR55SEK8y3w6VSymtRWqOG+xX75k63kY4OM8NRbprDQe
IM/DvnpMgAXvg8TW1yww2sPyQY8dOq3TfNXVT+As7w6phJBilTTTLXG3fGhNLig2mV/LZ1ktUVey
0lHAsjY3PUjOKEwflw8jmQFydvPdxKK9ajrIyiiUsOS4rb2tmcmc5rEq77x0oFk6epD5iIhkg50v
Wpmf4s7yXoyIgTzmh+HRQhVpEJ1GYKl7wFcz0caN0aKIptu2HbUbKA+Eck3SEUJoAtr1q/INz846
Ep9DlETP7cRNrPfktafOi+HQbJdF5iJhgISCOgVFoTn+SovOuwOJlbrmu8ys/q6HaNJNL51oz7bo
GN2F9UHE1J550B8ICmVQR7ZrjNvqjOrzOPJcQKixV6Q6pUcndbArDq1DOqNzwc3mrSK3RtVuMzwI
6P+tJ0mKoVdh3k0zBv7BAAGjjxPjqJfRt8nStvPKwWblYkab0qHf1KZE87BfMg4Q/DILHP37MM3e
W6sDL8jiC/SLErru5LXQ2hBjy0DDiZADvYzhlk3mc9wKYgNIBb0TYX4f6cOTP2piOwSeRN+uxMYG
rIKUlA6yP4MbQkS731cztWftOOfwEhyTBn/CuCeKX52ua+/0FnpChTpjWZ9mqJ1PE/dy3fyQulbe
s1Nh3p+HswfHHaLC+Oguw2/oJ9Qh+znlqxzdcRVbY3kahvHdbggxs6Pm2pmIGLqBRQJb3saePVB2
5YCgLMbKLiXoFQsvMP/AG6HrjzRc7Qu+Ho/ZjFXsE0S3+jh4W92LtFOF2c8gEcoLjezM+3cng2g4
t4F755YzzgsGLttqSrQ10qqDk2Jo0Ay57jgK73Of1rQtfcFBA00B9nc0WVFQkPBB1CJzvp+6ltec
V2E5xPTSiHErzjGBIfxUG15Gyzi3IfJyFUxt5PPV6PpzXsTa6zwfJqCrG+IuJ3q3aXKwovI6d4w1
KMjSvVvlEaHw4Wkepl2Y9K9RQddFjv6TjudTDatxzk8ozEPotK2hvQRdgPptLPZe17ubyQnmO1nd
105snPwmUkyjseS/N2eURpKNtZ/PcqyTYzjRURkHOOt6JsXJI+cOljdawHA4JlXmnEqJD7QM2FnJ
9PYuoToHZNpubJ36JNCdnOamBxcc5HHxS5cFhrqhjA9WV95UqVlcde8rZHZ78n3rB4caIlad+iuK
C21d6cI6aq13a3SMehyoK9tcZCjh0xgCj2uND8KejTOKFrZjCTFtNhN3r7djfVd3frbqc2F/4OMt
3yI3fOmTwTlZDcFkg11GG6yuGooOyyIjJKjRG59qUStKWepAvyXrXId4VvWQdRDz5w1IEq3JDnki
7ow4K/aatylLBiqVxxyFoY1Ez4pKVLp+fVxevEZS+33ZeTdFUGonbHtweiZcUm0X6TdehuA+yIxd
6D31fVWzDPTREfMNu7+0w4MTxW9VOGk3jL3AInJlYTAT8xgi90JrgpQb75EXdxCGOaNWXW8dPKu6
TWsMQSN89EYjW7ov+0M/fmEQKm6GgkwrPDff5SyZGgds4LFTIvyvjkZcabslEi4tLOvEpkYCI2/e
2jNIHCNDvlqFietumoalsPPHVxPgKEM/foUkyrJNAoTkaMbcTSpWroU8h6neqPbcQUerQ5/vzbFF
fRu0jFZxHQ+JQ2+vZe8JPG/HROkC23Pr+6V2SXuFuajpPKJ83XKbmJsWzUssvlDYzHdhuzUj1z2a
uCf2NZiP1J7kqUMZsgojCbqXXgXgZ+asJJA+AV1GrC23QVlX54EUFLRST3WnBgyMJceuePXnody1
gJNNEvnIHvCxSlUIcvLKWrFu1DspZPzcTfp3zRQZcaUbP9TYNLpmsj76XiPum+nMztCgGIbYkNC/
9uUZrbn1lNIj3ICPYGtqY4jBLmdTK4sPWjhio1afdl0/XthZuMQYwsOWPap3kvGxy7JjonnbvhrE
jcwhe5QAflbpJPwbjqkmBKIk+2GAj9OGuP9CN3Gk93Aja+zepu0lCAVycTal55w9CONII02STw0e
EL4Cy0OcpQnBloxLvAEpYDTuOL5TLn+rK89179GyJ1yJSBIMOTXQ0g3M9nKdZy2UEZfJLFAybWvX
Jp9q/id+oHQ3DKW+i5zsvaYgOzPCCC7Ln5YPbogwe9DdjuFJgXC90jHueZgbUT3Yp+VHgHKexqrV
9uPsfbutGW16fbpqTmydhCbM3x/ylHev6is87707r1zKL3raq3jj6EV6K+nf61U87TT9Spe7uLer
uzEV4g5tJJJPv3zQU9M5VHRwyDGZyoflax1CnXVQ93LflBb0OV0pM6awfijQb8q2re6Wz3zDNE6k
kcaMHfhmcHAQM+24jVG4iSzaCkmqKreMdZ8I07qfkqgg0QOBezhPHfK/Nj5W1hSSE2yMVx1peKcH
1WPA/8G28eAaMjgVU5VhYeHl1LVRXaSXPBv+4F6MFgOSPbgoYYkH1YPQeGgTQ38IBdHTDS8QMxHQ
10GnAjODLa0p5hadenxkvjVLqJ9mUFwk6+/a8Zxi5WhEGTaEa5NRop8GMIbIFNTnbkk72SVMfSNR
58QUSGdC6JhrZum0xk04n4hOfLA6We9na8SOFQK17TnYdcM4n5YPRSo7RiH/9Xk4TSHP2zhvTa4z
W+YkviKjmWDNHoRbMZiunPu0BGJMuFNx5lzOKA2keJaV3oa/ERNVFdR7sHtX0ycbxIycH5o+8zjg
cN1wbjiOuQDvE8l02wXZxezSH3Uhfvq1HgCjrA+6R253lkVkNegRb2xwrw/x1Zuja11TjrTmEye8
Q2x01xEZ62oybP7tDM3VYKWXll1AOoO2iqfxHbtKsq7M+FXTbeb9OniVOHoSOaVXbR0tzmhAMux1
0zL4rDPvlzPbH+7sHgbZP2t5iCZtfst0AJ+CsJp18BSWfgTyJy72sDCpACUT4aEhNaoBh2a39xxO
XkO1w6T2sMcv3TAT3JTVwTTiYwDeug7vEia5+9bnhGs2ASRUiEw+oCTWiuCi2dNxgPDTVP1Jb/SP
onvgnI+MvmJYhuGf+JTaNY6x5Ztrpx8PPX6UfdrDbCXWlAx3IzpHOhmwuuy+bM3toIwlH2PCWFl3
5atZiPbIBA3CO9ixIBVHWm3rqYfQTU/p5KrlcvmA6UrUoQCD5X0R/Y4Jpmv2lSWOBhrFrW0799BA
0S7WydossKNpeSnJsdF3A+IVfHYAIWFlHWKhPWgWyR9F1bvbsUh/ku3NIV61dzI0J4l8AYGibX0h
0RY0I4nT0+whEkCKVMDzBK4YorGgHCoy49vnUuM5yTezpsJPYEKTMVF9JG9WXGZ3pU60ZlCNGSq7
cJWXc/vJwnHLMkTenGV6t1LD0ZkPbnVANPY9IP1a+7Fj7ozRc14CYV29yjkC+fXogArjBB+cFDgv
tJ6FV/6oO6WYLimBbc9ntOoN8cVEiNpUpXufuOr0lddI0orylbfkRkv9l7rqIzxv1YfoIKugl5r3
zeBEa9Gn/joKE6Y+rCEU7cnZZjIICwSJ2uRa4VVLPQwxZn1tk9TdNa320rP85BFVezz1clsSELOT
flkDQCCMxa/98NCmmrefdZhY1w4R+L5xy/I+iugY1pB+OlgxtnBdinJBwIIBILPws0sPXYFi6Vk3
Wv2iD1ZJTHWrxDUVF/E//WdlTSa5k9bV2tD0HhB0+57TOFoNsjkV5hjuWPdYvxz91lJQRTLq7nJN
3Mn4SF6m/lESfLyeA9cGIONNh1jP3yvOUvukl/f6DMXDNyMkZwYKYoxPoCY9Z4eyqt2muDV0F55B
jH2uJIa9qKJH9N4bDX3khXcN7ReI+LOve+5WJrSU8Zlv3G4WZzvh6QczlVQ7o3dbpPvsG4FmPnsK
WMRB4VIkAWIjNA1KL3gvxeA/F3G+K8rpxfUslSNqDqTydETuhHVBwAvMDWNI7sHbs26NpOcaZIQa
mDAj7BegcOHkIepEkBhUt33RXBMtK9dhzPeTiTNtpPs+ZVF1GJqKhLycgSW9CViz2KYL+P1BOVon
A4H6SSBkAoIzP0tHlifVup5htvLHxiDYGWmMtYra8l122I1H/anIvZ2G+D1jFZLGqWRafwpLasrS
tTdp9VPO6c+YBgUKKH/MV73pyNPyOdlSKFQjXI5RWZxKxaxfwPX/DcK3jRn92f/3234pitN///Tg
es1uGsJHaargsmFd9eLNTdBOEVdhiq3Q7F025cmBKBzvUKsfoDN1mguJScuBZ+gRWdwCtjwtH3r8
g7vpM6QGt/T1yGHt4qdddEw16FbilsSBatdF/T2s50viQdLOM4uUwDL7mLIRObPV4H1BgXCazdsm
I56AWhfeZgLVxRDhsAuCeH7wqwwWuo+30hiCe3dfN372GLn9c61L8l2bKAcwg+xrRHqNwsc8T8a8
wUziDe5jVzNW8Xr5qo9Z8eT5UwFxgySmAPprPxy1QiSnwZLTNZyiauO4WoPesCRvDBdp1acnXye0
JWhJZBqajk7GlB9nTNB0tNvMXGkjHhTChgHxBfbjyMJFkgQcrfmTN9tlydacI3YRvHQIFTZRCdl7
aL3rEKoMdE+UFIqArWZ247opqAAne9OTCbMOUzUVJ/351omR3BB3fSZGY+9xJ280Pff4KSTYFp7T
td5sTTknP0SW1WefFBNEcA2h98zLLkmaXy0DqlfpyUWULI9pG/T3ngbugvFD+wvjyt7FfdLPrf3o
umGx5xHI4dCH+UuR++c8j7WPzqd7R95gfx2zML2yRVMoef225DD+EZT0eLpoXbij/dYHeJuwkH5l
EHd6yHEma8xtCnL8kgcE8mIEPFR2I35muYWjtnV4X3Ua6WkXPqBmoDPY0eSloHY3RdAkR1MbrI2b
2fOBaO55P+csHZOVWuwtbUNrbt4AyYz3ejXuaXE0p4b86FUbdgIwSpDSDyTuTxOddnFrDSps4+G4
IXvFqhrg6THZ4hUxJ4Gb3yZGbyAUF6eAhgJnFG86O1Rwk1WEj3Xrd5jdSxxTjOO6rHWvrWkRhZah
Wq7tDkTjlD+F1Aj4raiCA2XMjGVfAEJv1wLX2KbjZH4/BmCwHdgVNZH3uiZ+1bKZjs47rrv2ihnY
GEcNBLVOUpG1wP8V3w7g9a4ue/dmqKFqxHmEFh99AX7WM9PJ4siaCRs87u7NTHwkgJFCG+0DwJjx
LoZusjZDNiljBFQmuoeuYTNuAsjso5w/myoj2dBHi6nRXIW8gNFI6Axw6zrcxTUwBneMmhtL4nGL
B9AfGkCIAYPaoeumtzBsOaLD37subSnPsfaMjcSDoX/ARC13eUH4dd/KH6LE/BKWoXVKIwIGp7Lc
dabJPTbiRkqC+SWa0JmY0/DIuzUdRe4pRGYPtQ0VxspVnl446uY+CfR5Z3CDsUTgJsDqPSd0h5uC
n0ew/Oq1aE17xkjVpHc4WNsLbU7nMhpvbpfd5k5T34dz3tGBDtobLcPHZLOl1QOOb2d6m7zh6uWe
fgmSdutweU9TlP9IZ0lCvRCgaGNxRXH0GuRacddV/sUN0c9Zg4A6ODKySSZx65GpuE5MgQc5aG5n
WtuBy8TGHrpoNwO/PbdR9zCLhE6681lZ4xb5ZoxRWOOwHdvTtrEQQvlADbxKk/+PvfNYkhvZsu2/
vDmuAQ49eJPQMnUGxQSWTCahtUN+fS8HbzerWNeqrN/4DRgWmSRDAA6H+zl7r836ON92g+nuHbSb
CE7luz5MESxnO960PQng/QG8RIxxbOxAb/eLTcndgiYYas/em1NjbvSqirZL5QDhv7MJJOYhPywO
jTsUxz6FrBmTPHyYUg6HZVmo2Dz3S/M6MSnbgbyfRN+cpj59Dkf0p8lUCaBCxsapkWyOk2+jS6rK
K2EJhs8u0hfCIfYn3kUTG8+Igt4AIGY/t2z/KRVXn5jtWYXryW4mi/OrnI9TDKvOtOI7R6PXzCJJ
QXCaQL8n/o8lLp2nh6hlOjQbqV2SRuNFRfgw2BQDMIBcPSswDl2Lj9ZgE0II2ci4mDl+LGydc1R6
3bkr/ddh9GviMEg8MJrCfHWtacPEw3+qpL2Jgs7v6agk4owB/qM3M2dXZYl2KrqnePS6z0Rbfgal
gEWjmIt9ZHCKrcwy9lUzRwQWRiTR0Z+fSMV8NBLH3JcuvJ9B1/s70IOrirTJAI3aBR+1e/TH8mYZ
SaS8NIiZC7iCWYUIbMrbkEGopY/kGJgo35A1CTMJ9nqEUylc96N7iNn/n1sZ4f/xJ+dcsmYMJIUj
UDZyzw63vtqa3p3GiKqpXRpXHC03wlW6A3PVjVYF7NairNvdqJYWRkPDV3gt9SXB6BNela/9aUDu
KwcIOr7C3HVhSuEElEDPrfdkIek9VQDr9lY8QUCMq4upHmLBjNyE3TmAJLOrdGR8HW2pExrfq0/o
0MuQZ6QJJRAStfpMJTU/h+hdUYZqP7IACVPbBdWLaXn9vZame9v7otuT/dKi+XqZKfpj/CU/uZdX
NzOai91B+xkwohpzgtbU5gbgs0+UU2XfQSagn4fZZhNQODvnSOTOUZjhbCDhAV4+ZKJRE2wQ8/GK
uXSGioXZMbOdDrhIGH84SZ3twIxbJ0fPvCNojTzEUhwbCTFNbgqTYkFuYIngaYNP4RSnAIgCShYr
p2XC4AOOp6KlK4BBztiNfUgoIQBcdORaiJCLulAz1EFzqLq23gS9PZIgO4oVnPJuO4sgFNwRq+EO
26qxSzIa8X0hX4UZD4diCJKJjjYtpoy8kisi1tlnSk6xsDd1095L9bBMOxlXMDqU9OCO9zQtWavX
0ivuXNWmtkajvdrjvQjt6OAlzPBJgahnwmJwH6lnbqx9pCWbblAhzmHIDHqjPq6AJuN3QXF1yr69
WEm291jGnvFZ2NtqTrNjlOTsFCDKFI3LDtQ3X4sm4zZp6Wi7rSDhzh0610GOyWHI9WsKb8Jvi/zs
4+M9ougj+Sao5q3p43ydmJv3WTm/Ra6JxN3L/efOiMlrafQvAShYmJ9OsdVn4wEWZ7fOc5IcHA4k
joe62FtNqZ2UaByJfLRJB/9cFXahuubuzSdlivX+ydXN8AUyDwW7cTqHdgdRJcFUgMjnfYqsZj8F
5bDVInGO6Bt9GfUQtql0Vg1L0jujCoOrNeIEr+1+a1FAOfUs9TB7Gd/SAQJxnNM9YBFaeFT/8k5r
6G0KKjv73hT2Kq9b/wUp5d6P5Hpg7XoZSTXQ+lycoPHU97Ve3lOix7Yiqjc0hx922L3bZVGSJt1O
LxXlaUoLL3FlxgcsavlqGQ/LyADjhHRTl1tMW+VGkEN7zEKH6zyMGfEtNsymVuFAiAXawmoeC3am
UwRnVTcnua4pldGH+tpH0lgb3DcAyRbNJUyMFxrg+iYr6Of07N12VLbY9tHuROffPvVpDpmspFKR
QE5d9U053sBxfmgtlvUEmsKedaZ4nTtWrcUs5v0yCZslXaXYY01nj/J9QJZyzZtW3099XW6mgs5m
kwht3yFQvs6te4vAh7wUum9dI1Pc0voRF2f47MDnf/EVqpnsOgPcBszaydebkzVUBDch3uD2pR5M
ZE0/n80TkQHLj9GkTLsxMvTcltwSSA8+mlip53XaZQq2yUNRDJ+MJs02IxIMS2WXdUt2mZ7p//00
pa19HKYrxebytDzYaqfmq23X8kzvYuUPkhTAueSBt3pmAVCFYjLlEpecrZ/Pi9ghDagxExuJQnYM
Ysg/xWD8+8H3Yhe8XH02ZK0fW7P7nkrypKDQ8QLAk4qTVFliyzMsCQ5zuPMpcVUOSU/RDM6Hejqq
p3Eo+KAus1FE0uuGvjIsE25ap1k9LD/+erAxTSJ6plcb2ykcPPUCywv+fKn/+V1j+TDsSFXL2YDB
mEizYGuPw235Z+nyu+UFUr3kcywf4bcXTCvEWYgZbzU10lPpDJwIxLz16efP6pdhhG9kQJSB58Vs
115WFGTFsMmndweWQz379WMQaSxU8QP+9vvl8P/2u18//vr/Jm0eklX/55WxfCOg9wpg5OoERr/O
4vKzRqwKDJQ2PDH4dRqXsXUigt7CwoMXATJ3jiDDT/fD4PmUDp+Xf6BZ33y8AMfRHStU5CrhbHld
dy4YHcvTAFw4nWH+ZnlmRF671RP5/utXy+899c+WZ63vtfvJLY+/Xm75/c/XLEcKf1aFfo6sGgnf
h7190jr/frb8uPxFB8RjlaWdBWj12af5eZRVRAW3d7Ktr3FFgXJqT6yLEEebxGKpcREtY+zXac3S
Xa8uquVKGuMOFKl66NWD5UwpXZI4Inp2GE9wZ8aToDxPUY8ffz0sv8ujmZ2hRtU8lQRAS0LUtssX
CRMukuVhcptwC8Z2RC7iFa9+0iN1Qi+Q2TSQ0bkA9UHXBOvGTJud61Sgs2PKfb6OPTd396Zvo9jy
XjSvg/YbOPskL0Zu0c4OlfX3PI5ejaJ4gksG3W6EIM3NgNK5hsLbQHYw7VmgibNns8U3UmM9scMj
VqR/zWJxn4vE24kp/e757HdohL86JW+YS9VZ5JrWivKTN5nHvmitdRFE4b41zavFcCMVCqFeSEox
VdCbqO17KZLwElrhLppVsTkOLkHqRCeXD7gaVrDKv1GLo1dOY3SFACytAs4ML4gmY0UK8bSVAdX/
qbaobsptlGU5opbUOQaOeQ0sq1mZ3XVUveFOgnNwEqDg/tma2mBNta6XNT1SEMR2232ysuaBitm+
C14N7MObaPLeK/uTdEBXldI/tmH6zmy9oQnI9wkBd2pE4CT19D4DKdIs+IqCxqw34U4IK/tVDLhH
yDVo8wTTlXz3wMqsJt8F7m3QLyDXBI7aRAcnEmwWuI3HeAkjuyvWcYcvRgsIBaMGdAXh/rWOaxDq
XWZgChmPJWKLhM5Nn7O3DIKH2KOfGE4s5QsrWLkV1AB/Y2YW0R0839CSEWA6+qMlNaW1F/jMSxDJ
feY9ZxlxdiZHrmUndgJOdtTCDgRAO0UQNDL6577xpYTI67PNMnOW+FUT7No+eIzlXVFO5rbMU2gd
Hehb1jUbaYIxnHdZ60ELKEIagRjuLNPYB4htVmNdE4NkUZUUIr76jfk8SeGvA0d2a7QRT5Sornx3
XNQTWBzEVMnOJbN7bHwDiM8MPcQpblydPwy5gbRA/7Slwc0C/2iFDC7DEAQ2WPQwzGg/93gQnU7/
xgai5ZIVBpC80AA8U4Tlhrr8atwFsvo0SbOgJh1/iys4Q2iiNygkMT7ZLmaz3HiaXPt74AQbezjB
PYD1JTnGXYO7KwBTQRMlD/bNCPkDkddaR7kD+QgWkozk+CqyTuxGTZu2rJLFvogKfdPUZX9IwtFf
W5G0XkbQqPmgF+fZj1AD5Ln9MheYhuiq72a1bVh+FYJAaMByPunFhJ1ktP1tW89fRCDsaz5L9+gm
CxiMcsEcCrKY7FF5baKaDnqg7+grIui0g5cRdfHRZ5O4KuuCC9SMXYoHtoHcBzN0oLJWrap4tJxi
fo7IVS8beBPaFLDi0Rk2Pho/dC3olUzaaFQm2v5lHKfkrq+SV24U/cvyIMfTOLb6cwI4KeCVktr8
Xnumzx4rGF5cq6Har4fcCucPsGzdSRCy8xCrlIIh35lVIJirMv/gurO6TLT4KYww7lrmBc/wyuvt
/lwT73C2AFhgvn0ypek+jUZMFNTcP+idgLDavINv8fmriVo1JOl7x5IA0ODiHz0jNZk1GsQ2pTFu
YJJjWfSbfWm1ZM+xs+uJTzoj/H5jvZPuEsqI1P3GmOWiNVzc5AYimjy1Ymi2QUtunBiIysslgB78
X4bns3SqWBZm+rV2POtqi8m6FgK54oiuYedok8OVTB4AVeyMsr+7JtXPuFiG9Vj3cKE1Jxy3lKsA
KGqfzLF3rqb0cGqBpyNeKt7kObEJOCUIvY+lUqvn0RZ9+MeUQZrUqO1JyvNRIPNXZzhPc+s/27j0
sRN/yo1puEDFqq6JZjwtqpu6oSoZl/opnJtD7/D2f68sNpRj4E/CbQ/VFaxn3ByGo4vfrRZzLxI/
ds3qkBpeehh6mt4yDzQCKGBgIlp8HvO22TSQh20l7hgdol3+/iOIv7g9PM9jQtUN29BpBC608z9o
x/0gkl2CoB/sO3KnoBP3bsgMAEA/hu7nfckE63MEASSKln10Z/nh2he5QbBHCWqhNkmwoXB4VmJT
vTfy+94LXyTN5SPbVf1OqUCXatQ/fGoluP7twHlYzHBPoMO3UL3/WfGOmyEzkxKXX+pLZ5vZJI6F
fXBngKbcIl4AgdUTc6QgjL0zRXu2TemX2TwYVvotHqZL0Fr+27glMDT65gj9VlLMofhjfyBQsS3m
L5bAVGMe2pI4sDyO59M/fP6/mBs46r7AReD5Dl9jEZz/4ahPbYJnxnBKpjoiPjBFl5tYtnwJu6HJ
NulHVBnFGslTv5sz9/MCNzOsayJ9uS1FaW3R9l8GD4Jq0kDD9j77qgJSJ9UXrryHZKyq/ViVw7rN
I0CbiXVnyaz7iTb//xawl6nCyPXGKq/YxK1s4nf5JzeXblvmH873Xyxg17e2fXuPuvZDyvY//M9/
+8Ac/18+jDusTZbr2IvX679tYOa/WLVhWGZuEJZYzE8Fpd3o//4fS/yLoeO6SKUcxJ+WiRekxRKt
/sr4l8Ay5SMYMAnZwj72v7GB/cXsBCSZBq1Jg5dGj+7/Zr/xzYm05kqrDnoz3JWWvgkaavNRZe40
r8Rp6JEk+oeD9PDz6v2j5es/vaPAWWPiSDJpkP/2jtw/8E2MMBqGLc1UhCte9Sqcy2BR/B0CCj9/
/3Z/8XTwBXkj39Qtl02Fpy7RP1yCdPgIy6JTcTCynZWVZKm4043a1huCgNv/+q0IihCWbvOGOu/2
57fqqWRipp+rgwLOpFn6IyC2IDZpjoff/v6d/jqvGLyTrZyFjIG/nDXpRHMb2cyLgUbxxvdUuTUC
xZSyEfuH42cw5n+bgw3PMXys0r6Neez3OSxE2AEvjW/FDotENlO/eXWzocV9HvVOlS50yuze0Wgk
dY+p3oHGwzZTU/gsrn//rX/PWOAO5jlC+IKzaTjW7/4nFz44stahOvi+ttPT4Op0Ki1zvBnadCO3
5Qmp5UdAvvTfv+1fbUHqfU3uQa4niHb43QqmGXZpuvhGDoaWHhNdHgXNqKQcnmo5omzUMD+El6SY
b4lXQxzR4rfGaoDNDVw/VgOIynNeEid9+X/5WJZpm77rWg5BZX8ebk5TdrhpiuogrRYqUGajDePd
pDnAAfTkd+z8XYMmUyZwNXQoaLLMkNjl9Qrl2LNHz38ClTA44dvff7D/eJpIg2B64t7N9PLnzzV3
7CVjIkQOAGepifeCIMIOx9bEynCwuCLgbLpCfqlEWf/D3PJXU6s6VX94b7UM+sPVzt3YwtmWVQfg
Dvd0pGi2g0lbhTRgRTPeRp0Wq56Mh8FxvsUxxexA/sNo+Q/zzZ8+wW9nZUjziJINn2COgEYId7w5
Y/K2+AsSpoS/P9RCN/56tH3Pwtfp+4TGY1pVn+cP3xgZke3l5KceSr3aQeE9s1z/MegKdspCDVpf
vif9sM/i104GlB4iDVyzNzzZjXmQfg/4Vp/OyMt/TNl09gPGjqn5J2R0u6rVb1UYr/20vwv17sky
u6cy2Y12+Uk56/04eXMMQhzoWd7mbOcTAViF+w69AiHPvI76950qB/XQEIZyzz75eZqIUyyByLTe
Bb71uaZRj2eef4QlQ6dMcVfMTY0IzmCs2ECAerUDiCmYD0+W5Rx7ASzTiA5E8uY0h8E6635xXQBw
mgVasJ7e6Ps+xFRCtNCkcEadwOczFjoJAGnxIN0RXVEEqZz2gqm4T8e8Dg9TYO5Yq92owR6s9nva
JW9IJc+pGbKT93cQXADSD/1W+MkPRQlRABU1noTPECZLHU1Q8Wja7TsGCiiKHBk9JWY0Eu2uGsAI
jeJdw1u50lW+RhTvheteW0RLq4HvZYx0ZMb+JZNKjUCyGMdzmTykM54JWof00lTaepzyNxpRN6vh
AGF2uw2q7jRM05MRg1/Qu7dB48t5c8eCni5fLyMwcYwDhClyzSYPwIrLaSnHgq5miXSfCUwd/sAG
+5CmW1FqL7YEH6GV+Y8mb3d+A9TWxSQA1HtlTUgMkkg/B331To9jZVHHIIKaqcee9Vsf93eIFUev
IgzIG27RwH1CzOTM+syLlX+qI+MeCuywCiw+SeDNj6NJEBU3Yd/rn3yyJNn1qz4i/9/Hb/KYtsQU
O1X4huINtH5QQ0L9XvdKHpG9qbcoZmAJgxpocbdT74fe4GtL/8bXsjdSxc62OlIsfu7GihT2VL9p
A0wOyERpSYR6kr/1LoBgc7zVNVoE/LpeGT6aJRUVaKVPidegHZaMqdCWsDS7xzQveXGzBcnsMz4t
1EpQQi59oeM58iIMTRntP5YXM59oXURyV1cxuow6UVmTwPGn+t4J+w8v5u2EyclqHH/a1+ld+ZHT
Jn+wXRmsZeHgfmsvy6d3U77faPRP6r6b1C1BM2+CvKy5rt8GcgSGybos+ogRkuPaAhiBv/KmhvKg
bs6m7tyRV9CsoOYh1+XcxEyge4vYMBH0N7NJql3blO0xTaZXI6YtZI18ti6LcH3BlmHCcoKm2tV6
MDI+KBeFZnK/DEd40T8SdeHOilfRaNlnU6DhkgXyOpe3XqYSpckZHPD6GddKeWC6XYXtcDMj7lNI
+UhwCmo2+2x8wxJBruNHb7JnHWGlJRcnVfVpem5n1oTLtNWrW32kgJYjQ6ii+TuiVMc+MN0MdaIA
GOvvwO362EXaiP0G0OfTukujH26JzSYjXRLcaIg3JX11m/RNQ8Ncx/KrDbd64hroGS5GCOBYQ2qg
6+Pe6bhlsb9FleCRG4dfzNwv/8Dv9iEgSd6gvwH3SCE887HYt3PITd7K4F0C7kMbYAJ3rVdjgZoI
ppaXCmI7GvzGtciubMaz3sTahmTXq46bDcuH1u0H/WCjwRobFwSYGY94PZi3NULodmhJCeDpaKSN
4gYPnavLYceuZkyKhxNELq70n2B2A59hJQ1/C3RpU9ZBtgmusx3aF7C1IA3Br23hL3mlRUFPtOCC
o+FkmvXRlcyibaVuk6WyFwL1RjukvXBtUet1tN2kATYRsr0CWW6BZheosivrOWLvimquUsKH5HUM
e2L2CivfIrejlWno20TjusoijpUzTLeFvb4MyGXxgg34h7od6Hn2AxH0QUMFBRLyJiU2mknq3+uA
QlpUUFY1HofAP0/4hmGolRuky3L98xRNksjqfD/m4WkZ/J0y5HsnU2GQtJgBVSTFm2Gk09bI4Py0
oLummnBFm2EdjT2th6n76MD/bO3SoXrmIwVH/mj4ZrGLoQYhEAerM3YBSL2wea1RtO3DNt55gHWl
r7kUNY1vTtfaFMdRFxt+So9KUixGgCBwbzHmzVDb1zC+OIEQLG2hAbclVzCuZsKZR5TSjRme3IHL
B9AAM0wgNz0ZLqsumanWltVGTPMhwSnL8GynTY0cnMAI/xjjzltFkjQV5UDhQhawEstrUdEl9nqW
7d70UXvyTnTMWxP3TChHH44OnymvOUg9Js+Kxi9tsLHamTZv1jOZ14kJuynut4RWwTZV566EhoEk
n5BA60bE3z2e7nIjcwpopi/eUroFGzJ4NDIoaoJdgC5GGafddY03/uOdsKC1Fu5wsCzVY4FqxZQ1
vvuJzSbJJxBrohfkp/DNqwy4R2lHIWRN9hc43TZWLulfqLVs0EXJuvsYdUKGBm9dkvWkfBdPhXRu
Bb7XNdqfZwokj0LN5bZzN+vovuluiHU4mJ/dQqIkUlOQ3SFmTYx8i6uAa1mgda/eq9a+ASj7yEYu
Wyrhr+7g6pu5oH9rzjSfyxjlc4Zxhw8zI5n18COxPdhZVX5ioyk3phWSMA7vTHbdJfSEvcGF/SKd
Kt66gew2ToLxz+K+uJknSkMK8kjdkCuchUHHtUzW1oi7taD3UzwL6fXPRQ2OT8BoEzNChnx4NPBv
f0tCbx2lKBvhA34NaZMsWvXhJSmtS99TbWTzHSPwiz97ba+fcz8ZLppnn9M4C/ZmmZxF3e9rknSv
yPb1Dc7xai1FaG2sDPGTSkkFIos7kNTNfaFt9di4+fAPnAmPvBiz15hbKaHEMHGxw021Mt5isNTr
ud4yoOOVHAugIrlXrupG0zdOXE9gG6ZtSWOqicyr3ornYsB75n5d9uQWwx4C+1Z2Ln7CwNiF9JzX
mXmhg86UaYsHe4QSYZQIKaiQ7m3NO1SU54F+FvS8onwbTx4O56k8SpSJdSrndZh3D7oBglE1MnL8
Hmcrr8+11aFedsDzOnLq6e4AkSPw8Ls2OHddQfTzKOQuNmOf6lp+tiF3c1GkT4gZ1nZ+8/ABriq1
ZCAslNWrUmNWUH1BaTvbPKB8bLDMs913OXL70GlY7BA7deusvG9M4xLAtFjHGqp22jC6x3qrH63P
lkYLfAqZybUQgV0SsjGpqemvOofrHy/voc9TggNKZL0mb4hZArhuZauod24BvehIIIthBSQu43La
2n5D+BxduL07xbhP4m4TNqm+6WQJNsqxUTolun2I4BkP7lRDIsBNMCH30mGxdhjP97Q17zECpHAd
qmlTUP83ZOpuW3eyWcf2X9qYK22eB5w/yIjoGWWbwosJwUMC6nqVvkF13FDsTuiqYQFqB/pxONv3
Q2cfSg29fsMdBsV5MG2cCnOQBsRwcRobWvANHB/DSaGSLfXujpR7adfx1naA2TbuiWsw2y93OmzJ
bDLRx0qnJUVoDK3j3OAwDqkTMJ359NyKJ1FbYj+Tjxp7oXnofEIjuCvsYe5uUEBGVx9CMwDbV4Rr
yGD69ltWa8FuCglSyEX6tcwAvZjZ59ohvlUX/S41WhZFMg73eLtWnnRePDeNd+zenF0Q91dnal99
/BAIAHt8oLFKxw3GjS5YG8ydd/DGkAViwTLd6Mx1YTAIZrWk9AzR7/vOP9tsH1Zwk26kqZEED4hg
pbFMtmOT+bvK8LSQF7NUl0jBCTHNxax/EphgK651gODWp94WhCgAnHbUoiB1cX8RcnsuNer8rWCd
hSKYaFjSAQbAokkcYV9Ry9Y0MvF+Tnyy9lMmieUJ2M0kvax2DVjp0XdgMbok4Bojn9TkBA3aKmWN
t16OyWx6WCLKB+akT6UX3i1LXZmwzfSEHFdtnNyEx+ItDeWTsWpK8SEnvjdA+De/2quVMo77W5GR
eyxAijiF3iNcb4pVrH2hh8QalE3TSLDsdjbJh+SPL/jSaQMgEPMyi/ikwOgc3GtZBEK+4FcVJt5N
Xnc7wdKuKVho5DhlDShzB4JTvKa5RB5C7ynYVXGzTiwElL2Fbs9kdQETk2kjwCFF+GgAOQUHew3Q
l9OYqM1Wp2otnToKqMS9TRe7r0GbfCNy/mYjayW9Ln3DXYogbIZfAnACnpufnGrOmEwyXEnsSPai
4OCW2YPbj3ezaz9jF7/zObeVhf8/kdveq+/KQF1i9nyzuU+vKxwNZVK1pNLWz7bahgxkGFd6UR80
+CM7w2sxzLXl2ewJLXGtfBfWHk26uPgyWSSysL90aRSTQbZUQ0OPrSnSKZZ7gE5WP5dUsnh0E+a5
Qtmoa9i1FWoBX7Wb1bbUkf5XIZUomHMK3XkZoSG0CHwk85nGpbIMjTg4OdfqY3ceounSQPFqsFsA
NnYQpn5PBna5AQqFujdWUHLHfY5peS7QeiPvn8zcH1Z5ZBxCc3gyh+kcNyyOO5cDz8qeDdqOps0P
zfdH8rr6p7Rm3ZNn4SnMSxSNHTvTtj+T83RbzkGnUJ5mAeagU59BzatFqfYWan+sR9MntCtvXd6V
q6qJkY8E9Ntd1NYo7Ln8gCIdRle7022WWo5OsXrmOjSQD2yWDyHacuOrrS1e+6taTHGciMpQm9Uq
mc+d/eomPgSEcjoVQlyAr6Wr1p4eicC4uO50zlJ5LyhDYHE5QW3M12nBv1Avreofdth/G8pXyyFg
vZvwCzJGCjN68Cnpmaizy877WvV0sSpjvBgzi93Jjd9MtUUHpwOJ4dNSfls+PJpi5CEW41XkFCoS
blJGLH5Ip9gMJf9TS3PqvH53pPKs9rskR7YM+DR27oKcWooxkrRmPNJrpqNqjldinrq1Zt+jddxw
5F/VhNEV1edMX6c6sw24McLnzIZByuHRajY6XtYid9mwCGav13msrOrnpZpchxzqxv6qeQ7FM9Q1
q9Sazuq+TP7CSs7FR9NzTatNfV+yZO8MuhUu+AQ8kdwBINXIAOZAHXpblhj+VrITZgTzP2CpAijd
GzrqRnXVzqo6hkL1ewXjHvEF2wjPrImMWy60nYfit2u/piMbEDXRVp+KuP/e1P2TmkrUWY3m7uCU
9tuYRW+J8U5+zzpscQ1kWcE0o91Pprjqfjlt5pivrUoQfcvVE47jk+2+pF30Xhu7uaCq0jgi5K5+
DDqmDND2zMvBI17Tz+prOpqqKTMpVtK5sz2Kma7GuVeFy64V7CaFupGgs5koplGoGHCkbkf64wgZ
6A2YEvZnIEEkA4qAwmzMt1ojoLDKnmq/3M3DuPEjLv+RhTo5I8WRfEptvRDzDTzrTStOiU7Rqy8+
Tw7aaitj36EKPnYIWNuiquGA8FpHrXak1bM3WCS6amgvD8S/U5xaxYrKXesx7JApOjiZczeODMG2
psFEw2LrDOOD62TTdiksRFAAkIMEqNjX9cDAC0GqUEbKWxCamGmg/AsYS2ol0HWGwcqMOntK1SMn
zH2peJh+/gaw5a7PxK6nduLYam/NqBRjvoenvwcbzW59KZ+BP/BNJckLUDHjC2qZ1bF7PCWCr8lX
HJvhG8XDbd0M20zRMTr0A6vcyD/L3rgu14MMLE5hw84+ZkNFaMYGsdR3xLHshWqUF+wDd+G4CW3v
k+mIgycRdNAg4PIDBWsGGEmWrXYACnk0s5NBjbEv2bMBECHOngGttvfc7/s6/OGETNzQkDCQsC0C
2H1shu4pG8Y9Hg5zq1H8V27scB2hMq/UitqmCrvstEJVKstGZoYCH6OUubdB9BhwlcH1VTXSXOOu
G1N0K+zLoLE9SiJmAydk9VaAgezRR69lxAmxM4ZkPQsmUip3OSDVKK4ObE81whaHkspgtAeuwR7U
l6Blp/i5dWp/nxwHEycSqlttY7BB1s3yMXJYTRaStM2gvRMYyWwUORB7XmVIQBcqakRvdvZ9YXwt
e89idkgV86JN1nKIpJu/NnK6DMnAXSrotHUGvWxNw/XNNXJWDHehSVN8zH8sVRpN40s3WbypUZ0w
iXsecc762o64tRE+8/Nmx1Ix3da1EsayNfZtvBwJ0AyNUDIXkSank+OYBxaDJvE+vJQtbwPxe4UR
CqY8M1aFlnvdmBy71AfTnbFGXhX+Q5nk7k5NJZPa91Y+PaTIKD5Zo/OjGy0KiD7aQqoIxO39SKqH
fOIWguyGmar8jOT6vtLYegdlyiYKb8MKsSXlhAk7JcGuy54Z/wAlZ3VvSx0KqNJ1PupWG4A2szhS
pSlhc2EWZkrgWnlPlWFFsxrzQ9ttmhAXa8uCRNjAdqwuf2sI7PYg5CCcvC7XcqsJ9qjVfL+s5pYv
ytJr2lS2xdzMJo/KbO6rk26iMXQsbd+HIn4MCasAJfPNp8G4z+qrMSH2x5qxghtIUZUw5ZjgJjMy
EVEnxs+agGOxuh7qY4lzYa1G/Zg+1fBVWAJnXJWYAdpi+kLUGYs7N76b/cfBDQ1OQCDPZsY+VDqi
OHXXlnspU2kDE7zITwlf7WSNR92r2BQ00/fAdD9pVgHLJCz2qPGZ3Pypg6Off65qcjMrwkwavhbO
l0llYuQwY6L6HS+Ys4vs+6DHpKejxAg9DKEue91AtgDlw+pYpK5G6iPGaXvKSAWNxRXpUvc86flr
nvZ4FezxkCqCvuajbxufKj/Sti7lu3UM3mnVYXtZdzA/bi0qxdE+lQGJ7+VsEqJpZsl9UFrnnNpD
N4pup/f1XZ9mw0rL+mqXit7bOeRbghbq7HVdZ+0uM1g2JN1438amfkEDjoaUIAjdozNXBUF/CJPh
penAC+Rg9gaW22yP3iAdI/P0Xm0ivuwc0HdbaV9l6asaaZgc5sojPkxHUFWn5HbCvb7A3RBww4uH
YvBCA9e0/uTUncTvhyI5V2LkVD3Ys10fE5ggoRjd0/IQGDzrviCtNU6MBeffDwraJ5OJ5b/uaxQ6
iLvZYSV/zOrMQajMg5N1zsnmyhlQMx1bpXq2s+I+Iylgi0l3m6Lm3kTGQP0gol7sRMw0Rh1KKoTM
dgGc+Y1TkmvZZtk7KFpx6nL9S1HRUCDhxNjmhFqvSiXWXx7iNPjiN8jZhVnbp9GL/viw/C4h/XIb
1ciPAEpMGfJqjqZ1kvlgnZZnv/1oRp25Rw10ipEini2rU6DLikpqkeinXw/VEGYUFKsEvk1ACafG
v3lMIIfBZ9naWg8PUSNNheE51PnKZRYw40sams9Eunm7we92ozmOcDXjyxJovDx0EanETauuKwr+
219/kQS8UZZS0TA00zgtD5T7MbKoHzuVqL6a1VN3ULVJXVhcrXH9gH6c5l6lP7UKtFKS3L5L8Q1h
xXOOEYkhl1TEr6bT1BdLyoaNY5wftEwPT5ylJ2C463zUq2fdaS789XjnGABXzTRLjv/F3pktt41s
2/aLUCcBJJDI88ieItVQkm1ZLwjJZaPve3z9HWDVjl22K+y47yd2hLdKbkSCQGauteYcU6d9RyMy
B97gQTbzFmCMYxrWJQpFuXVjrAxaQ79vwdDtJCcCFp1J4xgm0osbavlPGu3Vw8DPuP7XODjmlg6/
sRnw5u+7jpcTDEAKZjsrHycpFa1x+hTX7ynKsFZ37oM07kd8DhcCq2iKwREHnSORod2D66M0dAHr
hAthZ5aJZCMiOLrpDJf29/Klk4d/mmMA7B7QHyUAsdDXr/rlU/jH94Tb7PpAvpC+GZKq53egzNRn
QyhMuTqpToQNB6eM5Gs44jf98sv1q7FH89jxw5uSHVwttrXATb/FDNq3yeJfu37r+otI9N//WdZI
5VVaImfVGXAU5gwWPckbJySQ1rwkPXe5hWiQHV/eTRfd+j3TJn6B1PqF7UiuXDX7T5O1L4b6ycFb
6NcF2DVpb63lKVbL09li1Nl3Mj5jLAi4/ciBMfJ2R8ed2EeT71j443iexLYd71RXJyfHph1uAyRY
Ryw1GyywnBPrLe7x4C9jAxE4Bq27UhKzJ8yjjC5ZFHc3feJ6pPctq026LDSFj+s96fTellVsAnfz
w01poQMV1JR74Kp3oRdvGSUimG53pUq8HfEcyOtMQu/dXhORzD/lIj/fxRmIybgNT0lqwpSYx4Iu
uAGx3s2/VBU/e9rLDpdmL+vuplheTGAlnDGuXyLI7AkxCuItrYgRLwAWEjULeXP96r+OkutXkVNa
O0C07JzdcVIlJMMcGE3oSn7IEP791fV7TvBhCJBg0j3W7HMj7fEwmomGBECyAhwK98tA5tiYzStG
wJMTKbboqX8ow+glDauGPIgaA3c9HcwAP2Ki+OTHFfAhQX6indJ4GIKzH3k3VkcitItF41xqhyad
GxwlJU+exgTHleLd9+Q+VqcmFoewGF91VX6cnfZTMnJiNCeb6DcamQbnkJvJ4ggfTPYHJyY1FTMK
ZCgjvBc5PYzGMOh7yFdQsPQJ+ga1tH/b1mm3Jzui3H6zS1z0psMzO3gOfD2gFqZCRkaMEkJRZNoJ
fmStmpfYyd4b13unMIERAifW6YL3sfLfJlljQmgec2ySq2J2mIeMu8AIj8sbENaw51zm8UiMob2/
Rl3FE4fbzoPZgPLiuYV9QJNlXfbBLmJBruORta3Sa9NWdyk01KR2X6PU/lzP/CPYiL95I9scLnF4
M7QaTSf7FJRADp3Qe7Z08E7c0zueWfpelyhxcSUEnOAAXhB+ktUvBOadZ/tmriyGcRbzXjerd868
ZA1jGDhnRfTCKnSbiLA+LhmuqarKvdV1D1aF69cbuwlie7vKakNu7d4nWzVig5sBLTGLA790GXNn
2HKarc9IS2ljquwbATLjX10eCSA6L8RpeRvhUgiAlO5VjcmImTKG7Ou8ztettY4xh/n1xcRb0SnK
p2tHL9bBt6UVRO46BZWgw+JlKF0t+OYYC9exM3ystchXjlgCRWhDtD4FpL12KHQsg7pFxhUNEoUb
pRq2tpu8RVo84doiUC2gZvYyCHcqRwhPX4BUFlpISAk62kJplL5ZlWesDrLSvxH0ykXC950gWQuq
AmRNYA9AQcgf9EXNPAeya2hf2URk5BO1SmmKcGvO9WpkRqLK7J2Tnk8Zk7Kd4fO/trs0A7UOcDnm
BmfbcOqmQRGRLrtUBtdLGdBmlEvo23AEfOOjP8iXtnBzN8YuU2aH4rLzqbfJARn66ZtrcxN0MWdC
AD1R4cAwodtTxK65a6rPEMTfRic21gamZCZ2u5nlmiN/vMG0Cl653/5ahGT+JG9fLgoaUlNJZ9E/
/qB7VIEVTGjO00OdmR875ER1Qsm6vCSM9remOs3DIdA1AGioq7/+2da//GxTIAqU0kQApcUPaPtG
9k5Gqz89lMvEO/Opv/hBZvjRoc1gWM5dYU2PLmoRMOYfPWUd9TDcLFUYY9FHXwdYt6UAzScYKbfE
nOvjKGn5/PpVuj+JwrQwhSJmwRPathkafi/SyusxT6SbcNss/N+wpUD0mmZYsQxTTE5Ley03k3Xp
4u8i8/RtkYxVQ/JtEXNEEZ9iljMd6VJvV1ARozV4s5dazkvp8Kgif4vr7A0TyTfuiZ20OJQFcfha
NBGH24erBDEQS92+tAPbSt5VL/GkMCIFFIVXnQZlwjcGwe5GAVUGVAleJEnLfcyGG8zjKVlepWeH
Fq5MRnFjneImk4dhwjmZOf3jlIVfCTK//6zd9HEp2OjzvLn18JjWzRLG88lamoyRWx2dnPNt+EYM
fL+v7ekpHcPDr6+1af8kjuViE7yx2C2UcH8SrJZjVBgerY9DhI14rYXcolGl+l30JvWykslmUUVl
5ZEeDQEP+USmDNGEd2Yvd+4oCrYDOsqeijgZp/g3iQUZDk1v7NNl554G+jlzliri6AL6J7XuH6XP
ALg0izNOk2yH9+sbCJmexa0tdm41EWi7fCYhHQs7CNcZcJ3GQAhn0q8mnOltGSjmEU2yeGDtr6lR
BBoVjFecuqyl9xxbh1LRfaPNUBCVtXbZQrdx+zAsCQSJOeBeKNIXBZFjmWm/ZRbpvuRgrcuJlaf2
FZHXilPh8vthyi/XeWtnfIUIW+7oORhmSyZj3n4h42lp12eZxUmBDKQh2ocif+ss2o2ZLfZe2DLy
EtkW3K9Yx7ZaRiNQcIdcfOCgR7+Kjo+kNZdYNTA9yM+S+huCYvt47bWXBrACBR23NL4WFrcP3Gdz
U/jOZ7PnuOfLmcFIQoEl0JU1QbOuGffCkR32RgZ/pYKJvGNcAtkmLo/lm2XH082AbApqpPPR4TeZ
ENwExfAuh7DmcLbzZXdrQ+goF5GAG7FP1No92LXxGsAhu77U6hgU4VdjGB+7pOjvJzclh74TiAG6
8aNNPMc0YrNMhhZzbNF8+M3t+i87Chwd1yTwxQUk+WMAStChMZGY+A/28paX3UDxPc5w+k+jBdIb
U7QS+IUiJ1r5xTK8WwZmxaKkk4uGoWrT3+h3f1Z8a1tfYyYETxFr6w9raju5A2IFMzqkTvC5zOIH
js/HpfWd4g006ukInyRdF0P/cZFeEa355ovqk+05v7k2/7K42xq9tYVFQiKJ/FF63kUdcMi8iA4t
SV8ob3iqiHeMG6iqJXpmlOJfakq1fna+uHC2NgGS82bpb7iLfgw9xbrBQb/JCN/DrP9syXDa0gkD
/1eOv1Hi6p9k8loK1hwU8hqflfxRh8sBWzIGH8LDmMT+xmCKjrJiI/omxm5lLcNsyvo5JYnd4WM7
5eIEoWEAWSHrrcVfpEF9hn86bLvIy4BvRGptLd2oKCMWC5TOhj6rvRINwryi0x8B0SF4EENG8ZgX
xqrsdXMckvFDNsUFwcKoYi0cW7Q45EYbjv6oqYUs8WjVTwaE1e21Jx4YEbtPPR+sxN7Q6YMDMdBY
Sz+VTpsc0iqHvt1F4Y7HYt2irPzgZtbOhT3uhtN8q/t5FQFMPBoA+wJZujdxzWNj4/kmWMycd5E2
PtVlk5IP0tNc1eJlShHrGvZh6TlepaL5khWijeeQAa5gjwit8AErV4beJn/SIdqowM6mTWYbRy2c
h7wLvjmF6PYuAQUxoFIw1TS0izHeVQAzgQRVZ9DS5WM65RSnCatVNrXjoY6irwBwir9OH/9njfqd
Nco2TWw9//OfuKmfrFFLOtbN17r5On3ni/rrr/0nH8v+Q+OFRLUuyaDSuKD+m4/l/OGgqpGcJXFF
Lb/xH1uU+Yft4udBNKVZEOzlqPm3Lcr2FpsVJ3N+R0hTsFj85+X9bUr6ZTqWpX5cmLmfOLLxOGMM
V9L88cxmVTVIQ47eJG9ikl2o4nNLlyfQCATiusZ0F0QEN9Lu3lZZ+AzXiMcee94NNthNl/gVGdDt
YxdUYhOzp53ZxMp1NKA9S+oUv7ZHYkKcIqhvxpIBeue+Yp73T34k7kCtODtzovijVX40BcC8Cqjg
3n7hgFADqGbEWWQ4sIuM+GcToNhOIn3c2NYE+iDiXFW9+Wb8XntFfGmWeYZs1B3Z1MMZyAZKXHDd
g6GrU4qHHUK5JnM3NgxE1Ibc45548JDI3RFS/rwkEE5O32DuDhoAupARhfjIkm1sw0QDpRuJ7Mlr
VIrrruqClVWOqDYMOp6LJ6VCK7kPRtyikfafu1x+Ab79WtmsRYUgRQdlGWxeclLatEcaQfu/m5Ib
wshZ6Cws77d1xkyETR60HpypRqBp8hoge8m44GqKwDjWMn9GEEnAuQS/5tjkR8gKeFQAuKgOhg9T
V4OfH/bMf/K9NSwFm8tiGyymwGvCeYHvtzeCl6CEudMQLMk0Fj2oeqZ/OWFKp2PKeIisA3qyCPTc
EtFBJxULs6npds7tNu7952ubgXqr3OZ03WOCQNkooemEk8koXfNtLiLKfnRKaZD3m6qxXmVE8rSw
83U3xYd2QBXWVfQNmhYOAAPydRFTSyuAurAMSOr0kxOE2s90InOCx9h+2+IROjPXLcNg0dTgC/qA
ujlDq+Euf2NwOZ0RErWE38II1jHfy8aiAZLWPLTtdBAWl6PWTB2a0YhQvYBDqj8KY+RDCY9Ty+u0
4flsRtRnc8cgPWRw6MwppFdlr+ZJ1U8t7Zwh8m/NWblnL2nPw2AWOzlZAwRMn7Bes9dMxYYbKxm3
xqjy/dRzefvsA86YR13X7g76HArY5GbyNBKX3my388CjUXLTRaZNMGsU4d8/JDNK8Y5RSDh/tEZu
NbC4e+7hcWellr+mKdLOHo12BDMBekQ7HNbxiPwtACa5mxcoG3I/qUzszmwacGprJtc2Y/ooecnn
+wL/2ymtonGt2hRKwDwiGFUExZtkOuoKRirdk23YD++u+1LGZv/UGZ8caGXLhwpFrTP4UF1jH9cx
PvWWi5TM4UvXAJyzh5nxA8HKR4nqcksWDUAjq/hYqWSngsbdj9GQH8aCj8CtchjIZv0UcCucPcBP
a1IldqYf1xeLbN2sNvu9m7WXogacSGozDFlJn1tl7XybpggEQxe4Qm2UTLgMtBsjYmDoa3RC7b1G
RTqU3DzZlvzJcc1Ab6ZkL88GfTMmQh5aS4AMJO5FaDBd9Mb6YDNl4qj4arYOQTgsJFGdPk0DmlVe
iloHD7hCKDO8vHnyyKRRU003TPXplpCXYocdK91wZPnqFr5Gs0JM0ODwx1prADKMFGrvK+KDxuE5
DSg8OSYAI0vDZg3zk2WRmXRBPPIeIdRlVAyWR1BVawJx36M+JNF3iv8sgiRey6B6RrhEdKuTIkkU
fLxkygnkImm3UYShr2pg4TsHL49hgt74FnhFtPMHPmdAVQc6AyCSanPlRDo9Ty3Rd6UKk52nesgg
ZrBKbRBmfb1A5Qrvo+EO3KKeOV9IfBgGuGoi+RDMjIFNg+iGrG/hLzVim5MHVBVfvSI/lH7unCzi
s7wwejdGoLdumB4QqVpHRIv0aovkvW6MbTRQSfVkygpF9ShaMlcdDnbr2kruixaAqgx9nlOAtxun
83ZJNJ7SWmVbd/lDYwABaMzzQzBzbPKqVO/BOjPjd5mZDrHcxgfMVPmrZVsNIeodvsSpIgwiyJ69
jkDbwZ7O2uZWyIutccxp7bHGSQ+vQkWcqqnvPJxSq4FyZYMm0991uYrobxNHS1XUbIYo+BrjIwYh
Snh79GcQ9rdBSV6QAbWaArPYNt7UbnOD49zgRjAbRrlve8mMLljafUbODL4I7hJhzxRu9NzdyMMr
aKCVKlBFzrn7uSmFe67MxtqlGYjy0fYFAPqK/n7WbOsMHQfFGwrbiNFJZ/eMbC1A/9ZEHZCnxiGo
S1jhsrxXvRGd8zTYhw1F7cpq2o2e1WXsaGEO/OYZ6uJNBh/sUjelWhH9RvfaID83MPxLT0SotuPq
5Kgo2cHQ/3M07Bvo1v7tRJ2C8sH6Nluxc8aZ5zD7XKbqUYVfosnrmzlhaQI6vM8tSfMzwh1cQbNs
ivGzCPS0S2ZnuQ0OWdhCXY5p/PToiiANM2cjwkbHzZ2cxnZr+Py5qWKtUzeGgdQR7fEdqXkxdiYi
e/3wnd0eQPfyz41Z/zTWb72geduDEqRnShLtLOCzdPW45FBGjxqhwU3Q3XZIkPcczXjDsJGaCmAs
QWUdicPGgIeMh3GG7t6XrbWpIRUhRwbD4QVbwovmg+wROgGLW7uwWVMr0Hs31XcIXyesZB+thkTB
QYsGmXO2LmqWGsE/y12MxCEaEV6L+QAb5YsH647cai9a24Png4wHy2hKddBcTyxsDBnsPnpsF52N
3T2pUe0xXqEFGaKWCb7zNhMNyDbUo1le1DDeQGrNkiDoXbMEk75HlkNzu8oHa+s15jc2ZpJJpzts
qyB53e4uI5xwWlIKo5a8QtAon2275cZgtU2YgTRYSHbSq/v1PJnvmZ98KkhrPPscC5etDI1LC8xl
RCzBAckZKrUZ2c2VmaYbJeDf2K5/Y4aSmTUxGP6kgQZFxi6KUVSLapvHI3rxLnzWsrmzJ6qvQU+8
MS7uOoFyvUgkpk1ayk+lsQwXDEIYo2sco3fP3KG+LUxnB/3vRoThumGR42xiLEsnGnltddhzjiZD
b1kbsJ3Eib2QeQCyImQrbnGGy8IH2g1AfBA9bqWnhyObYr1KAaTcowbz0bNM+nHyQDnN8skt/f7B
dOJd3cTeY5Y/FS2SFNeKmlNiRsNpADeoO+dcsDdn7I2P+WxziZIWBLlIGX2jsyfiC52jih5KWTE3
S2ZW1IA0AwA51oLKqT1bnxPoOfGC0UmK8zQ24qkb4ZsF/fP1F5KRPkwLgofshv5ZLlgeNlzgkwuq
x12gPcHsC9CuSLIjLAPOgvZpF8iPAe3HWbA/xQIAItyZC7FAgaD1YpZdQEESYhBbIn2rBSIU9OCE
wgUsJAIQQ4mkE+It2KF8ARARC+HctjCJAGjqrblgipoFWMRZeaUXqpFYYEY+VCNxxRtdv7Ugj/IF
fjQhe3NCcEjJAkZCHgcIeIElNQs2Cd/VhAYdlFIXAlUyF7ySuYCWnAW5FI7yizOFCQxNPlyrpSFQ
faGH5GyskaZILjC4BKUb3enMuqlJE2dOfU6am2geEh7XJEL2QXxQ4ND1Yu6Si6OninkLG99bnSsv
JNnKXIYVLuwzcnAX8hoWkRIYqiUvk0ruFX2stTGD6BzqeE1TLzg0jjut56F9BsKGX6FpProjXQ2y
sUBB99sB8jcH/tLf+Hn0MQ3AT0uLPnNmVDRRmG6RjpNiCSjMT0hSaHYN1T61qAD8rnhxEz/dGjZb
Sdhbh9ba19BaCaQZGSZV+0Kf8qzaj+xa2LfyD2hjxn3iBlyCEP2wu89crpDJcQFLotXdUXBc8qDb
ZSadxEoDxezY7ODRIaTHKBeXndoRlSR3qMORzvXqORsRBA1RrdZzS14jM4hdjVvmprLM95SFYpPJ
lgGPjWEzdeWJ/umqzb1xhcmNBubakB5XxHTW0zzHLxFGIrTwODhYWKstekdjNboeAsCuxb/DSEOM
/Z/xa+PO2YWzCB0vbmaPuZ1jP9NUbE5KOeRZLieU3ijPNbNKEuKq+wqwsRM67xzOYZnPWvBRw5bV
w3uTlDZRddWprrCIJdZA3K/X5ittBvWZagrJLgNFRmCH3rBo/brUlSr5Bv29webII+BWyRNs5b3l
TEePswlmBZjvge19pS3/LATVZNaM1qapyoNneDsD19IYiewwWjy6JCEQ9zSt5EvgyFswcs0eGDdO
sqY+msE0w0ISzcbJY7BN5otX8olkSeJue/BpthdI7GvBLTmRHBf79AkM4tmo/VfPpViJxuapz/2a
Pmn7Z8C+Ow/KW7dZXkLqsl68igI1IUhkO49EkDVhyJygV69T2VPFoqc6tn0wbx0ZPLgGZi2dEvMI
e9gl95AqAoAwCioOEry7oCGJKe7O0dxvgsFQx8bbpUFgPxKssGyD1moiowPTC+rhoNhZzYzdKoJz
WEFxLcM/lRqA9qRFgR/fGglrkf1B8Yo3psvW7TN0WWVtLlbrkeFBLWn3oYdS20EPMJ3h8yWL8KxP
6uM4O4oKCiRuPcb8FvlAeLmn53729r6w0eJrZR585NlDqcuTDsqza2bt/VDIz56FxDMCvieLQh2S
Irif0tQ4AhW89QUeRdediFDCjLFutcruh9m9x50WcaMUbxwPviTkaq0wGId01dVYzAc1lyehmueA
XiayfkzUg0TSBnKyXQcOQoVZGh8dcrIxunK6HCuWi8gibS/PGOlKdBfruDK3ZDaySDaptTHIC6Df
i7PIJC2HCCS08bFq1S3C/ttmjhKc0u+u6tqTDOn1V94N8guODRZM39zqGB5j+Tpqcoqor5d4zwEu
NK2lYa18jtReZRwKCIGrpL1Fa30bsh8duSNhd4QIfA1FToHpHjtCdJnR4XaacH9sg05/MKVdbThg
fc3j8n02xuTIAuyumXVNm7DnFDYQIoMZq09XmRbPTvXFq2W88iHmHvBMb9wZ9aVR8uJEnu+Lxq2x
/nTkClCnzoQVBLP4bOUmMAbNDMQZbGuHi7xYBR2nRvD+NJFl8xDg6VxXdfq5iPYlfsI1zjKGTgHs
78epa9yDFKrYprWH5BJMZihCHCuFj8h2btpVKzlnz6COR1IfKgkSpMGJwFLOKcwUtAlBSVs1wWFD
u6kkBV7a4BPSYcA5JQ9WRWPeJlVqXu6aadxTuH5k5/rWT7wFnehLZSOBiQVzrYaHGws9LaqBPtXo
5QveHwAd0Oi1IeRTVvvBWkmO5LMg+8IaPzH6RDbUjnvTpINWt7DtxfxVWqAbAOq++hzAcwPcMseR
t74tGmy8bOyXuPBfGY0Sr7TkOpEoQUxM47FqzPJLTx0OnKRGToB3RoTv0sxMctyQgXUGRzSvGNOt
jaN3bjkaUvqBdQwY53X3juqe2ro4uSmga5Oj0CaWTbvNTOdhHtFHxckiua7ijxHQehRxKJq6PPFv
nCTDM6teZyXqz8l9DjoICW+NetlFFzkbX8KWtlQTvDJRALjGOR+nZUHSTRlsNVG6KsdNCJ9wNfdU
r67lUhwQnILlOKcsoZ21XdSI+egwuGSwt0aHUG7sRuCQN4wl8PF9DimZLUErZsLxmbutXmeLjJ3+
Gm200n+eSNxaT1H26VrFxRUjejzrPpsZUYtTt3HaTSq5ztdSAlsm/yonxrD6ALZ73I2F0iSdjjfh
fBks2jZGgQi7YYI2LUPJZk4ZRVdI9lRR7yV01XI592OI4S4iCpvyzIE/yeO7TDkXqY6YmWlltGoy
BdmmEEy9ArZ+QI+DuUJX3x+bVr7HRk95PxBKHlIj51aRAY08qvQJVs9LPZEYLxQlcV4BQ3atDeBI
wkd6BgQgv4PDnLlPuk0w3g89poeUoASik58nD2VdF2cP/lSxbYcV8q0mK1E4+fcphdNtX0AXDfzg
y0CsCemf6ZPEi3Oy4vjSusO560PrXDc4+1oK7y1dknmVjzRdNL7ox8yOPnUgX+mRT3dpU54axBGn
wkXjOBXVsOvMjizPEidZZkLbKMenaPa2A/cI3M78DNh0VXumc7q25f9vgvGbCYa9sLN+NcH49NaE
EWGERf7PCcbff+3vCQbSgj80+gMGt562HUcyE/kb7WZa8g9lwzfDsfmP8YX+QwiLTqLpMfHl139Q
3Rh5SMdcyFZMG+Bcmv9f44vvBSdQzhjgMohEi2WijjHlDyNc0gmrjph095Jgfd/kdTLx3ATHNhDD
mmUY37/trJm/LMpWM9m7Q8FEUhTkIaJ1bkqvomLXhzjtBFlqv6UWfT8rvb46rdHrCEjBLhfoB0ZS
4IwyVRQ6F1K+MZIU8jbVBudtj1SliN2kkP6jYxYurai421z9Egqhx6ELQCmrzIvoGdGXBeyGcceJ
z2ypGlEclBrbHML7zo92GU22YuYwYRf++z9uhL9nRf8E2F3n3/8Vgf398m2xKMFcSG8/8sBqZDND
XZjyMuuxROxXxHfVHFeYbMtyXc4Uk4EZ6gfONJ09fJ4C0T60JoIKV4VnO5QRB8j0prqGNxRUjwaW
d3TKH3RJBi7SlQ0w3WwXMYA6ooJ8tJTVnHz8DaCe4o1dCkVMcHr5zXtaLvn37wlenWUKD58J9+CP
74kwiiDXcWpfuNFzgrgER8taEZw5BEfyAjqYgCbwEO6PXZl43gEpgkE6WjidR+kPe9JmPnj0E08q
s+lSVeadROII1pbjUCIf3cWVEeREK2nybH/90q8KiZ9eOs+O5IniqbJ/uJvyMvdJW9XWxSQEUbhG
/DiZ+yGraFpkkb9WlOynfIbcHE3Jbd+l4yu7PxjqnYNy/oDMX2+BMkb7EanTzu7YS4YE3QuV5bri
LZyM2Lo1yGbF5NFoTkN5SJYhZxeyQ0+h1A1GdwIo4yjR8KYUZSGlHAaYcKZU4XRtm/Bx2wwbURXN
MZLuMGRYzWnNGMrioOx70l3FOpUFG5M/hxccGZsKJjNxK9okYiK4i0JX315/SeKN6t1sj/mto5AW
t0hToqMTGe3OzEj68fHRD0ExveoC3SCdr089GzKkW5luWSrGfSM4+TEOirEwtv399ash6R+SuE22
wjaaR9uyCJeufMYQeu8BLkEw5zJLSp7dGflsTVG9NUzZroChV0c6MRzwjfJP+kZ6sY+8WHmANXb0
5CWE8YhxpP6NwMv6t1t1gWY6CCVNYcsfxHTe4NndqELrYljduVcd6fK4uPfsx6ukSyWdC+tusKV3
LKbmQxjBFkkyD3deUARr0ljM27Ao950m3Cip5zPhuJfB4IhA78DWlJ5zrW+pZfWnX9+m1vdKxWXV
UJarWZiVx5LM/3+vAXSR8MejU5sXSgZswW74CKH93lYJUQ1u5u0wL8d88ETdecrLb2VId8ZInhr9
RtyFdXIFmsUlKnpAXn9sEGoZS0loV/lM2EcX7X/9cs1/ucr2AplUrtAsCz+u0Qwt86RKRvOCeqZ6
EBPH4yl5jYb0HCJAWXteXgER9268XGI4znH/BNCvE689/vqF2N/P4a/XzTahnUpP8Gp+EkgRH00R
LPiUurx/qhJTnmuKg9g9FxHMG2F0H7P+c1LkkgNTcoudSNMKtqz766WcGhqME5OeegFYECq8hrhN
3+JIk6/E3Wo6myhGFGtgMcWicmC2QlB2BG8rkcVdXqEu8029C3wTKZqqxNkw8unGiNOXK9Hr12/1
324R20a8gAdFOfZPK5kFH1iD2hKXZoy+yG6IT4MnrBVHYrVJY+dxseXS46BpWcVb/PXpK6lSWOp6
d2tF9rwr47bbT95cH0NiC6w2wyNKYUrBlhsbjObB6tcv2P15I0eVRRP4+j/l/Eg8NcsY2I/dW8xJ
cLtaWdTvWaT3s+q+gJBQ9x6IXdodkGxIRHC2nRLFKatjeWxsC42E82CGs7mVxfjF8XrvbIZJwjih
eJWCYz0b8MASaqMWtGI6DzYMR7e3SXX+5LaBdxChXd8kBd2OnJ9w6LDV0IWQm6xswl0tbDz+psrO
HfECZ1Tmtg6Kk7LGx0QAVW4TOE9eXJsHptJE5va7fPZ6ojz6I7uCd0//pt2I3HrIm8D5ZuBwz6PS
vBidurHjjtjp2HwydWB/yEaiuU1YzTcOzT57CaEidcG4yUIgP8ubsmq73/36usufj3dKWTwSwkRx
rVlQvl9L4jTwOyIWzAvSgnReA/d4nMK5ODHGrA9E7o6Phu4HBPIFA00onwCUCEkoqBV7I6sPmZDM
7xp5wxhzL3PjrutgLjlyrNYg6Um0qsINM9LpVAYfur5Z+8xJd2XVlcvEBRliy9kwn+QTUGu96+P4
nkgAECge9tvcOs12ZxFtWQqsv/5wayWgzobkUHpF+tQToL7WLVGkYZfvKI6YgsQK9LyTEE7AVPs3
d6jJYfvHcw29HFixgj6HdMQPV8qgo9e7vjQvY4nXFtk9SpvwJUm5EZvKJDUSFD3xz6TrXsPFHMAn
IeAwsANjeaKP0azscrrFeDj9pR37Mv5v8LX4l1OkuxzB/3lswTfEmkbhgFpZgF7+4ZVlbWDFIpma
y1DaxSkekuZBO/RQdfLBr4gJrJVxHvGn0iKKanqCab73If6vIGkswcvcvqWd9Adnop3fWoZ9W3vM
lJBMivPka7pj+PgD3033NO+MnWzh0yQInzfMlqZtbh+CTorHwf40uOyLxjCjvildeUhU+2bk6XA0
6aEZc7TPUqfaFjIP6EOW+6kiIDqsEIJI2gwOcW4YkF34cX1pr7Oo3IwgnFdtpMMdyVn1OpdosMNA
gxXLxLgZHHtzrYCTBCbiRPMUiWHK0szZo+CsTgRUhqe/9xi59iUOXB0M9TrUdEeagLk1oxrSxKIi
2GC4TX+DbrW0/J6mKgEdC8EDBa9LWmg4vWUz+gdNdfYSrapoCi7EvBZ3mTH3O2mkao17T60L4+w4
1Z+RP7Z4/ybv2MbRDXS48LmdSQMbHCy9oXr3xjq5c6ZOypWl5nlDwhHHRlMclaq9cD20U7tzAtkw
dntPm4DMTxREW3IqxR2S/V3XJsmDMD+3bWU+Jv74oe1dSL7FQ6yTe4FUacMFE0hI6i/RMspYjYLw
ascJH+lmuE9Q0m7glnYrCy/PNpfbsYch6PFIg3iJutt84i310uSsGiPa0oHYsOPEND5iwijTRxUx
p5xpfUL00wd8QcQi1eVNGXqQ+zwaIKKG7ZSNEjMAKDfCApPx/NdXVncZM6xt/ghCKPL9sxk1W5GM
yb2DhycrEhzrRq32Ks03uJMReDsi35beSP8lsZhBD/6FqZLbnXMCoTdtFX8yB1UfEMvckH5SbOfE
l/iqJu60dG4IesFbWanoPgg9OANx2e9V3Kg9/yy60SZG6TT4FGOdxBJPQhecBXhmI4feuyp9gfFp
Hru8bdZzI4KtO1o3fWWggSgBwtXNtsFReqj9Ybz4HigiE5fS3YSgDvyQdrf2mH2Zu2RigBT+P7rO
a8lRZduiX0QE3rzKIq+ybV6IqjZA4hKf8PV3oN739I4T974QkkqqUkmQZq05x+T/xASv7P6soQm4
4Yno4+ZmpQn9gqw1KOCNiC08t1wVGAK2yvAX18Qv6nf5SR/bazEQpub6kdo0QBxdIJBPNhgPrmWu
Xll4Pw2hEa/ykCAS5u1EZFCKIbDuQ0dTyJo/Sr8k2DXL3aepJIyFvdJh8PGrNtHXRiTzPYX5ZVcF
2WsGJwRy850m2yqscSjunKr9aeemSVYVyL1m8HUS9KpD1erzia8tXcOBP7IwNkIL6c46b7NrqqmZ
phh6OR2XyCmf3LvkUgkVpKmL3LD/ifZBmZyx0P7yjcqnltCKS46gkQncandJ1LbXaErba96QLlb0
zcE3/OJkBqAZ6TuvaWsShVMHE+SZsbhEsr2AVoIYYfvqyWvdHhunth5K/i037aabT3rFqvAT5P8p
hIkKYtnKQykJHhUd0xCxC4uxSepGdh2B9+ZcYCr3gtDQ62vAe6ax+0QssbpMQMAQmdnuJjWRpK5q
VuAMyLA6NMs9de4AnrMJ1PJQc0uWMFg7n0EwgvffwsbNT01O5bZybIJxbViRvg6vl1edUU3iG5w1
/wtCpCQa5lC2AUrQ2dbvedfp92meCHTAH0OqddrxIbWCqOC+gE1ZBAiqSWqLr3KIjl1lO0gSXcKb
s3TreHOYdsq9GflAe7RCoIoyxFnH/kx4IpEjaMuDJftwnQ/WdxX5YBkEqoCN6uC7Yggh71Vl89Ga
KXRD9f3ldUJdg+XgYXVc1T5FIfZ23ilKomw/qPznVMTxnQp5d0Dycq982r71bEP9ai8NVfxL6lpY
lYJmCI2keYcOYL64MYmL2jRfU33vUXuACE3XSOO0/Uzn+edEl2Vfkd2xMrpgOM/IYVmMwbHEt3wi
QyqR7IWQ02XrAtSUjVTn/ljLxCK9LcrFa+Q11ziJkjCW5BDFGb5AShms7wY40AwE7jZph+o4esg2
3ci795hUawzCea2SF8zaW2S27Xaw5q9OAsG+qL0AB0idberBq15H+yYFLe+sNm6MU8mmlyJsTVJ4
PJShOy9DJrlArzsY7StjUE0IZeBX0hnWAajr3aqqZNUGvf1GMtOblsxqq/yoIqfMATVEgHRz/NdN
du/c3yuTYDh2s/+kqrEtkn/umq2CXfr4iS+CG6PyvHvkFzqlP+s0NRmr/9zXMTqTGE6jeUksrP+T
Ypgo7WJ6LT1ejY+1r4EP/D00wVFPpXPwSpvzQzHKbhFj/4x0whVti3WRC8JykzneREgrBy+eCcyi
e6a55hDWRrqume6OyTgMe9MsDiJGtYDn+OPPw/AHEtfM9rIr+yM9nf5YWFF3hMxlUjGhh/1In0PZ
vPHY0oepUlNOw61vj49DYljtUdM5dHnywy3GZuciR1gtCZpbs9InfEj5W2zHb8h4mr0/wDYIyiLf
PpL88gkai5WQm43KND15JRfL3NBIkPP0YiYM1IVZ5CyFID8p5zAs0XeP0LvH4b/uzqMoN7NWOysP
0MB2pGAPrqZ8J9i8ZHEQVTi8OcxL9OLfu82kAXLEEhIsAYiPFETmYnl83H3cAlBKmOnjvlDVrjE0
bNrkmCPUehG5HR+0jinZyz36pwz2GxODcpOYwaZ3s3lfudUrUikUWrDYwLpOdz0VDdaOjkZ/hT/V
+KVL8lpHwPiW7qCS8QZjnfkuSmO4nYuSMtoo28WLX49Eg470vkdRXfPgFSRDuouJtdxqZv4xBu1+
HlNYRDa+5R7n/SbCSua5kbYCpooRnXiBdqpwn+fY6KBS8EFRrziOjQ6wTfsITKzjoOlQIrLDzbr8
0Ihx23RxCFve3sTDuPVY4qApnsqDUyUHohUQK9pGDczlo9RQh0AvIv8McVgLvIXG03CGSvrYq+dr
I9deXCdFDxN1lDNJotsg7hjWE/5+SkNhmfvlkdZ+QLQjFqFjthyYvg4gKtEdL/fEkrv5eN7j1uOx
v8/989r/98d/fwNwoWkN4ChZ//ffLFqGVDiC//tnJIisfTCh6Xy8r8fTs8dzzHrI90bpHSWYwn/e
8eN1clkVRUn9C52iOcM/5X1XDE9EnQ4d3wh5Vn/+yt93//fv/flnYmmy5secDkto4zSiJ3hW7YTg
Cql8B3MNuiNgGN1PQWy1ppBLsk6bN2YQIZBzI4LLHgea8Q29bh0Ht+gY8CeDbMShw8Ts16C2DBDE
UITxfXv6SXcz0FjBwI7DNimGSfNHIlL3kOqJcywX6EQ2OqKEQxXoO61LXkbf50p+/PhxoI/vHH0v
yNZY3e11ACabPMvl1cyCznES4tQQBL1/PO/x0OPwuFs4pR1qjoMyhV/yeNzJ/X9uyVxf6ISQiP++
gJV8zkxM56GQkx86NE8FOSSHAr7s0WmYPCNNbwlpnxdX+uyE4ms8Ri8OuQxbyk/VMYIfP0MW4ya0
t5bsAwkXnU47DzwOo6tLANlLfGslWYT1tRVsokc06HIgkIsI0P/cTZZsTM+xOXX/Pgie/N/Pefzg
8brHs//efdzCykHYZ+szBBEUYW96z6SIYC6XRGZb/rys2V9j9JQ7kx4AC6BCFce/B2jE7r8fnBzn
3z/+r7uP13Vtyv/xn18TT4k/rf/e/79ewnJgWHlGVsMiotbx59lFUQX/3Jwtxbv4+8o2zbq9w5Tj
2LBc8daF0SNa9/FX/j7t7x/VliDev3f/r+c9umF/X/uvf/zxk/96yRjUGtjQS2DJe0P5tAPqtfzL
qsc6D1pu+ZhkhOriBaJIcYyKrCjCxycjs6Ek2E73Vm3hAeVdvuG/3+jjLqAFNmC4fDn+uf14+O9T
H7ceX29aoWCiyLK8YBgMbVqXXjHvLZGGg26y7h9nDCktGPmaVnS/jD/NNDrz9nEGoFsS7Ve1jCTB
Y/BxG3ZHRj2y8WlBaZRlcXhgnB5Up8ehaX2TEPoFlvI4RE4MfKBNHOAIrtx6s8MOg5Pr8UvJ4CM/
2TRA55rRKdcgcDtagwrUR2C8dB8f30vDwndHJN2rZFeHGJMVjLl8wXNH9mq3fXyA//XxPx7711ck
H6fpn0/9780I7RcjaN9/9/v4h6eldLGctDpN1awWNC8+mdorn3qcWAqA4iZf8FxVlmXxSrLj0v2d
r6HzSoX09qSOgopeepg2FI2t5/XJVnYdWjY8OuuKpSQajbm50IK4qNqsvzh3zY2ss18+RYYTHzII
87EeoyGs4njVJ8bnbLS48yvEQtgADmZ37TMdv1dhP9V+Y4YUWj7TXQo2dDFR51ubIZg5jy4RUqxt
ZdbuJUU5PDcorb3cfoWKJ/Zu7X8STwpGIheQDsaBaN6UuV6lwXc8bsYVK7G3VrYVHfRJO+WRpDTm
6t+DxHd3JBfOYecb35wMVdyi6YBjQZJF3ElS6etd05fjOiIdYleObOg1e/oAjvO91IbqlAoqULrO
5okOk8naADhy02bs8BGNId4nmyUw1I+ZBvBuLDTMIHEb3/V2m3ibdskxF/H07hCqe5hK7yeEmAlB
WB+EkYNRlFCz57qM02evneu9hBg4ILnc0hzONwaypY01Vf5WFKPzYS48A8uYY4Q26WHkYrjFFdWq
NMmHXZ1Wl0DoX5zJdphiIwhshVqIqc0VCTp07ab8oZV6eRkkEd95KULqoHcGJEhMs5scoI1chUCW
krvZkx3oxWs/xJDlbftTmZP+3uShbjkV3GXP2wHIgilsTvveRdfTzYMANRBvUXgyFQpoJUS21mu+
jx+zZ12HQDonokPJPlEYDaD4FQCeYaoSxau3pbF2aiA0x4I+0LnAHfDuZ+zFrFfVNv5HHkPhRxtm
IleK871HZG2n+nMGMnLlGG19N9upRxoFB6k1gnNd+WCsNcU6O5q3KI9vA2zh0DMUgYlJg2hWBxrg
9E9QnBdM5USPsvCzU9xBjPNywUaPiU7zvetsR/GhFDQxEYgZ8P8RcT2RPYm6eLD9M4y693jwgDZV
6QGwU75Ddd+sdAcKYBOho/aHyTmpUfveh3mGtlhlwRm2O77vIhlOqfGpaVgRgMg4zK7gO+wZSVPk
1s7Bcp19cAfbhAFAY7iQ14Ai9jaq/PZngQqTfBrjnf4NK1h26DvDgOg5O9VVAWjQJ0SVVtGUJ6Px
XhJpwdf5mGk5v3fBpymn5yktoycjtb9bta3usYpwok3ThRZecXU8wSAWYB7BuKkj52nfG9U4L2ad
XVAsizM0rh9lQ40q7hP3MqGF3fQjfaRA7zbEpPWvvpZvSatS27LImrBsq/fR8uWB/ekBUYS+Ty11
HuyJ/kU6HCR9E7cqm9NgzJASTMG74wNeNZGthfk0vwmZN68ZUujIVPfM2sFrap/8IiXq1WV4dXJK
xXRFjdxjiYRzQsyI95rURiA/dWrNYjNewSvSz37i4tTM6R/U5RSfgtRdl46lKGtCWck6B8OpYZ+6
OfiiBjM/w9WY14PZz/jPqRFOOuYxa9EpsvACe0VgdmjUFh40D04oeetOIb5OpMAuu31ITU33VatG
D/5IHl00r/yFA/FrIr0dTyl3lgkyXtN7Cfyu75+RHryYjUk9gbsEbsjFrKB19OI/g3w2rqX0rwDu
WhBa2jedXfG1k4SaTzBMpOWmxyyfizNt1x+mXr0Gqn3tYNjsYumFlTNfRCG/gl+84pJXex2duhZg
0OkyUBVIabaAnAlVof1oWL9Qi45G0HwYX03sCRcNkGPTHKTXG2SmfE89yzpUg/19NHs3RAv63Dni
9yPOUwFyzByUwDms3oG97GtLh3pFp6E5FNOzn9b6dlAuyQ+LWWEcqDBa+Bqwj7R7j11r7grtzTD1
0PPOmIzM18TCqkk74OzUJrg8RL/rQgNPP/mkP0yxTmJ2sxuc6cts1y14yLa7OkMptlVVkyHoveij
3RDKBSNP4epRYvD3WsQOcNK8eC+oR61cFcMpGc+lnmsXp9/YXS9fzNanpGXJW9KPxcZPjf5czJ/V
ODVPPuW63hxfWMq525HugYIg8dVqs4tl5efWEslLELvJ3khEfaxbWAEYIZI3DSjuk6dTCJsD5D+z
2z8N04/UtJtPDZLsRpIvv+oyTlqqkSXbaFj5nqemdTPEkIYIe3yaOuY0TLSS+J+lU5JTTehnvFtQ
1B6PRES4nMhv/pWJIA9dUsKLiYRvXZVn33a0cG5ZQ5nk2G9abAIXWQEKlvwdWwzyEgtFcJ4zcl30
BH8bIsN+grixASSynvxC3DpYzpzWBR2PoOGgypsiOOzYpLAXOCfWrWueiIrhikaLupHd9NN1uutU
GQZ4tJTI9Ib86nIZtgtq0dAMuL5ZVLL0aoJd3iFi7ydED30H40sr7gj890dLr5yD8jVvqw81SHPd
1l7yDPuvbf8up358l444ZjpBPXaUp89tDoqsJcNAr8R8T4Lsw0qm6tKSZ0WgsqUfuyfNowno1hgf
GOj3tF3Yytvevp7KmHo3MN2OqqjpHobKHd8orXD6agQSNIhVKyu2j77rLmul8YPivL7PBVt4vx6D
iy0CxEMo5AOVqWszPsXyG39yPpBM0S0I9K+JSw7ppCdynWkYtKj5T+sIkv4q4pNZy9J76ypyMnTN
aUgmjjxo9tmXOCfsyHchy2KDaXeNO1Ga0+ntyiiBIdom65mV6lfbzt+G0WaxSok1iOoOJ/iIwD9R
r5lTmojLQJ6OY3xTDdVP4fImhGYRUe3nIS5JHxW/RnElro66+0HzzrjqXr/ng7SKYvxmla0BXiP+
FTd05rAW2U9K4cWtu+TsBXeikdyNWeYvVcypPKT+sGkNhn+WMJwV03wzZkscIT3SKPLa2wzScusS
fJWya6aCPKevkdtf4jgC7upM8x43FoARO7RE8DOtFQEsA5drh4Boi+H7qmUdPCxQPqK1vS+6/ZtV
XU5owuhtSlT4B9XLXzRznp3e1H9aWkohOXC/MHvJbYby38DZ9iRz7y2Zi/kjid2FO7YgBq2aNeOQ
+Sc7cxtgvrW2x2SQrDRnDOCwHplC9Xe9Lj89KbcBwO1jlELjnVC2U2aL+vMcJ8FZusXNcD3W9ahH
tmnep2GbsdNoWEuf2Yr3QeY9ae2y8orysI/6bE+ENgDOsgm7pVyizzAYTENWuzyH/jMqd5NAaKMs
TJhSQqQ8QZ0ZG+VMuN8CaMN+UhBMlbv1ecQgOI4qPundlBBBOOoYcutgPcbW3S8L/+5ADYjwA9EL
TU+0BENK2dRV7PkbsMzqVDMYtPNYb4yeMlxlAeBD2wYooLeeBZqZNZDmLqw1sloqyF8AUAterWjY
4RGBwoQ1m1zXM6IE6sW20lfiTXoaNiG9y7edpyNECvy7VJiKMlP/popcbnKDCcWjqVoCz2Sp0PEO
pBVKT/2sHeOGz1KOLmN14UWnOgM5Pdc306DYYtTlIZu9DB9Mu0kLxwO9UH2TRnZKe6nt4QDBK5i9
CKur2+/bkbfDskqgieiGQ2IUz2LC2xz4fbZRmv+bBY910hpAUk1gzwdljAesp8MN/dOhqUdWFQSL
UMJVH4Be3A0owfTN0bNbYbdHpSKWTS5g47Sps23WLahVC8simrJ1B7StTMDL+tl3R07er7KNPuzq
G9xi9ewK/Zb31rcKaenNCyDyB5lx7ExSxkwJlV6UkPNq4TghLu9TlY1yC5e8XSelUVygA+4tJhbk
lkNxRYt1TJbfWTjdwlgHT268DoR2WloENyJZSAKJQ+tL958zxt986p1TXkGJFRPaOcSFxV6XA7x7
W/lb1La/qY0/J+DzE6Py+Prw5LvSBcAYG9+qMbqwPGqPvuXuGxHPVz1FbdCo+5Cdvbj4VtujcTcT
jKDQAjEnVtV8U3wTK2k1Cy2VOr7VY4XvrH00dfep8/tD5kTHyn5x69y+GEuCgYqN6mImw1Mu3FVW
uekliPKJtIhyAAAtj3FgJGvP95P9Q54Zp7m5tbUkx4ePSDYxW5ocTkM3CJpglQxy0yyL8UxT18/B
on/TE6z4kJeQb7r2dd27jlP7w/CrtU2D+gwrNNSJHTn0LoYmPoWJFvBc8ptTYByc48hkN5Ab5WFM
x9/IEPeJAYWE5gvdfpo1K2XSriabnQHbPtV9/gtK87xBhqOzOKoyKEfo/6MCL+Uqfk987UyXprrG
6rsmEWr6FCHvCKLFJq6Z7x+HDLHrpS6mL2Pm9SErv+I8F05Y+HgN6OfDOYfrfsgJfkgItwzZ3ry2
cMy77Gvb2Egl8cKRhYLT3UY3gtOfPcij7YQb/SjGyLqIqH7/pzSQa9aB3KZTxYMqw7FOl31CbjrD
9D6X7EfwJZrFBipMF2aB/5OOf8hg0J/qNnuCbW6cYvxfu0hMp8ny+MJ1R7vYwQgjvTbdjaG0Z3uc
frG/bkNtcj5N/IcbAZEkHJMKLrvGxt1xvtLg8w9+RpYPwd0/q1licppLwpJtpz31GEfpVkDqH6qM
jpiGE1vrI1KJQGkJIm+s0qYuBIg5tAEh4jrHCZoH+JMoAZuHuuNuIkHVW9UEnNoLsP8T1LhtS/BQ
gsbHnh1xsyJGgAmaPcgJfKgganS+u3mhbRahTd/QuylT7BVGoBAjgQNQRErBr6YRYX1xqp/4P7be
VI3njt3YgXX4F86Z9tRazx1VjacsC66apErT6XqBE1ZX98kkaqWDB8Fpilkktu0nJ9BO1BdWrS3K
S95ZO7xAQKd0IibZEia7WQYsEaK+wBkj9aMpYFgMObgJA1nXLi4B+LR2+qWlpnhxGsAETgy2h9pW
us0Two8wTmdrdJhQ6TzWmRLV74lfNtl4wAnTmuBbuajdGlyf2lIgybv2p0yH6KJkfDfj4ZakUfCu
OnxzeakbJ+bdbiUk4QIAcc86wsBjaRssSXO7CCEnWVuLbPGt7fRbur71tcjxnHaZJdbaJIutZgGi
BQmEYdF8tifxqxrpscZtiek1cvpzUGRB6NAoW5ed8VtrdevitcV2Jh36No5jSzRbepw5S9cKm1hY
kilJZ5rmdhLlxlUrQqJYE6IrR4EQUocA60KXxvgz3pNZwK4+TFoy3sbWfZNSu7iY1ne2ZwBBCrAR
K2O6dCKwV10BX8CL85tWNxhRlw1JXDviCtPtC1ABcsMz8+c4eKuiCEwoPr35NjIkBp2bvg4Nblqb
YHG4OfX3oBh20F9+mDB02Y+bL7WjpSGOYH1vBpilwDYVTz0wlgAvJ5ELMtpWAQFMkw/qBvHJHfkl
Du+GqyGXyZbFWEvOkiu2HrWHNWodsUFLuWwZQPdCEfRagECjN1xMIMJ4Ekxy/NwobCTBHxZjGorv
cuaMnNitL4sSYRiC+AD2CLQv6bTLJqwTxJdzithRWuOr5Uz8h7T5aRhE5lYJvBjwFyKVtDu4zRvb
7KO9wBFEBwMLA46nlP6d/hGwgnII07u4mfw6ZJl27B1TPBsWzRAJ3wBP9sOS4PtsXnSbbNRExoQ/
x/Gn7WQDbcbnmOHimmjl72ICy2ixJfczhZQnCQqA+Qgu255ET38mvKdhq7emj6LtSI8+xgIbpleO
Avj3jYCikn0j4SZuYsx7v33TRAmJEpDBgRa8hZoJl3IXmd2RiFGDsrbtHbMOJAw+UHPXValBw8kG
PflUIpTkQm3o5UXazSyhHAyNvY2F3p90gDYOpkU/v8edSg5EL1gHIm9tgj8Sua+G+iXLPR8R+AVO
oxui8wayW9q7P/U1vX0WASvqRgbTbZrZLhBTK8jcIQ1JNnIbm1CPbQifN2u8MxulZ631vj5KMLk3
2uSCmEaYfbOqHNT9jCCI1C4ut9lWNBGxJLdx1u+15lfaALJU6Wjfy2H46RTuKcgjLGtCR6mfE2Pt
KefFaXEu1pWDbKKG0uVWwdMQGNMhkw17VktFVEnlb/7tJ6tO34oyxjtNyRRefcNOUjosjgaqKOMi
4Ugi/XtnCLHxYyL9TAgdEPIU505Sujez14/pZO/UTNieRMSN0RS8iwapOjQ94PC04OiDWzJ/No38
zYelEShS8+I4VVt7YAHi6gDF9KCyd1XhXFXr9SdJE0HHIxxNR0dav3okFmejcCDtCtgphMJtSWnj
dAtcsEsACVZxxgyXslIh/shT7JPB2+LVYYExoHFspXMh6rk4iSy6wQ6FtUOS0igJuEz8swUYeV0I
3CeOmH9mGjjwQu85nxrATn2aRqy5Aessq4pI+Z+wINsvJNHiUU8cP9rjd2V644InXwz0jfnmKDX+
ni3S+NgxIY7DZz0Ynyy40ls3m9T9GpVfLL+6D25KsbHKrZ2okKdmXM1rqs3rYuzhaoz+2YmN8pm6
rQlWyfU2rKbeOkEMLO1m1AOp458RHH2zpWxOdYxHovfsdNvkkYkDNu8AtrQoHnxF66Nxz27krkkE
QZMkKlK1e53OdkBvP4iT14mWBFJd9CFlZWCIdgmVRXsbtrpxnoF/XCJk0Qqnij29THkCyjZp4I+L
xlk/So8irueV1t3BblGl14i6tTvxtWYzfBau9j5E9F98NJ+nOJPEgizixUDbmBbd03KE+jsGz9ID
6f445AR9LqicZ8gG1jXL7F8Je1SEw6jnVqNWfgDeYJVcnUsg5l8yGA9xlGxLI8HeUGbBq7SDF1J8
xlNMLA3RNMtVnVGMUzklLhiNN5Rw7c2U/j6I9Jwxfqv7lF01TDZeAJg4GHTI2jMTWSsvVlboJ5os
3WGayXtKqoTIDzT/Rqad67zP31Il4PZ8mm29h6mbvTE7G+dyStJVA8FHM8WLjrIe7+5Ey8awp0tg
NJArsnavFt/q0Dbz/lFbMJpntihaqI8y3c8pCsOE/ofuN2mo/1SJlpzqgdE+s7SXsuOe2YOK7Yzg
MhXZQatSD8l9Ux8xwH1P697fApLhivJhiY0+Vd5UmauRRS1xoCpccrORE5lECBEYTMEmDSdRVAxB
RhSiEEEuBGQZNpfvrweXqAs2I+5Gi+oXvbXUfjSSXZdY3nPpTXurQ6tX+ca1KLPv3bwoaAYJ9J7c
n3IcK2SnvTjJyvFJEKFQaKRVd6q1ZF8pU78lZfXORyDBRbAEnyzjjq2a0F46lGvE7cWu9oW7hv1k
Y+Uu+j0a3eboU2FJiESAMGaep1z71MbB3ZfAA3de1ZQEK76TK6/CJAIg25XuQGE1vURlBrIjH7pz
7kNMiFRfXJvsM6jKTeqbxYdgNAV93Gxw/MQXknXHbQkLcOcYgtHIxYTtKEwc2mhYX52B4nBG5ECV
R4Q/aK+W7OSVPJgJV7kR7evG2CQqmJ8aNZT3SP0mAgBeXsLugpLPdHeTSNwgtwJeLr82uiQMFcsY
0jwwFMMCeNCjsruQamduB4f9gwkieBycC6Yj50JQ+Y8C0syh8iftRrP/JchpfVCua65qXPl6tMJi
37ww5wRkKRYkJZjbqE1ywvB6LRyCZ+re2Yum/c6nrtrTMwSavWx1RpmdFZWRS05e9tqPU842kjrP
bmbdCDyuboHhFZiJ3/7cMQfOCyTZay1FsOeSFHLSIM4htBvtbWqTTMS0U72m5shJYsTD2eqcbjX0
YGfGZvbCh+HChIGzELEcgCBZtfd15I3C9c/1QMvKjLXqPE7iSz9SydMN/V7RsGqT3t0+4pI9aTRU
oszwsVPkX0D1K7TQazu+X8F47zsdAlvX22M/79eePkXs0SneKaHuTsyOM46emsRQN94BK3QSqPLR
hKUXVWqL5ndf8WWtWdMYG9Sh3gUkx8dciGEHWd4hVtNwd3aTfYuX8cTzonJdd9pT3A4CffqkQnSM
2oZlpBcOU71lU/2UE5p1oW9ALPeoEtoctB1ly7Q/Bmj2bJz9ZFDdUCr2IZIYsZI9kwPFLp8sqikg
uQxy2UDQpk4m1KiYh6GTocnySsCLJIk4IHVbiWxuGPCb8T+hSeyI1u0pyMUA6YeKbVk9/qCAmYWT
PSVQ6Qp/bcjGI4oNOb9ldtZZjsZJ6rO4sU+WbAVSZ030EL2IUlaYRWMKrp1jvFLQB+KQU2MNHW+c
Xm1hi6eYISsG/z/o3vQytg7PgBmJrgwupVyWZ6QcRbN5priA0UhotEgqUHZRg41fYqGZjMR8hfaI
TlpcCtvEXmNR5h19+cu1MvugsS6+lpBNKcRtMi11v1t4FD0XjmJvdQxMvX8ylsGz8PQ+1PnetBrE
OaQKFn8kdzQibUKz8qjfFScw6Tku2sRBI73YJwmlPdPEOlZxLe4D9Yy1qyj1tp3o4AwFS0/TvUq/
SzczG65z45pfIve7it3unS/rLR19ktfShgxwq0dd4Cr2nXpi7xLbfBus6tM26/Ea+XuzgKGTO2yA
ZBSw/nCL5znBkKyafen08psJSHMs0pdiIS5ovdvd56o4QMVeE1FORNnSmctyLnVpjH7YGRPfnpmC
qAQHROi5OHnTa28jQJ+qPGCAzKcb4DQEWu74zVnoViKIwFJaocZO6Zzbnxpy3H3cxxuaEjXTZu9t
6GDG6yl3k1MHFQFYaha9Q4kDKYh7pDRg95T1PMJnTKmGxCiY8xmeZztZsOYKSrDdeILMN95fY8RK
J8dOVoV4Z+lUbxAzCybkRt/27hz6kUWrRHOtg1kWb0il1YlY0/E00SlSrWMd+zGrLw2ClX3gz5+e
FZcn3bSK0+MWWRTlacyM97iGkRNZ1XyMbQ6PW4rgw1lpE7WkvIUDTWHbxWjbOegEGiOa1qaJbMwn
XwbWd/U8Yh+ik8zXXA4JskQR6LA04GHp2Wy8Tk3crGsPG3sT+zZ8s0RdGtr3D3sZYX7lyyx+IMS6
1XYEOZD9ShIY36Ty+mcrT+XJG6EZdqOEB6t5JytbTAUpxUDwshdz6MYnS3xHlui8dHa2t6dgQGAG
3bo4VRJ4tVGZZLx3v4l8/Jqw8t/TfqCqi3qdSXn2dqxtwZMJ1l9Fekxj9dXWQRcZiU/cpm+xiSR5
9aGPUDF4p2hM68tsj4Q1xybq8pF4j9r3Jbj94TUJhHnWEkZKylAfPW+EWAY2+4H72+gcUh0cLuNG
dxe9SncabPu9MNQz8rxgE4vqh0jnYm9EGtHrjrFkr13syIci3+HeDex+I9KJjaE/nBraRacgKs6y
jzNIQdh47YpVt9X12DWC6kjP+C3G935kmeRuQK68Uz1lduhInfojkW3Mayona5cuwuVS8yXtQIic
eb9kd+Kj26Lv9ndtQfUkHS1iRklXMz352uc+SB2fUaLUI4zndKfWooR6l/VFvGoVBfMG4BBdHdjt
Q5OJbVvAJgLX7zylqZujT3UO4oIGMnqzWqIbHUb7deCiSIH4T220nD6Qhteh7gBq1FwQbUw1FhDj
tNXNNz/3fhU1uijmzX1B56Xo2xrVu5/iuqSmOzsA08qpChFWjeQNfVJ3o/BcD6E16nqoFZ8YXar9
UKW3hIIsRHWjDdvW3bbuuM964f0Ywd2QfzuP/XNlNjc/GZtN42j5ZuypfwKWIM8xG0glzwKDlbZp
3Oqhuwj7f9g7k+U2smuL/soLz7Mi+2bgCfqGgECQAilNMkiqmH3f3vz6t25KNqvkshWe2xFGgaAI
AkTmzXPP2XttbMtZ8ZzJZE7sRKDptBK2U0kW2OCzy3MQTQgvr9Y7j4CHbWM7EFkAVKPoy4joyLu3
MdboS/rJ3hDO50pjRAJ1FrqYGeMWJ5Vu3ZZEITG3wCJYQI5zPe3EBuW+9rX6UFr1l8BQzzoYlEtr
6RsDQOmpcbWL6MKJRm3qr1gIBTkYGOrVXGUexvyJ/Z/UPA5nxXTUfT0119lP0JraIxJNYM8tdZFp
xg9xDeEOruetlRS9tnTAKhbKN2vgSpGFSbVWhOdhtxmw6TF1WsL2NO4gU78EddUeo15IAan13fj8
PyLKL4goOnZ67L3/nul++T3PG5H2L3lEoMTvhJ60Yv/t73/78YP/oLqbv9lw2E0PvoqBbdzDQfeD
ieKqv8H30jS+rWOEB3TywXXXf+Mh0tm4UmiexMF/cN293xwZkAEtBTqKjZPzvwKj4JL9k+/Sgr5i
Apx3NEAsDgSXny1+KVC+KStVscPO+EBw7LSGq/FAAHyxpH1bNlhaA0X7RAb9tNFVlPFQ6ptNRrJc
k6fWDnlgei1x5TQolLHBmFvYqeQpRGawzmx8d84I5thO+/GucDB3enqzzpQWY2RI2pqLEwe1Vm/D
1fUZRWYd/zeCYE0H6DoOKP497Sn3g3gFxFahvy7kcyXhxjWUs56y10UfmFr4bl5jIlr3NdEMqLjM
xTR44S5iQLum7QfRD8HAqqmScmUmnbsVbDKXTRI8eQZIxVSxUEHIQJF6sHH+Ne3nOLxiFCi3XOe2
YRsTCUroIB3yeqthkENo9U57d9sYGvW6wKAlGGuYBQVxojPbVtL0kE4hey15PZd2Nnw20sM0Apki
201mOBN1k8aAXf1OIxJbgtIAjSdk19WvNIzfqfUrpqjKZ9vpq/UUM7jtBBcE8tX3WR+aq8jWT46f
Eqccu/E+MptTYpwouQG34YrIQ/JqjdxDjGhPrH+m4+5HvDp0U7pqP+kq3gIvic7kuTHk9LxDYfen
iBbNUbNfm7BJ7oweECFT/pPtpNlyjJtuXZdlsiWaI5EwVB06IMBug62bafu97PO3S4FgnA41+4te
wuxMibVDZ/uErB2X7MgVrAB/tYgwMBHfCklwgoxnQ8jr62HaeaWLVWiRoIxfqEr75sPUqyVcb4Sy
10ncniXBe45E8KF8khkc7WmSeL4UTh9jQmfnRKD7PPxtY2F+cSTUz4fuhxGvPDLnpDMH+A/DDBca
WICGhAL6Eg/IRH0ZS2CgkOhAEuD2qYQJ+lAFR4kXRHTJWAa/xlowmiNxB0mIIoGEus3eFDpys0ps
2miZq4+7TiIMXQkzrMJvNWzDWkIOs6yRMIBsY+XK70TENgy/EXxgxVhgIGOc48q4AWcfs7mudTCK
GO1B+gxjueEqot3xIxUiZo4THz/E0pEwRhsqI/LKaT1IUOMkkY0x7MZWQhxViXNMJdixqZAwTa36
TDAm0Eedsh5n+0l1qm8UVvzI2Dx4YBRWQeN/zZThLlMpFgGJ0WyLTibF82KgWMslcFLVVXWl9caz
V6cPjYRSknU2rTo4lbUPqQ2/X7MthH0q0L3abLMk2lLoDyICdRnkw70H+1LFtNLZOg1dvHPbNPIf
A7DhlDv5IhkJrmYcsNdgaTowNYWEa2a0HWQ61HtGh2tqECGEk29wvPh4IJ2NKyGdlsR1urVGThxR
MJRSDWW4atzzV35FcUP/ItLokgQQf3XnlVnptpBIUAJ3HmutvmPEaaxsB8uV7WXtsU0+sw24o6rY
mhIw2tqgRpOvGtzRZKBCnSSKlIpoCR5RWQwSU0ouh6Stgi6dJMTUr8CZBpa7pEyTkNNO4k57JmAZ
/FPf7YtF1o4AgFBarERlvoIGnA5aFW7QMlRbdpEcfn6LH1X3HnObHY7GPneTJ8BIVZNYHPZuXUIK
Q1Rp4FkjHD8T8l0UT/e1EfTncgyznW6xGOF/2g4TQhIczwFOuoUOATbVG29fwIQtvWMCITaE9qKo
rA+WtwWDpe9qfVpFfpytGQ8/EwkK0Dw1IMnmQD5V46lIMSW2osOe3QuGrgYJYpZGOEg3Jree0d5q
aEBG2jkmph7RIXy+5dhazW0yWeiG9rGVMNyYRtZOQ/a7nLLw2Feav7SN7JNAIuSgkB4QzdHcwE1X
xOJzSRog5WvrXp+n1CD20O+mNfxKXDUYARyqWoi9jkT3Ctq6jOQBU6TqXe4hPjYOhL3H50mQNtdh
MTwldkTJbr1Vcrn2OmPl0aRceZnzpnjWjp0e3h494/itVX3NvIn9B0wHEhIOKNZXk4OCn34URAM0
OX6MxNHRVrY9iQVTk9epNTDIRPlTu4Z4STSXk6/UgFm8odVMdWx37++cTn1V+6hat0a4VSYTzVup
7YKCrZvnd3umE/WCbj8rTLsyAuO9svNbYkmGKpX/wqij5aS18UZzfcylltowakhP/pRc9QKoy9Tq
iIBr48HQo5NF74w2W9XtlJzzmEJk26s2duoc6zyiw9XUiY0llqowslVR0ZoqEfExzZKRaue29++r
mqF/RiPW8DiIShugsPalCpHujQ09GuD5NNX0ft+qA8WvTmSFZcNISt0HFZXGMnMATluoqbHm9/uJ
fJkNEWRcilNkhgjUuL+Mcv7GAfLaKqHwsP3gvtamfa6HazMk7SCd9kXMISfyDqaAH33tVcs6BQo2
oS7hrVgYDOrUSRcVQ4DAM86Zl+9IEZsQumvssj0CyD0YV+wlhze3p1NR0+aI/ZeAfYAnPHdh4BgI
rGw8qFOxSCrxlihusGqZofPxDFvNM1dtkLwNnoOkA8V5ZT1Fwn2zwBOuOoLJGUMNSXvRzOEp6CfU
N1XzSYnvWBTIfHU8zNLklPMC25wkSrM7KaaEyoOrqdBMQ3njIusQWZKzFizJtlxwbRPr1idpjWpj
m5b+HqmzVYNOCJQBDaNoXhkEZqBklMQOD3oNLqasKEfMYNPpcUCysPGp6PtbIrKeKAn3FLQcXK1h
nAo/RBQ15uZSkn+ConiqwdEsalY34PcOMSPNZ3q1/sIQyTdmvO4Gov+nMu8/T2xRFrGWaEvPalFx
QtUJWrHl4KbvEiiLqiz53DvqlSpFyJtec6j5eVV9U3p7k2Q5u33fJoIEMWjqPgKnR4CQOUB5xdoO
0bkZIUefmWB/Gdnb+QyHGfbhUON0smN8rXF/UN38c+CqA4FXgfSWD1hk5puhBR/bpVmxThKieRnE
2JybdKH9YBgPdZn/8WZ+jObZ8P0bHACUnDYRkrHcqjM2+XHjSqMxzQR3rwSb2ZwWS79O5NDn+u5Y
4+RM9z3TGzRQjbS+EWpA327dlWHITJvE87hE8NuZyz4igmQ2BM257PNN0tjtYb43f8NCr7aa3wjS
BZwJ/j/9brOdCQH4vjG1Zjs/7v7Z4zb/i6ar3qyYEnv+Fx8eqNn79v05P2xwGjkcDaPMpIRw80pX
2zgU/QO4bW9vgzHelkpyDgMU7stMBj3O/wDOB/J7199/d9zhMs0P7oTybPH9V8zePKCy+IBUepeu
gZmqRxlao8HjEJN35wc/bn56bH7Gnx7Dtr3KGvpwPz3+8aXrR/kSiyMpQXh7VmGoTAtiUqpDLW+C
BGtfaQ/OtJy/Nh3rlpbQf4Z/eg7nj3W2HKZqwWc7f52Odf3DqWiPwy1LUn+dz4+pTlDsGtNbfRwT
872fnrAGU4Begjx2I8/Lw8eNKn3QuryZH8PClK1qBzrr/BLmp0rmY2x+wu93gdc86SjZ1rNvbPap
zfeSSZpg0zaTF5PuGwFBWNXSUFtNTLcWsc0M7LvZzi7SfaA1MdbjmKHG948twOJMmOn8Ec5/ezkO
WzCXRwiVj/wl0IwUh1La5ed7dlQWh/lmaE9Jmal7fTITyPB4Cg7f7wZgjA7MsLZWpdDRdtqn+TSa
bxymqNOylGdUbrWChhibGg0wP0oNTh1Gas1BCNz185fzPVV+afYxw+f5a6+PE3ai7drPHXtnlMUX
BSXmsYj6QFJFdgJN+IWHl41S1o80+XKaqWu9FV+byt/ibB6vWnNnijrBVGBtLUkF8ev04ChDtGbs
AVa6repN6fhIcNvDgArsMZeSzMTN7nMD9okV5PE2LIjlKzojkeslmzk7EutikpWHDiTDRF8EOYkC
rXJT8AiT/aYjg9n16D+NJCHBA0vTwYrVM9o+beVFhrtEyh7vtZEqAunc3m3IyW7sJjkOnRECUvCz
MyxCrpD2RO1CKiZ6SBuVjCMWoxWUn1RrXNkWaLxu7L/0eo7qCDIO+l8Em3GqG6uK3urBHvJ3zvBH
kwv9vobPh1hO0sJUlXiYriNKY1iR2NFc2kZlAbPJNheKME8eYAvCKSGMBn101g0qQq2uCTDCE4Mi
Sgd5P8VsNUt5+GVyVR6kq1PMjtn57seDP/2b+buetJ9+/Dvw31/q2i2XteGd5u+ls2lxvjv1brdh
PHvxMfgD7YrKgyZv5i+/37AtWXopYUh1B08gZjsz4Uiu7H0IWqYcE4qEziOhijNQ6VGhq5CN5idq
Bo7j+V6dqEAm6mnc2+Pl43t+Dumvh4e0mB+r5BZfFfZx/sFO/vTHU3x8mTcAAEjeyVZNpHMpS3wS
j0TQrBPpBMXzgnVtvvtxk7pxsx3sYR+nCARNKzcQrnMqcLBzjpB4L7eg2vfHPr4x35tv7NobCGXP
A+iOeOU/vhEk4kVHjcNCwtPNN2WDb1yjzmOix99r/rtg6US75ZvHMlIpD0zbvEPW4W6c2Sgsb+gI
8435cw1mJ/J8V5fXJUx+T+SXkxSoKjpXUG5EVxgHHVMELeuJsb3n+KuOPjP2iEA/DHGp71wKJ0su
MNTluGLlvZnW8dNjJimJS33QSdMCjQtdlreRy8uvRxgAbzlBbuLYUcwk7x7MT7RXJsTDEUXkIE7k
obJQScrEfK/PMrFNFak50quDaZdiaxGhwcY1WNecGgs2ObjT51cwzQti8U90SD2Y+qLI1XA1//bR
FtYGJ+WZON3qEKdKs3f7ryIeusPQCaQBpN2QzZAfdDuqN7DQ7g35Dpv5+hgnQXucvx5TcgOIqvHi
dTyiS4bylcHvkWQRM61H9Ky/t9KkPN/ErYcmspP2ZDVDgo5uVhRbT00Pg3xsvmlaBvlYCNAJyYNt
/rn5Gx2p6Fw55usHpjeuA11SA+uXScB/+FfyiT5+4/y75h//t4+5jSQ5fDzDfG/+uY/HPr78eJqP
l/fxWFxxsvoBPbPGiW+oBP7xzPM/dmY0xPfX/vEzYeqGu0nT1x8Pff8niu7QNZFTmq40+gP8y/5Q
9oG9Kevkk55yvhfCieAyMgSY0THK7LS2vLDYzRSZ+UGs0Z/JrQw3CKbt3TSgUZJsE4Cq0cqsof2o
8yEzH7nzgfxxMzruufYjfVNPMYyD4T5G0IFaMe0PuGnEYpicgqzXDOZJXijxAkGCv4K2w8VEkxfY
+UWodf8w6IQ5u65UlRsZiEOnOQCIlxKsUrLftejAWyjqtj0YGUjc0KxjB5SLH+8zfWwRxGkXLW3B
wHPJXrRa0h7m5+AqDqJ+mKx2W2sp61LYb6M2e6/b8EcI/P8GC78aLDi2zRDg3w8WrmHx7ff/2zfp
S/7tT4OF7z/4j8GC9htmRl2zDQYFuuupMDF/DBYc7TeXtFg4tQ4zBOcPvHX9N34CQCkwdBukrs63
fsTFmjwdOEhtnkNY/81IgYzZnycKruviSjB4Dbwuw5Eo3T9AA6s66OrM8wosBCCF9CD8SlfAVgkU
IJhI9YtL3VC9CYPEsD5vEe15o70pcjK1mZZsutQ5x8suyC5u1T+6xXSMdOvZxReJAOLObeJkaaGg
BZhI1NjJKdQNKa0wnE9hVuybgqzK6J52EypCYlytYdz2yMo9r2/pzbju1vGnazTa7kEr75lWbDJ6
70ztBmBbfrALMoanKqyYFsTLQjfYleNyGhaA32/ddAJYSOedXLxlRaZrYmAoUeKmWqhYdHrNekcg
SQrH1yJBpEtgx02J7TPgiwmoO3r5FnUbWOxF0dOkkv71WKCRcBvnXJKnALlAuyQpOYim862nxV2j
617gFMOO05jI3rOTHjACRnJi4C2o6u5xDpUF60dr/PdBiCtK8vUUBr8La+UYtEN9OQ7vgANEygOO
SH/h6/0J7RAKCv6aDjkf5E3fD2p6YtJ/Ahm8Q17Jj9CaqVSkLOJCotNZidRjBP2u8NQLgsRbqFg7
A42YX3WLgZUs02610mxQTKybRmyZP5/qNnrHhLbwlOjJb7DMu92jHlrPXcJQ6ND4ULQK9+yg1MvG
5GQn8YtmTUcx8DaT/IQV7Rqq/l4P9l7Sbsyo25DZe+KKcTExhMRMkb06QZMZHepYIbglPmHv4KiI
TqW2NFNiRPtu05rtKmIkoKfDlvjug0ZO96Cry8KxnyvRbBxFXNSJ2bd4UlPal54ZvuNaojK0i+No
hXvf1o5+Ze6GPFgjPgygOSD+Mly4+/zmovGnRTpqq4hZFmqh56RPXwIrvQuGtcdIuAytXdmGh5iO
qaYHB7VO0Muz6vrDrUNAn0zJK/umdysI36t2vMo/Y6lMt8rloDanR63aUoC+CZV8QS1dpuq4FTmW
WldbpTn5xwnoZmO4enlNEEYxHCecOQAOQKsZJORow4WhCXVBBFFskWjWuZissx7yFyzHI2l7uyAQ
R4gPMLS5GqojZIfRoLOMFdmabvKYnCprhwJuaVoRscvjm1tCsXXXGFQfiTtHi2c+h0ZymAaN4LPk
VFfxy/w7BIkvGCwvTcSYa1DSZVcF737j2hKkRPpx+uKoI2q8Zi01/kjDVgmRJSbHXysuoCHhGkXP
Vhe/1wlGX6PdEHF4UEVKxyw5GJznmYjA7SdYz8UNNe8yQ4g34tiVuOtkaDdVzLGq1CTjrfsYI3/V
X820e6yV7NTL5cB9HcnM9aYO2isU9PGq85HUdvrS9F+IFjy0w3RzqukmP8FOFUcCH06Mfl7kH0Ye
j1owXJ1oWBEGdwMaseo1+sS4H+VbQkOH57zGtW7uLND4C1iAl6FRL60+bItgo4/ZPjBqnq9eebwf
8Kpr5neLYbCeCXhde/CSItN99bTlFLImYPt46JRwJY9tKT2Sry0NWMuGvn2MtBFWgb6N4/wURyxD
qBCONj70yZd97owAtyZ9H03EjtHz0DdrLRof6c5u5MHkVQ2wD/3mt0QjZTcIh1ujd57HEjVnok43
FSi14j0EJb5hbNJKXG8Kg11XPl0crHpE/j1mqrVqAZZm40XpxM2JiZXOiZryi+jFDZSn3gvu75rR
Opu1+hbWNHmhSfY6yQGGap8NZ3zzLP9zbtGVBQLQ5gLJMNlNHMxKEK1bQUVln7V1UCoXfyjujKJf
2eQtCB0f6ZTQYbDPptU/TpV6KU06v/KutbOM6Wi82oie8XEf2trYVXp6yqp5xxhCPOCQ4C9tS0fH
V5pKn7puOnpl+9jgwZzI8sOxdqSlgQApOSlRtCkg05E9xEXDgVOrSRXjW+OPl5Fjsza7x0rnFItN
IobDiUGAtZOLVdRIKRBe2EVLuAWotUe5YJuMvIMi/uRxZWvj6abF2UtbVZ91/9Zl46Ph4xiOzPFN
D39vIm8fjPZZnpJyTVA95xzGfHacRI3OOaZpEdm3gfvcdWW10HKuNJ75XHXWjmsixDu1vYIQlGIV
H5z3hSn2S8vvSHNWN687hbRKFoNhc6ohLfYGzo/wrg4hfienTHfO8xmnjWdNx27gK+bXVlHOAGGy
taqEBJijkbNjNluhMD5POkPaoNTjw6i0iIGFsUvHwF+qFq2fuHoRjIR3Vqy9xaA39pVHA4oO7Z3R
sT/UBxv3YB7cEQqUQmwT6hqCnpE49oHLHXSjSexiHO9ZWDUop5LnbBwvXpFgDCyyY6s1Xw3FwoPn
uy2NX2LC/BwQINfZVgHOMXooDxkkpOrjSIDFQZObsQi8wfd782NiisR2yNp959j3EVHUm7nT+dHz
nL9UzPpHCxQ1BS+bOb7ccMq9+LyD9pzgCeHjuOqN9g7ykX9QPeB/qZISuWGFEZjvetIO880gKo34
T7Pd+BPbZJfWiej8g0+iLTTLpzCigYsGaTi4Xhkw7k+WHfy1jVCjGzj5cC8QKrnhxBKCSaJqbcZA
kLaIJ++nBMQx4syuWXANWBTKs9u826SKJ0R5iZwodtGusJ841Uo4PNIipSuJk8oaeuwyIod2MPL3
+aZjo3DkxU2ol5uzw4hwQ1HEngQ1XoinLVXCS16YxZr66+YuvJSoWcvbhVwF1lXovsBSctcV1udD
lHdfmUAscwiPaw0NExowyEk2cJgiNW/IkFvGX0MOn8NOWG5UwKcosYOcA3uK9bdUSQ59bp1dswRH
3qtLCLS7ohTP7OLYqHGaxzWLB6cAWIdr5k3XAOsXJ9ta+BQ6puV+SVW0ANgvPRYbrWjWLsvfqGNf
E4nz7Cj22cqGR70WjzLnIMXWX6GDnazoJYKON9RHk07bH4r6vwCea/9aJnu647k281QGy472UwBG
hMG1A3Ne7Bi+vFcJ2JT0EYL0o++CgADNgDC0oo4aneoXCTEayU5/QK1bdBY8HcQgPRgw8Jpr/4Ra
98yhIwXbyRmhoF0zoD4gpN2TbJ6xvlDoRDGplkhLFM8+y1LpF29cQsM/SO/zr0fS5Dq8AlX3nJ9J
74PjjEYMVmuntxTxrDV52G6UqqRtcU204Wob0UuDLm68j6zsWJusahS2YSx+lenxZ+T8jxfi6o5N
0ebJ//55oxIgkAmJcMuJZRkerbG/WlQmqXJ0HfWTKCkM0vbqAM91K2vZafU6T7srAzqsPFx9UgpW
z8SjZK5L5+k//4nkHu1f/0Qe3VryJHBf/pxXVSbBMMWCWECvYwtFFq4RGoAfIpQ4w0ARaqFrSrrX
+fAuG+rzVLxRiaF5vxRWTELK+GaELABzeeha0yXY6rbyRDjCreXSZeAYsQVlCLWdTf8LaNBWliC2
h0AzhrjHCSCrdLXlTEnBAoTxwc3Uy2RYu5rPYghcHDfVMgz7a0yAoGY+EwSKltKCMthtc7pdtdtc
KzHsUpwTCbNdDXlV2Pub3K43Kn3PymB6nAU3JWDUOqlP9miePUTHjlFfXK27+mWG06nj6eOXuqiQ
hvRLFGwwEDlqFqmK+D1l/5cVtIe6AVlwXeS/CEv4q8ODVEd0wLamWrr+02mipxFgC3LJd9AAUGKq
FzRihyx9nSvr8aa19S+yXQg2+YvPHaGg3LW7JueIfEl/2Dp7g+ayN+XMDGxxbFI0odnGjo1bXAzX
hgvfxjWTFyFhHhNsDLXr8c5Gh8rMDgZ1fdpbe216CJt8nxenKeuvnsckTs+J1ZEHg0pBmvbiYgCG
qF39E8J3LIkyXh5JS8elY8jvJtbDjlJMPi+uhg0pI1ZPaiYFqNwVkDRz8MLsoOno4AcmMs5069lV
ZVgZofTiyPpqN9pS6YYt+/utGaenPOph9L0i8qVMSYiQtZn9j3gdkDrvIqEz0Bpc9MqahRmlhNKG
IEovsYunHUeRf/Jd1Ljs9d+0FuoZlZReEZDRBZ/yZLwNjv8oY7V6tmBU4MazjoGKDdE6tYwvNdvR
Io1eZNHalsM2ttJzJhrG3eINLtejmUds2cMryWIRIuku2NP2vQRWfErU7BS65rNeWLuhP2QmuV5K
/K7o5U4PLHym3Qat2wuB0wdHRyVwGeGOhMLaMSs59q37bPfaRW73qFiOYq1wulrO931SYe9AgrHs
hocqvx91Llq8D2b6Z88OCGoqkAt0K0frZdjNm++aZ6hzwy8O7T/nOnxf+dD8IXdTXUe3fg5MmRyl
qEzFyOleaku5pRv52LWb45dP8i3ndrnLf7Ha/tWqb6mUnK7rOJ71czZOzfADBqNgsU3YkDVsTKFY
/Odlkxf/r+cPyXc62m9uPf1nMSsRA3gUYMvviJqBzWQR6QrL9bEek20VYHanFUQEYHWdwCoIt8FX
ox6bMHmXVXbtTUds7+sIUrpngYHWaUco+jlh29Pr5rPDQujk6QGw/RH5+rKJ41fX5tdUfXJyqehM
urRyIU6y8dYF+q2PWarrGiMELOJSZCe0tEwou6vB5w+44AXAP9bN9ljgG5X7MseYbmR7nJPS3I34
4usmP1nOdRrGncVGR75IizqEQdhZGPZjQdMCfV/vlp9LOgwupL9IAu7ikzd0j5pjPWMyPLp2fMpr
4xTqwVppxFFum9owOqmTg9evvuPwOE7BJ9en9dHQL4AiF5IsgISyL560DoUTsKh1N1J6EZL6bnG5
wD97qmBB9GNyADqwSPkk3dQAcG/u5K9TaxaaPraec7t7JPFsnVTOM3p4VKEt5mqY4rwWnyh7uYKb
7Nd+dRj8RYHDIeaZLrsi1TStnzqQgKzakfFsvtNSLp951i+LKq4JEmDfVDskESiJeixSpV1qeChI
Qyferin34ag8IJxKV+bUn2u2eT1bw860z53pHpr2ZjGXgZK8k1u3vr802XiFC3gH7pVM+PiLJ6VT
OYNQproM2J+ES6iLzvM7On/SIe/2ZuRvChp/uKgWnc6aV9EC6DnzqUZlUdHV47XzrbNcVaupfyt8
OERqA/VyeHNY+TMWM8coTia2B+DLB8W0KD7IBKa5QPfOV8Yr1pWr1nWkNoybrPgqN6lOEh9qYq+s
qSUSawIe0m0J3LjKrhiz0FsVqhc2eCMWf4NmmazGfCD+AZu5RWCd83YTEMZq1s0164c30Y1bWQRZ
jWxZoASNx4UNBJEggW1XDDfb4h1jmTnh67kvadG17mtiwWsp23b1nz/ov1jFKNzk/5DC09n+6WMe
ArTn7dDnO9jnq8brF2YJ690Zhq08yI12vJg2NP7gF8eXbv0552tePl3KZ67QmqajW/ipMqhMQxBx
QW41VKRbVqcA3FIuj6izu/Wg8mGkpHQQES37Z0ncr3zD3NUUPCWMPtnh1DlRjMZadJO+yjtaVhTZ
CW3NWtWWshZDhG3TSDGJ3JD1kkuj1GEGTXcjT9zn3ms2kGwPcskYolOnKNsGfzEaJGdgP4T5Zwcc
9g29yBkH9cqkuRcLwjvK9GRlKmTS5BBz0MUgJ5HkLuoMNgv61Tg7CfiCdTJcA4oe6omimt7kxMzJ
+TRj887GHIDakvgn9uPxdB1Tccwc1g15DgdG8iLfszGpt0lTb/GkniqsUk3yqjjpSZhs+/jZBFxx
6NRrHUbCiOpCFjpYBI4th33DzlXyt6v0DKXNtfxn+oFSNeQ+yw5F0BNyHIZcbs0zaSvvsh3i9uOn
nMr8G9DGbU/YmNbKvOj3GrAFadonG2rPQkzTW6auDZ+VCOoF8Uw4m86IJNkbUtZNVv4yqcwUBkF0
jm+z+g05oU7YaeDnN2x3yZI5CLIkQ1c9lSmd2Ng5o3R96YRzll1rbB5L2W0SVQBcwAR3R1C0SfeW
N+0ZVCyJdqmU6KA6dNPi7iqv8BHnBpbpc+CLi/y61MWRaPCIdlHdRaecdjK4yxNafDQWwJijBHGT
j6mgTc2dXH1lZ61gvwhv6hPs1nkTK7pHVwxvcHseJpozWqc+KAe56nY0yeH9nHRGB9oUv5hRfII5
ymYzfDHxc9SKxQpN9zXrUQv5MWqX4GiBUJKdtiznH3D25qr1zCX8GKdcPqguy/Ahruw7WTBpqbih
53yOg3BdwHDRkumtD7nUUU3gjURkEZNGRx/RqzeI5peBw8Az2MheW9umtBcxvBU7qttDWYrjfMAz
9JBlZMRleBz4e7J6mXQFzDzHccAGrHTO2LxW9BCXekY+F+dUbrbsIK1z3/SrPHhTwRgs5AEnu68x
F9VyZO8AG/rgjRkjCNoLjdPf0okJD+k16x7eXTr1276i68xyLPuEU+n//p9XLc34F8sN+YC6Y4HA
tWwWkbmK+UOVnwojrnTTynaNI97yhj/kNOwN/zN9LhoeHV5UuRl1O4iscIJzztGEE0n2nuWB1UAV
AU7MHoB0GKZJQ3pNE2tetucncPTXKqbAraN36PBvsYtz1xrPXLwfvMRbIb0KFpg46jv6QVBZ7hOk
uwu1iEC2oNIwe645ea2YazVtF97YiZ1RlbgDu+6SOWzSAx3RvVVSMrvTKS+iZ012kWCq+IvRzuqN
plcvZe2RmMeEe+HQ1KgLeqFtQW9TNcphcc5pFixJbIVxVmyHOKQT3j3Erbh5FVvE/l2tjXKJPeRd
ri+gNZD+xlByCYVlVbfN9rjWWZzkmvOAAphw1ppJd/iiulQh/XCTHLsxNndtCQ5DO/Q4DeU1HE46
63CzIQl2BZPvKJdAr0tPaJo28vxrHO9BMx565hqAwS/y2WSZhAGVrTGA3E9Eda0LZgLyqEgcfEc8
iUe/v6a9LDsDCuME7D8HudMwm/5RS+ydVYg3kfEC6NtnIo9oPm12dUkVVHRX9S6qHOwUYtgSp86y
BIKnat7Ttns0kBzJE7p1/lH6/2/u/qu5u8Z+5w9n6uqlfflh2zu/ZL///W8MONuX/M9evu8/82Pk
rqkm83PDljmTms6Em/P6x8hdRp+rFAMORQGdNU3lNxGI1YZ//5spQ86JpFV127Us0/5jyLn5m8GG
iHw9Hbm6bf93IedYA39aWFhOVJvuAcIqy2Xz8/P2p5yKBCy0CD/ZooGpXxskkhX5Dif8KDl0+ymH
LAA14QgfPV6nffTVbVwkIkD7yXPC/VGFx06FkAgdPl51+btbghotW+uL7rZUcHWMSB3rkuhxv0Jp
XTotOvuucm6ge++By3/y2GaAWzwQm5aI9nWa0nXhxBOjJ4J5ktr4Eiawv/V8a5s0ZNNEqPchpJ0c
y16iAMJJCfJcWPjutdQcKTbYhwylhmTyUk3TTbGyJ0Mo0bZ4DwYaz6KmQwCuVOvMfBOSPbKtUqqd
wE+3AT+GwdzGqhwFz2naM+F0xLfRDJGZY8txa5OA6d7lYk9QsgArGvQv0BWT+4xMus6rMVpP0Occ
HWoIhjtwyWCL0k4E6GplsKQXfas698h1GpOiBQauX2l6o25VF2vR6AHO97o1hM8ElF4xbnXGs5WV
2Ac1BB0cMhFZmORtWi7vnAqtu4OZXgaWvbGVNGLmBUwYssBaJ+tnFeviApkyT0frU5WTjwzyfNWa
gbtkr/rAjEoGNzFj7Bned0reLqckLABuPjQcA6RTWwTNmemzVpO8zTDsRetsMkFwR24ij+lbWHJB
hpS4MeLmC6HnjDKhQ61zwFm69//sncl220qUZb8IudAHMCwS7CWqsyxZEyzJstD3Pb6+NoKvHl1O
Z2XVvCZcINgIAtFE3HvOPqAHS1xJmkOimyaozRBdvo3sukPGH31S1OvwIok38tYeCcQ2t3qcqbRz
ceQ7PSBFhl7hGg7MXTWE9QmN01ecKBiuM4QU5nQIka/tp57vmJP6uyhJMMxE5nphqr8HhTUSstfD
gwvJE0hCXDRp4e/J31x+2PGsGBXm/5nwtghRmMHoBPMUCa7R4rIjIzKb3Q9oMd3OTsQb6NYlgyKw
Vv3UAtg/h1XAXcUo37MWb6hCI5OZFsn1Wp14djnb29G4MXQA8QH3LJc0JrBrVbRO9S8XDPMBBP+r
iqRwU4+AExZ+/FjEkWfUOvc6O8DvgccdE0kL+CAn3c0Oi3zHhGK6UVURAlfWH+hi5V4IOgJS6ncf
A88JELm2biOL5nIbekqcYe5pNPo1OMvG6HFscF6G8aYyf1rQnEIsgGp9h245Z4ZWOui41mHG+Y0Z
yRJ0lRNSg8PaTA7kNGJ1zfDuWMnC5fKB8eSJhyH9HVj0Z7vMU9RZAzsx6dsIBVgzjVCxJ+uXyMdb
Q835bloVeBw67tpkZuABTPJ132ik+EVxt9UYmPVuWe6VqlioHvRuGgwlJBBrYLYsZzyIkh5qDV9i
hJLl1T0IUYDZmzrCzuSH3KNRvTFrTff8atkKLgUc7qpu4LarbxG3bkgXkNuNLVfgtY//ij1OMbPV
tVMy3LckNNaaw2/bin4Lqh//nwn629zUwd7wbX2Vq4V+SqLhPbX1bdF0VFS6KF7NdoO7U4WNSeZa
sk77ArmtHr6WbnhWC6f2QoeUrL7gkIsSGP4ICQzPIWIcGlyIgbeghdYE6CboypZuRt3TH4i1cJtV
kb4GGILXQz4au6qDu6GuQiWmrNlMEIJXRgq2T0NqtCXm+t0xssckDd+tPLrLM8O6UwRWx8FvGKsE
00PcTbfhcwRuk9RID8Zci9stWwNYhtPTFDhEI+xMobTkAWI0J4ZLo6d0h85K6ztamoxl7BacRNcT
Y5eDuEiRfQ71MSqs+pi6BN8NVp3u3IBWwr+r5DvwoKoIYy+fuby2fPC350h6a6j0BL4x1OwJJiyG
o1zSBuN+VuxPI4HeGGI7kwpLqWO0Fl+NfCofktrONmTAfsH0g/FaiYY5VuPeaSbGxzYpALCPFueC
A4S8mZsDmXn9qvcHd12F5s3MhdqzQ0GmFmSacwjWVZ1VACWoa9fuokZGeIabRi7Khwa9J4SeqV/D
ssiO8gHOG9KkRb1+Xae1CHzyEJwPEZ/iQeM2Ooig8cLlShjP9SPRu0cAj/020OdvhZPTuEbYNFvz
PmwiBN5md6cqhnaUD+WiczaD8NA1GTiwmhlGRaJJUiKDsex7OwheWj97aMagRdOMMbEIbp3WcQ+G
UBdZcxlk+zpB1aotv5ylETfTBk8j2RfqWq5rlvDClPCiw9A+Z7TgSaP3nKSZ0LVFe1vPg+04Ou8t
euY2NqoTLMYvUjusjULVbheL5s5ahKzj4opJlvgtld5cXs4H01By2nWLclroP10SpPdAabd082cP
jru1khJs+eAuDigAJ2ywXNRaLo8EAbR0fCaxV+p0Q8eaicFIVNuQYEgsTcQ8dqDwC3XL7peiXTwS
yREbqDU+gYqhAl8gIQScGNlhiv1JvcE11x84Od+gbhXbrMVDR6reVk21fZYDJMyGJcDQDFKOkwR7
mjwCDLUb162JN/5vUuM/1unIGD3kdzQfBqLjN9GyR8AcjOuZ+IO13Et1BM49i6pfF1W5lJYvD/Ni
7fljHXfGeiss9bGH7nmUD3M7Nd4U1VDZ54JgKhPI84oQdvbJYI/lLqNd3S+/xjV30fAjC06f/krX
IJWHw7zkVgYmKKxK1b/0SSfWL+h8OAO7wZmi8CMkHFIZQ0LDqmX/jssh7yz6/etTEilI3JKvjAIN
8Ea+lEnLxSwtHGJK8HnId8jXmCFuzb4J43UzUY/494v7HJ+9rVMQlO81ltNPLl2+5vInli24ftXl
z8jniJaeHUhE2z/eJ7/m8r7rn7q+R64rfGtjTrg2d7Ay3/548b98Kl/44zsvm/rbZl1WyH3227/x
26L8FlqfMyMQ2ik3aa0Uv+0s+fJvb//rf/L31//61r9ttMgIehMYY0w0J+vKaMITWJvwVEzaGGwr
Vdv5NfmH8gV/0kosrMt7siBKilWxLMrnVvbMScIpH1pPokmrbTCjF3dSgiIIDf7bYlMyxFOqWF/n
mt9CssZBZIwtWVyCufaReEyhruVH5XP5oIV5T5g07hUNee6+hDrulc3YrczqlA/LP2HOlLgbHboV
t9GNCTCuIuKFbuhimZikEcPkRuQFUXknMiJWl5A4aQSVvkj5dJTGletzuVLmqcmlPz5CIaXdU95E
2IdH4+pDlEt6AlPajBkHuEuGnfySIlvS9+RiTxzwdMlry+RauSW/rR0c4zWn5wvvc6qOk+saG6eo
ftiw4NBQNcSdxUp6aPslqzJ2XAWdpf4c9eF7oNvMg5bTSz60y1LMYHhlLQYRfUo/8kmHZGxw7ZvH
U2LCYiFddx8uPlVt1HHtuWsI4RjBCpouy+lotJ/ZoGQH+YVMTLPLV/vkgzumONjR8Ak+5b4itYHq
EndFP7Gf/GogdEteEOQ6uRu49ooDn7tun77cMfupKFbXvVhK76d0fAIkhtxqQXqpFxcNI6XXXlON
TTm7OFHkW8zlB66N9LUcNWuj1ikJkdIQCR+l2k0OeG3feBzreMeQYPRaQpiyOB330gupd1U+ryON
JJdU6PjqZMZi0p5rIzEw8GFHldvl2xFwav1uNuhu0Ox6uLzx359WPs277mcMjGU1FrTapiKmSHP1
XvaLLYZUP6Ye3WLHudgwtWxfIk6DEtIMKohTas2T1ebDbaciCZXGYumDHKIOFGozfZUkcFx+X/lL
NMtX/fHDRI7xi7Y943G39iyYWJwlwljH0qjq9D6RkNxLS3aZ/GXkYR2oPdGjTC/84p/YRfmafJAZ
gNen8n+9HNDLj/23p/LN8i3y1etn//iqNu9Hxh638pS7WpDl00tWo9y46xl5WTlHybQi+C+9/F4B
SMG9Olsr+Wb5Z5lrChKyl5vWKE+1y6I8v+XWMPL7XycgzFOGEtdNDsockjvjRMWl5b84oKS5N1R8
Zd7I04SyCZ29YDLfoLMiQ0J5uy+aMFSBB/H2y6K/nCgEVSAT+McUK49UaYq9PlzXTXNmkuKhb0pS
oK//sfyf5EPbL1mUctGVoxO5eNn6ch7vqKqPBQSQnuWmmOatPbpkplQp2ijb/HDkhpj1UadVdZA7
W1qw5dJ131/XiQLfApxX5U9b+d8+K9ddf8brl16/T27u9bNR/twlWN7kvpDO7A7NIC2yxd4mzzz2
eAJaZXl+2fi51CikKCQry++Sv+n12HLnd+B0+UEeYxFgq39szGH3b/7p3xflV1wuVXSBm71Tpl66
DN6u5mr5VF5VLp7v5VX5VD7YyyhYLv3fvk++efB/DlqdH+TflydKLw/Q6zlziWC9HMxyrUva3XyB
GPz5ruuOuHzqz2/9c618/beVvy0qGryQ1v6mzSrk1+U4lrcRuST/7N/WXd8iX71E38rF64P8aa5P
5ZL83H/5raXmcCJfPyLf+Mef+tu6P771j78ULBf8Ud3UXUgKmzQ5UkkwekJu5Ll+fZgdo5zX0lV/
XSmXruvmbHHjyucVAJB/YACXy6388utbL99xJQb4ZtCvNJyklyOarghkhOuJ8tvzy6I8fX5bK5/L
98vz7J9Pklw3Rhgp4HxS0mNwXP0kFtTWVfMe54rN5KkFK1W6u7ai+OYOz8mYG2vCQdVnLicANMdS
PFAXLlZi7qrnkhhAsyK5etbs6UdOr9euII3pmu/e93pRebrfPyVxifS9JpVEjZMQfRQVB9t6zMdY
5x+EsFQ0aXkzkwPpiaDFVmgSJyMiyo3USdYh0JK10wMYGhCQaDQyCa5e5uB//sOXy8mcTzgymVQt
CXGO9HTK26u8sV4fLgG81+eXW658/re3/7FO3rrlustf+NvnLn9hIGPTbnYqMnrpaJYPztXsLJ9L
J/pI6fwfB7R8Lg3sl5V/ff36dfJlrKiTJ9DDwaZfLmoX/7sj8vhOvrNPEIboY/UgX5iuXvr/tEjb
GC5BWvzUotpeawUAlWYiaWVAM6fA4oO1FP4U+U2nlPzQ5GnGpkC7+pqQqYI6rwbO1Qjir42UJrN1
7J3W/N6U0b0GmN8Z3bOR9++RE5dvDhR6vcmsH1ZnPfqj+hPIqLVeLs+biKH/HgUj5IUZHYYZ0bgk
aqHxOi1UPSVQGg/gfwM6J0vRD7TUNakz7lqlO9VvdhBaWz1gZAhNuuVP3AepGuxRFCTETSGEiGY6
0KT7EJSVNnvXb9S1ZiUnjfvsnlv8a0LO3WL4sjxF8b/bXfcjCEcFoHqme5aheyN1Nqp85KHmFMJX
FeBpcv/QRbjC5sQYR4NKwXTuw4AqBSxnSoZZgRAmAIJM0WJCk7u2OmNlIs3dBQ2JVmbjp8jti0+F
AC5TQVY09y10AeWLxIcJyqEebUrSPKIU3IhtTqDtmYKXhbjvw/g9nPpgL2ZjTZkAeJj/0tkVqaSE
WMQRREGbvUrOyFr/MHAQnruJzHS3UomAsLai9gGMZ/knCS4HS+mXhKpx3DJJ7jZTkt+TmOzeMe/7
KdxQOaqFcPCEFOtZp36tDSkhTz0ZfoupuMnLbQWFED5FTNQKUScBKZFUblLSrwnxsxsg4EVu71Pc
Dwot0202qjVkroThJ00E10mzrVaGpUdQad4DQUrADWSaWXsGZkhQ68bTUFTOyZoqEx1J7tUVcCHo
bZ4QgbvBQPoUj+1Eim8TPcRW9xqG8Q4BnfKtcIFnzI72TSlylHs6kTlcoMAzav5tPkPR7xZLaGkQ
yAmE7ZTXJHbnmDDXsNh3jovrJFvSROdE9whpclaTnTU3QmuGna3kPzoHr0AzkfLeEnaTkPlFTe85
m7R3Zp/MKs1U29KZ348+7KuhGCk655SZOqVYZ1r/YQ+ps3bN4tinin1TGcPWEGWyXq7+xLVx1aPe
5I35Os07MGlpflN3wS40te7QDqjEjAPdRWWjlNEPcwzGbUKBterqfXZntnCGU5tehavVP2Zjieol
8TDV7G8m0cdzk3+KUgs/YJx9xOWYP9U96q7cKlrPLjSPQ047t0j7V/Rb1mY9nNw5cp4GAIJiYKbi
m+W2GIKbsc6b/YAkFU6igRStCHZT9ysQUX6fDMmnow37qHGITKwLmnMtekMcCbo9POmd+jHbuX7L
lSKhgoC7lNvQj2QkPVkvufzXVUX/3MJz5hJMqdQRk8P4YAH5RsQQvs+tTYaRkR7dIo03RPS+Flu9
GKAh2s2bPdBKiKfXYIBpMi+qgkF/Uxyg8YWCb9btN2rzOJU/88oKH2I1I2gRrNM2aGqKTaFC4lWN
ntGpkfVBEkfvz0FCjXiKYI+7ivip+SER3kqW3NkWUk0bRZYoiKI3VPFtCszMA+RSIF9ZFIrEAbkN
Vwxd5ZiNUQf1Sy8xLTMo66X7mVFqy8ZhV/rTTB5z/gCs8EQ5dtwIcUhs5ppa+uJG3A37lUPWMdFi
tfLkBPwNt94X+gJUtKydaSQPukMwUR2duf3ZmGhXdkXUKb8j8ShPhVrrP4N8RUTZy5BD/TadEMMz
nqImZUcqWnoa4h7KBn/OIx5ct/oXgJXKNp2mzahz8WeAeZ9howANmmwMBbiZWWYhShvyWUmxF4CU
DXJFhPW9twr1WPkv80z7KBUbI2u+m4x3Vng4hhVQ/JNTw/MxY/9B96NNUfvx1ulayIBzeQILSpFc
VdgJhXbrEFxp1uV4NkfF94CTcoeYuC+RCjGvaQCgpqbsUfX1l1mY9r7q0bKEIO18Mk96Ek2YwZNp
ZM75oV0YM+TN5IfKZEZoo7qjobmgFQsN4amOdqLlR52qYbj1wTCuiBIxYPdQ/XfJmYo6UgzihZrN
lZ8zsAMyllLY3dYFHNJZYEyoRozCjvsDs26x0mtaQYEafClB+zOY+3ndGg/9YIgD7kMS8mp9O5oJ
0T1g5nIrDG6NWX+2VIRESOiTU6cYR2N6r5pSOac6/uAyTG8HhTg1k1SGA025VYGaHpyquUuJCKVQ
kK9ERlhH32dk+MLvcAKBLpB6/wvXxxMwymAdqByo+WSuOoOLla4pS+hB8kid2WuzAvoMe8xLDDfe
GUn4FmvFOXYIwUsaOnZtXcwravkIv/r7uY1Pbs3lrfPtD2bMu6ZaoKgRdlSqd1ZsY2RNuBspfnAL
tJiw4Mo5+6qCYbOew1WHyB7x1vhgRVa4Kxd6Hyx7vOC5e8JOTy945HQk++E51di7AWV6YIY2qtLo
RW0GZ5O++z5dfWXu0u0YM7AGW4kD4Ds4QsCkykOVJtERvvID/uEdjbkkDAzsv74Bc3i6cQdO8coh
QQJ00xoC5xvdbU5Qny8qzEzZk84GKkV7TqawfQh80HF6ocOMHw5dyh7KubjU7hifNBWKnuJv6vJm
GBv3MYiC4VCbK+D1M7pEVDpi7GGeFoXnu8M+VglJoqOcEkkTB9b9ZEPiawcDXmRVHclKaNdDyni8
t3BQ6FGxLvFZboh35dI3R0+dPqFAzOzFSIo9ccrdaaUpTbDRFYyODe5PX7sXc3pOBkCY4s1w5wSE
ZU9pS682BtK/jWrjG7VCy6IXFZewaID2VqOyNC27E7QadV0mJ1N5nUh23OEK56xPlRrgXPNjHtRV
VRvzt3FS7vEIsxty0EUcJAB8U2WHVBoAg2P9mFBqjFl5wrGtEV5CGKJBxuo+QlAFzmWvibw6tHE9
rm2RzNzkDr6oiHJ1wu7g2lB73IABcxSK1ajch9L2ulwnA5iX5fwYG1sqw2kIqGEO1DO5ruPZH6qt
m9B80mPmSPX0TqXNX/VW+Fnm881oCH9Dv5Y9EWnb8FDAv+EH6u/mTPVK4wmVhENYM5aRseWGmhK0
GJC55FXlfOSuRCe4qzgFo2nlZ81rj/rCC6zyh2MR29oJjfBjBxpw+JVNyQ+UJkjaqEvc1Hn7iHvV
3YZWb+3HwPkIs+SbhflkgyAG9alw2m2TjgyTNOspFC940XPa0QQI1LB2N1oZ3WQWUQ5vIgirXdRl
x2xSTgqk+xuQrm/qRC5KUzBuIT96rXE1LQj9eYz65iSKWRwEpOsVCVD4YLkoVzoUxUkTdH2Hfq11
AKKye90w4sMwdN+dyfmqK1sjEdvGXNpX3KGm2x4ZQFJX4dp2WkxY1hrtKPKFpCsPkXIPirxaT6SK
cELVB6S9JZPTDsvNaB8gwlo3zDOYM8CdIE515Kfap+TVbZXXfEAG1xZucdIhmhIHfOBuaD5FXB2E
A7Osfs5mx7MpU53U+j4ZVUK5s+EnWsYvP/fBWCABimLkQ5l52+Ih8uay38eQt3DrF57dKZzCljsd
Bt8/q02vr4LqIJZeYUS/c46QgeZxVXtqCNQRQGG0IXWFKxAXP6MZ7rtxPCKFjBlVpbu5weLKjuS4
dzG2ovTfKWNHclKr7sc4Mx+y2UP0QiM0xN4R/sin+txYQX3GgI6UJKyVO9KKtgAjtyRdl+eWCbTm
qPk5icat2S5Tk6FCUO28ZZlOg9BI2nVpOxVHv/Mckh8yMQIY/fIxJnuq0Myd2beph9W5pBjbxF5q
DzdpPm8C2pJebOvfMQN/ijkAmGktHgWg3tvSMrJ1msU7pg2vVYGyu0NzkKp2Q6rTkuQ+cPvU5mqP
v283digJ4AiQ6jBA4OueB0QLxzy+71RicjGghmsCnN9hv96IiAKQ5VbJGuYptEzN6k/U4e1VHxzS
jqNw0NsZVW32RIDQT8uxhtfCcV+qOiWT0Eg/o1ixPYjlqG3wbo0Gx1dqElJl6d/TWrw0KHtokGqb
NrDTJUETkpyB2Lpthi1J8i3hrfB+8/h72ZrZU9MOlpctcPEZsVMcKc95jK24AbLhY97YqFhKmKvN
L3ZYVxt1TLfIr3eKbcUcOUXjBfUEq34kKtNmPFBPBfEaCNMgQB5J6fF6xcBNNQyrykjLXTkRnkWY
olD6Yk2EkrYLhDvt7TmGGQqjurYhz0cmAx19HAfAzarjCegimz540LnfbBUx0IchdLpN0HxpFuY7
ESJW0cA968G2sDCpRZi2V2PVOISNAiPsQpFglYSFyN3/WA/Tfkhw0QRtCVWspficOjeYkbD8d631
kjFdigNa+QWqtLVV1+naR8I29xUiGLXN9kaEMbqmLTbWhBjZMRrnLEA9xjj4roVbPaZMPriSpUlz
tAQosjCDV5lmk+/Vixh8DqGg2Saz5N5pdlnEVTPLpv3UxA+ZLQryYCDdWfi5Yz9iU1pxh9vf3zoj
ySS2ra5FWfcPhLBxbUC8FQrs62qNOk2F3uAxO+eE4wjcahFXf6ihGnpvgwCnKf2uxgaXeW5awAJJ
IRUh3REHh3xdwPhvvjvRY2gSUdQWOdyfpAAbuu3z2D7wa9SgauC+rhU34McjAMRLmhGBVQcmvBXG
yiD8h/Qn93tYNuGGvvcDsBV7h6Is3wkT4bOGgrqrkVRrs6bdaXqGnM5nMKPVAMgHyC4i/ErZlxB9
JndXRsmvaLA/6N/vlk08QMN8s6hyQUJMn+txoBo2tXurDXZuFkPa8vOa0JJX3W+2vXBvIsISCFfy
kqq1Tl8V/Muj7wf8B8J51JmCrAxU0VszAFLsB8Quz/ykpUUiNXfhIGjCc1eQHoP6O8YXMqPBqztu
Ax2Ehe410wL9XLD3SGmszypZAnQECkEVJEeQ3KX51q2Np9hZerC2CIDSLDWI6a6rinrbaIbqRdVY
rnKizjaCyKGTo7UXW+H/1xb/N9piTVX/j1kh/yN9/3jP/jdp8eUj/yiLHRNilwORC18APApn8YP/
oyx2nP8wkXNg0AUTAN1hkQ//oyw2LJTFkANcB9WxbQsXOfA/OC9D/Q9dh8DloirGRW642v8L0us/
AQP4GsdYNgP5M76nP23JsVbqZmOYyr7NWnerO8QlGLN7UqKh2JfBVsvKfN9U3HKDhgLemArmcshu
/hu71183Q5Dv7LI1KhT6P9zRs9bUUz/3yp4iGlzsVHewDXUfolE/qZERdU5tOmLutekS0htaVYm9
UB+N/W+q8L+BG/40abM3AJEZhqkb1AZNa3GH/WbfcEwtxmxm+Hu1NkvPT02qg5qiHxR/DUKHwVlB
MdK/tyP3NZ2YoYQFIwQtI08uz7FqGX1/HiJSiv6bzTLNhVfwO1jBtQSRMJqlgnjDdaIutsjfNmxM
GqvSKA7uCW7OV2TEFhiwqzutCJ0bCPmYT0eTZOyQomBNBshKTDTrx1g3SyqxWCP73i5At5v2zu+C
Y18W7o02ppRUxC4hSv2m0fN5b7nZ/YAt/mb69wErDkpJa0g8TIkTNvKCKpwbjndzFU3HSJle/Iqp
BbU0yC6RUtwGE91+u1B/KZVjI/OygsfKIsLApaIyUfxagVxXDoTLfrnQMNamQbG3AsfbtM1eVIDu
8XVukG2GS/pVixep+exBvVgzRQj+7fxWjecnhwoFbqyfPtQ0o4mL7dhuRHD0+6HdOYJcjmTqyXs9
QClhYkGaiJ0ZW+L4ziL+dKcE1tgQntIkdWElgXAzKtwouQ6fI+iXwgcZj43LZDdbx7qe36SqCYfF
jbuVJTDBOsNNETEirVEt2z0K82RyEEcLr/DTgxNq+zReYG7Z11Sp2QHMJPez0P21qCdkdNsQvWRE
JOzGtsu8OegbbviBl8xVSvPKhDtjQDdrnd3QL2meU/QrzxSJP96QavElMLwXbnBfGcgETHTrZEo8
xE95Wn0MIsO63Of1Oi5cry669g6B4GouI8bEvUuIszURhF22a1H3N0Fm7holVFZ2B5YYZv0WgfP9
7Nd7PIEBWh8Lz4xt73QtPvQdpdugJ16wDJkQZsOzA3pnpUwVJZsRW1s5Vh+QFra+uId+/BaIWVlG
uiQkhP6LS0XIKzVSUxVDfWjH9iyS9Bd5tOApMwN+aTaLNdmuw0odeoCr4odWPkVaRncrn6K7WP0I
+pK4WNB3EA1U5m2cAKNKSWT4NVKutsqWcndDnhgDYTjv0Om3qKVAm6Nw7iat2WLqN+7NbBlo1yFH
xRTuYH0TeZnZPyfme+spJsygmIYvNMTmOtEY0KQd0ZeaTSZE01XkyqV04owoEB48KOuWdJUbKxmo
gFVUwEpNr/duCmS9MywvhP5yhFyEsVYRVCPlohqDJ7o+ZEgrvSpmpCbXKVb1MS2S82xBeJLwcWcH
jbUlQqY9ylV9gBeJIRPP5UPb5c/ET6W/vUWux6X0zyeun5Xrrk/lUm2NNFDB/UldZq6T/LoeRvOF
OGN7I9dJiqtcYlwpkN+lL4Rua/OFvDoQ2dmQp4RkSb5RGyAfF7UAX/0vwJYoiZAq2/KcQ4ZKALu0
hhSEslx+8LLy8ijfFS15yfNgUCBcPlT/+03y6Wx3Di5G+dHftmSil7dH9bZpG5WM80qLL1t43TZH
ClAvf0euneTGy6+/UGblYiU3l0sIuHkfiTwYsZUVu786w+TwUjg8lUD7GIhPxHLByRPQ4SORsTq1
YcCoNvbvGzJlhkH1GawSesdY/hhCLqNG+pl1d3Sg4u82qcF5ZpM8DZ1xIdGZRvfVjgM41gLRNzl5
K7+kSJBOHbMC1M/MzUZ4jVzYV1oQOOe0rve+Gjyaiq1vLJBWq17EFGEwstrGnZ+o7n6q2gc9cPDM
wmZKU5cRIaNyu6kZ2bsUJQGK2ztMH+cwn/ybPH+DxXA7lk7itTF9ZK7flITd8lfbCwTldr3PCcNb
+zoFosiKyehQtSc3Jw666MuzgmbnOIfpwaT9+k03ip2vND8xPzK1N/VNnQ8jABFSykVQPWDUcAi5
a0CJhyZzKoOQ4MyNLQ8BiLKKpjJAbJ56qLsOfouEXx2oveGJVDe4rqmRYJKoSebYiCjTufzOd4ql
/SIK1/pRdXe4DgsvAue2bT8TERA6HtmlV9t5TErt2G26drlpEWzf2SbWDhyqTtN122pVjCqeUDJ2
V24ZTV5SjM+TjTPDyPWalgLJGtzgmjG0KOUF+4HJjofD09pG3Wc9ZL/Mef7o1frZUur8UekF0fOK
C+ySWx2JtOWSrpYxN2jEWu1IPze/GO+5K7+dVkUL+4bKDpLOpH9vRlLdRQ0mj9jbYmPb3EdpEZzC
hOBqV0W6zRlWW3iOWhQRPbNTZcZEktnUY6sen6eP0TG9d1RgObomChoo4VdUoK+utJNVV5+aUw7b
KXA2ZXVXjeFrRJgWoJY4PIiqO2ai24ghMl7s7j3vIx08GKEbUVqNe6VQnrTOqHe9mZGmHNlM3e0P
Pat+2eOo4xKpqs00E7umLKbdoiRobLxNHXNeasjnWVlAXlazsnRqpAOoY7JJyDZTOQL0ytg2wiAS
CryKpd8k6bRjiIFCTDU9Duw7Ww8nmEKMN007ANBS4EHVT5DHxk0whYJsz0S5LxjNgHf5NQsOr8QP
ZrzH8zZoh7eoUGcPoTjY/fAhjbKfnOKHnip0lAhcwqV1M9fU10X+7Ld5zGiu/mbjvMagC33BGdvH
zF/yb2r9ve7LvRHmGY09h1m9E74C9MZe4pCYllPHdcu7eKacVPXFycATlJENk7gVLHREsjdRHdyr
Ia07a37sbeNxyvrXwScXQDjjeCKQe6v0gaALd8/I75BYhEzOI5BdKJ4rG4xlrZnIY6uOW+5sfLlO
wrGln8bCwAuNp2rTlwSoZuobBYqMuKDyp5kngCRF1a6wAwarKuIulkRPRPTRLuuJ34TkRP6bUd4R
/2Zyh6JU0SEI0QJKhuMBohrVb+feEdV9Y2tU/ynvMnD6QazKLebJ7wA8Z+SyHIfKsXL6kqv2dD9G
WMOCyXnwiSWwtB7XRE+LPSIIsA7Sce0o7qPwHa4uYWisQ/K6RmFxE65RyluFvqe18xKrlHkcSqUx
DT9OjjQksWfb0oqn2BPd2HZ2ZP5Lnku0J3Tuxm7HYGUpZEGlIPTnHrnB/KjPob5xdDJmA798K40E
65ypUYRgbj6Yxjcxn8iC5lf0w1uyEb5Nsf3LGVXgS+tE8Z+V0D4mZn22GNKGcfEUuHQj/Xi6IQny
Mx+yFzjwhGJEe/cE9x5wZSZCgpzc9Ezb3VRpF40klVe2sYnyidnU8opcd3lZSzFkgEbYJEX5reIm
s097/VW+yy/xE5fdiLeO2/9ZYRCzQ30BaBKP5tJ0UbYxUTtnpEfTjT5ScQ+z6ayXFi54JdukVVqt
EvpKszfbdGAwI3uFPgeeqFzsohXubwJ4sAOqX8SCF9V0Y4DZIJU8f6xN/5CVjbg1Wl3cInUDMDhr
41YQ5xOVKZxiYt09Xy2hMCjfIrFksS9bYqrtjO7Zz7iqCnZfryYbF4EFIeu9V3YWtbToK2jn/G40
Ch7Q9pIi3r/jGIT5lUD5x0Zdeokz+redmIxb2oVIfwgyKkhm09vs1i31Xzr9obWijG9KaXgpQWtM
kfwbVCYEJqrFfRNFeG5y8zbHAldRJj07WRJtcKR/kYB7lwhjPM5tcDdQYOem1xpnEuFXFGPT2w8V
byYfKQ5qQZ286Lsjbqlbc9CaczCqD1aKAFNkDVHBRIKEjtLwWUEk1/IjllkWb4M0hNZFeAdKZm0C
PkjHj7LPYcJSjjUHsfRoA5qp3ENbld2Zzl1+pnFJPF9ybuKw2mtT9REVwdEw/fbkYsWDYDA/+t0w
0WJ1TACjpNxkyVdos41uQlW8589kHFnJbBXnwUputX5ahuDWC3BsaniNuteQqRWtoCnCr0KyQMnc
b+rPeq0e+kTdc1+C2+3kuHQ1gqcZC8MCzkk/g0PCvV/ZVNo0kctDIrc7hYeceK1zujy4+vBrwNe6
zVQOdBtiLelqK2sfDwGToZaRiykS8sbItzs7RvRBaQ+5ge8kN6IuqAir5cHX50+nGO8t98OOPA6L
4SgfSCkngq0QE3Hty2LTUdZby5eMoHO4STGjCwn7+Tf2JyafJL1kAclX5ANO5hI7w/LOUL7ORP6f
mKC/rlySfhKD3nkO4Wbdhv+TvTNbblvLsu0X4QSw0W08XgJgT/W2ZL0gbNlG3/f4+hqAM1MnK25G
Rb1XnBMIUqREmgR2s9acY/Jpbzr+7RZ5Hs1/vrs9pVl/Y7v1+bvbr33e3W59/ilpzIxVa/DH9kLb
H2D8NpVOnraQKUUl9GK79Xn4jz+ThYHv7//3ezUDf2xhwApWw8Xnn7JFQt7O5/38X+lWf/7W50vF
AlnSn2ca2EmCwTiBEO5UqM3br//t8dDoHc3ffppCzvrHO9rub3+v7/t3/NzCZ6nUUQhfXzNF6yH8
7WZGkiCC3C/ZAidFBMl9pBQZC089e7XMnPZUqN2PSuvgGJxbV7DFOyVh27lFutb+bRl4ZO1AiQUt
HyXhY4zHlHo6Z3WfEfds5TTxjBIITm83O6PL4SPLAKwPAKs9FqtVMsbdIdTApStRzq4VxNJYjcZV
ayH0qaZxQK9D6KYJ/8TAW1d5lkV/G6PfaSXmX226KIvaPCNuGSMjOfZDk12TKM6uqMQiV9WZwzA2
u8vYYm1r1PvEdlaKsDnD6uDtIUwQ0X52jna3lFdiyr+wEV+uQ6Es1+2WJDh0r5QOM+36gLYeCh10
FYuHEzng/3hauGjLVYf/iEhFCykIH+qKd7KY32L8CqCkcTssM3uClu4ECisi+rpF81ViRBvdEmie
gvDarQeN2kVLTxyQFbScaDQsL7szFOUm2Kmcw6LWLyJ8yJjY+Iz4g2znmV6Wcroymk5XM8xfamHa
jMs8ownJHk0VOjYzggUfgQt1ILvK2aZnVBim+Kstmuq2SJmxdkPM5BjFRwRpbh/0RLg6bX2UkXHJ
F9W8KEN3DGq2h0uGPrN0kvxgTfH3oCZRuEvit8ax4kMoS/WqAq68bre2gz7O6hU7/4IybAX/mPGe
2o+i8xUA1xWltz2L7LBiT2WGJpx0zEudF9aFXMUjQh977dh+OGznrzZNnHMRdr6y3uvXM4X9BXVK
wxqYqf75s4hMtd3U7tphfKoKVr0JzoHrdmJtt2CaAMoxBe1+TQBmFN21H3FImPmiI4rodJCdyevi
GKLyQmB+Jlqv9aHtcWus9Kvsjk2UsehDkkLNdvRDtVxOZsWOcqX9KqR+7GxToYXIRXIVBMlct1uE
4Eo2YHHhO3l1i/Or3cUtmhpTqT3dVAoa0/Xr0pPvs5KhRD3OO+B+6dUSWXrV7e5box8cYyLRff1p
qMzYdPWcCk8pASv865nb07eDLaH7Y9JwzHTfz4SS6AMwAGNmJo7XLyvKjc6V62fYrSf9dtB6JBf0
dirm1oqNoJlcFrIE/xyUOCRpdbv/56aiJBhpLHa4PbD97YF+/ZUy6ft/e+L20PbXtse3uzYCBxy+
uvbnZT4f+HzV7Wefd52uBsDVs+T9/Nnni1Z6S0JW/6onsiMGKYrTv731KrTYAhjO/m/v7/MVP99e
vb1z8rXJ66YXADeef/zIyeUYiXr4fN7ny36+lf/2bren/Le3sT15ex4hhx9ZX98anHYHBJIq8y6h
CGaVPqe9fZUj2vt8xUQZeVw8lBScj3qlv0F4Vu6SRhRuSOXHZ5Ue0+CLzJsTpfvRbpe7oHQuQHs+
1EapQFegj5mA73mFmWnnMhPIAOElhuZiHVnVRwhh78PktbXVQ0bNwhdN+iFY5/rSchCrd+x0jVIS
XsnVaUB/2FXqKnU32+hdFoe4hPAul1b64zgtZwPh8iHvyHi0hHYwevktKGb1ZvXZG030+kB1g+2o
PsUud8nKBEK1s1uWg6aTyL2iPZDKFN6WoHjP1Vm+4tdDRkaa0KTdQ7jOm6HB8Tw80jAOd10Hp3Rm
8+QucoBEVqTfIoVpGcf7eDVqCkkEvX30RvtBM884rZUOAgzo/XdTctcZw7c2kEj5VKT0hhtGaXtJ
tFf2aeYlg5y+8B35jOeBH5QaJVU5lpdajhAJIuc5IBbOJUSXkYhWO2Lh2gvm8MK6fw1drfZL0LJ1
cowfZoWaqVbHU8ElSJZsalJBj3K3C5v04JAu7FVjez81/KgoO1Sv1Hs0o40PS2+lLviTH2Pdvneq
qe0NZBjlYuj7uHpbEjN8ztv0AJgaCXHT3caR6b80koehFjGC5uleGYK7Yaagw6VsnLPjgtCOLRia
7c5qHlWn85s0Bgs7KHCrs2C8mMuyG+N7pUOqn6jBuXQM6zpJ4qjLUhCZkPeIN94T8nav4zBXL50T
k+0wGadySNDSFUFL/ExPm1wB00BaiXVv9GyXytwokHYv+2GozCctCfdFg1ZyKC2UfKN2C1RoBlWu
n7OCPNMsiOSljkcM4IQrc9B91tnzceqIQaV2lu5sZ1kOQS4UiMo9iEAzVE4sSEo/iBSfbJnZV3O1
cxNbQedkrDKeeVEeq5lesBz7k1XkVDl6fIRmX4ljOSe/jUim96pROjvJGUWlTafIB/OQ7jfsiWHc
RyTa+302/mDXBzjEWnwy1cWpRraTauCvtsbT/zV9/6emr2PSYPvPOU7/r0m/F+339u8ZTjRE+J1/
dn2dv+geGvaqXXf+vevrGH9ZGsFONBJsE52NA033n11f6y/EJ2uHzwHzRDeU9uQ/u776X5CpeLZc
m6TkKMv/TdcXfubaMPxbQ1HT+HOMjsDpNdBVdP7+vaFYx2DqKtEbJzOT0tWZjbwwby9RjKHBsONT
L+LQHy3jg4Kq3RLerVkny2m+2VOtcqW28cqxfpZW/q0lkdSzFgmqrWR7oCnhF6CetzIf45O+9JMv
9Ng6sxaGrYxXdp78ROQDUg3HQMpnv4YzASUO/JRojcoOU3nu0E/Mpr3c2HEn017J6cRAR8FEIvTU
jwMdUaT2g+5hkKjtVYVCDRxHRTtiJ+Yu1/QBY4P9Ox1067mldD2SqyT6JLpn+X7MWmLXiJqu3Mqh
AZVMqnnIhaCkYCCAVC3Vt+fowSgcQbIE41L+fmqq6EsFNugiazmDsBy51BfjLifA6iGJEw3dyqJ6
7WNkjd1VkcTEqzayZJzFzrGELrk2C2MIQtAoFTceya4CFIsJtLx3cNSwaO0JL1BzzRUGlWEjDyY3
7MtfhWn/Cmw9O9RN+ebMAn7SWBQX0HSQl0wX6BBkn2wIdnfa0I6nsj9XTkC9uGlvLWONJRL9YCfz
1zEXz6Qv6F6RR6/OUic+enH8q/maeq53zX4ZfwfZdN81wUOWpGylVIR1xkBrMB5gCTQ5IaB9bFxY
Ce7MGv+J7QAKW1qCmHtR7QZDeyW0h1iXQqW6lAb7IIz3jWXV+wD9S14r5d5wBvVQjubNJGVS1mRU
OxJ8H9siZNSrrIC1MRNOeNBSmQPFry0EXwAxQ9N5qczCROjaNAc0CZT+qgS0dfFequlT2TYnu63Y
WfaUcUiHuAsU2961HWXfxWni0+y0dyKsMdGnBkqnKPMWtXivlaNTV+GXNjnQTvVEWHwkdef20fTE
pqyQMxu4gi5jYk7vEYtTN0OLOeYG077KPhSY+GxV2rGz5JvKcmaf4dTwO0f7qdTxF4eoIKd6aZBX
nu0s59+l2d+NKflmQOxwYb9Obm2W3+0hS2gQgIkKJLz3WFHsI3B0qPdzSrUtCC5q4qUV8lSRWuij
ujV7qTa+qVX8axFUrQWd7Z1eGftRqXad4eYZCrZkwfqUzApwojz8TiCPeUqDByXBvODk81uii6MA
UDMTPT/WJLtAOKImmw9HXfllLpH61E7mxxBnxiEtwmNStD+p1Y4edfmID1Q8IvV+JjhQ97+WCQT5
gncNugfRq5qN7tRbD02quyOc89aJPcWuC1obyWUwRvr0ySq6jj5SrYUFYUjGDzrRtdDfYS8kPsgf
wy0dGu1V49payo7dpAtXs3oei6fSGoeDtYDCHfr4a9SjobKMBGtIAME/+1rhU2H1BxGruyD5ppFD
94UMxnK88W8iAe6mxfIp4YrrpLyasbgLGjvZYako3MJZ69tD7wFIbg4i1T1FKqchsx8NBRdTiE65
7pPjZJCJNrUawG9sC5Gaf4gBx8Gc5w81fQd/zuKXUIlgK4vxFjpJucsLTXh57UyYJIn0GovxN92p
aadkNQ47lRgQDddGQ/wChOY2iyLClJpT8K0mkDraTVShDcK2dZaWx3hitUFwyu8A+QsK8Cm4hE+y
Ctaw2Vp5NgTsHvtnVrBwzZMEg06ecel0uVuGRuSr4aoKVYdTHmSQa5rOn5zwbfNtMwdwmpMqQnId
is94sb+NxfyEY05dL8rxVOFQSWhV3BKpFPxr0GETHY8YZgKfSf7DXG1Bk7Db7AhjQr4gsQeQnzCW
4VPM4+l9pKHoqSCo2PH/MOJbYzY/U5NkzTClFgEXzsNumu+biFU639rkLGtacXJP2T7bz2lS0AFp
Gy8PEuUoV2FCS4h5UjTniEtlN6ZhvGsmJb52C+RRRp9jmtFWy36Wk526oARBLckHQSEM5K+qgloV
EqM9LpKqH6D3O/LSj+GT6HBDtakyUH8QGKm9oVJus8qKUycjlgS12A0rzTrbOTLP2Wqzw2RyZlDp
yIOWPAGqGgvsOE9mTQxeLlEOHTYdjRxFTmjMDVoEhTUb4fJh5P0amIXKZAawCJYU8OJRd6fBgl1O
JI5XxrxC1GR7wcry+6Rl4jgViDFpNqm+0xX3w1R9i2NbrhWCu6kua39qpzf2G+pp6t/A3ZGmRBsQ
AbrCEhJoBnn1yE6BlkI6u2/C0LgwGDAoU1/D3kmGHoYKt7UY8Rx6+FN6gClNU6lhM57p5ldZhl9r
MkR9XD2Kl5g5AkQii0nTKqs9/VgL+xfBOkI/jFkaeiMCfqIh0+/oTr4kZcNeXB4ps0I9RD9B1d8f
9PFYsH87Aro0aO6YIefMUYIfh5dY3xcDhgXTOYd6W3vG2qcqMXv2VkyMkn5sCg5pFVPEHqkfa87X
wQKg5shVnknB0zkA/cBWUg3XBj6kp/Uh3yyl8p3QiW+LGHaxnWSHwQx4VYF4I8oGf6y/sqVCrx44
pLIuPLFaFNsdUlqsgTgX6fycFuLe6niPCgMJQJNYwULBAl7pmptFpy1Lg/kRN8g7sesL5+R4WrDN
XswQ6TmF+12jzm7QcCGjaz1oVR/dgsS6xnPeXVsTjZKK4K4IYm+MV4MjLlpxKQKb3WVl/HbIJt9p
8x4dQPslgnJc0QNWwYDtptEpvT52VI8wuXuxDNlNu7RFyMVnTvotWGD3x711kqyaZMkHGvcO/dXg
l9O95pj53MYs6ciO6THqcEJOWX7S0LX4ij0/mPf9zImXavW7pdJFU0Ym6FHB7cpg5iVNtezww/Dt
pzF9qtIbAwJjJvaaDRcimvb+bUDN7c6ItNl2W97yZqvd+4yj56qy4S1ZvV0QMYM8n4zwYqbOO+Yi
XKuCpgVT40uiKNhD11m7JyX4JGGxnpN13xUYA4KCNvAwsr3RYFYxYFY3wjQgm4YvdNOjvZr/EnWK
AXQ2ESq0p2DMvhspheC2YiZF4YSD1WawauM2OdrqcpKG8yiEM2G1ZiUYG/PrHOu1Z7eYmQvEWTTQ
WgXn8DSx0KEWHHbilDQKpwe2VZe9IqknkRbi5J1Oy2jGftJFknpFAMpsiZF+L6yZHMYuVoH9bpCn
CQCmm84Kp6hOT3nIdc8Z4v5atUvsdaaWe02EwzUMnGMPJ9/N9WoFEETfQQSNboryN1vkHfMSxsRS
n72QHFDOSE5QypuvwgD12b8MCL/cAGDNDdtfECX2Kr8u6YmLNxPks1/gfJQS3fW25kqV2JtHyUed
tJy1wblVksoj7VMzs/6YS+ta6TYeFYspcFbrNcmQlQVCOHb2tPMTU489tU8NL6hwmkX3zkgDWO9m
3lKtPi1ZdeyC5imKdfzWiyZ3SQtkji+haYlo0/TXtu9mxABVtU8KDNiqbrGUGG1PGWobLbYzHMkc
OpgUhj2LL9PNJ8shSDLMoKao7Ljf4N5yZSdJ54mpGW42WjQtr3/0QVh7TRH+iJfeFysGW0uoGE04
4nYAhujjkiACLc92czH81trQXimXpW8jgNvNI7UtA98NyzaD5SZLTaxu34ZyxIXwe8WMztgU61In
XA8JR0y4+y7q9beajKc+7QxslUi6spjy+ERhqY7luS4dtwPm1KAYb8fKPgm4f2yGehUb/PJETgDl
h7xJsB6Tld5OL+lQkT5Z1enO7IzCbyaps+uAad6oFFvwbT21JcO7qSTP6NtNL+nQlzgdS/BcJN9j
Vb0vWKyss2GY2vBrM8feTRbNneJk/5R26Jtqjw8WJEswNrRjR/VkZcOlzH8uMHx35lDZO/DH6Mod
wn7HE5npJPEUzT4u2w/WSu+s9AC0IqYpcXEi8vXMFGxAM/et3030yEWo7UoRBuj713ApxbR2GJb8
wRrKPad1kKMhwB3E9RbP13BWyQzqrVsflJY7Al9ZrLHcz8w5vV3ofoFuz23bPS1JxdOCrNxhyo0G
e09fOMczjtszz7p7YzUJrI6LxqTUlpbKJeUCPDW6uI9oTbthQoZhRLsnHZJ3sIY7O1EqbJ9BAw3V
wihlkrvX9uMlYWJ87OfkpkROf5rsjtNDjt/Uftzsk1C/9d+Znj0PNUOphUc2wmg/wFJchZh+lqr3
YbtXY7s7GEF7JYGHbUyjU6cU1mmg/RDEwQkzU3yQtf41tEkAqfuxPGDmUnfMoQu7sJ09XCxxP4Ss
JegVnfVisqi6YpeiaIr/TflAeqV2LGWxthu0d/LKLzmR90aAR0RpD2ms/EhGjfa7aYW4cJjhTJ01
CZsdzcfvEu2FGp4NHwuX180RWDjoUlgYB5phnGJCi+gCsRBz0zD1JG5DLCEpyIRcJi7T6W8pCbFs
QVBrkXMo02py6aR8QwP2qqlB9+zYypNaoJZIqmNmOIabhF9I3GEeJQBlH7Jlh3V2FPWTUbGbd1Z7
rm0FlhdWMz7t6ruWCoxvcersrZZVVrIU6DB7wyWf5sWxh6uDJ/1Y9saL4kQ0tpp5Dzva6NWXJMGR
MmEDwoRf7iMtIokhRp+TL2iSZf11nhFzzHMHoD02fyit+aVKiPVoxZtjQmyIkoZ5j2WUjnM60gpq
y6CAKSnO+xo8y5ChFUmRRvQtssDIRERLzB1U2W9di2a8jNVhL8b3MY7KS8lQEBdSAkwVz+h+CP41
qhckVQP8fj+2LJ0lwgPuRRtz6eorS8mbxdmN/RIkS/JRhNFrImvzSp3nRoQguYzv2qT9dpTmHSgk
JFR1bzRLjRIIExFWNl/kunADrafrZUGzM7mGaeQxh6QAVwXtYdTHtLmYosL2oUjfR3gGV0FcDn3K
5A4y6U844WJ0HK+kkI0tqoeRRVibSaCcPym1O1lGQSQt0OCls8l/mzQ/D5NhR1a3bY3BY6CAoAY6
eU6FTkqJpuyUXt7UePLZvSlYWARXqJRPGSiGVYnq5h27SlmrbE/nfjzOveWVWXftDDjXUU+Nqo0K
mobqixix0kt9ec3tfamkAaA4Bpcy0G5p3oljx4rHSrTEG6DheU1I06CR1V2wrkvCgH2TnhU3UsmM
QyeRjjaT+rUanC+NzpVmdV+tWi57+qEfIzm1yLM5l436Cj5i5Zh2EU2EyTdFeMur/AWHszsSJ7dT
h55rM0+ep6ged0VEWcZNsvA5AybHXmy+dcQX77oKdksEUv6pWOK3VIA90ODE7ZJiJGOTrKKkOtm6
/kbujnvrnO45XqKXRZeITlsGsNio3A2z1fZ8139ubveT/Gfay/KkxF1yrHGgVfRrzttBsyRMdsc4
bPc27lWtFSjljeBBUJ+ecxvKWFQ4YHvRbQe9SgisipI6709tbiDGXNGC5izRCG83IWQcOmpvhwgj
NO2D/rhtJmVDSysLAWpEVjs8rqFwmPd/EymTniLNanwyrB9aW3zt2yb0Kkm6j872ThsA4HWMyB+j
8mBFZv9jzKpTnRGFMbRmQVaeY6GdtBpKHOPqMoBdmPfYuJU64/MMmw+kRydLQZwJZWQFshFSygDh
azlUIk2k9+vliiwupUnyDKEbX506PuiBfSOajTXkTHJdHFYntespAmn4fAP1qLfd/BQo5cTiBNEC
cZGI5D4YipDe6dbNkPk5HTO4FuNdSXfbKxVCh9PwDqZ8ExtfRl2mB9ytKvyWAAEpp3Ylc4x4YnFV
sNcaQ3vek3eaZIQLzVI8ZRiIvM6uvjE9XDS1O9dJ0u7I4lkO0jSvQVWwolNS49BUmuPZmbxLO+sb
8iiI1vlTXVXYuqvho5+gadIgikt4UYal9YcEzDQdaNjvesawQupJvrO8lJNWJfawuWkzhka7hCwu
uYREoUHnrEmFnVX9iDP+eVF8lmSPg6mkB+I+FMqswxsmXfIcg3A35jl57XQzsjhBaKjvmyJyU2Jx
MSLXS3AIs/RCOeHO0MV1npV6bw5GRcC73oELp62objjdfx0gDlS0hnmKWH9m4qvFNQBuRa7gtnHK
B19I5aPKM3FGk3bfciohxOIePpQvbS5/xANVk7rNWm/ZEC0rk24jixr4jhhkWldmvXXGwqGfuzP9
8epcwOJVslF6+lS/6YiUziOkcia99cEhW2avNXBxbO8cWjTBNQt7v8XWFgohvNWOvhBIVMy5hzjU
MUqk76WxPDYJS/4NCbkd8jRErvR5X+OLUhMr+oPV2y7iP/DTP9ezOBqU008lO6NOT3BTh16DofeM
pR4hMNgte98EzS1sBVxROJLFmd0mRn75ul2MOrknOmS34ye2EAE538r219fX1tOYAmko8/5S8yKZ
UuRIMfgXm3ZfrCMkn8N2v4jIUbHF/IT98YcziAvu1wGvCt+u2TdkY9dxzlyLin1ajFU9oyMOg4pa
sBkLx7PhdKcxTrvDhufc3uk2imx3SwAGmDzZN21cwe2tN+Aua2YrphgimB3RIy4cjCP9lu5YBKUv
bYZfeB8sG0X/2LWBAVM4QS49bXS3DQamOMg46sJ52oCbAxzjqCoH8gM6xoTccapjlCyUpQDmzSCJ
Djr6+NGNE/WixoFx0cDN8RkTn+wQmnVWwy6Ht4G7IV9m5CkbWnJ7HWSRK5wLpRrW6e5sK3Z7NhXd
LZVWHC3AUapLcXGujusKYxt/00h0Z6doYflsXyEaeNSBrEZXyVqAIvC83doO2xmnxsrvRZ1yQp4j
TjNBwioSThh426Xyr4OwZgbMyrb/IFX7SmIk3xCIDr+8kyjQvRXoz5mvB27RFhb0FJIqZUzebHmq
5jpih2H+ykNUH3lGJDOVgr0698N5O+go+Hyz45K37Ww461UtOef1yXYTp6FuFLQh9W5Gm245xy1L
dTZXiO2zAINZEl+Qr1f4Vtn1bBfjdqjW83m7FcVKc+yAoyOiTzNa8HF1Dmur/HNY1mv4g2QLZlmt
L/VzWE36ube+qEXSnbbvQaxkwD/fCNUcKZQPZTDZClrxj3pELctWb7m2BpAVM0yaQ6guXybkSZ4Z
5/eApfWbuh7qONr3ipj3bRt9VU22dDSd//EYQJIDHBWEiFNpXrMAxf2iqL6s2DABMiFCTVLpypCi
bk/A+NBehIUAe31My8drawW/RwPWlw4exsAzflBTAk3RKQ/GLkRQcMAm1uygE+R3g6Efh8xpjy3V
UG1oSgaowIxutUkNwpzAJgGy41+FMZ7q1TO1BSq4zRoGsr5ptaHHVSnLgGNOFeTBsy1VcFe6irH8
cGZ8x4neXzvbuAxtcUyX/Eb8LeWLQituwfy7BOqG0KelhkTBDYnNnJ4IhT/K0FL3ScfueRxnA89Y
K7QbQ6a4DU1ve0LSUDDS7BqlBIv3GKRdMWT7ji3WzpbKtxrvVNsnVDlJd8ddLVE9NRBuEa6iAQC6
pk35O81xNMFq9tbXy+gjQEGHNcqPuMkf8rSk6tAOyaGvWWMTsSQrKK9WfNVMUV1wJfJhzpXpWRqB
d7saV46LuCt2cb7ml8+DPQlrp0tQSAWKqMG2gA84jxRuVeTsc51dcg3ec790rEHCwe1jpjpEPJ45
C3GWLUFa2y0jEeCKBDhbNcsv+iKzPwdbUuR0TBZnvf1rmu0Y+2QOMqskOGImJUAzCA3YbtXr3e3W
5wNRWwk4uIWAkEPdeXtAjQB50e/Pvc/nbX9lezLxvV9b6utwwBXrPBjkmogyIRtzu0lMrEJWQeSh
GxjPDTmd6xM+D81Y2n/uFs0qpzOJytAGnSXaBGiiw/kvl3UmoU5+DgNVnidVoO3JVRDfs5exIpxb
Ts6xxns1NN0PiitkXwxaCqX/4IxBdKlmrhin0n2mAr4XhsdQh1zHxHmqGFXHVQuWKwYmmGy0XDtM
R8B/6HuScfLanMWkFownQzCudUpakv7SO6T8aB9mpHJ5t69xl/2iuuICJH/TiTV0dUAufdm+xESg
UqZ1XsdUBm6mA0ThqqLc2t8VQfQzqyBETXYWufpY0Xojt5Dshq2GedbT7F0bbwnUEDOlkjZYjQTA
ln1MKl4XnY8sa9oPBx4ZaW2+M+kvifNmzBTGY9NIwFvNX5iyBQKRTrjzSKWrRBuK32gnrYTKScc+
mzAcVDKHOopfIjVbXIoZJpIe6U9l/pq1yT7QBZVHAj3NnhHPJIqhbSs+BZNyGwgQ0D3nADwZHbbo
Zcjf43yQjGv3hCiVrlTz+1Io8HTyAG/LerGXvoqbmXGwOmnFRHWoZrEA3l1LsHk1dlHdScraQCG5
6oPhDBS+gzIfotPhI0VKbysgK4R9tOrkQZ8NE+sQU+mSdT+YGca9FPeZAqtFSR6mclqz397qmR6b
k710NE45sWhnAUMbi5fGDqJdEANdXErOAEbKg+NM1o6tQ+3qiH8X/thAdRFhOp8RmUptVVIxxgvS
gIkzLiCVKPZjKDLB5lXzXU401jF7abu48QYdEysDIFcwGCg2uK6osYeqa2RlEHzrYO0AYVxVx4TI
YETL4+8VnQA7j/ZlAVeopJujPJAGfQ7ok1hO9lgHXtdnBLAExZ2lOTsttk/R5Pwc7OIO5zIthSH+
jnDDX01mlT4woz0SuZS6aav7TllggdH0C+mIkOcIWYqAlPTIlakZyOFAjKNXJsrOcJDoG+JKIRC5
oFRvYzAc+pHlp676dCGulM8NMd1lBFUPAPz4Vs3mY6qWmywyLx3DSyvCr42lPWvWdQ3RafS7NEdj
Tv3veRoprtFAPtUTlEVARZO3phfulkHXLlzt2mW7tR16HWfRLBlLSYZ/rxYNrpXN4jI1FgTKIn8V
ZlBiNswKKv1RRGc9AgzDEEDPgaDHsVcPsk0eewA2ktXbBNj8rBZc9lbjQCrZ7retvfI8WXUDpXHw
9RHdkVBh7EejZg/HyDuGKXlirD3IAYKBz3bO09d9JrUKvswtEaWhZHoW0UhZqppJeRJtQ44H4Z2g
AWIwvec+LJuz5rCPja1CUlBgH74dbNt+bPOl2VcbAjhecfrzBg9upx/WAkcHACfbm3XHgVLsKANw
P1EVrHIC4PNGwPp7e3C6T9ocGs66U9HWA/5uVmi5OnRuTqnZzesE6QkcqSThWikiMe9qA+eRXXAN
p1oznRVL5YunQbdD5YBobcFNkaeOO+C5B1O4EF4+TmpBR9casYFwyNnynNV3fV1vdwvgQYiZNOLX
KW97UpPTMIgQlUWreaFd7Qls1rCpbzenpApOU+NrKQCZVoavYuz45+Rxw2rxMyKm56NBPI8qQ8ls
vb/Ay2Ll2eeU4tcVKlr4mlmjZD/zeb/QzJM6ht3B6Ua6vZ8vn6xvhMYenW7GltXckKeGdK2aPNYt
SGb72XZrOyiivJZc+qyPnOnMUsU+TnbkB9nyTTdw/NFK/2oOWnxhLiCRIKPIVBY2TboSGyxk/ze1
xXejD2uzEPi31as4sddDSAr3bo5hh2JqYzZaD5AAzyTUEHxMbfi8HczI9mWgJMdu+xe2S1l4GUse
KgGw9LoQFBK6wngfV/qXTGFY9KcMdzCey8arGpVxuh8UTgDW2gQesN2IifJuiZJeP2d+mLVkZ4yd
8/x/Yr2ii7v5fxLrCVVFvfaf1XqHX2UTxt//Taz353f+qdZT/4LQQjPeVgXqO0OHPvJPRov5l6Wi
r1dt2yIe8t8ZLZ/qPPUv3bRRZyHoszVTiv+VOM/eaCd/E+cZDhwU/kPwqxmGMK0VU/I32ocjykIG
pcyObV79AmeZ75aeKaz+TSH3PCnk0PVO+iXO66uqg3eNAGzKCO8a+9DbTKqwvba0Q0n2SD6lyJdw
U4OFg7k80s+Di0ArsGF5gkoncttRe5S9cifHVt+FpQ5xUOq/m1mtPLgxvxarPquW4lwSfYj3aH/W
WrRxpyhDSlUE9w0l6GY/2UqBhKO+09MEpG2eVf5IzdNf2jnydYi8uXij+cDiJSNVCIkKiBDzoVJY
qvQpjClLb29KPkvCihfGoY5YdzPhYkN5AtE4B7SSip/FZIYonHR0GsdIRdhHYhaJs8a71sBEsTAs
8ijA0ET9bmTRA0piKtFtcc6d/DQvSJDShOVVVcr7oWvdOLVshEaFT6ry6Nq2SbogHSMviaLnIR+Y
9stoJ52yBuAqPxzYhMKcENMMQe51LT7PoTYX3qX5lKSEFZrVl74bxuuSXspiIWSHojhDdbtb8ln3
WWyyByBPmmC3fvSYSx8Va/5Fns81CS1WjTg98nAPhOUQY6oA4U1KdVYRHQxxi/8Jg3lMLfVkLjVa
X23x+KwecHp8hY+FGYvRGCF948LKH/ymq5k01P9i7zyWW+fW7foqLvdxCnEBaLjDHESKorI6KKWN
nBYynt5jcfv6vz6uctl9d1gUt7QlkiDwhTnHbCsqasYSMkI9JiKxyC08iu1IepPp/eR9DNxN+0O9
DrHhUOoQRs2IHHnn21fFVFG8FiGws1JsQyazGOrRm7fV/cTTCmZ5cbv2NcDLUvnFMmYosBIsaEiJ
Y0FUjwzt4+6BFUW2SnLvOrT2u0ZAhS3LrWXfmW33U1EZpm332gXJ3WTOtvJw7URjNWvLN9d5Y9/Z
2mCva5Ln4HhvNSgobTZtPDW8jVLk61b1E/T+1rZjop1JP7SmeVdiTMKDgCxszCAJmGZ4pPVfeywt
V6y1CFtHB0A6YXgUWfPoBMbS1qdvy/mdugCkc6T7a2uO4SyoXXLAq56lLQJ2oz01mA73JH6bC2QE
p8orIWp3gbHJCyxKDUyhhVdO1yRKcoDruIo7Pdnb6dQ9MoX02rTecWLJHwZQEeA5jm08Po19mO0w
rICv0ZjAh06wd/zgjb2PxkrOAevCepMWduElmn30zPGEaxuBFtsMJ2kIKnWTbG2F9gg5EyG9F5nw
alhzL3gz6yCC/9oxJAATxAw+aJ4ar4v2UVRPSF+HD4MY8LBYpy3+9IQAShej5AlH2Eehhf5+mozn
ZLQMeIViI63kQBryfJcgsSpLjt3REPPW6Of3qPcZaPfyrqDf2TToGoU2kGFu2/dl6iHiG4DUkjK9
C4JYWxNdy2zFbR56L8af+qOhHNu3aeisDJPav4vZNDIqX+MyF8eiVU+6Gi9ekYCdm0D48A27MK8D
AO7e1slYMg6GoaE2aLwlVWC4tNO6IqbKmp+siJfGj75ijWEvZJrHcUJVL3RdLQGIYMd0/uAaPbTn
kbT7JEmPQ+toi6QM6o1w31LNN84O+3Y8vhvLj5076YTf1B39NijNl0HGYldCPmchVYNeCDsbiQAq
C8tG7+ehkNzkFijOvPTA6rIJavGVrUazes8619kAk++OKDVHWZqY/L/tOY+fnDFdzYZM1sgcUcMa
rb6zWc+vHc+AjAPdcdAI/BWzxvMJgVLCYtbcY0949yaffwJXShy7ol+zwzolbe/y02aCZz2Tu0GH
Z9OjNpSpeGlty10xJN30NaVoQyc/tpG84q7ch9Raa71ice0PIqPhd49NXUDLrqL6Xkhj14TFM1Fi
AS5Fl3HpyEJzavZ2FKMN4kCw5+AaD7lCT4wPek0m1Wz5a6Sr8m6wGxeUItwIjSTQl7YoPl19PCWj
PdwbHhcUzw++80Tj9xPQClI7OhnRl4b6lBjSuVoLB2miZxjPZpO85FKDGVHEx46Df416J8a8MmTr
XK/uPQ4DU/TFfgAy4TMk2DlxP62ivsBz6Hjgzabu6MEr2nQYlJFi6NUijt41zzQvU+Idokm3N+BW
QWv6HkaoZnyP3K48Ewn5QrQsW4uYzb8sp1WVeEQqGx5CHVO7OjPTK0nvzVj9GpH/tPRFM7zZJg4o
W7rXvnQYTpJzsjWiwFhYbApWhifnvdXE8zObo4tX5+NxTNEQ0QPn28rH6ZLMbOLjfnyLKuPEBa3Z
mdKKD1N1KUoEclNqG2SyBs1RdLwiME5wzgfNlrVacx+Ve5D/KWfS1N8yMz/Dbf/szC7e51627lB9
vzsDzFaAPjoLMN4/+I53HZvm+yAEKRAyWWsdRLGEP39xrRGvALWfJ/Mpa/vxiMaxgIfsP/YFAXOm
J1/TOfsGm+Yj8w/cFcfSbmaDKoYV+y60TX7ubKXu/jSEMC3gn7yxAqeRrpLz4Ktty0G0c7+NLPxh
k63hJ2zQAlfTfKy6tTVo/bXokxHdq3/vRVW/skA9b32jJuuQizFomPTsJfYpQmx74FRtUolMZ71Q
ikNNak86H2jUPe174rrpxq71YivLtF3parZrZ2HI9RgAs0+Y3TqcEVi4KdvqrpoEnVnhr3IhowP+
gYZL1n7CrnkC7bNFlLgNOKr2cuYa2BPtfEawAfBc7uvZp8zgcmJ6rjiOMXR/8Z6XUYdqq3rX/aw7
m+oGCdUnUoaNEWxGsHer3kxpBvnQVnkFcsFWYH4UZtjpm2RJIEQL2zxXKmmUozNLry0w7g80q5xI
cMJzXcqAd3idwNoAntRKI3lIhECJNXO21HUd5UETvYbypYv+NAjxfKaaTF77rXTrpxAvyzVpj34E
knyUbr7FzoGOgN0MNgg2WcNEiF4lwvQezQK7C29fFCGF3MhkLaAU0fXm3PUJQ+dp1MCHlCfDJpBH
uq08pqX7GaH4RAer3uM0q4518hjL7BiEqb5gJjnuYRZla1ennRJV9ks55GMEIVpCZ3wH+JgXY04M
Lpqz+YrlsF+3ltOuLAjsm5Y5FtORlZSM29rK2VdlzNCh7v+Y6BMMYBdNEb3Z+WhsRR7bIPdnaqxS
IOQKeo3qC5wMdWWwi23qbDMYqk1nVuigiuY78axwZ1UO8BkMZUM+7eLBRUziDKdsOHvE7Bz1IPce
1CHDtNp5GPvrUEPjqIm9XmmiNdcC+eCajJ6Dz8FGV40bxjeRlRDVe+0s0a4jqltAXuFpdCn1zZF0
z0oQCmS42pZsTuTmnruppqK4SGhGqdc86G7bXGAUK0E7Qzijc+DVWk+e1T2lAgG8nCrUhkZdL+3I
HXdGZrnK1whnO2vxarvSYpoqSDQRpbVsYHdwCFRfgIVY1gqGHEPMt8FvIyYtStdVYZr3vvjIo9ZF
2mdmOzdH8BWhOg7L6m7KzXeHdNxFOzCOTPq054OSM4NkAK+BT8Tjxn6Mib+9ZkuN8EzPD4Y33pd5
oa/6yf3oJx+XXs7CfE7uQ3bUvQEn2pEd8OsCTXO01/JkXcT+NSWrRpTNHqxcsuym4KRVxa+ek1KK
ftfwv1wJ+rDotp1p7tPB+wqG8jdCwOnE74yj7qd4IhieduNF+ogvy88+dvbkAWzH0NrHjn+iNr3X
dHsfBGLZBy3AkmEnSbhBlMXTS7WTRRHRMUUg1XkJtwaVESkFMYpyJFYag5hWa7ctXAwH17dWoubW
oQYtdCQ0xjzvbMu5Wk1AlIHrfjndzMa9vRub6pFvJNkT2WplVg9eLp640raLOP7tKbwX2dS8Bg2r
9S5ql1EXHNN62JqtByIF/TsjD+OEStOpX9Q3kSD/jI+M0MTy0CbDtbaDOy934lVhG4+lIRkUgsxl
V+ws4porreVjMhUP5eQdOLL/dI6/DpFCLdNqA0GKTXMLilHvNszYF/VsbzxZPcJjeB3kQ+hXW47Y
pza8OImOZ9Zbz3NI2Kj9K+xLYwGCUb+wtpodOVFK2n+EPH500LxhOsheapswPn4vDTXTsOY0uFzj
GZKuSvtRTjiGe6PA3qJoPqy7wYGB0kV0gAM2WOeIUJdFrasPyAnmzXJwh5WY4qPLVrtEX+lFIQGN
6MQn8lpoPfYhyaWLWi9Rrdr+1sH4OZvxKWei9I3ULfY8B1kwavKRGObCeB+b5m2Qzd3YbUaj/mxk
/6zBrUuvbmCY50qrNpMzfmv+tJ+9D5yArzhlggWCoKKLr0XafDT2eNaorokeuItktbXHaFc15Zc1
6ZfeNE9CUrB0bBAEFDfTnR4RUD4JRI5bLTTfWIScxGTt0EHu8/4xh/jbUeJQ0JMuitB9sCbmyu7a
KbInp8920X0lubiSs7HRctTALFIZzhV7OjK8IHjjqW/xesQVMzgnaTeBZMidg6zjSKnQ1kkdhXnr
OjVqOf8+PwA4QFaMfoVO72iT/7wUy9IZGH1d+0p9IM1LzaJYGJBhOUV0ZXqKgHZXhhJKh9cmH3gx
2vEx96Ynb4Yv0MQHkZIB05ob8qXOQ9Ee4JLc6/V0L00XJnoJg9arz7VLqhhtmIjjldCcO0YDrz3S
NYB3YCgcBLu2xRA0fu9S/QH5EMCYfIX0mehH+yq07q1J+yMnoWXfN7/QdUlPKE4wIZbJPJ55pnc2
V2kyZRa6kX8w2j6jpDs7dv2bjk/SwM0Drq1pTAaDz63ebCXoIeq7BR6ZnwoVsWUZF1+Ezyz697Gb
EGvpQ33kSOsNWPv1JsFks0DJuoXAfUGnuwstexUWqbcM7Om9j5LbKbMgmguJynuj6VfhRZ8I3kSQ
K/3SdxmCLhLWYw5fcRrKL91yNpPWrWTfPHnmNkqzex94ne4GWJlpt/Ic6Xr8QNqAahif+Vv/GE7w
gNHsA8SH740fblu/hJzgyJNbl63AmiZ+2oiF3Wx6z31uP+tG8+O32lfYTgcIQoBMWUr4/h1REisx
fIcmo9gEQbE6WEIneS+T6rP1KN4iXJCthTExenOCp6JR9HhdbiW7vbEOTzYsuAoF3hKTAnwUYCf4
pZqH0kJ6aEwoC/nIubX+WoxKn+uoCphYJ9d4a1vvOU+ddaP555FioqictwExPuc0bDj9uUutdZW9
M+r/ZOtAlEf62JXROvH1u8ku0YX4xbbTcGro9OhO98gJAxiYRohSpVBthLuK8SJgYeV5BLW33unt
BA3T2lgJOy4/eEyg4iU2JHlzOnUQliKB4K+7jD6rt5k/cUYrTEtkQjnNYpi89ZqlNzMErTli5nLR
Tpr3nkk1wnAMIXGMoWuKX+KaCIcq61osE9GPhC1f9/Z9nAaAUDWbZJ7RgR7PCTPrd4aHQMPu0mvN
2TXPYd04PrtEbfzJs+QFqgwQMc8nCiYpmJEMDxO+rkWdak+SyyZ66uo0SRYnurUpDfdlrjiqpyrf
FrG+kSCdSkOcW/+hSuqH1LEglFTFe2OVGzcBXyDmy2zbCxOvGcyU64CsqMaqGQsJy7V8qC1ZM/gq
6ExRAVgZIFVbufvhu+xCbcdEjik7auqO6YSeMCIcqwH1T9t8GKV4YDU8F8a5iLP7vM3R7elbox0w
/Wj3hBlBUWhYTtAaATJw0md7KJ8RTB8nNL6dlUBgIe+uKfDDzk9Jbjza1egt6umEW4ddMpBKYL4w
HHJiSZrSWU8j4ApV6GHJ2Za0gUQStUoHmwBxFMAqB7KVsCiY7l2dt2+RtQVRRg9mo3UaLmxF36L8
XouLY2JzxaX709lIkMWyk6zz0PgbWUeZbB8bjhELfENNuEYSyTe9T57YN0sooZwj+tE9MXo8EwjN
x75sXlrKcxk3H54ITxTAVFpDumzIgOnFgyODdq3+r0Kf7iKmFMWE/7ONtQcT+ZFb/kjAeYl1O/Dd
gdCFKuddyWDVO/avTkcbBt2fxmR73+ARADRv+tMrouSHnmdHdCYi5uNoopHR69+QaK7FZLLjc+ZX
WRen0SK6AHJEZ/UXIeBc1Fo1UeJDQo7CpTuOd+r9qrvyHeX+i2+2H3mTndvaIbEj23blGrXZ1azY
RXk6MzVARKdi+sns8E+MiL7ViQly0ajP0iZix+quQUorbM9IqoPGHFSNyD7aIluC757ooiDpUtFb
wX2ouY8FimID8ZSXJC7G7RriTVk+tvJxDpawWI0FyxgupF2xMsdml9oQpAxCJ5hkL5oQCYzTDYS4
V4wnJaA8HgjLGQNymMZYOzrI08Q6+wXJFTToj4n90TjDPZ0rBRM6dc+dHrJ57/rFYwlKEc/A/CYB
laGcrLZ6iINCFPcoMN5b0BqLse1Xk4Ukt5kOI+lrdaFO4C9ZL+yVlWkmh2y2HSyfz4bB3BSyY8Zm
rT7KgLlC5xWGSq0gSC8EkSPMc2ezXmr78lI2/ankWD5kROK1KftyN+69g+2gD8pjHXAdOJ26nPCz
gVRhebvGhb4rE+oj0O9/MoJQFhH66AaF/brTAv1u5vwJ7bRl/9hsbBRIl9bWmduhnyM6EGFfTQu/
SSukoT70q0U3sdAejWlPB7DwVn3ru3TOgDeNpnkcS1OuBy+M1k4T7jrBnr+Jwic6gq85stNN3SRy
3/WMzMPMWroyQpPqRfEJyidK3dp+SoR/CYza3MJpvIjBvm8kO0bf0l5qP2OxFoZPszZeyMvDQ+lW
vO0phtSx01ZRW9u7pErHbZaVIUlgBnVz4RNPg7CIsMS1MKS3TIfmpYP7vdIn99UsAxAmxbiXXLek
Ld4Q7lH+0OpBhkShALUK38/V0fRuKSvlKQLrpZRamzwkmoJtIH2AWbBjryTqF8/f1nXDKxRPG8bs
7RmUr+uv8CPsZdBbz2X2zZLhUw5nu0McZLvPssJLVMTernB5C/NgrZuatsQlRIe8tWJH3Pkumiqh
djihTzNeYLZlaJAu3Yhcq7AkarLK+QQj1HaIpqV+q+x9mgG0TvJ6b2W1twrRqLWErtwlwM94N0Ah
+Y1icCbBhzNQnoYx4mStkc42cuk5sbWiDLXNRYnmkhqK9bmDzdDsRX6E4/tIzvlv0s+7CnXaxhf8
eRKRW5WJSyTHP7nncbl7JV+LDoDg7cx61hL7pYwIsiLR6RHVOsEfkrVI6wFcmgy4nlnpmevOQw8c
EigG1QDzpLuJUg42iZFuEXB5yrtoRadKNtt6yOQFU8fTSNRpNK1D+yIJqcNHfE8Y+Do1OGQdpH8U
K8P7ZHg/s70VXr4TGb6QUiNJfLb3c5n9shBeZSojxvB5BR38lETrvlQDZlTNmeBf2Meqrb+4xJ30
ATSoodPh2hL4Ay6YkwLxDNa3sfVN+zJ71VduEobqQc9isMxhERJ1GTRX+uucDip76Vw1OqyApvsR
pA3DQn/EPiyzonhRkbsKdih2iGTCkceSXY9QCALBaHkLcj7AOTSKkaUD/LXtMLpPPcigQKFe2XPP
Vbq3hbMXofEcKJuzqRl7LtkOCp/4jGcBULDZ7jA4UyaMP7RVrK667FOAHkhLnCIkSGJeSIt3w4dN
Nw+rQTeuuFx+9IEwrKl+DBPry5TTKQlSaq0CmtPooPgfXqyYpsR1Md41z/rA1ceX31r5irQr2pPe
s2rg9yxtPsmMpJGNM7DbcDRGbchc1sF4QncBHuCA4RLXtYUe1dS+3FBHJlZdHVksGYIgrhnPLLle
BdPCxSzG3yiSDzFTv8G7skNZ1Xqw0cmi5HIhH8MxezJhbRsBTM4keii77IhklTC4Vt8zYUa17Mao
rv28WJsh0Q0o5vBwswoRcs9w+ke0+MfH8ECXhBON7CAs1nwSzFPdZ58h9f3SDpyHIR22YPc3oY7F
AWDvKIZfYHTvTtC+6bpz32pkuxDR8xjCwxLJz1T8hgkDjYK60W4Zp7vO0c2Nk+YL4CjawrJmjLxT
d5aG7/NEph3Izk/DBmnSTK6O4qhbVTrobdF7EE1I/3SrTwtnOBRl8BWM69nH4J2WkAfgIS1zwgZ9
3Ri3eVX9arE8EAaxkbN5tsvoIW7ddx+vC6k329nJkCeUmPn0gWIEp8Oo5Rd4BDjgZPsS1qwUk35b
P4c5WhcXK50vI5KVELl0Y/mbERxnjMWlLyYSglu2sjbq4NZoeIUbiy0F6hVbNBHgWLc/3G5ucup/
vtSUuvrfHvu3L//tx24/8fc/iHG1TRarp9yjFBWPcVIaG33mJZR17/61qvhlXxwKdgWsmOcrCD6U
6koqfNML3+79c/N/8dhfhXnAWARWdvpXuT8RvrRCFoBSVYmxb0aF283tS9912707P0u969vj30j6
W6i4N4I8cyKyQ/SgQv93E8bfNPH2mHvz+na3Qj2cUubwJObWuA9sb9z8TX+/JanfbrQ4yA9/7zVY
oHDN7azMb7d6hY/X6cL/Ifn/e/cmsL9ZAKqpVQM7pG8VmYuUcPIwKsVUp3RVt5vbY7d7t39wvRAj
4D//3KhvdEnRWHK9GJalrUgpt3+uihd77Fs2msi42aDhkLBNLmz6gMJAydxZp/5nmfs/j+Vare39
7gv3/gXz2A8OyGovQMdGiiHrKZqsC1YWPEp7JiiTOAvFnI0VfdbeoYimFVVQWvwHBGExqwJXmypu
Lb4yhrX0PZli2laKbuuDuZ1mTpOWIt/mioGbKhpuCBa3V3xcaU87Q+qcXCHnpoqh6zoY0ws+PyMA
UCPkIqh4u+XovOo4QA49TUACaODsKjqvqTi9syL2hmKvZekfHSWWNXr2wVdsX2+cr56i/ZqK+xsB
ANan+ksqInCv2MB0jHiwi3NTQw1ucQhwRhVHtgzlguH8ugQx7CrWMEgSfo3iD2spb2b5l0kMnVgP
XS5VHsRiEteAVMMwtjOTLIFBf7AU37h38P4o4vEM+rhSDGTq8MWzUFxkHWNgqEjJvQkzeQKenLhQ
lANwyrPSgiq+Mj/SnXOQyznoZakYzBkw5riFyuwqPjOiTCogaxUAbjYUwdkD5dyYbX4qgDsnivKM
yaJV1OdE8Z9tRYI2FBO6j6BDD37zCS0+4TILOVprYEjPMdp0mNK9hC7tMV1MFG+6xf61dBSD2lI0
6lRxqSMXQrWuPbFdGk+OYldHN4o147ZCca17A8I1/bl7yphIn5iR7kMw2KCCXEZZkLEF8kX9j8WI
YFbcbKEI2oViaTPJa1fkLCKBVKBtICWUjIq+bYDhhqc3nQ1IcyoK9C5Wfwm7J43tHOWNoUjepIV1
21HRvUvF+fYV8dtUhPAUCDjXO33HmO6JAmStK8Q0GyWUJixUcnZyfBfYObjPii1+e+zvP9/+xVEU
8lHxyL3jHO8KxSjPgZVbQMs7Md+VeU3tmpSPNljzBLw5QR+HBNw5RlTCLT5Fbf0SUPCEiBkLJeZZ
qz4Oo/EUK2p6axsvpaUIEH714SqyuqEY6/V8HRRzPQe+bgNhdxSNnXzmO4j88Q58Rl3DpQbb3ih+
e1JvuggNb6zI7m6IU15XkX5A323g731K3HCmm7CMgmaNstSC5kKd6gKNrxU9vlQc+UIR5W3Q8j7X
Km30HgbFnJ+Az9cGPKrZPNDeLqyRZFyvdV4GcPUe2PoBfD3a2Hihi+aCLfCiGxIOIattyhKw94Hi
3w8JJHwHJH7unjBHordY9YqXD5vwsQKgn3WMrch3aEmGSMGxg9mHiMhEGvB+B8AZQTe2jBImv2Yc
0f/yZgPrdxS1v1b8fgeQf6CI/hNof6iJQNWoHQxxCRT73wdHi/BxPA7p7C3xub11wrra83VWuQER
AQIYU2AKq0wB+D9Lk5CBirABLYazU2lnkP0jJ0Kb6UpdLuteew1UUgFBKex203KHOYSIXj5OaS+v
wM7WQ3J1nDNn/CeYMkyHCUGYwEppk3UH8Tdfd8QkeMQlVG3ybRsXknkmhuTsLEqv/ShQfKSlwGWt
Mhe68beoyGCQbEgu2kguQ6USGnTTPBrlxlLJDbPKcHDo89CAIPBW+Q45QQ8JgQ8jwQ96QkXZmPuO
RdhYoNFu0AUPZVERKe3xhtLkWArZbxEo4VQgfKN4OJXh0aWKW8WNThx7ntZrBhQmLLv61w3tL9cN
iFtmV6l3ZFfIxH+cmnjcRQ4kNUmI4bGGkBUZ5mvnMHBxGiIw3HBPrLS1mlLt1dDONfVZVaJAsYnP
yGqD03R/KInVMFS+hquSNmR28SnOetxA3RSiFdNiAz4JaY4lDbQWpdDXuQJHzXxQpWRj6cfJYWVn
3jI+JGkfclTQiKn5TLyWSX0FkiJwaMt8NuThj9eI4ugWBVI1FUwdCqu8HxknLMzJ27mCnFC63eIq
m+oZxdRXbye/SfdjqXySXiWV4JHccd61LzkvVu4w1FOpJiMdP/uA8dlTiScw3F1mZ227+dSdgkgU
xsutCkmZVFxKS26KoQJUahWlUpMBsEpTy7lzPiMVtuLQUfJ231cqhiVQeSzksggV0EJ0jLdOyGwp
VHiLVDEuswp08VW0C0zW/cjQI1KhLyn6w0XeBgTUWNjhShUOMwTExOQqMEaQHJOpCBnNBElaBOxn
pDutfXJmzL7Yhlo2PwFO2nNGig4Ei50dZRkIdeMxUnE1Zk42KNqefukiSo9awnyCrPgdVcxNk0y0
w5zZGOmKU+Ig0SmDO51sHDusUL7d4nIaabM7Q/vlRETPmPKjm3R/Kyr5wFjW31mecY+jjmiW6AoC
KF5YbCrg+YVXdtY7JkPeOXQJ8GraCqpFBDMHYVi+81XMj6cCf8qszJcNam6LLCBBJhCYv57/Wxwc
0oI6FRuUdfcRKULh2D/VKlZo5ILWq6AhSeIQKu0LUxYPh2jN9JlQIs429rZXQUVBaHxJDXFybqhu
oRa/JRPgBUXpoDLkN6Pu/+gtmsy+02DKpPo3PDGeglvt7MKGEN2iccwzxhMBLXUMMQRT5T7lmS1l
68v15BnBUQt/i8ZFXucBT2MxZh7BEVWbdGTflEaaBx5L905TBqtjsInBmQN7XeZxuoNOObEqtrSd
7jYd/O06WbSFPhxcaNsEhzA8bU6kRCACDwkv6PoMLww6HX2Qwbqu06+s67SD3aAjb2ykXP1cEZWZ
i0Su3Ja/HpxNgvQgzA9D+TpqTnz8+4h6eJaqC4ieAHHOy0JXaAPEYUchay5VYdWMm07Wr3+/RHOy
lbYBjwBI3YYmm+WiKv7g7I5pisVJ3RMMkXc9JLsJ0/IBwgoSztvdWTJwzrMwX1mF8VLMbsvmkG+5
3bh9UAK76d74qt3pQ4RGQ8+OTYg0IlL3YgJZBTFp+4l5Kh/BYq9Xc3GsmkalHUl/UQQzrX0LbpGT
iqjWZgfW0nXYC7vj/DHlUcFpqy6OnNyPUeEmJNiYdxXP/ijVTa3B34gc7fX2UBphlUJZgquodex0
PzR5vMeLS8aH6e/wkG5M18TXqG76IYATXTnwtHxQXqLRiNUF7B4UiX4YMttZZIxBVtloMqrqEwAf
DplZ7oQeUEOGVfANSZIPq3YOq2PWd+URbQlRLZwCOa7zLyOUGpeudNfF3rmTI8vFnAxcW3kqUh1G
MnJHqFcSqUAec/g4Okq8OBzjoxWWMX9j8k3byvGAivQ40J4oPxHxzlLBREcGJsJlPWVP1ZHZQnVs
9Q5FR2VuDcsignL20/rYV3q9YrrgM3ns6qM5Dh4WeAj5CdVRh2fsWDiNCe0Qm5HbhSxCbg+6SbHi
kGIIHvsFnbsr116BF8edomPq2cx2br8wZuJWO4eSjItjr16EcGRh0DXxqQ7hzMhYB7jH354wfjre
7rUx11byXRmrTlJl+MYPsueTZshvE0vr3mfnSzK6hHjl7ttSHzd6PRwj2/YXdUU9o83dfZvzB8T6
+Gaygl/VnryriobYNb0X6rL9UQsmYE0Npl2GlHOTKT55oTfz0GUn1trAV7xNiU4o1ByUUh7TJDGC
sApCrLUDnr2QPXwMmGZjP9hXaELs/Hzy0iPxYfXNS5IjhNb0ZpNXSC77ueCoBV3EOi358//tEP9X
dghhe/r/yQ5x/C3a7jud/hc/xN8f+g8/hPEvHAiG6ZCByjUG98F/uCH8fzmQJIXhWI6wiUeFKvwf
7GL/X4Zt+mTfQuXi6q37/7gjxL+g+/kWgGTboKZ1xP+LPcIyMT/8Z3MERgVDYCaGkUwiqmnyZP+z
OcISViSZr4SHAdUWuZdAMOvKWHVi1PZlFZwCPwRhMFPgu/ZTXmXEbHhFtNPHh1jLaHmGkUAbtrI+
tPsNa3TIfX45AsX154UYJNggaMirtoKfkY3eKkqTx1RrnTXwiWylw9jOApzCaEGD/VAPv9LcxEY3
Yz/5nw6Vy9+n81+KLr+UcdE2/+2/mrb+vz9PXil40LoJKtrQ/z0Sd2ycCfOpJ/ZkfRhoL7ha01GS
fYH/6+aYYmJEa+Zjq77ZptBoyENYevbSrbkWIsncoe58KQLrQBY1OemSQLc5xYufcEKLBNUDK7gD
uS3PogXxjLP+sdD0LxAO9uV2k+XYBoQ/6hBtgw0JbMiYhz0a9E3mVvWStqFY56LPQXPN2Ha1rMRn
oYErnXMS4eD+MNoyh6PfpCF/u/2ZAg1YyXTyOQPIJ0+LjINQN2gPMKmhZdAL/XC7IUBeP6Dscfez
9vDPw75LAzPnaNeTFhsImymi0835cLuJaFUZ+vkkhXZZfbjdwNNj6BIED2PMbDCAAwZvRhDbxOrn
Hd6ia/72JUX6ZIdolRQxh4H3W6nH/hqJanuASoNB1XcDuMO6fqi0MNwWwj+To0KdPnaec7C6GngD
CIhvyq5p3ZYPWTqmhxkayCbOsyscteBQlXlwsIWFvDNloVWoL+cWnOE/N7fHtAqPvD25KECLaBtb
zWVU39Vw+DV4K3fmGEHgzKhay8xiCUl+/dplA1wsynQK96lk7Nn59gEFgXO43YMVbRya11Sr+01r
YLQUTKk3IcruJqtJeMa3Tv8cMZ71iZ1p+DisBg24jsdAh3TeWUUV1p9m2pESU4e8IobVHCbLeMBQ
asA8NTeUNhCmhCtpNnvqD3VTCfQGt8twr8ou7NgjO8Tu5fbQ7YZhenzsc3hDvmM9wE4lHPBWzt1u
Ku+PUQIJZ4PHEMv+QFnZ78vhTjgcVLU+uqTSz86Balqu7MFBBoEf2JTzMbb8DkeIdZSlvIP1XQIN
Mxltv2MUSNd4PCjKFFVE03kaVWwALWe5yF6IbnoQyb6tiHvMYhJZKrD8xZwcZH+8uUbJtMVk3nsG
syb/xRd4PW6VDoSGRZvPYt8AfDxSCQplGniCMmEtM7CJy/HS5UZ8kHF6yro83tY+U6Sx9namz66N
z8aOegFdFR5C9jB4v6izNUKpRjQpWpsRP6yhNdBqBuoS9F4RfHR2ZxDs4NGQO326vRldLTJMMecz
rGF9WixLdBpaBUCjUj1MhN5lLcpXft4lZwndFpsUJOuOAqnU2bhrqc3ayLGhy/ARzWmLFzpjsINZ
b7wuseF3A1sXDcLDMl6ZVfsi4/aTPYDGdns3zh6MKI/erINS1w1Rto1i1kYVIcwOHQGInI02FM91
Pnuriu6dXogNg3BBI+beGkCqvxBZ9W4NEfJFUFNURc02CCO5pMVE8cNLxFHsb03L4Ixn1MVL0Yp8
M6Ys5Pvwu0SMfKjVTeZfOXFMJCjOGADwcv939s5juXFty7a/8qL6uAFvGq/x6ElR3quDUCqV8Bt2
w+yvfwPQPUd5TtWtuNWvRjKQNCBFA6y91pxjrpcDJSfM+mCDDgprp96rsbhtPYAVhZ6RBmXLaFtg
Ss9bGnkxCMiunOBy+mComeI6qPx7bWdVOS1Iazoxq7SOQfQYzwQSzPQXbpf9CqIMFjBJuFlI7oPZ
f6alvhtURJa0mZ7pk8c7LQ9eYo8GlmEwo4jyJyLOymOMMRugTE1N5VlfqwWwslA8Uve9a2lwLn5y
ulQmPp3sYYgqoErWozAxHU8+jGFZ00es23Xhh5+Td29H4i3sOPjOSarz13zKxSlPmnYegb4JXXe3
MC3UKQrsnh4IlRoUVeZtjfuiufi78ZZvUw/MTscSFfpWHm5kjIUWI6FJgb8DNvSEmac5cJy486yn
1gDkhQGXSXBJ6hpfiLse0ZBpMuBS5lSveTGoh/V425nEoWi6OAaNPKRxBoiZIc5G1UgBjRhvGAvU
TSqAyGIaG/lwBidzDkkFz0E6cptrlgupW5mIbs1D7TXd0ZZ8vYR1l48EnwtXvyxi69XeB9D7dm1S
fbrEbNg+mq+oTVF8jPUxMIRz6TqkCRWyXrednIMHIeVXPMKaOu/KsDTcigkhpmGmiIlqGhrqdCws
04BKN3reKszMeq9PwY+R0PEE7twtvWWsmZEeblAUX1dedGHpGO1Zte4wyW8XSzUjD4FYTBzAEg4A
4A5pQeSXEYTXeQh3pUzqZ/iKwPUDuqK4MXAcUr5grULPjOLXiixgK6NWAcxLmXbkvTpmmntI6avF
pFoh5cGqKGJpHMpQzeaEgB4x6nOn3rTE1q8tlrNbBUsX1Ui+xwzKCjdg6p8H9bAOpL3rVcHLmLRH
ulIEhgtNu3Wh8eVB6l6VhXky0fH7GhIV9yMMGbpyZHHW6IjBCHB/o0M66vVoq2eirGSMvs0ds117
s0aKhK/1UIvXRKcyG+5GfsxYNTFIsdK8GVyzvkftf2l7EvJkDs/Ut5ttY2l0JqJiZ3V0u0y3eBSS
p8ueiQGi2sMktUpwzW77prlR5UTUYXaKVU8iYRZdqirdICQu+J3LW11v8r0mIaqxsnHoCCc54u3I
zpDDJ3wtDTvDQ9YZ+RrLzb6MGnjAckAlyccPLIm5fOfSEBMUhSi/UO202bmmYnvOy2v6PfTMhush
8l9rAaK8VYXconFkqr6DO/CSg6Ff20JrCNS27D0dO6CWvveSmkG0DeVMLihc42Zqc/OmQEcOK/gl
Tgp/X1XDQz2k6YZJ+q8cBUY5Je0586HvBFRk1DRyM5VuvEbpAZvME+4xrYCPtL80eLMXUkQrMD2g
DR18XRJeqijqFXnM5XvZYlMYOlbjiZui/AURSq5XWINpa0G2aJTAMiQyKUKX7gU1p5AH2ywgWVXF
2RjrS9/kjUlSwLOqPfqDcTDGYFgTvD28ka1kD/4ELRxB6ighnKDKadyW76mjNr1beYg0SoAM+c/W
x4TMQOfFdtBqVhk8Oru87HIDH6jWCqKj/fJEM4kmH9bEd495bgVxITqUpn0SJuqRJqvHtUTVUjEf
RSoDKYVlMchrLrSqKS69lA6GfCmb4ocfoKnyqd3T9icf+j0dejSPCHyCvLixtXiVg3tgRJMCxwns
AlX1Y7vUeVF6yHMD0ano+ClMP4CSolLK4r1wrF1dh2s3sm89ZV4r4RkHzAwGHTQwZBkC6igUh1JZ
W3DMtEBCuiqeYHwOFO2TQaJRR+6tGn13I4V5SaDTpY8adVd2tL26GJ9aKN/G3KeWyl6gZ0OqTt/d
rgUcaVtHgOO7jpe8yVyE/IS23BglDiOmMs4m9yWczkqXxHAfhcRpUCYm8h6Sv1ZeDlEUy8hzN6FI
INc4Eu4VLV5yncXs3ZX1o2mOT+PovYgqvC9NiIFB1//oXM3beapoDsH4xMQTvpXtH6wpZFGvrUUq
4f0h9fGaI5gU2MKWqHAB0u1q8UAwNCLKyXZ8euEGlFOazNCT0u1gjPpmbLurvooOEZ/yTvj07lCS
bKI62MoQzqXjtCCVsAnU1ZVn2dswMsmTZe66tfvkbMNDXY/CFBcGSdNx4H+W8n1ozUfON3srAOXj
OvJXZfbYsUa+r8lAl1Cp5kjN+csjQmkXFeLCGgqkc25wGTBN0LJbRZl911KOlVbjbkSi7gwzuUuB
aqxcKHCwnD6UeK1kV2ySkDKoN12+h8M5cqq7GDW6luuPBTHs9L7o1Jl5xKeRPtdAIdBTDfSyfXUU
qNNx5QKO6dCSSV0hB8QNFCPR7g11wXm/umUCDE6jjrL07FbWj8HI7hoXzjmjNlZyTgKny592Tube
mJ09bIeh5jhcIwGLqZ90haynjo5jKuqDcgNJGBsGAFWjjmOcjFHQKeUqNNJ0NunC3kyOZlajPGHG
QTwwQmtLR/qdRP3W7SEFmlHKW61TSEZ++ljn5a1FqwfZ3M2QUY83/M1OY3l7WP1XQYMBG3P/BW3G
nwpjfBjNqyq8hCc8bqvQTeK91zJNBRwOFxKuC66ubRW3L14ZXY8Yq8MyJMuFIqaJ+aPHwt7pJcdC
Ml3ybZAHb7ZVmZct8CA10PkrsUrm+bUY6yeziBjQOdpI3DToJ9Y32EK1TwkAywpo8Ysw2EvkyKLq
DPIwUCeLQLuLQ52BSD35exA9xU55RAM1jf2Q1fNbOsfH+cm6DSuISeQheIIQUkbMcq0J97rUrGQ9
5tTEIE2vfJk361GiRTIT8z0SjMAsw7zG/UXZljFv0pzH3J3xbP5HGA23XgrOyc05SjCYzxlcf6SG
R/JE4rw6NhMDPS4yCitScAw4eYJ6l3ydxFHiIHOBryBa16iCANK4JX0+ZGuR3V9xcFQRlWNk+Bs/
6a5ywTgLs/VaG3/JKXlFtjIQHm48BQ09kKk9yXj4qDqIq9p0CCwbO+0AD4n4l/WWOM3yIhzmogRO
xQre6Yds4zOWh48SaaeFk23N9AK/jjzKYUjXgVbjH+bwZxrWhSfTo1H+GvJ2etA0ag7gG8zqjlbU
UXFjqtw3efnhhM6A/Gq6gYSDKU13tkarEbDsIDg3lEu2p4JQz/F9IpFqU4VwiBuJh29Wym6SlIgp
M8HHqveo4AN0nDStxrWfUcLjUYMC46BUyFS27xCK7PtxRPgbNMAXokdh4dtKg3LbAhSoRPVpufLT
ZC1iF425haXsTW/92OpMiTx+9MMbA2AsizMmPbsyU6B9TY7jxiqDcK25bx4VPAIXTmGjp6+DUHvJ
W0XuBQuH3BPAD+p7dkzZlHIAa/0MSs2wrbIW69vYjJhRKfK6MotxMyL0KLvXJB/EsYimkzFppIu4
tJIRT2p6dHYzRHcinPCGm9GVZC23TodKruBpb6oYLVmauuhE4daVNe4tm6M72XGcZfMJlX40iLVO
he0EgNdN10835YgOVanqQY9EunMLcxsbqUMeEjTdPFRX87/imMPYZtRLakssqmzXOa90EPm6Eo3S
TRWtbwqSSapjrMcvpUaPOtDKi9yvfegEq7wi5qkd0TJSRlQrygK56vJZ11Z4/PznNzKrzGf/3FeK
N8NjmgGiee2Y8F/1rEpZdI8cAhAJaoH5Ziu4gGGGI20oKwares0ugl95nDGp3+Fa+9ToBdRQQcmR
N8NNbDs3jh4Q8tzPA0VHQZ8v9CO1/VNaevB1w8eA1FyIVv6DoIhcW02IfL8Mb7WaE9kYZmuHZdGa
X/h1rfyfoZboa3WHjG4tUwP+Rkm5MQgwxSkaAbrkc6ATwSs2qPMVYx2zLxFZDMRKWB+JgZagNDFk
2h5O8zYzWctznojGcTwgykN4jGefIhLHUBuG2G7tib4bIbxoWYbVSH9+p6RFfz21vPXgxBE2ZPzG
VsFcz61+BCZ/sBYn9N75RUZ9W+B4SS/iUFr7KYxpn5ickLCQRDZ6dCPbAww+V4P2MQwt59juLYmB
c1Xeoex6wnqgB0yXHEMYEN47RqCv9KR4mKLryrW3Y9FBGegD7jZgjw2vmjGkYTfsQmRmb1lG/bpT
2TT8orSINZTUqQRo4YxgpGs1h43M+k8fqLdmsQ65aJDnT7M3iCr/cTTEqYWTsvJnHH/O7yp1+eya
yMo3HQdRrO4tcHwAYTX6fb+cDNB9v6ir+iu0N7hmwujAODaD/hJsag1JWwNNMyjPWIL5Opb9eAgM
9WjV433YJthobX0Tu/FnZaMXRuGP88W5c/L6yY7t27RdW458Kh0E6TqwCnjdIzWFN+YX5J3fw+eF
3UXVj5rvrsA3HELbE3C4NmHkXQRoEqBBFgJ1lZmHryGrG00mtKrGC4eIniTuPpEjsWoBZ4rU4ShL
eQi07lqff2tW+Vk34rn0WEuokRVX332oUjNWKVYIVCDuTScJx+2D7qER5mNo3GsuKky71LB4T5d+
5Cd8F6W95tszh0oUnHmb8SNTFf4AL8JiiW6xIWdI0+f8U0xTUON/ULDBh8ZuKdvopXYhn8nEYxGN
YrfrkxumbW7q/jL77MorkUVXRvSOe/8GHQ1ct+raFfYvTSvuy/lv1obu0S3TTSHnqBE9QY6PeBpH
BodoRlC8J+WpFv6lGcASioddb3c/DXs85ryLV5V+OUaJebTAohPAE6+ZDIcwpgNjB0MiWrMO3uUE
De1GUF9UXydWINiokJYjEWunhBZi6qvTRCVZg59zEMuZCeaMOOu0Y6QF9wlrBasmH0OlT1poqFl6
C0lN4cCo0Qy4xSThpSl8W22F4HfOckCV0nuFSwoIUNAurNd+Mq1HE39MTslMRhW/0qLhdtkBcVHG
aznhqOirrN5neM9KWIOHxCQpadTbi9BVguktHyiBoR8F3mHU2dns8RR0JFmbu4Xf0CKAndgST9pd
wch7ynZGlTQsvA2TXAn7yXeoaLQeEv1Y5Vd1BpDA0tSPvBrROPI1WiU99HCwmrQxCNpIkhrOhcqe
sWPAtWzv6hAFl1vE+f2onzgQudu8RZkwd58OdVm+lV3xGDQl+QlT+dOm1l1rt7mLebiC/ofzDMZp
149nP25+dnEUrO3ENvblNOJssTLvMqTIp9ZS72MRjEewJOgrFF8E4hRvCmWri2CINjhK08sKyUDX
MCo3J84hHEERbl5jj2eJITu4eZbu7cvKTba5BZAoVMZ0aA55gdkiUR29NIMQBgmm2YeggiL90pRZ
tTfyX1ZcFht0TgRGTDQqO0pL/m6Lpm2HcKcaU+pp2s2BsmFOlQ+mLsONsnPS6DTE0UWf3kxaQP5u
ND4MDG03pYGAne74NmT+seUYhwlN8LhqGDB74mJSbg/jJQ3QsPjOfWAW8QVo8HWcpiey6aYLqmQO
X5O09ygnfiTF+LOiLYPwwTl5VU6uOkkdEHvxYIcEVHquO2zD1PvROPW2Jcn7iRCsKy+SP0Z6Pxd1
qQAJYZTdjYOGvQP6Xmj2ksO9la58fCqAjdO1a44cBUuERtkUrnpzhMZAv+jc+sUnKUn5NrToSpk+
KwI7nFmkVX7baoZ96WI/sWlf7zL4C3v+lEM35tUd/BCC81zrmPT1gNgyfgqFlpzA9ryT1FyfCeqi
7o2qamOPsGu9jihEjSSaeJiO0zg3K2251sGhdGaLVizGr9NQxVlpjwtysq6T2hN7YaYBv1oYBtKr
KfdjIvkGiOAgxKa7qSRaGJ5mqlfyNhH6Vm/MI6cJnIP6MUZgcBTNL1w8w5kP7+dQp9U+LRXDjEBj
ZqedPb3HL+6/WMxE9m1Gie9ptbqUrfM4mAitgupKWJjHWTjvAnRkOuOEIspIC0MEgAakhfjYN/xC
r2Fhd9BYQ47fuHZozbY7y8dq0+r1T09Od2Sc3oE2vuyU+6Jz9shsCWdodPb1wCfqsQYNiD7fu8ln
zXz+tjLlI8vlkMCzX2SBrPIxRZpYJcCSWdKPOqL5SMNtN+EtB6oj7+wyuqF1NOw5FK4crfPv8VOG
O0f5D3hhwYiU5UB4Y/KZZOLQsUbaBBOn+CErn8gmoeHFTxIfzDuRLj6uADReyTA620QPXrCUPBid
6K7DkYiBHNu8tKbohUAuViiZfauGiRzRJO4ZgoHKDZPkuWJKsIum5wgYGvkMIR4V75V8p7s2jTcx
bi5quyncDtKxLqkgpE9tGAlvWieivk0tfWANVMznif5AQtx0BKvmYSGhfZlq0OmIMCEW4OQhvdk2
5gSp04gvx2E6OE7kA+Ru63VSqmybe6G/MQrAYGRd4+WJ8P0NV4MJPQ2fuXPS7CAhxA5dLH1Gkg88
71xdQoWz71rbQyNFC9ydV5NxNm6QZ9iw/D1/XcTtp63xOmPCm8ibRmOno3826Ib2vvqAhYq7148P
VlheiKB+sQcLG21If6Vwd0SVkGUK3OFgS/fGGaaS4ZKNh8NIXQZ5hrZOM6ryWGQQJtYqKjFINxNE
0fAX2d/F1mNmZ0h7mmMVrkJVfLC4QjKURDvPDd7HyrSYzpQmrUS5SaMkPXrNZz5AvEAmmrEACxCv
arZ35YQ3TQGLTa/FHfk1qEInJGz89K79QL5FI4IwfJPYjf3nuujfy3iIzxnT7k2QMu3E4bizeLd6
NMXMPTA1a50OaLcprzOWzdu6Dfd+7EIWAtbaW2R6VU4JXJucCT688cFz3rJYXSWFne8Yv8mT4dgk
oKBWzUS988i6RcrtuPC+GEtbBD1pI3a3TpEVmVflvdSSp4p0mMBG6URjEcF4xUGgoD2TyrlvrxBY
5m1s77KQcb07imzzWtKqfo57m0e3ctvofbBNEOtcwY0aLjqiedJGSAADLmf6AVxLVp4LYyBEgoSr
Y4wiFo7rcAduwz1mD12eqW2KZtgdQIuHfEl2nR5LDlSaeTul+Fan4DHL7fYwJg2yLT0mbW4q96ap
M7nRkw/KBrXp/KRcm551myEx3yS0m8FyUIEg62UJ5xV32Ry4FzpBvR6UBKhWo8FryuxnZAvgyJ12
1+UdOh/KuBsvy4et35N4A+mJhemtKmy0+gkcIRRndySm76cgAUfFgpCDtlz3ICtOtmd+iIFCfRxh
lIWmGT1n3XUjf4XU5rfKFMFVS5SMsMKOl11iS0RpK03J1+229MZ7C146kW605YbIaq+lbgCLIrE+
ybRrIKgSl7g8a7hLr/q8iy/rKgMfLTa6Tdxi4yp4hbm5H4RxLfJs35jeOe/Rh8vgM4vfBy87Fjq/
psqugYdXBDOX9iEaqAElOkIybAXSIl+j+E8Lb2/EzhaLKaQ/kmk3tt3mFz7uf/mcquqXaCQlMvLa
vLFeA6cUPy0XxAUi56kpL9PYm10Gco9htt43aMXjCvmdKoxNhZp5pxyPRVFI6Q0DlncK4ByHiwIF
zVpTOiFQpU9HGgpfPgx35CCgjBjDVQQCBjg6Ogni7n54U4rJpocQV6XqMsNvyQIjyIjP7M8EcsW7
dCzOUmYQwlk4MN7Ahj4RJ59Xsr/AD7+XYAjOcnxpRNsedWojAD7JdnRj/UyqYQTJgL5eVUqCdWy/
uxh6jcC6weOTmrQ3Wsb2aSjUrTtkE8pR9YNqQ8OI+U4UClTOYZ4KCfcU6bCDWHcPOKiJAAZxv7En
o7i15vrG7dBztA3GjyH1rlza5eHECS/trfx6DJVHj6Hb1/acV0z+UvWRNh0Jeg0uxzTEl52w/DBC
BRvfJ662tY+DzSSYp293lcjvkhboAEbha6nRpLA9Ps60Vj8YV156QEM/FRlFrPE4mUXYLPgrKHDa
u2mKz3pFbLjjeD/SFhGA9LOjq5cRSA/JuQ9bHEtGY5tm1k6nVXTJWWPFrK27duHHaAqnI4cs7Cs8
J6HIbqv7uPA7YsRNWd6YSIpXXoI/EyttcujD6sDUnaGxSVdbjFhOAn65miFeg1QQ6D3HS4IgSLv0
nI9Gdu/pJ5WM+Xm5gMFSnB3oMSu6xvhR+C60aDgoYlumklm+sQM6BGImBIP5IvmtIBZMtn55oTz0
/kTW7rzKfUtwTKCmVtZNoEOLSpkrohpgEtHW+kU3Oi9RJy6IZCdqLY6uhZMWzwVcsKZj+C5cMqOj
zkFHMk86DeZVGHvNRxD81nTdMCI8BT4F1xT4GUfmFn4DAPMLSQpikNQPlpy8bVsF2oZOXSGDk9bS
9PIdc1/DE18PfdmtE3AfqE88NMTZeJMRd2SNSJKdcrx2/bzcZ622U4E1bGvKQIq4zxFDzgH+6GqQ
BPJaAdMDt0JM6LtOucUwG27jiQJlhtsgwQVHn6h9QFRNZPbpVaT5d5lOdHqoeo0yGXio3tk0v9wO
dc/YDztgfC1R2QAuiH+SrnkM4C9dLRc6Ytgkcba9YyVHGyUoTX9CBaqRwyw9ORtdWNo84zRY4QAT
ez2ki1PHZBAC572SemvdjLk0zzHS7cyi5Wr1MevTsBuABaijcqzgbBUsBYRobqIe+/bonvBMRC9j
xwRkQpgvhLkz0BNMkboAw43h0nHOZpxEsAehRaP/ffcdu94WeUWeqh9Nm3AKzI05pM8lg82JaMFt
3ZvnceTAVOL3055SG+1GpRX9jr7zcEhaTu6mFfIjU30MMG5k8laFN9FI5Y1ZFN9+0Ks7kqH8taGs
cyQz7x5j0wfpctK0nyqLsrbS1rqoBnKPZXFOO5/oFT4fC7Rg4hZw/RPvBorbujH9ehtgv1iTzKUd
nLHCQJX8hPCCNh3nzbbyGnvrJLgNZAGuLVagExTfptJ0fuRFgNCmSOliIj/TNe/cNkhRRETMW+a+
igReLRK9S1mo6D5l8JiKYk1ZzJExf8T8M1wh/jJTcBdOdM0khBWd8I+s/TnLcOBnDDunAQgMFnOz
kPi+0oOi1xbpoTL50HEooVfuZzJWw0MkcnpzdHdok28kAzLad1Or7dsaeaAoGHDU4qoZXGAKsr2I
lLkLaRaupN7HhLbSQ6k6TAO0u3MLZI82eYQ5y5FXatN9K6YjY0CG1ZQHGpNdoH53URKqXZAk9kGH
5oUJR7y6/oNlMBrS++xc5g7zGkF3g756kB4dSxRvhF6x2qYHFJBUxpI/PHYp0xgjQODQEGJdhU1z
R1Yea6X2SLcFkW6Ko5vYG+TwAa14xhGskSX1rT5dqzgPyEK9LVvBSmmMTzFyvn1gW3S4h7ZnCsqi
10XvBz9KuQYmpFSfNkbevbqZj4AfqHooE+26drC5hA7HXVXQNtN9mEN2FT/07uCt/Urd2uMceW2F
qDDLXltJp6V0U8FFIRO4w7S8xypN9kln/wwm1vZ5IA79UBp7YTcnxGrTKUVFnxlpvmMBP50wGk8c
h7iwdTmdOjcmMwIxc7saib2lt95usggJy3KxqDGQJpAumesjQ+gYjRGI2znraw7yYsXBwCcpKVhj
1lOow0RX5+CTa+ZCf0D+lzu18I12neY/8tIZ+UIJFKdgFLQ+jfYmnv+3XBXRjq77YDiks1MhsREO
5R7J27liSMUxg0Z81u2oOmenKPiguD2p+QJNIQKQ1NFZh8GkwBven+hwy6+Lp7zj74WNC7BeSx+8
Rna7tHfV11VBQDrO/2qp/y0tdWAjfv5Tt7t5797/D+ppmPRX78Xn//2P/4cQpxR/JcsvD/mnkBoV
9D90Wzdol3oIfC0bTv0/pdSGYf8Dm52Lx8Uw/UB3kf/+IaX2/qEj+3Vxxdie4XqB9y2lNv5hmTRJ
Aw9bkRMY/v9ESW241gyS/01LrQcsWS0j8GdNNSM8y/2rlrqovbYdEdScfSuX22TJ7povxjFTJ2OW
1ppqLNeiwuCwiIy/1cdfWzVi5ETlzwjyIrRNuHd/U5MuulJ6sXiP4xMaXxRycwjHsrVcLMLK5Tpa
IAGtv/k+Wp1JsBrxUR/TdBeV0wO2u0itgzmFUhfYQl50U3Ga7MLd8iP7vjDa9o8f49fvsreLZ9tU
mHrbRJyQSIpTjGMxYxCvcelgqGFSqlHmzi715cKsOwYUaiQIj8XSH5tmHnwkGY2qqJ0Dypab+14N
/7xnWoiJY0qWTpu0x2Tsminhyss75jNVB0YUbVPfxT+/XPd181AXJLWfRrSCBeAAZyJvpKNvSKX+
x3/zfA4UEVoMhTtiJsQoXajM0VFczFP1QVElLJvLBV5j6EhjbVOaC4Drqpxp/fNf/n1hMEVZpsPI
irL500AqSblTIDyW85g5nkWjXp+y3vLbZA4FiVxDkJ7H1csdvu81NOaTM1gaxy4OQFNdU44jQefc
hPBw3jL+3EqwYNJO+OvNejKGBqcClLQaTuNwzovJuoo3abnj8n+KPN7I32763vtv+xTW/NZOHTKK
fGLZ9rdnr75u/vMlLfv4eqZl8/t1Lg8sUFhMfNfQ8pjEP/rG15Zmd+bJcvICIe68udy8XNQqf2N+
FG6/r1q2inkHy5ZTM10XZfp1j+/rvx/gtEaBt3RfaEZJjswc3ocJjMuv7eXq7wtv/q583b5c+V/+
/7ddLZsJmrJd5lgP3w9Ztr728/dd/Pa8/2kzDX5a2HePf3+G3/aUz3GERm96aHTmP+a/eaZ/75m/
X/Rvf/dv+/6+fdlaLn67+bfN5Sb0b+B8cmuHVY4ujM/P//vrvWz9y+u+fhd/vxlloaBd+Zf9aCW/
muWnQwk4Q5/mX9j3RQUPW99qoNHJO2tGF6ZruPt+zPcd/7bb5QZX3cYJrOMFNbKE+n5DR77/+7fr
yiW8yJ2Tjf7T5nLX5aZla7lYdvSNNVn+6xD9QY7pvI9i2d2ySdmH9m6567989u/9Lk/j2PGDJod8
t1yPAsntX5bNPo17fZu2ytjrA7D5OYnUdfzqBBKOUi2d7R3LlcuFn5sIwL5uWu61XNslA8ZOTyFI
aeuUyI1OS/uL5SZF6qq6XzZ1JyrK6992Y7qRDq/QgGqxxLV+7Uubx8/4JZNwlyWlg0bZuCR2G3ST
O/5IGvs1VBWBWXO9yAh4PTbyB92/FI/sOG77/Oc06HCc4hg5UgviEJ7yevCTiyovq20+ChBfdMGL
k+VFH5bqWbpx3lkNmVGswwYixW+v8uvPmGwkFVPSxFt8AeLUz8fxfj7OL//9l9e1yyn4z4vlEctj
vx4x7+Bv/w0A/jO6/Ouu/43dWNBm9jYywWXPwXKyXXb9tblcu+yGrHLO+//9Kyn0hFqY9unvrwYt
ya4yp7vK8DmT6XOQ68LAWbZA7VMq/Hnd3+/zffP3fb6vq2qXJMTv//9XuzX75o9n/d7F/+xplt1+
P8v3bpbrgjR7LTIsylOgA+aZT13mfDZdtpbrlv9yBr8xWIjtvq/v45ZB93KXr83lpnQ5ry6P+dse
l/8WyxlyufnrnsuD1Py0y9bX7d///9pnbGtoyxwypYE/AULUrhyzcgivfovhSF3EYH/LQSciqCD4
bpTk/LUopMBdGQGe1RaSBD4AFVpyjYatWmOO/5GxjNn4tKrXnJ+7rQu9nE4qnYamKM5tEJSHvgO6
VjFuyDL/zcK3RartKWvfXM0/GllVHAe/NtdlSJ/Y9u7AKU+riOEkaaX1R6p6pjRUGNvEugK+qW6i
mskfDNFT1hDxl9Pk0j1S4eOyfckT7SMFNLyfDKJUSgUsY9BRjNHSipznNhDBHkUUmHQWtg6qYFvO
cbf6sOpz0a9cgM1tHX9ks5xxGtyDNQe9OOEwd6lxv47tth8RoQrPPqAMgHaU/MogXCI9KHW0Li4Y
An3WAgUM/rPsfUJJtYIcIS4SKvKNP7tdTP25sLLxqkiqsz61W4wEM5vGu2fBTJOg3gUxJqS6RFBb
BMRrwAYAizwkd66htI3LDGn13uM728BwiPkk6ZfbKA3OyaBeyjx59zq0icbwqrf3uLJvahujW32g
N4mpw5uPc068V40lVzh9qCYTHcQHiQxIyJlBeCxxvVvbJRLBlXx7zYapTlcyP/ARFAxImXyi1Dgs
hjhfYuvWBInXB9apCOP+Mcdr4WfxdIcg4iyS+tVxwhG+Hj2W6TYqolNqVhdpNf6qCmNeMTBjdKpa
8lkQkmAQCb3KoVHTMkHa2tENodSdSaTZaeg4qELFFTubcBh6mO3Wp9XLbCVAfYmNwmxN/zxZqAVc
BoZOUCbH2DMBN9/STkEcntBQrG1kE1XV7Q3wC8ghvC2wmlxQ+zsJ0QEJf5arhiNu8Vcy/9LrXtL3
kC/+vT7Kfu+RA7VyWu1TizFziopQLf0JGWu5J897lUcw9Fu6u7Tk1qUg55JgRPJTg3XnjHO0KqMb
NH4rWwDIg2pV00eydrHI22M9G8ORRMazq9vbxDUkmgTZDpYN0riK+mAF3WuUIYoW07ix0Meviuy6
1/HoTFPrXINEYZjeZ0F4VVmde0Ec/HoKiFYdq58IJsPdEOS7HKbcqi5BYnYS52bLcKW2b5w5DQlc
/J5A3oaAapvJ0z7IbuqU6B6nMUHXtSBdSYWH0lRUZGowJ95A6FW8caxsbLcw0AqgkO5pyVdqALht
0DG0w4S8zuG1U+Ot27nNlsAUTpWmxEzJIyaCEzexjkCtbG9EGFWvvpMfEkTUneftCn4fbYYeK7Qz
RJzpraTaR8eT+zj+42ET+gzidTy6MBxPQFONCzNNicauWaxBPP8YnQZRxEA0rRNN1c2IzWIaAxQn
eUCwKvNZcqbkbTUTN2RCYhnzjjkUJilupoRPwrYC6I2T/6iGnnN4oxMEKvFeelZk0DC3H2gJ1uc6
7e4bK/ZxuJ0KlTDnn5oKhEfpsCCjhK6zqL0kd5dWlbMfrfxmHFj+9Zk9gXZ1kNVJgtcgBvbM8o8j
5GXGIgYhhfCRKoJwVdq/A7+nGzbgCiHxUBFN3gDlSQGuAGt1tHAvIRPtGL0SGSyrR2xjmGM6hsNh
3SPpnd4sihHEJWhYkaasNR/AtkvTDFFR45AV0APfQKvrgzYY6iPBxyvpQL/FmbhyGlxGscyfSx2B
yoAgouKVbSy7vSSVm+yQvquROc8ocrKn0faPoL/7grHhcKj4cOnKxZ+qDz9FGV8mUEfdFLmeqMHW
V87e74gu0GqiMQy4m52GrmAsuwdyb/lShCXTKlSo+86y7ok4tZnkBkdgqwJyzDjdDER3whTS4KT8
f/bObLltJYuyP9ToABJToh9JcCYlavTwgpAtG/MMJIav7wW6q66vquK6+70jHAqLoigQxHDynL3X
5qIbRRmK1hybQlVa0RoyxJaxZr8t85lRe7ep6/EOQuXn3EtIDVsiOQiVW5Xl/MWfCvFYu9UrZx/J
YwwasYbrDKr5rsM1XQ4W69E0pvNM9EGCfWxsWrq6U6GgPIUvMafprjffjBIs2dBBmDRq4EI0np5G
uOa+qyJJbFt0UEnnrgzNOaeh8Wz0lGWdp866/dXLgmJHE3vvdTRzwc/T02/yJzNAGxI2iFm1IsVu
pWc7x+vsJ+TtSklx6u+dutZOpBXhiG7NHdjsibw7oF0TUuI2905iAq2B5EFucKsAmKRlXHFOQuZp
VwWexMNoX2Xf3dUjXrPa5dgbUD6AR00PafepoYoCt0l4DZe7rku/skAggI7GrNd5HgbsnuPDYa5h
EZ2y6xATbaikD42e+L2Y2mtKMP2UWMnDkhHG1Q7/wjRZp5iQMMbVmd+HyKyHWg6ozZKLiXtr7pDj
YrjBdMZ4WAWvswMv3hq910nomEZQimIxzlArB29Nb5+UKAp/YHq6LlLnR94AqHHHKSZeNCz2ASsB
ODCCVAaITnB9GvQkBLozybfqAFXviASxi+p0kxggRWH+fKklOCc8BJjhJA81lS73E7HJLOHLL3TU
8sOsqIh6B9KX7byMato6Bt42ZJ3gcIt9FvIJu202rCJvxmZmdazWW/IkMMuSOUIcrBndpbIcNgoy
wKpGILRuZQG7Ywg3ZpHcN496J8CldgvHfeyOJeeGm8J34ULS+Z16U328CQP8krETXE0X1TFrNZsD
Wj/WaQd2hX7FkGLki3sr3bVJ/BrkCYqFRLuD5v7NUuM2MubwqJM3x5GBVF5gnpgnXIKNlu2smIAZ
ZzoHy56uDHVHLCuLpYor39CtjaobNoUEv2LK+L0ykKRNFoVCG4PQ63TElE1ZEYehedpaqAquUfEs
aRD1XI+PTuhtI5y0FxSleMZs0aMDK+76CEtriCEEuXv51FI51LXT+F3XXT0TYU+oMGF3oroHc/Eq
Gv1UBtD3esH1jDkwBgygvfD1avIDUoNBvOBjMx9GG0MgmIFzLNQ3RJgbC133ttDhTbq2iyM8qM9g
ux+tkZjNiTCNIYne0/GV6fpxEuPPbNCmde1qYlWQrNYScE04XArz0GLgmjtkJI4/l9AtkjIgiwuS
taQXYdPUo7tASQ1rJHLQ2lXTqiiYxvbI6oirZMBTU0LrTXmuQABtkB21+1KtM1eCltHMA3S9ftWn
RG0UwxrBSLKODQIIkU/oh9odt3NpmXuucZsc6+nFKZJHaanvkIk5AHBOxOhMuyiLtwmpWVQ+/amO
HOcY1M6prvZFNsUHzyQKp8VePRinzpsL6vmaQRDzLpFqazzA5o7lw1pYX8nHM+9bxkMYjosUFwdC
yF59B+7ExSRas8cRWIbyecxxqLfRrmyr3RRaDguX/HG0yGvWiuoSmvqjGHLy5/Xiye7797Al2AN/
26pyo88ZZvWVHCNx1piR6rHo91GO0bVGwFtGSXTSXRuuIvTbmYREy/jcxBG8JPoMyAGqM/dByi1H
srvxF/QEXqxiCoXKiirABy3R7NgcDRusYFsPpR/qX1U3fdVstQ1NIhwMs3zMPRnvsi4P/MKGd57N
k68Lsuf0RQ7Rx8m80ZW4T5zmmoXcjCNTg3DnInNN1J0dvzdSMEUUzicTvlsWg5eg3h5Tet1z8mOa
sb53CrK45dkRqLCZY1ShcXZRTUkmiZRo2mqQQbSOSoNEcfykS9KB0uKUygRS/oAoKhB32kInx1pI
pzsogSxrjrlCtrbB9UqnYUhwbujpKe76cOc282YIp0tA5tG2CLNPUT8DvGjwPfasf1BqVy9debIE
mEFOL6oDo8d0ONDuGLvZb5Ht4DF61okN9Ytg+Ck6AxupMg5EOP7EckM7Pt0O7fRzyEfz1Y5qEtG0
aiksR3MzGOCRk7LtL46PuJ2oEQu2WBueq07NG6/Xw53ULrk3fPOw4V7oHG1j27SOjPgIr4xrRPYh
FM/e3NOjf7PLdsLpOkML1Q9ORPwDlKoflazg3SEpQINF2hpmCMuhaeNhKPKG/hBl3fuSn72tx/FE
DCcsfUxHBrFC68r1vjukb5ZMqAFCXWy33VmIvCXwe1jj4YNs0teS6NTBkC9Wq7yVYpGMCmJ6boKa
T7V/MUBeIIFBgO3q6Z3S2zNXabIHOsyuZD9monwtLfEWYSfUIKROpcpIfUMGniLcwlGz5M8Z0V4J
S+waj49MMx5uyEXoicG1muvsWgcnS/NcDfo1Dw2jOjRjll5+PUaMIRLpcsh/gRpvTwlFEPl5g8qp
WuCNt5dTs/mGqGz0a4TyZjQ/tfVTm1nDdTAIu3IbwpoK8LTDTNAXzIyEDQlftEqFGmKW+ZjUvbtR
qiPwiYhuDDAMmrM7ZYzhQ7d8mbLgoSHrocjLE+lW9vX2hXbkvE6mmUq0dP/PY4UzgWvo4bPo/36s
nyWCBitGcyJxaWLduUdhHdz3HIyVW185KQSX/A5PXy7EdV6+0JolxX0CNnf7tu0i85o0bnw/9Es+
77+ednu8daxPMeXv8fa41GpxRUaPZHRoy81fz8VVJA7ojVA0Lk/57QcIYkzKl78esQUM+HgqC8Tm
/OHbDwLUzlRjps/itPJvD91+GCOwO9nO9HR7yM6r+M51NX8Io+SBXmEJ8vjaGUb8MNTjzzGuQRAZ
5kWfkgwNiG1db18kVIU1QT/29q/HskXBErRmtk51LdFWFW2X8yK9TOEsXOPly+3JWPoY5wQpGisy
kotCRnyoWUhWll3J3a/vmyU2g1wGaw1xn59HlS2ojMZr0sr72eMaopCecO701tXzkAJCgAmXb0yW
N7++sLT6QqIixgyCLRHOhfh+xwJV0F/PG1Pl7bOZDKPbC0HbdE5hHl/zKu/vEHAQErccUXMVk0cR
dYubu73H7x0+WJoMH5CCPFXo9U+3p92+OHVJgK8sqv3t29tzidnp4CSQ/HH7rdtjYhIgDgi0ynrg
uJAcPfT4uFvAVIMaMtHHBo2H+orHhZure2dYslalzvtYnhb00wGwUHS5PYNV4FWPkW3EM8cfco9u
T8iuc62r0r1WRVRvjEjigh1n93r7gdEh19ArNEi3b28/QF1j3UEaXpsJvhUK/6iDem6aa6ALVG7K
Pv/1XLSqiJfT1t1looZAMiWkBWtB9FAVtvRHayIZ0g2wd7pdHYCqofvW1nX80C9frK7tDvSUQMaM
uLP+v4rg/05FIKT5TzICan5yat8+Cgluv/UvJJtELeAID8ENooCFyvZvJYFnoTGQgn/Q1wx+wpD/
X0oC83/CDRO650hHuBBj/1ISCF7QA3zjuUJ4MNs84/9JSvCRVga2xrQQOBi2C+XNtQVKh9+pbPHU
sLxHMXMobIWYOWq9nWymZ1Iwt7hjYtwnDjTHiE7uBMXVHvNhK4i7gFTs6xGmiwjy7+SiXfMcQO9w
LXZFfRm73n6ABfmC3Afp52CQDCg1XOCwortOyl1Q1XC5x+iQG8ykLPSnmOeOjmi+ZFadb9tGqHVc
0R3oGyzbzSd537Jko85p6Vrk5JaUnzMnJhUoMRX4IuOQKDApI0lBKy1wzzNFwXacUf4TswLru8dT
3es7WZQe+Dg2os7f6szq947VPDd12yE25b2WOitRZWF/sQyxC/GzYDLAilBo/Y/OpR6hm7rPkPlt
3N7EGqtNxMa5HbL/7K3KeQE6QMexnnKG6hB4p7EeT4ZEVbDgnORw30ztHoM+9E28FJtYIS9yxvdW
fokM7ibc/mFkJw5B4thMwTTjec7xj625VYR+iMLao+jZ5gaOigIfGsFoct4T1rORCzI+kdbXiSnx
/rcj+r8A7YwPODsOEIuoIsvmKOGYwwbz9wMkmWSjSlVVh8r0nvXOUOvbl0zSWLIdquxw6sE0gLrV
ezbKynSQJaxNbjvzn7cFFOHvqpfbprBUQY6DyMY1dPn3TSEgBetgmlaHW6x2XBVfTLo6zb7U+ith
dy+aV/yIrexPe2A5BX4T2yx/1gUV5EoDeKEhPopt5p7uWxs52aElS50UH3wdLzdFdEToWkc3bjdp
JGElkKNWVQMLVyMAgIiy7sjbcA64vF7/eT8IcI3/sUWW5+qGwwkriSb5+45IdNGiNWkzYrzJF4dC
Zq1brxPMK4hELUtzpbGKBM6SORtniUkvshmSFbCdZIZrZjpiDbvrhxrpTjsO01qvpAmwvJRDBTGa
QgBOSJ7+eaM/apZuu9Gm+8uKTVrEDH/49ELOgBgNJhtNqbGN22nfJRLwntIAxSSO4bPsi31zqL84
BmOiOuQ8jANsu5anl5tGvNeEbEII4Ubaa+WDg9weXNlLFpibeiQWnVFIgEVsndXJt64kdSYTbXpk
zU+Jok3fvL69w4jBjhDx+6iNRGnaJQ39SDyif+02MFCe//COl1Pjw4FD0BPvFH+jZxnWh3fMijAD
BaHHcCuHg6mx9mvqGAX08ELpIM4g/sktA7uhCys5QkPR15pmMAKZWQ5WiwegMpHBK5XjEsK0ojc2
smjTj6E5kjbsPSscviwV72gqQvyouAh4FXCsIgvevAoYu93X6dFODdaEdv9Wl+O8bzRMhqVebOrA
XcehBZIl+NP5ws3pw9u20cG5KOeQwLnc9f5+dGZG60LqMoHyNd5z6bHe08R83wTZN60P+l39s5hK
vxCGthlR5/qYpUBHbdw2RErbAiYDo9BhM17n2Ivu/vCR/LdtMwxbwCGV0qLN9fdta4gjM7sGYGA9
7fUmdY9zVn4u8Vr6des8Vxq6+Bls8u12IBT4FwewYBGim0ZoR7iF2mhoi1dVL762bvTNminLOtqs
HJa0pBSQ/7KzEyTZzU/b0uWqEM+zNx3tgmQB+1qHRrPXBFVrCZrGxz93bRNGmxqBQxU4yCNToK+x
FTiXf37bxn9ewmzYC4bhGY7juXSY/v62cYoRuOBUyWF2AszPWXK12tlbQ0UliW6OH4qaJIii2w0d
OuWAb+YJlYRRR49JbuX7IgY79IdN+nBfofnBZqBp1SllbENfJJa/Fx5WrA2GijzGdIHHuarP93rk
WMyLi0MBAfYQoXfbh0o/CcSQPsvXu9jFo9AyPvrDliyn4W+n6W1LbMSc6Bpc3bKND8drwqySuHlO
047GrG29t0zBDwsdcxsnw7AWXIdSKD/HmdE0MnS/LKNq3zEKJlEycxiOui+ZFDQnIHpsbWFvCJ76
wzaay3H5H9toOtJzuPNxNVn25ve3x7gIgdAa/6N3MmB/5cilpLXvvM7wEEXSgvfKV03I9ivonznU
c0KU64B4jG+umquVPQiddlV+R0H5niZtvJLVe0qc+NNogLxoGNolMr8KLQv9IMYHX8I+38g5J4dX
aC99H9XrchLtJRup9mh1+Jpb/XHvf5CyLnsfISv3dBSzwtE/npFqMugBAXg96NakreoOVlOtJvjp
MvS7FjC2SUeiEDgSO6OmrMj6BMfzhA2sLZfYyOE4FHs3TbQ/nDP2h2pj2TBauOxwU6L2R9P7912u
kN6Xc+DGhyHxdm6Hu6lNyoR7/fRs6yA6xgR6ZJzOjzIwjWUHRthbY7G1aGEIDBczhN8VUaS2345Q
vQhV8mm0ugdLTMZ+ztotszMmVkN2r6sc+6SC06tiyTwVRmAMY+XZXMwePV38tzKvMA+oFht89z6m
VsWk1gB9b/Xngcy/obRzFoJltJ1KbC/gaDDzENpBa3dozpHs3gOQrae07+8KkWLbU3yO5H7VdtW9
yTm5jOLIroafF2V7b0kJ80Jvp6Uz+KYSskGwRFUFbMjDP5967n+5CMBvYXnkskJCTP3hcky5Ggyz
q2l7i/JjPyi4NXUewbThjWckmVzNXD0EnhMQMaqKbY1fezuDVGcAQxPJCMUO07zJshkuvGuZPrlc
WP6l7k+qrA5NWfwoTYackDU+BQQf7jmfJZGMje0LykwmfkN8kJ2FBSVduocEdVcKWVgVPIMOBv4n
zqWdZQxqvc9JGNHfbAQpC0UQHCZllse5tSg7BNQwBgfUTsv1YUmC0ZkYDz+H1qVHMdhkzlgwUx0d
CssAwUFwLr9FLd6NbJjWjWS9YDI6DFsv3HcptoFYwx5CswIzct2RKEwqTuVoyh+gaNkhVtWinO7Z
YoKDGQnPWpkcrXnEwW97vwwE38f/Ff4gdTSbwrL4HWdtfLhfchJIneNfZ+VGrep8/IB0r+hKJlvx
QaPRDDm6vU+DQsei1eM2MwhfJoOlHBBv1xJHuD4Wz062TGhk+RARbcnsTeCaLG9ZY0wf27bb/PMh
dLs6//3KKHXu49QbAuG9+3FREGuCg0hrcYItBWw9kLkeEOta6tzbUeTT7iSVNSbbcwjKeZs11D9h
XX6dYspkMqzaVQnJzlqaPO7MAuwPW0e/4MN1W+quKwVLBxuW+kJ4//26PcnWbq0R3JVshLWLMeav
wx4kVeKm20BUSAswwN/SP05FHptM0Pf5nAjCrJebXoSU5Z83yPy1ov+ww0x4G7pns5Ri0z5UpcQ+
g4ut6XijShC+bbbpIylquIzkoVCF9pkfMSCNi3MYw3zLqx9eJogtLL9gQ9Kx2pnN9x53kqZF+X6Y
ZXSyyh+UM/0pcIcCup6TbaPYvDLGHjdDVMstoRmc14qzQmFVWyv8cj0iVEWQiiK08UpHlyUVZ/WB
j/JC8sw7OVTJBaFvtW+7+RoInPFENQRHlz25jYhmWc+eMndOEy/Ja9F5tGFMpGWjNl5CFWx7ztFM
3GtPhXGMPLZT4cptLfldn5AmYEhcTALm6O3rIjz1GS8FT6zd2pCdVgkJMJ4zywPm+QFsxEK6IbDh
WCXBsCbHaNxFqv3Jx92uUckAPp7ku9mQfZFlDW8qx5a7wHIKwKZ73dTJsZH2iXB4w3cjK3kW8gs7
O7qYxfAY6FawdQe4TWGXpsRKMeDsDGmADgQcTvt2eA2woPUtrluvaPx454TCl6JqTtxQv2ruMD+Y
ZI9bLi0Je56ydT5E9jFbOheQK+KdUWZfXEMbT3FGZNsQ59SzeUAmobK+kP5mU+vFfkoScAWP5wLY
krwKWFmrmrvv3mPgDSEuG4k+DZj0NYHzeRa4i5liRGo6dLn4CT9ePPZZ8ubO00AfaNJ2Eg46jsnl
HuLInQNZzf/MRfAuNzTvAp7s0A5dcJctXv+uwNCVjAOfpFRb4SUC+kJeYcUjSpvBDVk3i7DCwlp1
rUQO3tBaBvyWsWN1I3ad4Kyei147zFZS+SaxyH5Uuq+hgbkbse5dO4wAQxwTyJeOqRs0wRfZzdk6
CYvyOMUEQDmD/B5Z4HVgKqdnekALpjoDXIUj75llc751GPzxmxP8ea2U20BxLEdF2ZFuOLwPLrSW
UHMMEBMVRHMo4oijqnuaFxfLbkM/dgEYoSDYe9PwYs34HCiqQt+Ze1/VBgMoVs0bxPYM4yrnZHkt
baGhBXtMG1hYzYXw0Ai0BVJbkaTb3inI4jG6FCEj1l6LXJW9E1tI8BTypGKkTu1xlGLrADY/QrrJ
AiR3Y15f5375E457drNSf9CXSCzFsrHDdnsrupsCT45HSFht5KCQHGR8aWHsWOKIQ5lVuR80xibU
QJpUjU2N6PZLmJM57sC4gsu3sk+BUeAxbiGu0f+Pr1mGF3tuuX2Z8rXERPvQGBoqQEKOt0Gpq4tn
TMarGXBCRuJFaOH4ioKPVmCL+kVQMIFCQ6swqlBsS4fA0CAMzgAkWI9JyFFmzbp2fCLA1LlQAxFc
HoDesmcG1ta9h+jtoufflQ46dCYByR9TDzv6stFx690bTN6X2StODdAda4dV8jY152itIkK1vQiE
aQVw04zCOzF9R6/m45ExLiSHaysrIfSpsTAFa0lhn3VUmCwGjXAXz+rZgrgbwbw8qxHsqa5xK/f0
aN+1uC4hXZ8ZX1wCZ+g2ooj0B42kXWN54wwvhp2hZLOxkn58lUz0gAbNL6khztSPGtPxormXhBxi
iYyDT1E3vwIw8BAPeMZllkyN4CiSfBzbu3yYzdfKhfuplZE6KZNVLnfDOCLuk9NqW7V2cXbMhjFC
nFqfChE6Pk4eYoYEmKNSa/UvdWB1qwRCKWHj1o6lO/tJ0p8wkC3EKUIigxH1ku/2vRwIzStCCwh+
0sEactzHhjSLJ0eDOtlMCTFydvKVJA980ZyulJJ3kxtvKDRY+tfzZ6vh0lP3sL4y8BlN8CNXdA1Y
Nb6Lsm63tW32B+S36h6sNrsw9x5U2jocfQCqWGazwimY3nsInIrJQipV7G03es6HsbnXy7LzLZi2
rMchr6bDxQ3u+SizgzGA5/YAxJe6UR1gQyJj15R5R5vks0Ehk9tdexyiOLrkRXYiUmA3Z/WDHXEO
lo2Jhd6zR671LbrBpG2P2QCPKe53ZjO8FaX12kGDu6RJJXyk5qTUW/UxThNUNfZ0d3vVsYVxrMcS
19E4NBv4kdHWMr5aY8O1arCLdZTpMKebdqUKvbrMpOuZt2ATUxAIDf6iEt4RPiGHOJTLlTSGYltF
pzlJmod6QlIiW4agRmBAmVdPDala2yw063XuNc52MhKYOKXzWE2NcR/RDnd72a+ZUmTHYe7mJeRR
Pxheqe8RCLZQK4eNNmSU3w60zMzJTlNcQXan6RqUFrKtop4uQ9kg/K2ooU31OevfupzmDSsWc9XI
9G6M4LMkDR9wTDLLkNsOWOOs2XK9AAmaJVAokUCVjX0uHCc5D1HeUK4NWLNNgACANbmrcROs89J8
ijCmW8ZJ8yBM63VzSLRyMxS5PLeKzBTT3Vv1AgSas0MWic+z5xrniAHkOo2OOmOzjZFTAsIYTsCG
lx3LyL7be0V6quSzF7F68KbuiNXDWFkxt1tdd5aoK9kvS1BG45VaQgr75qQ7CzmJlKsgEsaqmCpz
b4CeRkbnGvDZ5AskafBRUXHxrIiBNE2uPql6tCpI09JgOqGTbXaaSjZ6GvWswm2HdQyzXycc7zNr
EagPiJzVz7bTk2s6a4+ZhWeEvGSwcGlU+xmKpspV6bFpbeBa4wwQOJkPFoE4yJSjdsU0JdpKIshX
hj5UB3gIrzIevg7apzEn9gmKOC1itE4ysJ/SZeDBdfzAWUBynEdlaDfBSzWsGxzthevuWwASaxFa
xlnkGynjp7inzcgp13LTjRmOAn5jrDPvzKHaOWn3poNEG7kTj1N+r9H/XrHyo+0EKVvL6i3aCIB3
qGSm1nnFC1ku4CGbnlnwgJz7mOZYT51O0wBNopacxnDbdxWxwYh3GmqnbWNY68Synyipgfs4wxmh
1SoEwL6d1EyAd599mzYYKb9VIbkqcDLA5ZpfQhe10Bhke2mlz6h3IGJq/ed+QOiguA0cBjgNK3St
BSXxkrIykYGuBZRtIj01ehUTaujuUHSgEpoT5GZExa5QhwQbpgL23hR6vIaIqo+gL5Wu/OrTADmQ
+2kK/Tbj1hyH4hl9vgBBvUnDPvYtE0GukVrokd282wz19F4NJpkImfNuWNVrMjTIkscWfJ2WbDVJ
OREsfs203GRS/xITulGnsGizpoUkZXN9h/iwGpCCR2I8g73X1vOgfbZImYud6Y21PeSIWu6iluV2
Nh5kISBWpQBMgJk3q8BsXyIWcJQVLuN8uVVKQz2FtwN/8sl18hbn0qxowEQXVdCyS5xdYgJXxS2R
b4jpPBaeQ3wLg7s5RBA0avcpml0QYmtwSCvXzfGGwJRYYZ23kdAic1nkmKqDM9Nlg5/O5IQmdP6R
90X3ZrgbiW2YmnQ1snDqIxhDSzPIq8Rb3FeXetIQhAJ7Qr/4XQDm88Lz5BDdV0wYfAx98Wb16R2q
5Y7bNR7WKPiWyuzRcfOnymn22HVfOvoNq5m2hl97LNIt0BApntoi1/deyIXPoy2DiILTBQTd97QT
iEkKehMw3jqUxPQSDd8EY9/Cozw4yHv9r22ZFw+59PYRlwLfScF1J0s3UCdodNdU0VPVENE7BXZz
YQTIKVGPWHHm5ivFEbdskqh9J/JenFjn1mkUu78MVzerlQQevI6JGALzhVPqL0PXLyPW8tjNrRXf
vNK//jsEakOiwNvtpZy/bFu/mbtuvz3VerxchU637349EW6st/VG/fzr29tL/PpTi3NtSCWStzoK
gr2hgWMsh2RX4Y3++MqiI3J68/vLTq3wacQjXP/3Jt/+9+s3f/2x316FTNUnOJ9Ax4SKcWMuTjid
SAAK+QQS6t9ddP/1JT8858OO+7hrfr3P5WXDvnjxWppRU3jB0cF8ttPzg9226p6p8F4lqAMGd3zz
MuJ0VEhENDBvUHcITrTGhd2l6OxD4AKkwxVtm4CVhgquhqspKfBJUfycR/02SuM3lRaXrKEN2lb4
BPJu26Cv9psuekVc7nCo93Kjd2mHqibsNsaoPmE48S4u+Qi1PgSLRqng1oYSM87BCxVp1SJ1VFd9
ThtKKw3xWBAdW1kVZySehPhUZ0fm+dX0DqMjU1hhLMFYgKBYjEAdOUL/2UZe+Jjo35oBUYtIY7kv
GkI2A88at/IwY5Eh3WR+w+z8kI7RBirN2tCrceWAR6vp9vmm5GqaZOMFAOBwyAwyR5pBJ8bMfGgw
Qvt2QNKPHM9dFK2qmAztUs2Ljj1jKSW7fkc21S6yHHBQ2SKWwpdkA4ppLYA4UrviJsE9EBHZaGIi
H1CWrjw0hLamPYabhhXbOkSctq41oNs1NPtNG2hMN0mBhe98zfSnmFa338zud6l6se5MD2YdgiRn
ODgcRCtXvGfUbMJkb3TwbQ2cSqTsZCEjt+6CcMJcu0KLd2PRNxcaE9Q9CkJ0rt3lY+3dY2ur8+FC
X+NNN9QO540fpkBY8pZ1UDTY08rtXhIzkOfIy7dxw94zvelLZXhXm2kSwccGndxc26qh631KxYbs
EcT2ZZc+VEAKieL23P0YTFcr44JqZeGJyJ+tcpq7obAz8qYG5ljmJ6EgwjqKQqR205KtpZ1uJu25
YUV9L4Efh/WdqwcEM0ymDWsWrO1YynoX5NZ4xBPgj/MExcD1yBqg+xpXhFibk/6SAsRZy1mL9zNB
clFRM8lxLIRp2bQy6D0EBqGbBaJa1PzNQfa0PCImmRM4dLeAipv33AMnrSeyDGXb6lYvOpqjAO5h
MURUGfgEwMd7BOdotAvyQHXznVDdaDdOS4BJ58i7CBKLQRglfzADxujGWPb66spbay850wTcB86d
loCrjt0fbYbAhdRUjuUYwX9i2/2+j9Bvom6voDORbsqeqeuDEY8QIDmwZB0mT+74bumtfuCXSL0f
CdzJF4Jn6XxV8FNPDfyy+Qn2EH45SF0qNtvLRAiuwngwg/RCaj+/2RaVZBEP91kRPKeh9c4UyWpc
4i/cJfRKOwZRx0bmWbBX7iIkt3CWVyF4Oi+wTUiAXrXhZvd57EmXkwv/Huob2XZdfW8muODoHBEg
kabnwCgxcjERAF/CjbjxuHLVzUlYJSi1+ZvUaZ0VsBtyRAwN1qGtnrmfCGYBLwR9mfum9dy26cMy
HpjwfXLXxvRgxu1zip7Xtr/Bpg/omiI4ndG1RDlRHq4J+Sub4BTr+kjKUajuyeSa1hmJYHy0lbGv
a/srEWNcNCyCHgys2ysXWOB6UYhvzKr7TDYLxi8D0JI5v+vI0imZn0Q17OKfRJgaqKKdo1osf45r
/OQAHNbDmFFDJNar4YLuoc6Hg2eBBdTcaeuZAkY91qrAFByASFFgcaxhIeJEAPREGBCB8kRx5Zvs
GzXG2IXxCVEk0WoZUO8OnM8yfA5F8+gVsAa4YLxmtpnjIH/1dBPJPJAPkM7JLk6MCzTFnSK+Xlge
XVRLHewpftaI2lozUwx9twahJzXCzBsybIaNU0qKUJtGS5GIcq3lJoiTXD0ntC3MOvmZa/JBgqRc
Eao9kpRhbeLHNq/rbVa3nCNT9pCn+WWyhb5hWGC6xjs2KbFpu+6ch/Unb4IEnCyk237In6sZ8HSS
J2jyYTVyKHXOZpyr7eBq2dYtZ+oZEzClRTPBwLJr8GfSqS2vKNbCi6bfxTq0+aplOmEObwGyCZDf
BpmL/cToeg5fk9T6Ieop2LZL62meHRBPrKbbTLiPZhdhmFvrI0xOu3bNc8sZEDXat5YUxNXgftaa
ggUL8O+L6jCT2fara/RHvSaPSEcvKQLFxW86hK121eu43kkDJl+K0ZIynHwyl9lZFDT9Tivka4RA
+1Tr+ReHQq/uyDYUvUsJD9fYH0bnmcSRvYENjBwZSZ2JPcDRknUZlxb5MwPr2Zw5aZmMez1RvpOB
HYv74C2yIn2Vmp3CIFBe4t7+2tPA3XrAclaTu6Mp+lkZXXxKPfHDGXluT3AD6BaxjgNv3VZJTf1N
X1jGHJmRZ5P3JYjNRZBX7XOxdQrWGzKeoMj0bbFV7hEkOdQ5iGQ+ZX4t8WumcTqdhyU7wxhKsqfq
7lE49DRqK3tu+63maLiyuXqyVMXemqnmkCXCODXRssRrW3Hsyu658ljXS+K91n1lQ+pzlL6LLSp+
blVHvSUeCwcZ68EmhqpbuL6mq2xvd+HPABoeQhV3RynCZXlgsj235GiEi19Np5u4WjpUgxXkpJ1w
49Sj6TQm+b4M1aHCSm3h5+DC6cCq9IsUIR6ZHi+w3tJ1IUZgnPF4FdZEcIOiKWzCgi91unlcvgcQ
8+Repms3NGGERcBox3LfILze2Dm8txRcm1pOUt0Lsg1/EZ4luWFeGNNvy1eWDPdpEuXs2OR/U3Ze
y41jUZb9l35HN8yFi+juBxL0RpRJuRdESqmE9+YC+PpZQNZ0VmX3TMxEVDFECklSJHDNOXuvjW1Z
A5nojDAZiSAyN0RNDR7Fipo2DIkynTxXxKBHKT7D2ib3Xi+BNzrJQ9zlzq7TsB3AS50KI/9BXTyt
iLxDZlGCh0yjFzLRXjrR4s1AQU0Bghj3GSeflwd/MlkDgfozQVnewVBdVaQxnbiIfpgFsGMZJsZx
zNUBqDBOD5mFMMorhoZefw20aOscgykThM3PdPqmfM8agBR6UV4j14yvlW0daqLVV6zm5baxieez
KmPrxPu27OOjx8YNlHqmkmEAm30MM3c/quPD4O9Qzymbpq53ZK33bGegP0fvAHLBom6icuTj0TBC
QjvGwO32Hh7xcp2W4rlyJdTu5rkKaWdjL3qBva5vlemuE9jAVb29qDg3SWBpL4RWn9TAuIFK5ROQ
NmaO8M7i8l/TcL/GZp9xsVc+0YnUO5vmxe+sgZHNhjYuoOMOTI0YeEzOEZiH8DQ2ZoNozdby/qgF
52Jon+gTxGvsZhmo9/hh0m5tnc2STRRPFbG6KzH6HkaZYtWByp6UGscQsWY9vr2V7UJcN63q6qtl
eDEz+dBpPbXPgnoknXdNuRta9zFrLHhNM9CT0i1F6TyywECVVFN+Pdj1tNdrxEG6XdBYIgAUTI5S
MsWWxrdAp0fVBYqyappYpyMjyYeBRuZ1oiBCloCZeA8eATCBqx6XGztQBuR3LJ3iFiTlfGP5U+GF
Npl3Zqd2R3u+AYd5tCfV2BNzRW5sR0paAfyZZC/Mf6kymzWJU25lE52k9Y3IcfoESjq9oc7dJEZn
77XEHY7lUKNAM4qzrwCoWG4UFVzE8hPTlcXWgcj15TESh8yhio+JHtfHNrQpZc4/QcqkiarJoN0V
hF2JZqyOaOyro1z+wt/3jS6zoeGSVAsR2uhOZhcDsC9bg8oP5pkFJpNHMyzJWCg0rRO86Ak2H0pC
Y1wCRpxfMzfCBvHHf718RPWtweyzjzNLHilZx9nKzScSuSblUXRQPZs3Gs1w+ObfLwehic83A/7i
1WT4DNBtowCESOZondxcW7jRV7hSYbpoNW30PMyZFalG1P1IgGOIZ9PAB5xXBNiTLNatc7Vv4WfP
iC/dhvulzjdJk+G4vC4gnF98nYngmqj0sd/59rijHLT/9ct5/84XSaNw+Jgcg4zGGJbRsWqNYImk
rbc0u++Hef+53MRMFd5A2Wqlz2GxY0Q2ckayFmrfa2xlaFDLNvZYxRFxFBT1cZhvQBUjmaFd3u7r
GBtMO+pHcgtw/iiO/kbQantwomSPlpvkgiT4XlmVsjFyzt+2zTCegpZdbqhne1pns1SWlb3GA+RQ
0YBhtvxy+Smd79ZOSScFgwNqbJqeoUKIqDHX1ux+eG7SklZOBbFtruDoYcni8lthGSOltPaNOe6N
EfAzlysEUIho+hQKha0jF8B7STrGz6Dg4amX9xAAEl99Jp6HbqbfU+VVnyf2tSskqzd9MF40XXs2
+6hZt2SAkCX34Ef9FnMSGBG9O7Am/ioC1s3vgdm9klVmourjqc08v7MVeY8C87mBZYBc59tgsQKx
++9q7/LaGoAOpfqwhfiO+PJ+qC02m6U6rNEsHTInP2HeY0ySlMx1HbQ42Qg9O0quX0HmSj9z4RiV
gDfZ4xk3Cpu6+aHfNw31KJoOXXjIx3a1PJ7aVbVTYvbs8+/+OBROASff8pTLr9WutTf1IF7+OK53
Z+bT8uBy3NSYDplj4lIkGV2hPCOPbMRcRKvhJwTQi0hRu1Ru9Eo6UOTVVJuyco4XZQWwsjO3Pfa1
6jnKKYt951R3CrLTlKQX0jTW9AXvFYxEPuY6RBYkxVRGC1+cLyQj1i7q/QfcmbRxTGUbJC57WDDS
psGvGofWRh8R2za0pf3IJaepPzugxHclyUv5IDdmUV80Bo+zBftcRqkHY8Qb3T5+MLIiZkXP4iYv
kvhIOvJpaLLhahIxva7n2l2Q5vQxyvajQua5K5B8gnLdU0jQobhWT2z7bdZ01c40SekyW3Wro1H2
siifNlanPWpxNQD9D1h0+8zFDmuMkel6Z1hXoyaJM6ya2zClu6pRCdnGXFaboQ1OhXjG2Bn2IVsW
looorkNE5jgPVfb6rfbTtgn1AAaB95JOUmzEr+VQUKIR08Zmzh/li6o5/ZGUnu9alLZb3bI+m9S5
2FZzD9r0ZrXBD2Hm6okAbi/Aa8lU/k0m+k5NGhN8LlRnlcXv2Oxa0+kPbGe/ZdhW6Q3TqIPr86No
nOdKN4JtNTcCmsK+cnV8i9wQvYEWAMUynK3ThsC55SujPX9icRCGzl4iDJ+Ilb7ZJiIn+v1TCmsx
S7jOWllu+6KS9FwmSJC2+6X8YJ8lzxAUnzQrIO4wIvQe78QTjpP2aArYiyRlw20I7J9lIUH6TOB/
G2RrtXGkjwn9Bl1wTSBGMj0KNiuZqWs7LXsxLPFp55Ax5qjvNX21cTNroVu6sYPN+zH8aNZSQbHo
aCJ1AMB3UZ3dKPWyymVzboQbqej7runO+TAVW1MhXEoR/Vqo0U0xtHfbCG8y6G8xYgAzZUMpRUgs
lE/SrHQrStcgcxQYcBAAJl47sU5jCbffoHmVoCTRAatQQBqeAo0mcF6HPxRAAFQXlFNeNQiTusuQ
DW8Y+LNVaMhbUtj3gBeuSms+qLJ/CdP+NQ9DEOrDPqZmb8YllN8xe3ds9Gfky6wMhctCyOJc5Pl3
vv0Ed0hwTwzZJ2utiQj08KCPyZmBXqWv9MNqinNnya9BE18dLXkG6O9DiqCtMSW9k+425VkNcbkh
ttjSz3Y2fmSN8xN4NAtiE9NMDV6t1W5G8wMNzEevWe/6U9s1MeUdBsqpKj5H1eLTD78GJ6F4Rjzg
mjyKa5gZb8k0lwJ0ehZN/zy6+sCeKEYs4ARcoi0VCkLVELi/cV5Gm1i1KbIXxnUM1OfWsUJMxeza
/VTdVvPzoBchnlgDjz0Oyclw6kfNwfXQ0E2kdAKDxCf6D63OLAME8GSB81Rznd4tfoEU/qhhGzTp
eeNJQ1wKkQZPcdWWu3zKafVXp7Br39pUzWn9v0ROkkAg1SDEAY+0e9891YSCJXUJ8dS8Cwej2mm5
Thm0okaBhlzLpetJbbgavUUVDOTd2CW7vq7O1kBjg831XRjozOoETmMbEtW3miKvFZjndqR2Zc9j
lm42GL6hqIZwVuhJUVoTn1JFhgOb1BsdLfT0oGPtq3ZPThM/yEauiOvUBrArcVfQAVEo/eLkYbTi
BMSRTfkPiJBSO3uu0lknfIhlA1RH+e67zgOf8MhKhLm9v40BQ09WbpSRhNvQPypde0c4+rEIzH2h
U/mS+qbI5DMFJsNWfyJ+zjuYIK6dPBTF+Ni300spSR9ztfRIFMy5TmmAKHw9vYn+UaOApUWfCEOS
1Lg3Eiwqdut+aKbarKOeONpQGtsmUlHUmD0e1ajZ5UaByrVBSvI9QEu3cnv/fQJNttF4H1ATZKjc
TL8CB0RUcUW/sjM+KE2cJhOfkvDLT0IZXwR1HYgRFruMr7JDhlZbPr0r29wpbfMcRtY3uhYU0Toq
yIQ3frVFxZypOfekKuy66s1XfYjjtnpVM+USazDWI/d5CGiF0ilEEEf4njmxaMiflZrZtnDLT3y/
lAJLfw41rrY9OIxtQ2EfLBPbU9G80kwSaxk75R6rAjavvkfXpqusHobxoOv9D79l/5J00622VLjc
YaZ6yGYoluc/VcqiTK79PQk9XJSoCca4AqodPk3NpxJhO+qSmrOlbU9a73MSIegH//SY1RrGsQpR
WwFwAisDS2AyYsbAji6RW78EOaHSBCkQgkw1dUUv+UOjKbDH/QTiJSMeOmQsEQqNCIQJmafgdPMm
hc8zJn8NNSgl0Ek3zsVEnVW1iffuQ/XqzjJ6tfSPgWNencESj9VI/kiCUq9AXqGhxjP9NqZPYW34
K9H9zOUlssA+fRY1p2pq+IglXpHOl3jK4ZgZbMQ2dhKRBgiRiRxq5OuFxf5SVVWN9nPzM9HkPnWR
PUUJmU2hrpeejZZxNdVIq/Iua48RuYHbwSkruE8uBNu0fGzjZObZNf2O5WYEt4AoMbNNolNujvcV
/byzK1r7bEWVvsVbEiIUM4uzlrmlF2j6xdXTj6C3p7OPj+Iw0BOTrl2du/nGKaJ2M2h8vXj3rKM+
+07GIT0VkMZ2KkwQMgXZICbJXFlCLXms087dzjbMMc20PfWzOytGPbfcOB3RUXrmZZXp7hLTHo9R
Y6AJoqwfWJIIro5JVBNdhhyhoT7GVHJdbrQR5Z7iojQX082hcU84hJxdiYg+iaRzwb/4aEWsAWdh
TFgYwLmDXhXiPDAZQqUHjyyKgcS8rlEfWav2j/ahDNXp0THxHacqZnKrm53aLd2vPpP1U6sN2RZX
BKvEONZ3TswpF7Smcm8U34IOH/Vyxwq0cavNPfxCIWxImFJwGSApEDqK7qRppms4hcyrFquZUiWw
wW35eCw9F+ewz78a0UY7Q6+tczrhrNLqaG/RoVtbVTOt1RDxj+0bV9cekM11vrKxEmwRKZVguFhS
bCaptztdZ7vXxuSLyp4EgNFVaK5nLc/W0xjGWL9pRpWaS+teB2cnjXJ85Fk8PW7JKK7odMcEDYle
A+BDfPDakhbPuYOVpp2DcQZN6AliRl0p+ZIHBWdex5YhnA7T2Kl7vzcOiovFKGQ5kcZafOqGngmL
BHa3eoDlF1II1Mjwo2aOiY4mxqRchtrsPCdk7W51KO+Qx7Qel5lgSPX3yhBPnKTViGB001bMTFHD
PzbUYGvxke1Ki0K8Aq6NGkXreLJHfYF4ABOlOEJuUyjHwbqa7GOQihtZWQeNwh8rKKXBvfTsqOw9
FkNvV4porQYNOUfs/KTR4c9jAt0IJ95oIhgP2A8uwVDZlzAe0t3U1nflJM5TQ3D7YNdvSa/8cIUU
aEmhDwazvAV+IQ5fPgj0Omxd/eQEh8alMe1nMGMYYabuQ4zjdepzYip7Aq1cQnuKJnC8kDWcUTBt
5phaIlvZmHUQbZwZYklCxE+ASvW+pZqHxGm42rF/mv+fTGbf2CaUsHKrlxCRGG3NsJbEEPn6UzlG
450jFXafjP8GiVnDGL6RsPBQNFDLNEh7g5Gg8BrheUcsUwS9MyKhGKoFTBAPAdSaUAgSZdtuzhkL
PtKYdBbXGCkNjMV0iaPPNDfdA5t9CqgWhK6pHsudyJFhRj6WYsUyL0lezXliWLIDlyJYnRwpvBJD
aMTktpCezAiq0iOzXnDJxLc2kK+Vz/Ij7Lp9HrBhm2R8duGmbfpMnEZYhvO0PWA4BmahEbgSJEbA
aqYN98bAzjrOVOyQWbDVK+kfDQvWUa+m7YOh6ftY/PATN2QNjuJ6oLV68uPwBjhOOfj0pNtAq9b0
9PEphdqpiQcHWGiAACvts01GjXA+x9VNZ1AantykOo2ttq1yJoxxcA5hV9bQ45VDbAqaPf10n2rp
Lawya5+7DQlHthadc7NUVslg3zEfflOH8o1LiNRABa2nM9XuwdYCEoCp5OlwWXS6UDuraz/yOJbH
zoweUBXPbpPhPMYkJHaRwy6Y9UWTy+carsxkSVQn9DwGi+KsBXglJE93bcV0SKbpveprUE2leW5U
7AOiZEeld1zfdJF9rJTxkfMropZX3uDprYcKyk5jl7jPc3HoJqQ0wX1e9gL/uHlyiGcxES3TlTBf
UhQRhtk7OEx6DN25+NAmTdnmiUMNnY7EJhpKz3fbj8Uav3xiWd72myS6CzEmQQjxoulbae5VQgZX
pWOfGj5aL68LcK2CJWKqkeWZsLJCYY77E4UIdWCKFI6I4bOa931H9PZioVjMfqpszZPFCb72zaFb
2aY57U0U/ddSPCxH1W2NQtPF0wqmALF3zhoEbi0KqLBy+dL9iM00QgTd2dnScnfYMFgVxM5VM5rC
cysSVUQeX2yVvkllIRxJHCBsiOMuhdsY/FvwAm21XayZaqB8BGP2xF6fntkEMS/0T6CvWGzipimS
j1AG6l6zKAbDnt4kZvSRC0SsSFrCX157rRdbKWng5hkSJp8rgBxW9p1Tm+/CzZwfs85mlAAGcEya
yPQUYeJZeDdKGaxDZKObYoRW7NPgdHLMc4H9llKMW7PDfIoFTwmphiBFuC6pwSeOLuqYYbRaNThg
OwvNbJQ+iWrgpROsxtRM9qLsb53Biou08Z5WFmpJvy43jet3gOo40k7Y0C5DamJW2Rqo0lvc+09B
OzLS0UNCvsZutxtTT7rKT6Mn0zqryNYBxInIEAN1jTUEnRWRCAq1KzJnKhw6TZzctJJanC5zY6U5
vEZSxV4YIoWQeuFFcX+GzvTd1hiPyK2/FiErahXeWqAzzof0j5Ezci2Yd4oUfEm6+VBxkoy8K6dR
nggYdddlPL61HXsxq6Tro0R82YJcgnCMWRgpqMyaxps/GZqRJBg6LO6aAVTagMKDAufORlxoZKlD
sEH4scwnU2Uf0iA/jPGt183PsGTrQJxVtF7Kd7UxE9rDj4G15JD3r+HEd6cVCgFFRY4dGhEK0TBz
9vud0Ix8Z5VDdoohQu5rDARN1w7bLGST6+gs5x0gcN+ssB2OUhP7SlWvU2M1l7rq2ktBz50g5vRg
J/kA6yWjWSirGyHXbBxG8dYFUtx6lpHqoNcY/tKNYuj9LWnnDs/k0WuDWyiHeJ931hs0/PS03Ch9
9x6GSnAcldLcpEUEFaZT/TWVud7T2ISciAJ8CaWCfNYc9cs4qNHen3CCM44+0Gzvd5OuPpRma20Z
S8yT0fknxCish0jRKdni7yungjep6euq0e6hBoPhGJWNtJgk55NKnbEOYSdeFZtmYtzOnx/lNaIt
cKYJ/zgJiqD8lefBPdDscXfznn8cwB4icFIPrbO3q9TdUeS3VmgRaNxVKngxtT6MCY6nRXardTD9
NB06Qse3x8KgX5FZtpHzTk2v9WDT0IBpC1p/XIjBoVCj17hHCZrYuBlYP96bSXm1hwBL2eTVuHua
zEZtWkecS1K5FqxkkDiwaEqt5FG0Zo4M5wuHneNZBgJsjd36ivg6LqwKTmtRE3cpree2dGq2QSyX
AtQ9eVM916yM19XAGLQMRJRXCJFyDRcALdOxnyomF/vHlM+70c5m7x9Fd23F1W/Tl6B3z+K2WlUD
wXQoIw6ZTdefylpPWOwdQPQJG9pY7VUoEawU0YvoAkUHaYK8GqNx1/QvmoLh2mdZJuDCsNSnZQyb
r03rI64X1LY9k+ryOVnWqyLRpgkNz7yOY2h5w+UE9jVgtaXK4NvEQtBj6cpcDwNFA8If0UTfhpwC
CFO0L3L4Bo9rEmySwI01MwUd6bNoHShk4qqjosC1GpESRdBrTM2AAUvXGGoS5D4gXztWPTQdwpKe
qX0oEtp4URkeazv8mM3/bZN+ZDlnE0JaxN6aQj70bDt3+sdAa59HTis8SpBU/joF1Zqmd4znOxDd
k+b1CSMWqHTWK0SHV9fEBdVcO4dIC19x0TdeLjGiQYVgWcJBRWvvxsxk6wvnaYZjfqkY2KmWOZ5a
M+T712waGZMteaF0DRMSHMwaZhhRKYhM0Ac0q7nsvXawumjZA/v4qxJgELQ1BHPzeNU32x5RBJp9
xudmZMOXcDiYXoeWJaOYrccfbjNelpI6NhJjlbGLRyZRUIIjYkYR1tme65QM7dPWn2HoVZLdSru7
RAwyKyX7aLWuwkbMX1NC654Ivq7EtM/8JvRMyudQBPkef42JnTwqWiK3row/UppW68rALJNCe9V7
45TGCChM6a7TgavdGaFdWeG1ogu1yqjbvvR9WOEWKYJtahP5m+E5VCXQusLoviIKOvtqMNWbU6hf
w/AYuIX+TqECxXM+TedIWPHeNKZ6HWBW9xQKVIVKQmpRFYcIxOfFAGCX9Wz+XE3oFxKNV1k6obMu
Rn/nWi7XiQ8hJUe+ibaf07kEeQA4M+UJZepFNVGcjpJ/mLkGwCPlepzPkFrrPlt3/Kbr+QWmwFUW
4ED8ugdozLyrwqCl9s0mp9No61FnlvPZY6pQtUZWieo8EgxuwjTLoGKkClGIKVecCJz3iQAyO8Xn
bInkZR4PuU5QHdibMow+Qtt/KpLqPp/EazuGP9LU2ocyZ1SLCXejqrFGNAPV3rIfK5bXhqRCaERz
ZT9luSvmi6gaeCGg2SzuzdkKmZV3QUk0OoqfVVKy7MB324LJpfgGxR5MEsHsqb1fJmyfva2qnzDN
xasggNmPB33Vxaf+pNfOR6k6h0S4uAP1A8HT2LPa8tNvHM5ZTi61M58Ghz65yNb4mXM3g0xaMUST
YAq5mcnX6Tm1BY0UJr/4w8JMvQomdz9fuzo5HtuMtzMo4D5bhjsQv8lKUVoyFFkrdvNyYjD8rahw
KzvFnV9yMag5bumGUrcZiGuBDm+1vPO6x6UdWyOB28pj1wuFdjz2N1YR5eRe9UQgLp+YCEgnblat
yyAHXU4M9rVKOP0XENVyuQRgVTFIXBS009QW+X4DTAhdF8drs2RYIv6XvKbu2Zof5noYVn1tEJ/J
rFLgr/UywB+F5pJoJK6EHfIpCLtmACOnORJwUefHIfKDgK4yx0t7pEJIhgBB8k0KOqbjRUi/85bX
mo9tGODAI60KiMPrZbtT2qq+1g2upC664Iiaq/RMOmHezNHQLRoqyiG5QrfEYrAtO04KB09TatV8
eRlzWJelH3pmHOvEwT42c7LiCMawTUURLB4CO4s/e3LjcTNmJxMsrxfOe/tMIZ62MD/Nkp2KnzE/
h5Sg7bB0d6kCbJeVz3Pv+hulZnPH2b9KUywDizXXIeGdE2iuFA45CcrBqmrYimcpSwTbcT0b+BHN
HQwZijQeK92MVsjbLGZxOKwxhROH2PRqnjY5OQo86dMOiwbxUhXuswTXRl69F3xz0Fvdbw3GGi1S
7smNDZCyu3RNBSQ7dHdkpgh1pxF57/lN8yhk99zOu6y0tk9tTxxEFDBNOyrt8lDeYrzdXjpFH1Ln
oq+FtetcwguthGVthYsDA1K9D5D4o7GckJRMLiXj+XyUCx+p6AXv9ucyduOlo9CgoWAfCmIqyAMo
Cr6ywTAenaqMr/YovtLsA4zZ8EobVB3JuDRzhPgpml6czAfSMsH5aXWC+1m4ngmfeI2sIbmLqT3A
2S0pwljk4biZSw+8cB5p56xzGeoeT7HFKIw8CPedxhV0EHG6Aav6LenG0HPrBBHO2NDiV9toTfGQ
JG8ySFWp+RdlYsTS4ZQ6BpooLn7cGj2tlcqd9n3T3DTe4ym2EbKNZn0QkQT+ON41VLwmdEtO7D+7
uVYT8V1v0eFYuz7ANTiV8DRgRmjkjmM1detta3TMsQELIMwNxdoJ82k7VO0N7BGmljFJHzQD5Q3M
aormcEcOQu/iS8MOfm1QxMsVNb8N7BYfJgScHXqSX0iff/sHo6D5z3/n/meBLS0KIFj+8+5/PhUZ
//37/G/+65g/DrlEn+x1i5/t//Wo3VcxJwQ2fx70j2fm1f96d3Ow4D/ubBau4H33VY8PXw07/+Vd
wFqYj/x//eVfUYVPY0lU4fcftJopz7U1nZF/+etXhx//8S86fRFwGv/nkEPWDM38X1lG/8O/+80n
RNSraZwjNgAWJt/ffELtXy0hTKo6fwMTmkQcQg2AZMir/wNMaKj/qsF70lxSF1zdss3/r4xDCqz/
HctjggfinVkGvgXKx/9EJ8CQq1jyA6VP+yLau7J9p5d7dRGmkQo7+GSqYiJR+mmXDYmzZ5A8BAM5
KWYbcjmjwmDPGbPKHm9JbbQnFx0eCtjiYCnld9ZEFIO17gsbEpNNMJEzirAWtYL82Rd6fm7G8i61
qTbYQTKhb0VCjot8DMbdaNdYzJT+SsteHYttQpnJY581rzHtdCdxk69a4yfRGVwmZnASMktP5q0L
xmnDNvo9qwIEJh2E9zFmB0cJNuxoF1FhpyXxaOWsLGtw1p4RhInnT+lWAqXeZ0R0D12Z7EgVwvvq
RAptmcK9ixOqzZOCOh69I7mFfnpNFDO5DWbT4Zvvm100RGhzU3U8alnwqdSQg1DpGU9ta0SsMPy3
0Iijq8uEe7X9IPJaNpyeja2AougkN9DH4KxH2UFkhojYIJUYv2OFHbvL8ta1qbskAxKXOrJ5cxX2
EdMI945PSEBE4fuiz3Jl2Fgk7fSXsUmB9SXljhQReUshFDvsQGdre/LoqOzfi0Mf5v1XzXQ+Nf6b
FAw9GcP6GiwaZpq5yF5JryJKeisL4i6iwcm8xNKfc9+Zc3vHJ42MFPKmap5o3oYR4UukELYMdIcn
h733bbL5QksjHHfFQPLGVKEHnJT07GoVJXee2HCIDY+K+ruBk245mhQH5MGTexqiB2IaKAxj6lVK
xWHFDDyXRszaUYl8kD570ZG+1sooFSSX1Gl9FzqgY/BHqoZ2HFMrPCEhmRM34ViHZnxq5xs1lH/d
NGGU/O3u8tvluOWQ/+nu8gtfxOpuMMV5uafMzTCW3wUO5Y6N3h+vsTxfufxm+XHKBOibwHr4422I
2GE2n7qXymiy4+938futmJzVtHvAhf1+7Pdxv192eWy5KxIy3cFjALOb/+bfv1ju4uZiLbX8+Lf3
9+tIZXo2yephDYx14W8H/u3H5cDlZaaGHrZvloQmM2WF7GKAIHHTaGTFg55o6dCM6lmilF+JPnO9
fta7ma5JOyEYnvLsbCXEN/++UUYBn19PeQw/65q2SO2582ODFNrW8Hd2JQlU5t8sj3bONJKWMLve
AnE0ZfNSqyk2V12fU1TiqtmP/TlUqks0FDnacE4ljebyGWWlcl5+MsLM2Uy+Wq9IhmhPqU09ypUT
LShd0tEhhTqh+qdqeysj/ZugWOOszDeuGelnsc4D3Sg9JqgX01aN3fJ7vdWtvd30Z99WxlOusKcn
3TbY9lRRz0FgifPyU4tHZdWM44NLgaZh2eUrnFiTHpvngHXr2qcAhFfmfz9mh3g4OqSkw3wEkU2f
tRuydE6MfSSldSqz3DqFcs4qDRMSlOfPHT2eUXgxpZczsex4Sbd+TNYTbAII+nhbz8tRy41qpdqv
u4YTUiWWySsK+ILBM/0u/SrbGRl7Gd8dgZogUiSx1zw1Ov+ParXPQgIqtMDY0pMl0AszMTuubJtj
/L9kdvKcl621qysJcLZyc8DtGTyMjiQwYyqGs23Zc5cgdHZuVjwRFDugteFmiFlFllpNgth8hF7f
ZD8Zp4yR/ijN8BreIiksnEathu+zMA9DVBxC5KLneL7ph9g4QtynSGhqmxSigNPMGiGbJ8Q0RMRt
lBTgYd4tQ03Pk08dRwQrjN71VubKdMYeNZ1Vv57OTZwlh4nWejjx0PI4iSLVCuowfuH5sHg+6Zef
PipxhDdZnMcUeqoTbiMgSHwcfAU5sFxqvaV+lwswEmWLmE91MOjTzyJypk7PPhX+czAhXO6JxjDb
x17QjmXcOBPRoB3GTO5F0VolBvrEwEyF4tlQAnNXGubzcmJRUxvoPKbZqnb89FKJIgNsgFgSVky9
Xe4KpWm2o8Dg0atjdmnduvCkPctHalq5gPpJyAru0yC71Sy7NoXt4LVL+p6exqxZisv00LERXw9K
Q/JGEWh3tpntoBWlL5GSp4Bl4jtSYLRZ8Yqu1oxBPaDsxac+62zF/CAuAjRLGPG2+DbUTbXocRdp
rpzlyn8T6f6+v/zDWEVRsVp+/8fhy12drwdXUne3vLStUzYljsxa//EPfr3e8tS/fsyz9FtDHt4W
hAXK4OXw5fWWY6Ys48Fa+uU6QJSw/tub+NvxdU6qlB6ADQ9UDUGwUiGMXm6cWf/9++6i8f7jseW3
7NbJyBPoTZ0dBF4dm7lqETJhX42uQimUDpvCj7ngrA9oSh8tPgZPzaoPa7LftaHuL2zOWy/po3QX
T68m3b+Bv+aQDhYXkEiyNQwy3RtisaMg2c8dX3BEg8W/mA1SrUjxLJHO1qTpeMhK7UVx64MFa48N
pAcEz1npIV0q0y4feou843x8aDWca77s+ZuV8E4pN1qXCA/WHE58EjdWBhYEBa3Exgoy+MGoMxgl
phjko3k2I7/d095ubPypGkFp6B9ZpDnVgTIUarHe8pqWpy+wM1lUkjdmoL9KfGLoImOiy+xNVmfq
xaZWhhOpedIEIB3/JSTeiKwhq91bhTF6kg7PJpmca1zU2yQJJT0m5R1CPnvQyAQRNjh7JCe615ga
0RXNFHlOH3XnLmOqZSDEagcsUCuomMTqAWVXt6KH6h5oiCOeBOi5Ngv/kLThvEQxI4xDwwEmV4Dn
Jkw9vYKnZwRU/ArHOIRmP66Eqg4braKnTUYAIbENapLKHSo2JvIFOMtA4dscqFjZ9wrfA0X3eI8H
izitJEBtZ1LckCHGJVgh38uepJnR3HVBSPKF8SMy4RJm6qOlDbEXiPIyKgaEk6x5tYLG9yxf9Bv2
kRR6XffopxlbUmRUXqRA9Cay9qnU7WEN4oJor8l6D6Yeo6tK81FyerIWs26j2WXnPKnf82e7Q9M4
peVOKliLM7V7bcDyee5gf0hbrTc6XdSErRYKiGFluA3GKJlLT5cKi4qBIBU1qfjry3ddjdl+X2xH
Up4tQTB0LuiYUcfSlezJbMMWQ5Oaev/LNPlfYefu7aKpPJQmsF066+BOxp5PzLjUOUUo3PxTn15a
Tsc2whgtpcumYVYnFwHlbxN1eKHW38Jmixc4oAvy0xY1fWy/U0+UAaTMvxc5qC66zvsabVw4Zi0d
fbImS3y1ORFhbs0naFg4ZnJCUF10fr1Ruycj6tmPUyeoNOMdI+94b1FErsOkvkSSc8mx/L3tUoI3
W05Q53+xdybNjSNblv4rbbXHMzhGx6I2JEFw1EANIWkDU0yY5xm/vj9Xdlvme531ymrfi8yMiJQY
EAm4X7/3nO/U+n2rjU8FjpMxwTHIBrclQBMJbOjxSdEtYdj44hFe5zcWCB1i9zbQL/MgITXNNPlC
3YZAE6eFBheojOAVzZdsAqqbMgKObf7ryb0wohfRuK9WSp9TDyPobLhahgl4EsgxNM/MxUuXLnoJ
jUk/taga/EpU9+7CNdoj/hfiO2BMW/siSjEmmLj70GlCAdzouUV7XMeYHy6vQB1eHDP5nB0c0MSp
RLvCMcwgH+4aE5+81rOs2AkdYdIwYHJh/ySA3CbyT/NemP/gb+x6Ukdzz49a4PPY8YBpb7y1ZGJk
TIFdEuQQFpwBuyiyzml274iMNnZM8Fuio/moS22LJZR8rCTlsYzewiHXj1M3v01ke/py6u/ixJWX
gfa07Mt7m+RQv8csthNTbxyc2dM+57jN9yWNXTAV+DUXrhspI5zApkh8MnUYWxP5Y0fZq53TqzXi
KtkadUwSl8f7Myx0Cc1UC1RLea8jhtolMjL8MuyuqsSBMLd17DwPShcRQ9V3zikh5amKonw768u6
G2rtutq0tVj2M5qWqEU0LEbRLXQ8ea6G0a9zjMaxRhzTuNg6Ik9IlmUkHzQq+XJ2iTT6lBERhcS8
egebNURLjYRCioGiIJgLI259qpnXHKX+2wjd8JC4JD8iRMU5nTX87EN6jwgr5xDOW4v6G+w5LnK3
Lncan0ZqM6A3k/qnUvH036WJxcqanQyjzvzBiRUL8yhSHNSsVRJZiCrtwsOqWtVWWHEHm+O1RUJp
pGpSbTm8aqebmA0AwXnOeOy9FYRkNt3i1X0vCU7cJpaU6NBZ8TrcNqe+Sd9E2dJTDfOTpH5aowaD
Y2TFiMP7goU93yKzNREjSXc/atbPaDjhAwqfOt70TfRQOGV4DnFJwZiwfse0MJBuJsPBTNFoxs6J
lYrQHu/dbNtjm8cc0zXrw9Da9LQInwNyzNLcvLeElW2svv9NrAphgrzRG9ZVYxer42hsTNdYi9H+
5slz6/acLBT5YST/JIGThmkc46Spb0QLqqmxi/QwkXJYESDopvZj5Gl0OOFD5xOk+3HYVR4G6mEh
x7ToLCarpX7HXXAxZXEP1+pWTtk10m/RNFz13Zw3JRYqbBhtf4brDHXLeo+M/HWy+RgckW48wpXS
PHq119EJSmcag7G81aqPzKyEarOuCArutrAT9qmA/DO5YeovpfNBKBtJq4TNpKIbYBT+IDoG66xF
ZJ3XJNAoaQIzck92I1bMDEPEANKMSc2gIahrU+lurEXU+4daIuGVjfNUSv0xK3n8sDjAoym7nzl8
MewmVtDP9g9njfWbpf2SxXgYusi7zQ2d8JXTkDPbgdmIA/baN4gDE3bTh8mIqPyL6BPne7rVsga3
ZhxRIhPk2deo6q09bztTdAMQOGE4v6bGend6+iYsIjN6ZUj82BVs7pRzjnphS+IfH6LmHjzJPI2N
sdw5I8tubVeQJ+TMiHEAj5zG725if5olenIyaKoToobnmIjANHqpi/VnvNaZj/FkgCYo31YHf34V
a1AV1/uq4nONGYVGHBsYjM4ffVkARJNLCoeTNsJ8I6h4KyKU8qWawQe0x3lVDXdp+dE3AKlt0jy3
4VgBMm/vRgn3lGw/3GeZ5aL3Wda7MYQrrmfVR0mPhmS+2zKVZLPV6SHpQUqNSxsQrWTTiYteJO3z
7VfJZSgZlNWyQYuU02muzr6rjZQ18eTJbaLAEuT8TfbV9DA3541W7T3y3hrHafa4gvfoilg/9BZj
SZb4zKe+VSWA7NHhCDSjPs/72rtf5ILUyjbPI9PPxMycrTV5IeMMbw1mtP9IVsIHL5/vl+m3DUR+
PxdauZ36zNqT3JT6RRF/G4bIguxgPZWD/roApA0kytU+Ha4ir8xzZJ5sU5+OH1m2MnNxsKuTnQm8
Q56NeSrPs2EXG7hab57LplrY7i8GKr+IeqT+cgwkCHGC7b2rUqTSsD7y8A5k93TP0LveagDaHEJQ
H5JYAsOVR9Rp8iDxKJOdlCIJcKb+0j4y1dMRKKZil8MVfhhW665vJobcjWTuUa8qNDB+OZh69VET
0bjmaFOn9CGxIqRdhTdvi1Yd2RHPV7Q6oHiQS8o+GVJfhwfDtaL7yUS1ix6iK1oHUpj12yjwPsxJ
hF+2X2YGjwnevFTFqHHTZuJ7TNE0hHMG8pOEg7RxJYFMGJuJ9ZvX6xAx0OHpPyVWR9+BH31J52Aa
3G8gm6mujWLcDWtHPW1eRI5HATQrvtp29kt8Z0cpQMeQc1Yq6o2tqBWtl8c71yneNXt56iG9sNM2
um977TvNcOcI94toSCszfgx0Zna2sSJ1MI3XaWnOJPZ6O9Gacmvr97mwwGSgpjPi4eylA5uiFl37
qL4buxF5gdZSWNuVBeOiuRBIcMDBho5i9RA7ElLK/JqIBlCBm7FB1hTfyJAArJBibi5xOevRxVGm
Z0D9zMfwQRcGhujCQH9CIh55joXH4YXheahh4adV+g0VoC/6SX0UnHBC3Nausl1PdQr5UHfpAndb
QlkfyHY72zi1hbJsU1RdeZ/Q24b3RmzBJejlt2XugGbi967xfWfK//1lBFeW8BJveC4wicfKLp77
QpnH44/8y0ru5uMOKXRQ4TmgtREs83RLsAoeai0mDLlxz+uQOrtNbRUpLKJgITxIN7vyiJBm2puC
c4zT2sdGjOndMJR3ubK9q9WirhmkRWaI+Zkuf7yf8Ml7yjAfKut8jYd+Vmb6UdnqLWWw9zTjZ60s
9xyCGMLT/K9x43vKlg9KvZ15OWajZ40wetQVtUNYvfc60rv+hvarPs2mRFPG9kNr/aeZP4EIXWjJ
RzLoYQMkChKwtOACCgUOqKNfSCoUSEAhBcD8pfWMAaKwfVnjJAjbPCEkscS1PJfFviqTw4yPSXNS
GGWaamH1B0mfnBRXDDUZNbGlIAeNwh2oiSTaDxw8LB3kOhMDHyvRQngfuRaYSZhN3Mk22tuJgf34
0EocliFxNNvc055dL+rAjgMDyLpjBXbFWxEXzj1E++KwQmuQCtswKoADNqHLqpAOWsc4lokjxgoF
fGgU+iFSEAiOlUdLUSEUHiKBE8FKjhcNKduG4BaKj9U7NcOKSUABJkb2QjwU+DIbhZ8Y4FBAy4Qy
r9AUiE3EuYBWwayBMYUCWEQEoW76Yd8sKVZBEBcerItZcY2jcUKmPjj04gQ2f64VRE656xQsY3Dh
wgDPACBNEayAGjk3lAJsuAaojUhBN9wE/MaiQBytQnJg49yOHqG84Ie2TU5aEejzXwztkzNaz/ck
PUgF+OgV6iOG+dHD/iCPeuSIEYLHdF0MM6Rpy3ygDnanw9Audx795m3UpdZ2qWB7gmEEjORytEEO
t6zTYZyd51bBSDBS59taAUpsln4UPu9RBLokhGEC7l15JsGaGB52MnPg8Ixv7ZQNdRNEHTFwArtA
joxqVoCUtfkwaVmL7rXNm2ZjDV11XRNt4SN6I6yC0yyslZYmhdBn4CuwXXxOJG4d7WXRuDctx9RO
9/3UK3SLqSAuGTQXD6oL6k7MJTFuCZ4h5AqwX6oaQXQMDWZt7qK0j64tBGTSGbNmj2ij98v2tcSc
yX5CI0fBZXqY+3auIn5nwDOZQtA0CkYzQqUxo3CA60xZaujlt86kB7zOhr9m60+OgqsN2gZYyLWG
dRPzidHjRlmcPJgTJXSP4zqb51ixpR8teDkZ3JwRfk6rTa7vOow80MqtjNUtYiUjYCefXTgXgQZ9
g74qB9LVdFpM28lzrmA9AmrPAL2nhOKTSOPaKqwP87+aSl7pLl5pGiFisvRXuqIo5qz+1quHlH7k
blG4oBJu0KQAQnAusu/r2KpbzSI5ZVoY0ynkUAJ7iGBejKixBR1uPWB2Bk/0BSpSyCKiEUSgQzGa
Uut1wgrIHdpxKovX3+tkdn6vYclokLk1P8JoxF4xPclxwiwx/7TXARj5op1a2byFczT4ZYX6NjY9
+leh97sYYC7VwJdWMxcHts2S+qZboOZBr9ORkhRLaSFKgd+UKJJTp3ZHCdxJZzC78ZrvOdAnjP3P
5qgn+yTEuDDUglZ09qgDipq+iFEd7KgViFSjaFKpVUJyF76rOFPJ+l0o7tQMgCpWJKoVHST9VcyD
ITiGHBHZZQF/CviJk85UIQXC/sWFk6lLcCbd4/ytNc3aj2tBGrRAIyQMurb0WMBvlJ53KAYShfUC
b5m7HE3F06r0XQpey9bcZzxU9znhAJsqmz9LuHcbscjGdzBypn13pT1J7E6XH7Tiaey+p008nRvT
/CiI065nZq9C8b5MRf4io40aExKYw7TRHsbzKqvjMOKx4+1WUEh/BCOWKZ6YqchiEV2wTa9oY0xF
f63junEdixRel4q86To6L+WD4TF4ji1t2eE1UWxxkLRylHeeWWH4ImsiyMGdwQkt96LNfwL/Sg5x
gyXNtR2GjAP6ni8ZvsviiQ8DrkOueGoavlT2ihKsXQWxao2uuqKvVWDYNMVjq2UU8ADBS5uGk5cn
5DqADZSJlRyyPOHWaJaXpe/CLfP6fL+gtewTACA4G3ae4sFNigwXD1xxZa9E9JYYMiztSogRU5W2
uLfS7rIowlyrWHOuos6Zij+HQ61SPLpZkekmhywfylcbZJ01kF3Wa9ODlgj3wBND1wDAnadId+hQ
WkBW0O8wBO0bxcOzFBkPAdcDFt13x0bjJmKYd2PlXUznJU+8BT29Oh7hvd+UyHNYn4JCLz85WV1X
IG6rJu+nBhfXUoe0BbWPvqYXNtIpCBaJydfMu6vmxESTemnjL7Yz7qsYjS1y4rH8mSw1tobpaChO
YAcw0FXkwNGzfqDKKoDPP5n5w6QIg4hnqWcVdZBMKddHIgmJUDEJkdpaEAqleZg6ZOOtgG1iZzge
55q+OYpLuqVBSZIdN9REUQ/5ELnlswsK0VZMxHaBjlh/cRIVMXGI6Q3MF1Kduu042NXOrMVjKZez
rThb9eyOxwQAIwlnJSpLWo82cEZdURq1kRJ9TnzQJo9Q/D+ZTRkb92hUC3J4xXmEXEsXWrEfExiQ
MSxI1ubfrqJD0jmNfSx94z7noOS34phIN3/AJHqpBEkMfVReyiE6QVws8I5BoARR/8DkH9NSWhbw
kgRVQ+jQyMlpVI9NxrMIzVLHQhQrvuWqSJedYl6O/ezQSY9fqUTMncFNbejwRZo8Oa4dLdVF+wjd
bh+i7H5zFyeAXjU9JIqzaSniJvHyOBYVhTNs4XECEllPk2J0Mh4YAnZx2p/d/OlyJzCQOIBeG7k/
OvQOABW3OOEhVOCnWKqXQc2JeoUeHTA4newvkuqfv//6Fe6Fv37N17dIYhqJ4Vbf8/X7r1/9+X1f
f4ayLdriWtB5FHgFwLxgTskByffAWp7+8jJ//K1/+5JS8VTRLhLp8XVpX38PuyFD6D//8j++04X3
3itaKwNfzpR4VccvlOu/XN8fr1OSBU5yjbf/y8u2YGI5MyXBv77y1+//+MKvn6QDPBsrAu3XS8e0
nngr1Bv5xzeqN+XPN+7rz2DdQ8dRnNuv3/75juqKh5uY4owN8SVUpFxiPuJtktYfyoqzi3Wn2iGu
UaQQBHXIhjm5jOyYMwZ9FDVsuoYQu2LkUEzN/HjnmA4sk9nwjuA3AkeH5hspru+yDi85K1wK8Bdp
/Q+O/MpRljYbttjJR8XKMo9CePIY3xs9gaNDupsXiKFOCS12aLCEomex01s+fh/zUkdgUvRbGxyx
rrjExQKheNFcvCbRRaDRG6ELqxFGq5jG6VBfa3P9zBTteGjsy2RYgac4yJQYrr3XSu3OLPCH5ivK
SzONpl2nGMo0KDYTUGXdZEFN8V9sTDvhrge9LFcYzDywYCTvnYglshwHQHX2uQHa3Cp6c2LCcU6Q
UCqucwngeVakZ0cxn+vCOE998R1nRUWIurs3FR5acaI9gNG9IkcDFcthekKTNsFKs7EdNJU53cdC
aVA/TXp5CyBqdDoaWMX5gjRna9Kz3Yw4Sbd20mL+gmMdA7S2u+UdWQ4nB+IZFfHaA31tKQZ2omjY
OljsAjx2pTjZI8DsSZGzdcXQNhVNO1VcbTH0OB3XN0gLz5Uib9eKwT0qGnf1bQDNjUECwLjwDcXs
bhW9e1Ic71IgLpYtA/Q0WWt0RzIgEIrXy86h4oC3C50By4QNPihK+Kh44YMih/eKc7QCE28UVdy1
sucJzLjmwBtn2PO+wsKhkeYyjmq/L7toAE/OpuaTnyP3vfJeK4a5C8w8AWre0OJsFOXccJnKF2t5
xzLme4qEbismevpFRweTroNLrxU3HQkc+LLOeZ1Aqs+KrV4qynqPtYmEy50K9sapUt33q/farfXJ
BtBezMkDWNdqZ8XDuz4Pjm8LrHxh77r7L82TUyPE/ov68G+ypIy/CfsybNO0pGVSKqHr+2dBXxxa
C6lmNKeWhaFLQWLvyc2YLCSYPHMddQfJh89Adk1fKyB2aD15FTKiKwxwVWw184hhMWCGIrZDFA1n
UWjeozVDDYrx1mTcCJXbPbEURP/NhYu/Cd8zSKYzGK3apkPf/58vfCUMwFno0R4ZBIPJd2zkGrTz
YC8wORswhe+6VDLTz+N7O42T02JC/vr3b574mzeP/odjCiWFlFR5/3wNCbJoIJNFckSsAT4kN46Z
SOMjlR+2ydXVDhUGh33I6UBrKBkG/QSOJi7r939/HebfxPUhFbWIMyVzSzjOv6RHZRWyd/gF0XGo
w2UfS2wXQ894XmcRnLr0bVyjKqhygD8yaq4yE/Mhodky1taxDjvtOsJaulDQb9pSTtcIwQz7Vc6O
LuLJtyKWaRSh4hq60Tm07JPsp+5aa51B3gHz8BbohMo3rXwIQp+kBo2HuWqCzKvcy9e/EvWrPl/f
/v2P/Tf3rmt4xGS7rlApY676eP6av6j3Mu7Jhzk6wii2U1fjM/CyxReRu69tRXda28vYTJwtR5yy
Rn0s5pL5fr5Sts+XsojGQ6FP1kHYxXgMrfjLNuVt2jocg3yNjcNgTE+Iyc3915X/f3n0fyeP5kEl
Nvm/lkffVW0f/6/tZwtR4J8T3I0/vvX/KKRd+x+WjZ7Zko7tGoajnrzpV9f/539o0voHudAO4ghh
OWpZ42H4vwnuzj+AgMBHUfl5Bt/Gd3XV0Mf/+R+m+Q++VEjPICpGF8Sw/U8S3JFj/z9LAyYqJNKs
CYYUiLNVBt1f7k03m5sCFygjFN22AmeuX2yJ0QqYLVosY3hMTTd+JAH2VGJkDnQ8+pwSdPMGCYWZ
drEOFLM08afSuRG57vlrZ5T7BFXxZVqACk2rZT+MDPojLMvOEO2ZzaZPFaqTDe2o4tINdf3NbEl0
Ivsp0dePcCiBsntTc2f0ZX3O1lIRRTowmJzxHrEn4L+xw+LJzQYEAg6uJ+C8N2kQp06JZpztKvHO
zkg3UKBU2RlxY++x7Cr+cTdjAdOuMZ5hrpw4Gqt0YEIAoAtGsUxvettiHknm90TWG63BE0nbtw+A
QFbflsVA1BJzIjJzZF9FNLzMC314UFj1dejX/oWAFYwMZK/taklL2NFF/FJGwODsPMiLtTh3c3W3
rI9LGFvHUTafMM4A3GcZrpU53xeJLS8pY8IAeyF2c7+uenFHpfPNq+OZ9lRMFwxbrldcRpktZ7Rd
EMWG8lXvW5X/ZR5Tb32unIIN0CaxznGsX9okffJm8bZ1K0n2GKE3meKNEshaxnV8KNfpNpC4hffw
aXLZSyPrS+DY7TWrqwKtuqS4g16B7j8SCFg+RMP8Rs982hdzPuIgQvG2tEN1ACUD7mzfTYzZPVEe
5nkUD9Y83sp2FHfFAJTbKfI48PgRDAetKYzGOmt89ADltodqd1h6SXvXTVDfWW36GuJTtJK1fNAk
inWrEdWhtn7yHDWweUHbclbT7xP4vXCNzOcu00IVAe3PMu6IuioMWP8hwTWYujYY2eegNrBp23w4
+x7TqIUDbe8ghkdH1lBVphmw9wIvvJY2A+C3CppbbcdnMWm/q07/Xmv6cliixnzUtRNJguZRGKV3
sQevPs686DYPExOTjROdaM8hFUiaHAVNou21kPTX3pHlNh0988GsSwmFqujwi+YfralnF0CGaIPX
/kwKN02acqjPepZz31OvIqA9FZjSTq53o0tmXCVHhitKmQJ7ICr/xEqfMmQoCXfWSYaY6Kd0OUkr
ZOJGl8tppPM4m4uCeSAmcToCcNsCBAWXkROBlIQktQB3qK0FIXpU0Lil23CCmcnHD9JKqxJ3B26S
XnW1vJaLoe3wgOVkf61NkIbqM51IKCFsLMByxjB0od+B/d4X6K83z9Nccs5rMeGHfX5smxWdkNNv
SwkgEb2S3MoG/p/btodlvU0JtKamdh9cvUAZANN9qy/o9EB4tYdZa9ZdT6hD0KubtQ57ogVLx9p1
gnH0wvHznEzZN5hn7QNe0ycnAqoSmubViCSsurA6M2DagQKia+1E1VtRicBtO6CsrMBXnp1vNl1Y
Vi7h7kW+PtJRXo6MJbi5k/RchnW8Nxn7+/Stc1p44L8G6IC7NI3dDUcCAooWeANhnvGgWSwTbVU7
xK3Oxp2ZJM01NeMgbcsPy2oa2BbkrdKC7+YX2jN+byXDtTJSRoEt/TI6V76mm7AgcXVzRF1fy7ms
7108wFSL+rab5pHa3XuTHtiitXTphtjFuwiRszrEQWKQrJhCmBusoPuhMetrREvyzvHm+VYnotiS
tBVf3AVUUUNJwugYqhcUW6bVWjHc95wjHrE+3xsNiiI5uY+4vbRtW8EMk5Ez3jWMtAsmcd+nMfYb
1MlRnRLCFK2AcmrIXjtwP+lx4eiwGTg3HUccmfTfXI+coSQJkpjKJTGQAqe19h2K5vSUhsZ9ldt7
KzaHq6M73hZoYuWzD1UXpzUfy2X4pi+s/OKXTp7gPapgeOh6ot/BHeG4KXFHRLMKUlRjmWhosUMx
kzq1FH1W434Seee9muES3qGJwxZpTru5Dpm8pBp80bSg+1VoBp0eGyjUmqLB1LF5oPf/QBxk3bum
9rLo5plpNNBZ1++M0IJ84cqdIWhb6v3wOyUKcq/p9OWzroovdtmweehrckC3sJwbmb3liXiKkllD
bwh6PMuz53b5UY/h/RAb8gU/zFvhDuea4L3dmjkxxGRG6oyFsYLavLUFqAIE0017Z8TFKcLtn63T
8rEim1gcvnJEO7Af2sY7RjbO4ihCyAwzDNcTd/yuD732UYlwLPNnVMXeaxM19mHVo4cEcNl2yGT8
lDJK3U5LcptRMJJ6wD8lkdgFqWYFJt2dqL3xbHVGfEia8i2M7WY7ZUV1qrN43I4EoQQz+u4AUOaw
x9lpBGCQDsAkquchH0iggKkafDmOpEmsKWXy3kVItLVHW794TY14TOtlIFfEL+5crMeo1CfwVAzI
CcqK7ibNY1xJZoYhwAmPjvEyiWpGJSIeVmYPyr9p3yzuoWia9g66VmD4IiRozrADdup6Z+QaZMXG
+G0sy2cxZOJ1EWedHKrXJZ9uFEaf5NEAxl86z7ey7iUC2wulUR+6y9poPnQZeP6LwkVPb3WHcd70
dk5TK7RDnV0NQuX+2EhcGCWxlOyKKWleFpTvQ9uxJw5Db1ADgNTJWlS/MTmVaEGAg67Gp9Ho9mM2
6eKY6415MTIzQcXATh1bDTTyrpSHth90er1xBfk0XX0oXtIfDJQURbW0hxwkzrk1yD6siojE72w5
6WEuDzzuG2Jcfjj5LQ/X8NzMjKd6ITHeNpm4ZYDv3H5E5dlUjNZa7wTMsz255n00WPqt7+/mrqbF
LpJTu1TVsc56k0msdh7ncN2LGOKA3dXdI8yZs8cCdKlCkyhJnHDgtjrnMpbxyWn0HjFSQe8pz381
a0NVACt1O0yPTcGdXUfdfIv04anvNBuLfr/Je5CbsPB18LFRoLlVfynSj9wEUi/75Wer25Vf4sTz
4x4tSyIJH18TmnNdS3fYziJM2Dqy/1HmYcDnvBmzqPjAUCH3BtZfZrRy+0VwY7BWb6u6RfMNEGXP
J42KK3qXzLxZGquh881ei47Tmgo83Fh8Kjncj85A8ZhOFyAc4hBO2Aq6FjalJRsJ7tuIL45d/Rra
OdxXs8CygGS+s6zy2E2yfTA17dtUxe3Zap56V6ue0uCrjMgYsW9XcUuLUuz1hm42DaXybWyY37O0
aSte3OwHtDETMS6+dBLWrpK6EOVATcLR2sSA6d9L+6bFqHms0Pq06csExXpAM0FurUi7R2E4AFh7
9ywVoZkTzEVHKGzl5Tkfl98myoUL0nsX7eXKpuASJe0lfUSgQ5Gde1HvhiRcaHGBHejbtH8oKLVm
a2K8ng4P1KzFpeBd3GJoAVltRfmBaJ1sq2tMkkcoi/vcdV4LowNAkeGWLpj+bA03szfzqPfnDCf5
aKI8tfIqOqCjeoF6rZh8xKgTK4HNkFYxEVD3MbXbpmzXI8EL4XYFdmv1XBGNwed0OBmhbN/Q1PMK
TDjS5r62St+MpkfPSJpjVp9AQFc4yi0mN2LRT7ZxIuVT3DWpQ193IlSlJYd5EzrjfCvoFMa05bLB
ro9yLNg76/WWCVrkSQxjKmnp5s7zQxWhIjATcexmyzxqs+eTWjwSa0gR3uIxJLYsw6Kdlz/Lki03
1MzkkpXQ3hgFIazsXeRTxEex2zlrwKkLSJ2KfW1izd13cq22qdpRumz8VrSpdfwqhrjeTV3NarZR
P3Wk2alTgHG/RkRoTqt3cTMUD+iqkqA1avKH4E4nIkn3TUzQVmGlV/7/KXfkV8BcjraQjkRir60v
phFtlgV6/asoQ54wX9IYhTnisQY0REoyw1R8pFWPEQdTzKUZ0uYI+5tIJgDmF3sq/ZIzke+5S+1L
p1l8LMDmYZgx0jowO9Mm4q+ac/sJCVSzc6rF83V2S99eQt+AuTTdyLASd63L6Un9z2SUMZeFAxWO
eFBCX5w9u7ghKeXZZTmOHb1HmeKRBTnWaE8ptvcDTGdKjCanqvSOmknhOyTU1BqBWwQ0V6hnuCsb
jZFdbBoHZgrX0msnJnY2BF7YsJKASb8aPkZ0tIHNOWDDpNBPrfm3iyBnR6xttsv77IdFw+9omTWc
9xo4Wpohmy4tmrxRZ667acUm4Hmy3bHdA2rRilPujUcjWmjrdr1xV9UCWV1F/t3BhC7vs2OSzBml
bynDFB8IR84WyzLAR+d3+WvqNOs9ZAx71zNnP/aohNc4SjlBTdPBAZiwwx14501l+YyJ9Q3r/ylR
6taIgnFnzKz14TLHZwscS6E7BIr1ugzy0GQQTLnSzxxY9JzAi2JIAMESEJpkLTNW1yFz2kMm5pJ7
iCnYqFdW0Wwo2MAdzFZO2AauptGESpdvzDzFHU3gfJt3IagBdVsS0YOcwRxP5Euhyqi/JTHx6rmD
VFiWJqqZcnnvCoK8R2upzmkVOnvZzSltA0hmTZK9DZ60NqNHmDg8Wwg60rnahsYEbVIO3bByYY6m
0cmC5gyEojnCVf0pJFnuEHVDtOgOSOMk1w5zFE7sq5DullHZtzsg7Ry4E4k4NuyLJ7rKvOOj+F1R
v/hjykw+jsYfi03jP8+9jd1Y8tJz+ERBafHDFY084DfwLvrEo0Y4LTjhRSNetHF1AtFL2CwZ6KAq
Lsz9YkjgZxCUofiWB0t4MdHeunvANUdhJ5xrJpLqqlnmyXGpVqwk1PcwWKN409k/EhP5pt5UvjER
g7yEfXtwAk90URATGrnpWbdxKDafjr386NYjrAsy1brZu9ZjhqK3ZDBKjNSxnrPu0OIe3A2uOd+E
MTt8hssEebzjWN6zCNcMk0tjDSHyjx+cXPmCfATfJftv0h2dY23Y/UNbPRBFRnBS3N+H7EeBRStn
19S8LzStAkzp5pp7l3Ua3W2P0Hdj28jv9TYTOz2aPSxB6y8EpWI3Nxh65ppDWLrIS4457NmJHJNP
BB5+4tYNwlC8lJEob0Q1HU3b6O9xkUGT7NE3OBJfjiy6Y1vezZVhXYzJzY8J1oSG+R+aAeHCsemW
FVEjvIFN1RUJxnGS5TTSS6nUiwlYbinudNrPSCB3fRGHr7HogkGvIWUSZ74TJtVOBd+RFvll9Yog
yersjhNBDy2EsQzoYN2XatoDVQ+mCSmuW6G2wLk1dGyP6QtYlpl2Nfvckh3WpX3AebOci3zarmnY
PYNYKTqzR0vo2bAM5yDtS/nQz9DYYKzQz3nNZoou3ZHOcYjCipqoYFGNRb7z0qxBFMF0iqgKtss1
aEJ78KtuYn2BzIihKD0xDJ2O2iofRdGJh0p+jEjdcahWD7Uo9qLrPXJkCnunsR0cBX6UdrDOgGyQ
ZJcL5hDDmfdZrSL3LM3jMWb2Iq4Dx+Frkk1vea91r40kq3IsvzNcSp6snOiHdCzOEMg/vnasFNNm
iFWB1O+m3Fer9sJEHtmX0z4pP69ttuY1M1Z9A/d1DFjkjCPLCiX7oxn1+WtsmiQ1AGMyPX62dkH6
HhVBkYzG/QR7fVvh7AzAY5U9oAMiZJyqO0ioEM8rPggOIkSxatzU7NV3hvppZ+UdA4uVkGk89cih
3OaYLIE7U+9Fk1gOEzDujRVRzjWpQa9JRL+R+iwE0jsHZqPdbaYENJZbYQ/1ewpGSPYpvSMzQxkH
XjZLrepsl+nv1Gr1qx3bJE7hIrZo8R5TgVzKY+Qb9J0e38HU8QZCHplAdU5K2hg8rXiCnQti7ZzM
aBjBg/X7L/xtWVXaoZHDU+VNXH+b6ccRPo2NOD8YY7xVaaaGcUucXPPJNoI6ByQeLdCWvdmyvg8j
TB4GKDjJ3wT+VgtNELigdb23ijk+5GlIid+5O1lpiCiqn3IGFzGDNvjf7J3JctxImq1f5VrvUeYO
OODA4m5iHkhGcB42MEmUMM8znr4/MOtWqbLKqm7ve5FhykxRYoABxz+c8516wfuGwnuHj9oi16/K
NcUebgyebgD05APxoIg4O7oZKpvhWn240I53g1VXhD/hi/X94ibLDPshDAHxNwInY2t9BMab7xsd
2Gr75EnHx5DJviZ2ob4TqEbakzoyyK33IATEIY0453mKo3wxDIYxmbg3YhhcZaT7u0H2xxjkIkZB
N0E1X+3xVxWcmuW47VE2I6JjWGsNzQN7YoaZLlGfcU58EnYoGD8q57AQ+QuStJEVHaMU54eJRu7U
s1+/KFUwjRyeoiDRFzUcA2boeOXTtSkHQq4b4JiNM9HaeAQHz46R0YiPCPld12fe2DHFyjV/SZx2
Jxh5eIMH9KxGEBiHyKC2zrspgNDqL2mPiKDNtgl2kKGQiywTC6KocwK6NOrDqFCrIp0A7AVGtqvq
OtmVUeHtNbf6kgzFECi8Fsb0UBCRScq6uuuA9JKUQKXM8/luUO6P3i68xySW3iMyHgyizCZcdR0c
OHZSGt4yco53TeawERTB2nD96jEEbWdQ3N3COXhtUtpejssIAX/l3TMfWRdQULbDPGbHkVqPsT52
xGKyDnkybAwWBBiMQCcbVobZFpmyO5jvJlNzmIDOFg929OpoIo2S+qWyf/Q9JBMmHBANhfjlJOgI
5DL+wPv1mYdgI7WTVKeirO4cZ6CwRd1wH4/FIwRWvaf6Go/ppO4odYJjQCg6hFewtmFfNFDJ2Xqn
hcnEtTKdY2+YxM538mSTcsQsuGZr3cf1gQBiDFY59RHPCvTFybrJm+99ic96KBeu+CSvY4aaE7Dc
N9eA8QwFaY8M7cQThzBMgyP5y5/djno6pDUxDynPIweoYxXoYR9jeNaC7I6+Xo8d6tAmZmwM/ciY
yeBbkrW+4rXE54gXuyFfEzMEuT1tZD8KRii71vc/jGo0tqrgmOxYHFPcz2unZuKKBOHRgDFzcrvw
MGWIPYESwGrtxYUKxNoNqsaR2SioeB3Jkk1jFAcb8zUhMIKhOTpFj+kV0iqPyt/pLl1AVT2G7s6O
PYSRcFtGqxhObM2H0wiCzOWyMbtFU6Lr8Epbsakr29hbGfAzNNM7ETt3KK4ToL3VvfJNGt4UX52R
BQVKNr7PpHdm3q9Nj72kJQqL6+8Vz7orbmOMIuuxcoCnEX9DSc3hWpjwxbEBbwIB5+bHV5SXs6SG
xaij99mUHCs4/6evl4BynTQUcZwqhoPDkDRbkor6svV3dp+8Foghy6LAMoY2NWv+X06bZae/dNEh
dQo6AHLK1cxp8nYTtvh5oVLuh7H6QcApT9EFM5/cxLX3PvtvYexnJ3PW6kBU8ArZaHPSywuQEZwa
4QSUOUcNLEhfh0o+dpjgAAV8vTDybZfcMe4Vb8KmYRcJ4oT+5stIP5EStS3C4XsbgtAKzORRUwfh
voCfCXOTvYQiTkeAw8ekQtPQ0xFKyU86Tx5yIBqLWBl0dCRWTuecmA4iclxSvfDt3UzuaO0pdS1y
vk75BAK6B0tuApiPZioMI/e+B1X6Wah5T5zSEyqyn74wdqLoA5Y3LDJ4Sjp8Vo6TETYnCWhoZ4bi
xSfFjBjTGrFOP33YIUPK0sP63qf7ZjSuzehCekAvNrvIqBa/+mlCOLKCSdcwduMHUeXPwprVBhw3
Mj8Q9yd3vPLJ5RFY2LfdImxzFPgN1fjnAhYzAMVy3jOf4MMTBC89dsXnYgaaQdbCweYQOOpKd3BZ
C383l9MzUkhr87UjmZuiPlsAGTfdHaSySdwZbpe8uyDwY4Pqw9aNcSql/RSSx7gThrZOIp9eTLJA
tyJqAbe7eLexC+wTY+DMxrT1NjkmvltxCqSvNlbClJuJFULOkvUJvQz+VgKA0CRmwNykPZI1WyzG
JOb0SxzbsLxMTVnvaDUf/vhcwm3hBIWbhq30WUX4TCf9lHmfdvtSR+GDMYGHnLvqG/7rgcmFh4c/
dy5uJuz13CW/8N9ulNdOG8dA0WJ4wlmZuLoYCy/Jgq0DcN5v2eso6/AVAWjwxaFJJJJq+Bk7eYs3
IgSHCfoYfZMZ44tlhrhzCM12flCmeI619ciMw2ivboZUPTBxXKddCtpIed9cs/wQUc/Nm5/7hALY
eRyb6xyMH8oj18bQJQ3O0L8Zefna/HDDu0w6SJr8G9HEwarvlqbafK5F86hIvCB/Fqp6/1C63SYz
x4XUT0vELMjpuo2QJEtUmfec1KRgGu5zyG896VBuBytODrYX4cfxy+EwzMaaaK+gqqwj243ulIUm
l9jJQW41SIT2HRXvzISsQqOcM9Fmybx22gjC4g0hlPG2khNJs1Nx7yYjPgs2Sei5TfA/NKxQrhJQ
fEHA7C5MmL4HD4lZMY3IJX7aJrlTgKpmHuFTBA5Voq1l1YpFAneMNcyb0OpZHS+Rjow0xEnb+aqc
nGzbdOPnF7gjP5Rhu3FrxFisTHn3WM7LySKWfVaHsLa9fUBDJJ12OFgTErMwQCuynD34PouTiNWp
q8qRKZppHPDKIKRLd07s5Yceq+SqrCraJMv7zEKj2ZoB0thVZgK20Yy+mA8QIxDTVHpIFh39RkEM
MdivLl95hB0mJSpsWx6COiAaVlrNKfWndzYTtBgx0GN7Crg3fBGf2aEE26YQFZXSoE7gKbPdDNFn
yZkZqSeZ4XXk91jFaV5yTLKKsnrEFLhyxvE1k14PXmt6KZcv84OGB17FT6cx7qkQMAKk/kVw/nw9
7r5eyiWDUyEZ3sa2e4XmjkMy5P2hdiahsaxODd6sygaNE/gWBXERAg1WwZazDnT8TEKpl/angg31
8t1WPtc9DObFtZRdUC1U6wyBMlGaAcpM/ggvOJWqu5TtnJAjw42O2umbO5TbIGKP1uY1TfPylF6+
869fQbvo8cbDlQb6OhbGGwtM5NV59jLeL0JBhwtblk21w5F1LilnFms84vq8waRar0uFZDHTDzyv
IK211YNXxGpHUzqfbAGTVkgMuXOmb70R618f96+mzr51Af7gaBrITkspfzPTVHTI1ndvqU7srWdx
PFs5SzUXFqVBeXpKCumefN3nxxogsDKlRbLt8GLbPDM4zoF8+QnzeI/8gzpVGYDgSm1Tl6hqO42D
Ter5PLpSmK9w77wTGPFflbKPymaOOc7W/uu5zQCrOxrNN+KIn7DdX8Llk+Ja/hkA0AFR40ODDmev
4apggErI1uMMQD4/XbomHfcEz4zCYTlZOntlVS9THxNVEtd3STueLSZCZyVCUAa1erDqDNgN0UoU
u+MNP8kWIcDwFPTDhcr2nm4NEr2NcyDzHGOtovyXLTkg6JWBSeC11XP66nInVV0J26qfbgdVHtrX
RHQminJ4cfmwhKoEfb5V4mczVFRPBQZ0Tjp/H/UM8wbM+zUt4Cpxm/rCRLT2I1oWIoB9E3G7l5YY
JbDmpCmmb70M5iwNZzl5qmKD8NAwvOecwKWZMsaw2Wy7TLZLyckog+bYQfTZNolCfowPluFtdi0y
FO+GY+xrq/L3doJpJZARLpl4UmvTMHZdZoujcBuoPA3jgsx9j1KEikJSxOjp0rMSOdeRyzQBxU1H
DH0bIAKgMEnr7psf598FP+KV406w8GTXYGBm/zz01UfumB+Ll9AiDEKUFnyN+HsukbAUE6JeSHnD
cVzCf2jYG0yrDu+OND+jfyjM4UjHI3lKgvwQ/U5FS0w525qNtwTg+JPuibGxXrxBTQfZfQppHKCz
+UerRAtTkdfuSfsax1y8Vif1XmYa/nEVP2kWtodm6g5J70t4Wz/9Au5HqIKjTS+5ronvxuX9qy78
9M3DK451bbFrJB/enrSKYA1xJz0MKle72bJ/eiXsXYyJetVOK6b3/jkKF1vmPMKziMqj1chF6Edu
jiDLYK1wzTFcNjcsQJN1i10POyW+U185L3wIIC4yEAoXRmK3CAMC/PvLZt73sks0pMHBbB9Ej3TH
gJ0wIUpusFVzU61zEXwjD434gl78cLzEAyaZs9vGsxvBnExbUMC9j+k2EbWzM6B28Lk/erYzsCGS
PpdzCJg0Pda4/I9IsKY1SobmrsMRGmCOKBNzhVv4k/G9fXU7ndFK3bazhG4SlMYewsE+IjWK8LP0
Immw7cwBcxQEew4o/JAFwWW00m9ZdyxT8ekTjsNDb0Sv63lokkRR7n0bFDeDIU4rqhQRA9m7ddGn
Y+aCfD9P53EELa002Z41PK9RodqyFLIxU6Eqxxu5sV1SC1tbt1hF9M/+dt6OEfM/UvtgJCiSoSGo
syyfN+NWsECDGKc+zPrJ0lZ97AY0CtGI/5L9FcqfxU8oGgeEB0OuwkLmkuT3iCvcnU7SmoUyEoaM
NDxl8DhKtgwf6aBw063ZytDGdywd22lg3ziw7srVeRRLt4ZCp4iIjcO1hKf2TcOoypyOWEYH8zwE
bWrqkK7DJDjA4tAwFMumJsm+ewM+cLF8Y3ZJ/Fs1TTdm7qtD1FTVOgrNT5d5cCXOhg19GernU1pW
8jwBJ7EqIiZ1n0AQNyiSecxhJANODFJgwvoQx3UHZqd6oMvjIS3Sal1G81bCHkdnjRU0RQdUE8li
Ew4dZkOOJS+7zxgUbOACfcds/zi3NV58iNZlGR/JPnKtjKEpayPmjliIuyO40Z2rxvpUNObWmURy
aDEJoJQxd2Qssj20S4DcVrNDtc+uUw4PRh3gQeTTUSb2icVouq5I34yVIfe+zI/2KMo1OssEy6+J
TbWRP1j9WkSFQJJvYozRszleRRxnm/GBDqc+2Xhh0JhEO+XOH1UE8q3wiYZK4/HNKW4DYJ/sb9T3
dLCqjQvladdF3OdZ0b8j/iH+rcV3F6femUWwsU9xaLp8yS51ic7IcR4W0YgMaflTBjwgu6ooGbWh
cmoLAPCZiznEKO+dLCcKtPVO7G+cjfKnX4UIx4OVO7eWCzqQFqKhcGw2lgm43E0KcmmC8JIM1cr3
W3XokOdlaQ9BkZALS/UIyPm0llU5bIhxYdHM3mITYJ6GtzqvyiHbBkbwXpv3eZvPcDv2M58oNVBa
DzjzdlFclCQS8iyyM8GsVw8EAQrvBt2YBcQB9kE2m7jznLc8nbq123QIXcD4ZzHNvW0SitNEbHez
5dPQaLbwqUluJkq7oYVSK+KnzpGvLuujTLXMV5CJuhKIlx8/p+gQd0g0aNP5fCAis5p7K3TDM2uq
2wGy4qpKHYAbGLxhS72GXuFvulbv4sXn7Cgyb/EvHJYpPrAhhDHQHbC8IKMw6s0M5BV3zICLQYUA
nUR/rcr04uux2UnJx8ZVtY+4r8IMmEWnrB7Cu7qc3uO7sVM/rJTbdSrz5xJ3xkr03kcEp3gXesQr
hik+yxnCK8fmGbW13OZ9yz2BGoyUBJq3U2DF27I6t6ziI5PnsscqjHo+egGjAG7GIpM3DZhzCrs9
DflyJ47U0Jx9ePOjpUKvRNe359J5RjzeHsVSuWva8T9e/vhXTePkQHDCg1cWJxKyE4Yc+Ii+QH4k
2eSnrxf5t1/9//430pgzwh4EiG1wBKHL4NYv+vzUxySgipE+c3I6SaCg+yhoCZMC5X5Xt4QnJASk
x+1w+vpV+Ldfff3rv/pvX7/l71/xr36LUiPNQkQ6XaMkHOOoMldxU4cXUEQuwRqw5ETRosyb/BnY
EuOZcI63eVg/q2GBIwX1JYoJTfEd0r9V5Z6hczEdcUS+U8iRIbeqT9UjM22tiBDwLRqi8uSaPQPB
ibVr1zItHHoCzwrKtYawxnGiJum8cLwMBjzQMCPF3Z7ECkUpm0rGHDar2pXqonPA/59CdMfoWNbd
fGDY5n98yER6BGP/4syEVyI45roG9IVTtXtbeQTkym9BbHWbycevRIi5bciYU5JM24GekOG7PBW+
+e5ydBx98idH66M0/esU+HqvaeGXJbbRDd/N0pFnP2o3smUJ6mjmQhMkzSS81F5sMTMk+bDvURSZ
DtDDpaJ0fOOly36JxsseB/neyuknw9WQaFj/Oahah6H6tLeatjwVCRE4wCQ64uVMta7dfVJ2CrsI
nf0wFp94gW6pXXgMiuYFPTRz6ZmjYHLTO8qFrUtHtAqlTraR7GAgr93eeEBFBL/atJ+H2tnTpcMO
kiB2TDP60TCgIPs2Gnej12cHs3afcgPUazsME/6sqMWk3l+sOXt3u+FxzCgchB1R8WReiqZHMWwJ
grMbdtY+mmf7ZFmVfeo71wbu4T6lhoRetHR0ZCgTo5voEWL15O7Gur7DBm2cKuJuSPlySPVrPyub
G7et+AOLxjJOxRgzyLoPmMBWuq0J4byY7KpXHJpdDcXLjDZRloTQYPHghmN2T0bjY+i5Det1Exo/
GZ8ElI/65GRVgV0+q7akAagj1mnk74xTBy/dQy5z+O6YpWcZPGrCkz246Uc39NLz5BXbNlmYqUuP
1xdlwv6gJe6pRivhFVwLGWC6U3p+pVFczS3JBYE3hAcwaaeyTNB8j/Lw9f5lfbEczQhlFHdsy5lk
Tg6dd/aqk+Rqj9Y1HtC9hS8QPpIzKV4CWQKDZYbSD11MvWMyfvr6gzwb/zTviTyhSxI6xq5lZtCH
pCmh28BTPTOLBVQAh3ZyfSybJtB1b4BRiQEH7tvessXE0goge1acE7K0rPQuzuNTkXX8vT0zfbIo
Au2sDdsH2GQs4PM0QONK9594O4q89zqkF1S4zjJ36NekaWdwnka8eLeuLV8BcOVry/O/NaW8sWJn
36b6fc7Tt7Hu0TSCSdGD/275oc8WO+4eSfheiVmEpy4EImWzMlOWQvKcVoyK/DdZdWKnrZjhfjS9
J+Bl2Pgzj+rBwm79BdPjilA8Fnb1U2R6DzAxfugQMqxEBbd1gPOeqOghXxjj3Zy+aFd7t0ZKvU77
sNVspFhNu/ElS+KDMPxwR7xSeBu3jncccwKOvezUlVCXCxB/hy6q2TiSWORjdEDjHV5kJ2lnvjkL
bzqfv2HX3E5AO0ZGOQEbxxJRx66Zwvt06aKA5ILSmNEtuGwe2DsS4JUOTy7ZGDABYpyfy9YBUgGM
A6rznpDOrXTT6WQuH7/WZlTvNVz2IJ+xkDfdOTSBNYONUmtBRUr6so72hLLfhYHD3qqMX+NyQb8P
cb7BTVHBXSaQnud2MHP6mZx/0slgTKAD7hy2DtMICQimA+QkHKqxHXD885QN++GdsKXxZHXj8MeL
V85M/E3mBoTz3eYS865kE+FaiILS6pinc3zyW2JXA1He99I+tstC4+ulKxGo2MIQ6Ab9l5EszBW+
gxLDbASeuh8/M1HoteshdYZRc6ZkKpLlCZK0pGwFAL8pFHFODMBwWLU4nWDstLzMRc+IsGWz+OVG
lmb0gg+QCUkDCTl2zO5s5kvTU3+aEfyLry9EAUBjtZxpeAp/gd5u1/CVXsCXLfgYFtqVxc6zr29d
9E3vZckGr0Rolvvja71ssAtSxzdiSD6RS4XHfoFy9g3qd90phoGR8YJeMZv96IrIuF2PhhroLoCQ
DQ05g74zsgcQJBeUbt5tGMeF59n4NTGvp5NQZ6eJnIvXstLOZ1n/dMttvk5tULlqkDxVrLcB4MIe
QABoqsGNLomqbpifQ4hk2ERdBiyK77728uLB1/b3sbEeQR3O70ZRnD09jD8zK7r1roM9h+91xk57
NuDPIgdAnezGzYat3YsZApqY7WHXx0zwJywDc8gS1TPL6M3sIB0Odv05Na8anzD2aVKClUO3NNgb
lVu/fI0YNS4CYxXXbrz1e5PeMEewhc/Y2MgQkIkV+T+TWaGjbmdYqcgAg2LObyeNRLSWs/eoFwm4
V9TuhxyObdlcW2E/OFVEsk8dJMfGdRdMzjMzKhZX6eIWyOYdyrhvdnxVYxQ+5bVkjB5BxmSpz53B
yaar+JuZ1sHZ9lFTEq/Q7aiyyyOAYEHJVTwSfoXxQTToixtBO1s9DMhGlWf1P9zWHXiUePVTGZan
mMoW4MSDM3XtDdHa2wrI2CmOJACdEGHXBHUPB4zEFMXP0Ql1eQyApvfm9NOz0ps8gGGTDHDXqvDo
1ki+ad6dXTRwobzOsi+di2mZo7DbKxQWj3i+6HPxNP20g4OcjfIwU+FudDB35yC0ccx08lrbSLXH
mrWidpwbsyv2UzFUt31owZBzunCfmATvjozbbl1H3LfIpZEvN/ktNEy2q0sETl8LKH5pJ98bkGq7
KDH1SS9riq+XjJ7wlLwO0Lduc6Bot1kdOQC0mK7+8a8M8vdNq6a1Ra0yqXm4um34Fk54vDKXDU9X
mg+x69sbGIDoqaqoJOaoWmwiHjmdYbuGWa857+DM2WNbrxPfaY+tbt60npObwF6uecnkRiVS3VSJ
8Wx3prdlDpBv2/CX1M7yiJxeWAcRMzmTFdYr1NI26+AOXys/HlSOTZkgck1nMFe2DwUu2FnpcIrC
Kbm6j4OTICGy4YC5RYdAwhvTdZ3LbYO9foV5g5LYVMySSkwz4AkbyDS5u3V9oAC/+Rz/hRHb/ic/
s1Q2fkYT26CpMQ/+ycPbhX4alS2oK8cEF+bOjXnbt+IUma13z+UCG5tEJ0z1RIAyt9k6agK0LNj8
zzmmFEopxOzpFKUoWuKXntxGnvOpSQoysSTIV7Js7TqAI4fS+qsVykpDc12Qj7IJygbcXgS8lBIe
xQBG4Tb1GrwfnTxbCTp8ACKCQYIgO6FF22KW/nuaW8Nt41Xx0eysS+mDtfn7i5vlzSENuieih9lr
KeqkHgUcKU1gj+eOJIhSyIdOg0f895dR/ZMVWirXkuy7lHYtLqX6R98lcFbJjqENDu2gP8s+kO9d
HZMEZ2EGx3TjMOHoo7f5rZwaND86tTaM8a0H1I5AidIUhpBKrQf2r82FSPYdmgUMLCrD/sKw+5Eb
FzNOp5/E1BjHxAMjyUjuOiYA9Lj2zZbM+x+prJsT4uDwfglRQXIBia9O0RSNc/YiozHfqAJEK0e0
XiP/9O+07I7uCMkQSei1NfHpqaaCYIBFUzOLeXEhif0H67qF7bZkuBsU+ZJTRA/ENbJcSkDTwSar
/+ydzi1szSG6gENn+hsQeMTB+yS5DwVvNzYnSkk7XqM4as+9QMoa9guNTuwHq8PtrqY7P/fI72BD
oWHfHL4MbLHdVgc7sL1txr5x/WmXWXBxt9U4T8+wDe5GkY0bP0HLaPiAHuO4fzQGdUbD8+8/A/y9
//LNObxBB7mwVMv//818mwPz6HJM7wd4YOkReSnjU8JprOgjLAkFUkFRcSvxg2B7pXbwn8ZVaUTG
d7eSPLsKiuA6LQ8qttNt7rJsZX/ar7BMiefas4eNrjNG3XysVs0M0YnRVXMJLJ3+9quEzAltWu3d
1EH4Msyk/dFzRDpiyl+d1q937h7xz3jClSvv5qLJN0Eg9LtfZsdMsY3LR/Ei2vid2Mjomeqm26c4
YA5Kd+ZDihB8hRYJIeYwARQIjFemPs4jVglALnGktjU9x7oACbyu2JscphSAprXhzpFnM7zWZKBA
75TuIw89ohbYEAxVGt6UoFvuaGY5EHy8lHU8+uemyl/7xul/9iy7fNV+FOCr0bgjBTXth7ZHx5Bo
mzRUu1WPJbP8fYnH/uTSUG/IB8KmC/eVKql33qqxuMh6tn9ytB6Yfvpnxxkx1Ea+D2TQDZ5in1yB
ToLIxGaH44LIVUyXBHNiMozDHc/tejcbWFQGEnXL5h3bG8Lx5si9i3938NobM8blosB8WkNdvuXa
gZiGSAEtljrFoZ0dWque9jZ8D2DkpkZZ1VrblDID6Kb8H0MZpK01/1ieKYSWf77DWPBEhoUn9+Ax
MD0IpMsWo81b3b+mvXmNNPAQFdTOlmGieU5lQiZOlAQHJPR0/HDIt/Wyc4yE+T2zmfMqdnd7LdiT
iwnIVzZNUEQWsHiDU6BbVPVzS8RkC/otm5hBNrW7tQqP+b0fviNsQ7TBdHStsvlWtPzO1B3sQ8au
8t/ffIu9/k8HC2oKXG8ORApLii9mxm/3nmFXxtyZOjzMurhEyWRezCmC2kRUw11gd2coIkTpBvlT
YXpL0I/onuhoCK4mDHaqm+7aKDyWvYbPMtnBLelZzjKstJDJ4Fkue9TfQdajHFyEkPP4TeL+W1kG
DsAgjp+5iUr4NCuR1A0wofBkFvaBcXSyS0ef/bSu7A3x8/ausvcN+6/NzDrrP1wC6fzzQwgigQJ1
hN+D6aP8ExdE96LEEVyFh94s+8uUBu5tB3ZYZuabo9v2fg6c8FQF0Q+t0G6oqHwdIn9T62DcOVow
kMu88j1NLm0vH9MpQcWcmdZTpgMC2iEQuTxEznZV969e9O4jU7j2Q/+9GoU4mNWEz81Q4sWKNakY
DndaAyVvnGDNWD7yfdbYYZG+5CzeLnNUvxoBIYaRn8B+Neru0dMn38/Lp46J0KbKxvJAWtU1LcVw
qVkh34zB9OGKpkdmSkIPQEjCZZ2XZortS2sqdeG8fEtVBHTelHxM26h9QD9k3cAauDOrDrhlkGEP
GYzbDlfReg6UDUZoLi8Nq5pNO5m3X9oSzuxjA1KE4JnRRR5SzQ+lLR/crizOXVU/WFbr3owIoh4y
msHSm1Eco5cEyjmcDdCYzOvyaO92pB/0s7vvZu/ciopVwSAijjz33iZ/ZG84LZCTNlDbwUCQik0x
KBUKdF26N6ZN8IaNFm87Ii3bMf/41JNHAg3MkxUWMCjTXepf00xemDiQo9Kn9bZ0URI3eVBvI9r3
rZBZtRldjfhOGskuAsd4ha56QHKKfC+iLydMjlmnDAg9XbK30HQ38GcZmtuh629lJc29aoG5pS8U
V9R/0AEht2N8br7bsmTyNU9Iueb+XWir2c8hIhSckdR+HQbHMoek0Mf0DfUc/qpS84puE+i1ZV2G
jOGowmHqIsxZVbRdV9iM3pYIQWs7TgxcokkmrNZztIAatcUUiSd85sV9Go7RenD4ytB3qNVn9wWl
2MrS9H0oTJ2brJtY8JRkyv/7k0WaxB7++WjRplaOdJVUjqf+VCKH0mAw1GtjzzZ1XC8mQvIAfX+N
otuEEKY+4diED0ToAgIF4bcttcpPQyg/+lwH0BMY3BkxXInC88ZrY5jhsfN4rGWh92R7bnSoQRYA
sh3kwbKc1xZI2FgSe2QXdnOBaYd0r+qblRWm7Z3nG2uPWA0avCtgyvC6rPvuKUjxVkhTb6Mc1S9M
TEZWJkj2vgUb1fZ8XcA4ZdR5ylPISm6dAvFDbw/dhggu+9ZWGWvzQko2w8U31uZMqt3iFp5gibqf
z2NkS31npi0sWicimGQg73WCXgM1tH3NBlNfB1jqFm6zxae3y8JTZnTNDz01x8hDfSuNq2l+Z3zR
H4yCbXkR72aKiDtNhcuTZBgOwEPQnzhwgziQt0PP3xKYAKshes4HywmubR4juaEFYzU3HeFe2Jsv
H7ytz5bDWC/1S6IRmdisUmfwXrDR3iZTBZ1CkdYMdIHC2zqFtocdsNXVAft8iDPBs7YKG/ZqrnLr
kuSU5giTIPQMa0mo3yJzPdUpypgBa9LZyQOxQ8a+iNoWJQTiavQu9lOM84bJF0DQ3keLGSfFDJg/
qe4i9CAz2ApYRpjxUEkScp398BKEAV5sErHgm2fQXvPm6xP7v5if/4D5sUHR/nZvb4hZ/WtG6pLj
+n//a/0tjTB85dG33zNQ//iqvwJ+pFR/AdQjNQ9RZdm20n8D/EhT/QXcFmninkOfbOu/A36U+Rch
XZOEUmEu7Z+w/g74Mf8C5sylKxRQzkhIlv8TwM+fjyKwBTClJA4hbVHsmF9t6G9VTjtbyOa7brxD
mORtYUjsynYkrE8gYgoQlT0XtBf0khEmLgxxiEt4Esk2KveRzyDcJzs3E+mPADhnP3psca38jpQX
hreb2DbzSyY84+Sr6SMy3HJP3kx/HD11wBj/PLjueMHdNTIydJ0/yFT/kNv7f2AIXYsob5ulEfzH
M3Z5Y0p4ptZaCaYRztI3/vbGYAUvM/euvyOsMNsPREGbrfoxq9o+8KDMbwqt2STCnoFnYAAD6Br3
ph5GeVeG6mcbziVNbH8pnBK+qUzzg9UZbPSQdd7WSbkVQ91ddRQi0lRkNskxWBwCpM/5rv/ZJ0N0
AGL4UOhOPumsqNfSbHpG/yXlhpu3e/aNv1oU3EgeXU581aJ8r7CQ9Hl8tjqen0mLm3JE0EZoeBJg
AJb+GefJ1TcMWgW/t567kYWBp1V4JhU1x4ueT6SfO3PJWghMGONJQnl++3Bf/2iqf7+mDp/V359b
X9fUga6HL9emfPtqV3+/ppEOXceb2rtgeVr3XcguvlfdNmh18ETO+dou5+lkzIpvNjKiPU+wj7YY
Pl0VkBXrVeaZdSHBEhBE+r6zDm0BqTB3mHZX8b4ekYzETpo8yKBecaHNZwyy1ar27bcgbftTzzm8
6ss+Pwej2AYINhYV04x/UwxPSVEDW3LixzENc4flThDRabKA1IR03qlRhvvK9usNN51cGYWbXnrb
3yxr9XhTSc22yBwkgh+upTdfWQpnL1Ngb3qNgr61sbQlZESRT3PSJeKGaJrbQ0jjCMV2PsRhm72Y
7V2FbeLGQjQaZQ6Dub+9fG0ipimO/lN9/qc6gp+HVpbQfMopQvEP/mlGpDGUDkaZNne5/T0hZ/iM
X8bi0sXGoQ47hCnsG8+9sp3bsVfRfpFAO36+rczwvwk7ryXHkSzbfhHMHMIhXql1aPkCi8jMgtYO
+fV3AdEz1V12bfoFxiAZFCDgcD9n77XRIpDxY+Ty1ipLXCK41GZIkhMyxqoSr//luPnHYcOa0dGp
knoGYwyb+bD6t8NGiiGwyibIb8LQmlPMMiAnVmArwz6iQm97/+Xtlgrjv5WE5jWq4wlDUIWEp+i4
/zj1S47/qarD4rZpNJ2MPv1PpagTa/C6tzpS0tuokhwsKbV6rK+sscj+sIFYnj2hVsFMt3AezdEL
XpUpsqPoMRmCtIH9tMKXpL2iyuhWfo3uqJhR4403Old8kvWuNOjeNpCHr/9l//2jxsUX4lwzpEEX
0bbnq8l/7kDHMaMQL0d0k5b56RDTdHZCDn5MEzXDVVCR0Zig5XJIRWi6UiMsiSDhmtXrDsvkYxQZ
AcapcEsOYQ6FidGQPuf9skks749OmfyIkiLek+oJXUJMwXmYcgXVtd4ZLca4TufbObhRdn2LdtSv
+hPZnpj1s04/TRrhwyKqrF1DDfYmHB9Z0hQ7b3Rrw3UYYlPwwxttUwc3cjpr9NUaGE/DEFAyJyt7
lzSRZLjCNYevz8Ikx3x80p3SXGtN+xdS2PCm1YBCfC6oCEwj/eK6YKLLMZkOgZ02Z79AGFFagIz+
7/1OqPh/jnfzUTtfHk2b2HEuJPP5928HrrChBUjpa9fRpfowMMHSZP+A/ve9J/HqHFJ7Wfe1S8Rf
OP5OdDf+Y2b6hqSo/qtKWCzViYVtQiNFMekxwSsg7Y/xqNGqm5/bIVU0tfF3C7sX/PQRb1kMPsHF
9euOyLvCcbyvUkrdtUwZiQBafVm671AJQnTvsvyvWecBhHTWLJbvwaj0F3IO6DJZ4HyCXH/qDRp3
o1FhAZjcjlQHkaPzE9UutwYUgrm91bS8P0BIqajK5CllDQI7/PqjSwYSyhHLvlrOQ200w5vbSHUV
+vb/3sEGXfx/7mIqLIwINgoFCrkUmf5zF9v0lVEBKvOqiO1eV3qqnz2Xar3ANEHGRqTDr7RdNN48
sGwGF3MoFkSeU2vInHZ//4/ua7/KieLa33f921OkE6PRWl7871frmgy6MXVIVrfz6y4P+1he/3Xz
55m4N5HRRqSAc6Tgy5k/jNbX2VHDJ/Fv/7g88POWywcMM+ET8GC9/txnLp/g7zcfvYQfw3dacQT5
vvn/fqe/n/2v19V/Z4E7nn4+w7wXllv/+Fo/n2l55OdN2zK7I5VJr7uWBZsraIT8zw71rdol8mD+
e3lk2YzL7l9uWpyyLD1QOhKQ1dEwRIl00dDeRyx8DzQpi6a9djpDX+cN5jbWSn+nupZaLPPY104S
NQEPYzeql1Hr/+oKSydL17zE1vQXMRE26djRs0rCr3RQOF2S4bvEpLSJ2y5e945LxN9wbj1Rvvit
c4sbKsNpYwe4nPM3I2K6CizmSh7WNiLSct+iwOOCX0IXSyn059oWTIy5oiqKyEuheg4qpglggW+G
gRJwHB560CSIY8iqm0HKvc0C1odsPSl034ljrQLXSneGj3HEFcMTGsRw23a8Bkh6vBjxH2Zn05pK
oblFNGjlCCJ6w35rXONmR7+ruLt1iRNfwe0d+dnULrHrex17egspe5vEULcFFMt1ZmPFclptn3Ea
QLd0o71hFo8wz7gg4eHk9P200k83IyNTjiWRGh0hUWZj7SsrxHVtId6iGMCnQlyVYScrUUJDmCgv
RVLZ2waqxgro7jtwalby5ikxnVtA7stZU4KuaTFuXem1h9qut01ew6UHAsbdyXvi471vSAbS09lq
VD7h4SOjz6YbGgDlrDCAQz54pPrFDm5KVPAN4RIdBhb/2fdIQUCZiayt3+Zt98sZhg39owTKFCHL
oHXNO9P6TBRkmqI0iWYrNaRbJIU2uGA1O9/DlKNlJxgZ9Q0TgOhYlwfSVs51aNsnrtjnBBHdpg1T
SoWgVGSisx8cfr14+AVj8TED9UA6AaPkYmQjsCTQNXEcnYo4xoEDLHdBu/gwpFrEa3kn8bUGJWFD
MBICddBjyeU9rC5kK+ztsfOPbRXHjOo5e1oRwk7mrLFC/0/ySxszuwHDbSTOi16luF7IRUYLtcrS
oV5rRtOiVC8cdj4pMzQ4jrWDTTgjGnaNJPkvp09O6fCK6+W3XbTgoSCUSCt+zCm5X1xaywVxlmua
4u6u6tttbHTfcFcvqQaXQ4seFdd5WFb6Ja+Sp47UoZjKYWTRdyMrxlhZ6cHX9LNK5esQh9VdXyIP
Dtuan6y7ryu73ihWepMonkITLUVL849U0vKmScgzRRx1q6jR+6sTeLuusoITlh0QKDnRLeVeuFGw
aZAFr1qB3F5FiKDGIZcrRQwXSoz092TR4TFK1RPMs55KDORYCiWz7u7WZormQS8ugYkwudYAyI72
TRoCq6MDUsINjZUH8ObU6+Muj53vTgvAitSEYTbJ69hquIhpjBxyAz+5P+ZbmYhTRqTd2kJJj080
eLAKHwEf3MTQ/8psTW1MJhtwE9wdq3V1EmO5c+1gvHXPTpzemX24FQyIMOXBw0wTiQINKkKa+mSG
NZaxzuCPAgJonquO9aA+6QhYCmKTHE5lUIyHifnlysauzGRrF8feS28H8Q6g90UXmEWUUX1wDM1a
YbpgZpJhGcT0uar6CZBYJT/osxAFIMEhIcYzdlZB0iIxeCiwk4trF2BMKdRiKrOeDGaoKy7bmPTI
l8KqU2mb2HP/9E0FGErSidMi58xy6Fum2bqY9zQV7mlrudqrFkFzH+3grXOsPUuxYV2iBMRhspcR
yLQKRF0XOIIBMt3ERchCCTD3rCOLVymroim24oeU9DFUIc19gyMjnkndNbEqMjHrvW1DxSl94iZ9
5Xm7iWLjnMkE2j75TDoChtiRjW0TO6newiY5DkmLGYM2NTrJpN54Le1GeV9UmnGk2dGsYrrLM0tA
34T2g5oMGkIji0aVeed6RExEzNF6FESSDOTa7C1SuJ2qgkR313eucQY/7HhKPkUkGQeMh6B2EiRJ
fjatjDp7yrGm8jkJJmNddPBTP9/r8rP1OoQotLaS3HyWhntxfH7hSSF66aAbjL6XYLCZnoyKSNoB
QNLaKPRh15lfnGDwjtroJWHgnDtBRJYYeEaZVYPDyIHMkQUxgAfIyNccPJpeMHJLVCz8WTvla5WI
R8yG00fuZSDryIwgN2Em1NvvdTXcKNpuidrct77R7hynxFNgoUDOpIs8ME12fQItwoq0/RA3wFW0
YaSEArJKRN6xp8W8aU3zSdeg7UZ+wQhg0HEaCVAjuFRjZqNVUF4rZ+cpGg1+KTElVvdOPDzFkMcx
h1xF5/9p8+QPVi5CdrvhIKcpW+v68C5yPCl6CDkusrAmRGUoVzGNwkoF9cbqMWsF7ezCoXFclwzS
HOSrTnYbG9cqkpbqGIJ7xjfGABOVpvWrj7wDOm793ZAacW/C6s8dbK9bjkV0vTxj2Sx/goEO7oQd
DmefqNft8m/z/+vsmF9uwHt306Q9qqEdUHCkzh4JYvwcKfHX8hqUjq9a0bVvFdfTnZUJ49R7jnZH
ZkaOX5rXyN2HLkvVNyHNwGWlHt4GBT8CfKWPJqjWPiCubJfXcqYMOSrX8AdDG4ojS7EMhVcPvSrM
xQqlxpejlUj6Mv1M6Vu9z1aeLXzq4kLZpb9qNDfxErbZp2YHu+Wp7HrSOghXfIrDbmT11ifHcJrq
h5qGzurn1bprPDbpL8NBhZAKIe4EQsGTi6dyp1NqefFL7x1aWf1btMm1853wHRUAmD4RhJe+VfIa
JFwyoH8ADg3Sba/b1e/BQYM8tlX7xJTnPLBq3o4+0LCu0/UH0eLKXZ4mrDfcVtY3ShKBOi6v78Zg
AKHRqGrXizp6dQz3dXmmJA80xlf91gbusI2cwTpnWhPccDZpVr7Bwat95hmerQqNnhuA0RO2GT95
da3tQXPOODZbI5rNIDJp/i4WGI9aQOIYSCpd15Mb3rVO4Z3s0af/IWrFCt59XnaQnlb3XK6qt1Si
0+M8IJArqeqbBJMCbtiov4piWC9PLW2IkVZRyMcyIWqD1kZ3yNuoesSpyC87vzFxhSs3dP0v9IfE
8dGWJ1vLTs6almrbyi3kK/7zp+WpeA4e+3guG1Q0ROsST2bGcXerzQzDud1aX0iU/rUjsTyinMy7
R91HoeUGYXkgrFs84rfA6zm/cd9l67J1Ac8EvIbEpbpp9bG8NNjWbmpG+oQiK3711ptGMshX54di
U6GNuxRpoW4G1cGfJ+TauTat9DuOCMDScCJcOk0LbyOfkYRHM/9FhHxa9/p3ZhPrbVl9gSquN69d
oYcgf3iLjOAjDjhh6/jxkPBffdtprn1rZ5sqHp1vNIc/H6UGxkjf27u6qo6uetmCVitcrsnYqy9+
d1iexZRPrhXvdSuAMF2WJwgsHV+j9rh8HkQ9SCJo3t2S1CKevpEmEL2p+eqgF/18oJBUGbQi/m2E
nXcRleNtciXdTyR4P8+gDgGZBO3lHYOnPAPgmAF5o/psoEws7yK9Pluz6KQfx3L6jAcTGisj3kfI
Ubm8S1OT9sQOCu8DV2bnbB6a5sX9hx0VPJUdg3rBW5HA1twngemeplQY29FKww90N7vlXXyw0iuj
QHYaaxFrg2o6dVHuwWWPxvd4sPbL6xC2ht/JsZMHOdbVKeCau7NtjRCMID8urxMOlBLCuB4eGkML
TiNBwUBZOL2YHpyWZySBatEFFyB5KjIyjEwMuxhdKLqG4rXQg7UcUB5ELp5QKcboXMnCeJSV+NVr
5Npx8iB59m3/zg2Z7YuQkgb8suFLGOmFuqR8SQ3TPwibhY1PDPin3pyXfzRkPGwVdY0T1/N0a4qw
2dlu/rI8WBKTRQG1tG89mWO3oZTZz6vGyfTY98goYviwR1ml1pZA5fELo4XBWPilhjrbtSIsjh4o
3BfS6G/Lxxe2wrI6ZuY1D/zhTk9xCCwfs+uGT0yfyRP0VhPeIY3d5f4ceG/aqP6jxIaxm/JYHfpB
Gq8zqWX5iIU5QmoIRp3U98i8lwGBbMt/2okbMddL3QcCU4xzNzJW/zxAgrORtuE7cCxS5LV62gvP
Tt5FZG2Wl+yGcNy4U0ThQNT+gxrJaiKiuUZJ3nj3ZQ7btmoq/b5sIvMyISsgvJjvPpThkTLP9Frk
kvUZzpBdPHjTRymY2pN1dU+bg1hbizzvoaxRScZW9tS62sfPpyIXeIV9vCc6XVpXV6MvsDzQhNMt
CZz8pSOj+6i8hDXu0CZfijj6+ZdvJ+L0qiaSxxDo6qowfGrERvH4s3ca4FU1WkvGct+5ybDBaz8f
FrXevvQURp8cvU9PA+rUnx8w1c4GF/pPN6janWnmHDJDgZetjlie8iU1XdPXyyHWBr2PvIPDbnRZ
GtJxFkb4a+i4dAd6Mpw8y6i3JlMC5ZOwXpQpaF9Ypsc6tj8xRpWHzJTVtUCmTXC82e1tq3CuZWLL
nQvUnJGw46raPnpggo+xA9ShFyxWdUvfw4sLV2BSgGN4nXsXq+lxVLVFix31g1t6EK/R9dTTtz0m
9J4ja9qaPe1kxPMWUX/2uKH98vmDANUj+t69W7wUrneM4n5YZX5lngbCweqcNWDkKOfqmKyqAwuK
lRfReJsMRISp9UkZA/OpK19bg5xAw8AC09oKp6HDObqAy8IOEwERdtXZr5zyZ4OlJ8aM7yXzj5af
HDdC27HcHKTEDtIZ53qowr0bQST6+/5/Pm958rIx9Sw//fzZWuEe+8Z5+bflBZb7p67mPZabf9/J
MO6tC0daxDRgdlk1Fo3ypAtwwJES1mloFidccVdeCx8m4rstSfOvuYOKNIpYAYWamvaFq16jEEP4
gGfUyeBH2bCumtYqT9W8SVrBXLcEIDkCEzvpuI5OvSJOsBbaRrqTXLnsIrifX44S41HzdHXCl69W
k1WU2w5eFheBId66HcrYFqbZ/AQIjAqUhVKnbN4stxIY4GN0MAfjKYHJKBuIRkr8KUDmIGiYbZbL
ZsQESl481vCgN3YegrewhcMYVd171ATF2YlYAPhQZBxyyCxZ3WWOeXGCukG4xe7hLAM6kuCcKpKZ
zUQc0Squupfly1EdLSE0rTJRziXHYjop65sExOKMnszf5U70onc4arDEPYsYWRxAYbhgqAapEAqQ
1rHSL5Fe4Lma71sezRum6LZZbkKk2Jt8oEjv1Fg2SF1mohCUCunN/MFCrDGbomQVV6QZ33iKNZIr
gYvWNZEa3G022n2IuwqPe3ez4miD+/tVc5BA6HnWnFy3bVBJmM2pCLjwFjmBmr7d+icfBs6G6pX8
OT5+Xl3Win0xv28W6VD+B4m90VJH3Y8PCKgQt+t4iwKGKlosJLtNdK03tqTkEMNvJXzdIcKii3EZ
qfqhtfJ2L2YhUtwCADEa5wLLrs5WUYJfmy40DZHS03ZT3b8ST7pzCnCtkIK9E4tFS8noRCBxfdI9
UZ/qjrTioQP1Jt1BB6lCb68sC8Zf5MVbPTQhEA3+r75pfscOTCC3rYFiV+bN6vJyXxf2XTpVwcYY
etTsnJxiPiObGVi13KrpQVDiB2K0Ixa6w7xnT4e8Nl+nyLOvfnqxYSrca7iazpORMj+MS/fY8q/X
pidkM208a1dXGuv0WFrbGNv2Bsl2u/ed+gBmrQ9WvmGvjS5BL6qTjmF2envToik+orZ6VRLDkorN
9Jw3Vvk4YRvekKhlX6VNWBTu9HQ9tiGqGcdzdsAwTIySOmHhOCO9EUBXNPgsjbk0rL1RM/eoCciF
aOUur2Y4C5l4oqwi8i+eA6v375PCi4G6pcUWnsD0qIEXgORslqe6ncOCgGOc9JEORyyraZX2un4o
Z+l/aHlX2J4OAQx4npHpYotuqwJ0mJmcF/7RsiGK4N5rhM5y1ri48wC2ANj+3iSajtitAE8nHO1X
kEQvwsM/xQTMP2lF+2qHGnCUgWYDBZEFxweiHGZb9yndRN+BXbsPTaMClidZgrvxITRZ6GwrZv6c
1x2G4ZCE+M7Q6z1peRdYrsbp700B9WU2yBKOmhXffph5sOvIbA1t97R8/r7hDBi6FIx+2YWbBU+0
bCg5tafIefWKbjg2nKAnpeK7KCcWIzXggC135f97q/MQGeOfep2QTFFVxKKM5YHTcIEvGaOpbQFG
vAcJPXGqNfeZDgmusSALp60fUw4mEp7ckPk4d1DOMxouDDqJJE8FxNwSU0cCLMkYUEW9lTB8JkeQ
gE8VSIefzfKnQMOSolDgkZm7hFuvQHDPN1k2manJjZ+To474EYjwvCmDLt1meQtPR4TEQkzFrejE
M7BqWN4ztmvZuDNKbrnl/+8tXgw2eUUvP4kxnCtb70/LLWvw//3P5QFROpsststDUNnFadmYMwYs
qbKXwDJIZte9+rRssopxzGfG9vPncp9LmtAK8Lm11qqmPsHI5mIQE2YZug7+AtN+gaE00QI1R3Dt
/OvC7MPKVKxlVoH4tJzhOHWsJPWyPOsQQxHBZ8DC6LpRGnUZ22GDUIamBWrspr54tbqJQo0lHnyV
o/rykY72ehqiK2a8QEOsnzSFbDqt50Yp+2rZ4NyiTiii7GeXtFniUcT3qFLOR8XyTUB4p9j070Yo
D0TdYCmLki/RyviMZ2+DL4wYlHmcWoatlrNzU1AzpBHi31Nea0GhmClMkX44SXz5J4QuPt0AaGwL
qgzIRnBMmmbNEolBO3M41YxcZP/6myibFWHt6dGYvZ6CqhqSbnOdQWk6kdKCrdPnWjwz2FRrmOkq
dYJ8F/rt84IsG+dzZRkOllv/uC+wORA9VdFx5bhoVUEoEGqDazxl8TYNyfpMiiS/0Cv0iP2GGa3h
SViReTLsnUwourssxozCek5yUujFELt3g23sWpa5X/RgCELyLElhWk38Gn5/7CvtUtGTvrYDotip
DrjfDA727P0yUfGQsd7sIvx0n15mXCNarM+ZrIez25npJgGliogwbybvlqMxKEytO8UeDUETnBhX
Iw9OYwB5GvX5SHxwOYKd0/KNj2eEAqFnYxE3QHSgSgipxRryostinxEUc5/1SeYye8/gAGQBJeV4
Xq448obipX8wqPASiVUJ0kb7/sGRREIjhPcPoT3ujEnL77OZJGTb5r0/y4QNj9ZNjajfofjyTpQk
UtBqHq1j+GQy6ZKLjk5spY9msVvcxU6Ja7cNXQPDauA9p138uxZ+eV3+ohbPFLBgUEnjWdHpSett
yK012bX6Z2tpNupPHfWFkUVvg0Va9ny/U3Z0EYxQxwYCGhZt+r4oYvno9cVHPQY4xBOTmlKFXNwg
xhznsnwuhazf4ATqRySa6aYN8uat0Ce5GYIcuuH8qJuIdSUBc5jQrOHcBqO1SvVQOwq0pSunG+s3
x/ZPTOe978rS+T3MaUvATYKXVYEJMXdR1g+P6pbYcXO3bMymjBBPwKaNqwSlRFnoX0qrEQ9k8jlo
/ZaFAROPRqbjfUu7nbXHa6U099Uk6/eQ98mVRgrMwyI07oP51gheZxvOXvTawoJBqz5hOmeND2Fa
awQB2Vg3p3HGPHeKXQ3nfADhhWpaIHMrJ4zxEyNQ2o71UYSS+J08/UPYl1i1eVm+eh0JP1nUUGyz
Jm1jQKzeuq7V7Zg3qJXgWvndBU9e0h2C0hSvgxudmoEQrtgOqmeHAIFjPmBWRMFFPZnspUaTfIg5
fkqHJ+dZkOcHb1DXECzZ1k5Sf5XGCZdCTzUPdYWPf9AL/w+OaaCGDVKird60x76uyteaBkcbFOmd
BcgjsAaTtKr8kc6U8RyFpnq2MaITOU1khoqP9dA2dznfwnbG2SSj8stypkewh85RvnNGWl0j/8Ov
xqUuf0zztL2aRn1d/oLOzkuLis6NU8Emnt2+/hTeHbQhtd6cId3PyfffvUedzQcid+vS4aNCW32h
LUrtW5rO0XGl8SDnzdRNFxlTR8+ElbBiIdGI3Am+M6yfe7RP6xZpBZrdut9Evj0+mHIqj11It803
E4LrEIvkIw1tw2fu6Xe5+W5QrFyFJKk4pR5+w5UkHhrnXp23H+iu7M3QNPIEaLB49kiTk3blfgZz
KYFSZXmhQdSuHbh1ELukoPUxjr/cFBfshMPa8yDSETGbbQIXQX0pijnjb1RPKoNC2lZT9GsIoo1b
OvYfUvCGZKd1/eyRSl24y4ArMWF+IIAMdpkbZqe+Fd5DO8asi4Y33QvMl0qKiAYiFwIjFMaLxEL7
8+fyKB1OmqSSqSLI9urJHhich9F6h/00k+sDJCvzn1U9vHd4rA+x0f/VSDHdCE1dkcaU3o2IAc5u
7DHBtagASyyiWGsKEJ11QK80GqmbUN4V9i8vo32PxCN8tnwaAXRJxkMgXOdx0sXchoG6YJlT/5zv
pQysv4TqvguayW95PnYbxDvZHTEcrCQ8wpWxEdPHGZP4vY/qHdrE+AVvyYdICgDLA7FQRuM+VK5R
/eltwOeJj8VnKsDnR34Em8LBFCwZlot0TqNKfGDCQXPCW2o/+xPxOTEzAkKOJgOzp6ZvzQEMYZTq
H2kUTEdratTVmhywnnH5WjKyZ7H10tl2/5Rxzuekbt9FBN+vtdHVjxxEFr+GW2xrkWSbtmmBm1q2
PEMHecL28axXptrG5kTeeQFMxTVY1zQqemw0KK5122mHYCq7N/7nPalxEquKE6OmVbyuQBGtR0V9
a/RKlmiW5b5NJNCsrGadNKb9btLhz/LjUAn9Do/iPg1Csassv6VgGh5MSkkHykxAxqDvHHISY+br
KzBolchtOOPTTD9t7ugKs2DsDKxfsGm3RW44T/Vsv2/I+juliUlPTxaYsJM2OFI9mvZmKq9xIsIP
klDwpaTaN84LenTxwNo1GLXNyIj8qxl+W0NPD7Y3yyv55sV6SaVs4vZ10AySSYtMXuK2+axrvX5K
g7I8+XN903Zr+eV+DAV++UZJ/bnXjfTsqUx/zLl4rhhNU2a+ufkyTc5XXOobLSzUyrZtYzv5RkBI
JPjvJo7jfTNRmHOLSh07abqgBzxWZ8qF9KIBjjZEMF6QylBXiApnT/eruFqtR3SGpV1jRNpb+sXl
Y1mbuDFVYaz/9QsqAzZkYDzbWTNsXC9pvhpyflAja3vZh+mRpEH2ijCfqiQyj0uqJBAY6whucWN2
cngMp0G76QQvLH9Jm5hWrinNtYF9XdhEoq1obm0kcVC/k6n4XUvdgullYfsiJJVlhPPVI4mdVtha
5tSNsLopRSMDoudLMyC80N3I+vC6lzyMx4vduyOCSkKcTWFl53FsZimRODfZ9D+butg7WvuHTsZ9
H/sICzWTqUU0DTilxksKmuUl0kbnrCGfA78Ve3dj0np3nJUj4m8drCuarT+DJBA6JlKZyM4hfkqB
5NaNe6pH2zkFQntqTOC4OWmQXM2N6VbkyTWXkGKbAabo5Ktwl7QphuoQ9NSymG6ylnhOMrP7vvGe
0pkD10XRfZshexhsr7kxRDmFe0t7llVLTDX6J43UFSZYVb+N+5dMjIQbdrF7axT8RK3q5GuNOSrz
YIMMvl4eaRqXm6lqCgw5/C9gFe/Ey70kon+LWFS9GgPAaB+cAOTd8mPuPH5FIUHyVtzb27EZmaER
7rTj26RXq+wBk1FfgMgzwpkq819UeO9UGhkPfRK4u4Ty2KZsYrFvXRnA6rDB+tjNKbeq5tUW1NKD
LAT1T3hr1xCoYETV8JCM8luUmT0v4fsHJPbZGaYciJdQjzZB0ewVVBK+OfQoc0BdhI71lz/PKLXh
gFPKIHTbWhfuAzgmZybVdd8uFxYYiOGWelGKPEgnVr6b+/e+thHG1L4QQoNFu4i41PlUlKYiwE5k
97sQqMNFNuaT5dBlsSNtujO0KN30iLAxUZK/ltL7oIXffOE1ikEzZX9Ro6GrpjvZpQdcfDLs6LFy
y2iTWsSCSbfrSQNlwJ5sSS5wVoyr1gycoybS4tCAvGDft8jFJq2f46UG82CF1qZ0ivRN5oISC/X6
XBG4QzHX+xZcLEQYZE+lE9/VTiM2Vmd7d5Fhqn3phB18xig4Q2y193pBP9Vo6WXZ3UdWVAHN2yw9
D46+bzzFNSwK3iURAnxgH9W3tin0srlG8WIHhvEKDia/N2LZrvkI9J90lkJ8bT6U+QLARKFvCB7K
ONG3fPR0SwFLf8yqWDxyAtcE4Sg6oxZYyNGqL4tUnNCYeqtFTbKxJ7CCrhf6+7AU3Z7rB7KoFp6/
Wan6XEZc5Yt6PAYI8PfMOPwVSTspiV4peAweOdfuUJ9ZK980G02Wr/oXMJ7XCl/9kbkJwRWWQZkv
Ds0z0yyubs1HqKr4fmhldRaJdgX7kNzcBCSrNgJAovKVgXwQ4QX27d7KVHPWI/+oi0y794NpTtnh
VAbBZb/VCT3KvH1VwS5Ko4yQNYhShMjqRyXD++WuLNGR05IUDK9ovJVG8hxEwnnuhNKRl3pvXVTb
D1H11g37gdLJYxzNqcB2Zey7Ad5OaSVbt6BO4ugHFRacMOVE5G+d7wONqU4m9wbtik/TpuMbF/JT
2i2kzZLRvsky+1tUUJaLIHgiXcBYmwobTRB9xm3n4fe184MK1PCm0CXF+eCts8xKjxqRzE+J5ICl
/UHKTUBQYSEDSn+ZWaF2yZ/YGxSlyC0/o4Qh/+VbtfNy1/wcAthb8eD7h37yyM0krG3smOeAsIHw
h7PiSyEr7kQCSDVxjHMbDhPGD/ZEPLbDG8YTslHQU9BgcoY35iwIKf36sbXMjVEGyQNriHzTA6Ha
2oVdH4heZsU9mXii5w1QKV4XINPGC9S6tpTzvGwSSrujATgzyoa3PkMMVeF220eEPEB9Jhqu18TJ
D9v02vhcjq0cBYw+qOSQqpAQCb83NlnWlJ9Uqu5xDL9rUjuwFu+YWjEUxC3LV7d101v+aYwMd3Eb
RMip3GLX0M5BkJJqyLbIJxgz4kY02j7PaqJRAwTxrau0FVcp0sxKCN+2ZrFWj7JnzUuKs6BaGwdI
txULGi/RxhP0237tlnV5NgC+AnQUaMh7AgEVor1c6fp1bFhmQgStmJvMOamsTjkmWbcNffrQ2pa6
Eg99CeyBMIW2QGSW0XDWELU4sMHfFMDzk6Dw7ZHJTaqYebKSiNk1YTvQbBvv0W2gFqfBZ2M63mtb
OGDfmY6gES381wn02e6VRX6OuyXN7xCYbPGs95dwr4siuAvCKnmRYbTpdNFfK2PuBpJzcVcHlnOs
8EjrdajfoWM554ocRbO18xcH324+VDENmSrAfzuQQejG0fcAESze9y7JjVU/9s8G3D+jTn7Tx1JX
TQbNAyvgjP4ekUVE4lBeyAA/cZGurk5P41U0Pd5z2dKCEAqUNuywAxB1eLW+Sg+K3BEmGGzsBsKe
MoczzqDsIgFcHJgD6WCCB8pnhaQ93AvyG5S6C3Ir+/IM10T8hSClDp5K8snWXZsUH3kZ0MBx5B+T
NrudE7O+MiWzeGj6FSnVp0wW+pUylbhmtFquyPGgd9baReXVNqcs9eF0CGsrFUbnIvDfFDXhAx08
yn0s36k530c1NqbKzJ7hjrUPIBZWMoP1ZzAPzUQtvlqNMFZwA/q51UHcDXRN/x97Z7bkKJJu61c5
1vfUcWYw2/tcaEQKxRyRkVk3WA5dzODMw9OfD4+sVFZ2727b932DAUKKkITA/f/X+tbJ9uDcUKk0
PwiPJNhk1ij/Z7bxAW8rl7jZzZ/HQqdU77XfkiV/dSUynYEAMKavrTzQ1LaIVqCTbISXVh+858KV
t3FW7Cla2eepokg2N3OQ2FzpNhQ9GL2JyDwYVHXu4UdHzAnaN6etrHu1K45bYp2rQQa2rKgZctfM
ExHuua2CsJYjVU1klpfZsL9alLS2Va+9FfUyncO+Hh8AVE8Pui2jg48FkM5Nj4iIbnJqe+j+J5F/
YMZ3h1WJvKikzwL6MbC0EV4GdN9NKh+Rc0mN+t5FAtF5RnQ7Ytd66qhn4GjUSIzpcAXbFukmIj2Y
muneOoA4ETjLJ8fmx1SC9DA0nMuGn9MUmSlOlhRVA+DSPmnFlUH0WfVqrIF10VI81DhT9pblc431
9FcnSeogijIGDHqFlmGWAV0xxIgNwenVihHKLf/7IvHJz81KAla4TsnPZF45N2qhtR1iCHyBlFx8
AuY74H56VT8j9tcf3b7KAgE3eyOjHGJhwzwUAUTCqH3yrEeiImMS5B7TdVHDftYsFEguyL2OrupO
12/iUWSfyBXr4aHqgHHmRT93jFYodQPyo5+Xornp8bwXaRnQi9bh8kMJbCZp3CcNoHrcfl0waJQN
51Ebj+08ufuGSioGntI7lyMpQHpSP/eO691Q0vZu/ChOd2261HvNqXBBE3l9SbRyeW7TF2u97sKW
947EOzQvSEOYyLedsdW69htQ8PCeiLJlJ8dJnu0csYbjtUWASp0kiFUFU35uwyK6nQclBp37+zHh
hxmKV3Pou1uM0to+qw3tpOnR07xoLsF/vfMyd/zeQSro7/PqIZ6XLR1patRo4Lrmd78elk8TyGHu
S2Z6UJsIRC5OBUB2okSwERVRxcakW/fSnGvkpQvxLrb8aLad+TCO38ZR7x+WNsLKUKEG6inB3jKX
PGS6W2GnAlpzBmuz81CXkLwbvqXWNBxIdBYnI+kf+KHRyTfEsAt79KJOA7hVX0/VGFY0PZ3lPA7E
b4TD2sBOQnjhajHdUfWpzx2tVZJikfMA8IQtmBnirhjBvDZj+YGMDvz1pWd+cmqs7IvpPNYOxgHS
mqvKdL6BQUVX3KfT0+jWF0YHfjAmArltlaWvtAP9u2SVk3smmOyGsbVn+dZTCclZNtT0MqAkBeWo
Jg03bpiihTRlfyxn0kAXo/yW1BFTnqS9y9ORYLsoHk46BZUzCJ2NaRn+E7rpdKtnsQWrnU3EXsPO
xZr7sHj6ZZIlmrUBdHfm8VsxNXGLmrnaUyl1tsOci9tKDII4O4MrOrzqgKSh9nnqPxHWnjwZbts+
VwyRtcj4VDpCvCYOH0VEXtn7mtqnDR5o6MI8up2GfBLT1bOZ+7eUUYZPy0yJS84Dwia92ZZT4ztg
/rhk6GiQMKP2tBCj+XcKo88geqbnpG5HyugZBgAHwXI/Fs293RoJbPDF3C7tYL9aHmLNuXK6j7wl
GmNgtj/3nffaRNFjwk/9GNsL9UXRPfQL9hPaLEzbuxBwvR1P3pfVJWukLgrtOMpPuUDzJErEO1Tj
wherRTttxA7BNvl0R0rGcIyTdnUOVPkJk21zNoQenoHHmNZ4SfOhJJmwDz93doo2Xjofh9R2D1Xn
fBtdKr96n6N8MRBg1bnQnighy61YyuwTwsW3iObkTbnwEiOz8ZPTIU+ofC165PqJ3D7DxpcjN6JG
Sasgr6f4WS20ucJ+s4BlITmm3i2uTwqudJOLWiQ9DY46Nj+rCm6MzlIHxrGTff93g0vkqYbXwNUr
yLSpD1Lqr/TTBw8gJW1mgrP3FZ025NU6LsikTlGz6yT0dPi96hA2ZTt0A/2sTGOCR4CL17lQKFON
+pOl2UeH3hd0GUGiaEMbr459pkB0JgPvCx40/7GjwLVtc6840g5o91zSzG1lU1DWzRXHGN/X1mi8
Y83+Q1z4N8QF1zGdnzyE/0hcQKfafP5W/cxbeH/On7wFATrBAovv2yZWWWP1yo5/b7v//pumC/83
wY/dRV5J349Mq7/9n7JivvPff7N0eAuUBnim8Fdj+0+8Bec3rImG70GMoX7Pi/xveAv8G78YHj3X
g9eLI4EKqs0F8xf2iyiYLIfaot3QrkX4GHERH1tysewfa+/75EQoHpRrxD2jWldH/cNjU4hrjuly
vfnp8fX11KZawDysz4YXjYdo9B8ojzIvaJlYxIPbMcWBDJ+1MU4HuNowZCIimdROPO7lWS2ANK9G
CHVQUyLTXP3v5VkdReTu96Ou+96PvG6rtetiQv+waXoIvfSU6dv8+Wd++aujUpBdH1Zrvxzz/p+1
mkvAlj/B1v7xf5V6+yaYNe21vDtJtxmObVg2ZzzMzVlY2KW3VOM7tETrXrVwnfYv21llf39kiQWX
IxvEwvpsdXCOJfqsv6j164HXF7se+X74+sSf/sA/e/iXfVFZeYc2c25XQ0XvCHm6vpJaA3t8i0jF
OSgR2mRmNTjaH6K09Mea2mdQFqSXTCPtXbPWmyS+LT7xDOoju36Lv3yparNU378XGcuOIilx4I7k
rtRYRAvhOSBo0fKAik5uskcWwVmrTtKqAKff6JK4yfVAtU+tvT9PndIYO8yD3ul36jyd1T71cMHg
tTZjioPrc/MRRyNcd2fz03PVqjFaD07vjge19f7jWP8jtfn+ousmuO5J10g6RX0CrQoc0VWIkqwh
sX3+uUyo8c5RYyBVWJMfs3WhRDVq01rlCxScq22ySmko7MUNDFpWOxqkVVRTz4+ha3YQA4luIiRB
LfoWkZTg2yfhrE8C18P1uT6Y/DhCZOHRKBtxRBlUnUOJJIV+OKDH67bZVJTznPKTMaHhUwvH5nNR
ayRTkPC0LtRmvsxvyyxBu65HeBH3Qr+0AiCYyDFRsrD0knhAxOcGSn+mxB2R2+F0+2nVTB4nG90Q
I/56l1UEPqFxQTtaqFUlrhrraTjZxYOzhnrS3rtVb6xcfP6EWvXILUG3UcA+QpWP2dJwjeJec6Ot
m6ZOkForhez677s6oDejpjTlrOeuXD+OjlzKs9pUCwBz3zcxzt167RpCuip3OlcySTIWi/aiWD8j
KmJM/eaWdjufAhrA+qzW1F8TvTYHk+VuU72ZzvOKCU+xD9ExmOv9NLoQuK0VGx4lNauYBPGyZRga
88xwz2jsgZ0mUtvMzF2IWF3/JaYEZLERX0HJDQ88RHj+KfWdWCSqQvA1ArVLfUPX72pNniRIIw8X
LvJZXnyQENfAo6ybKitxTiuN/K/KQvKIWTQJya9dT7lV3OVPdXQYrQV9QTUcldRLPabWLCaqhpWv
tk8ESJpAz6TW/Anz00bpluo1y083+28eytCc5Apg62amAVtv1lW1XS7ps+5l8mAP6G61wYTZp1ZD
TG5ntcYULeFkii5KgqMyBZGnTnwwq1ZPRQBGKDs3zriyS/3oo5LUqXBQtXbd9ABb7S34bmpX30ef
vIFIzbjqOSVUbqqXF+HBjJbbXkesq3bFUWccE6cKaLa+SSvnev/jzXpMfHmzP7YnQVfKmDS5u77D
97dpxiQaqsxY2enGiaJRlPEGr+9Sbar3Ky2CAa1hwPbfEAGS6/NWEBiyVe9cvV1XyZ3eRU9qRwUe
0HFHI0gjolx6ol02PUDd/U/nqzo7qqz1AQwQTW62683//Re8nsD+6gyPTf143WVZxR0jVftgNBpX
4FWWeF1ES55sodMvxMrwJyuvHg81gTdXmSHGMaDfuAvPqUqZUdv079Z58ZAS3bkOCPpV/KUWsLUl
p009HJjRJehsTX9Hwoncues576wiu8IF/JkW9EkaWU5ntS8s59/dqkupWiIqUwv4Psumq1BpjjFZ
KeZidwzKuTuqNCa15nroAOFyN9OpcZ8xMONxKz1nW60xvrIoJk6HNY1QRRIOE+VmXxCZGgmd+7cS
26kT/H3bqgm/KH1kAnEE7pUq7PcTXCU8qsUye+ysZ0AkZHLa22hx9WVruIjOVT5vp4ki39DR97sq
4Y73F+XZdbNrHH2P1b3fg7VEjE+tRS2iSH9DHAp/o+LHDknx+8JdtfjXfWoTkLyP4Gh9RB2oHr5u
qn1mGsW44ZwbtWVxh6YetL70+6ra+9PrvK96+riqxuYAG7tGbFdNShjSxgkq/NloJ/sk2sfKcIZd
TxdrR7SOucNqHTHPQX02EqNLJZ/zjHRGLg1qyKSXa+baurNVq+pxLir3+GrTjcgbZ1OucudxlTs3
kcZ/qVbVTrXA6sIgcl1oyC+4aayn2/U5anN4NHvU2Ndnqr1qc3bWe1ZmLEQJt45kaLJuJ+uLXF8p
DvFaG4kNIIYBCs7U9eFKjWfUKtUgbsbrTtKiEQyvC9JT+BKu2//0YYQvfx6pnoRoll/M9TXV06+b
7w//8tfS63NsP62OXS/f/wP1vJ/+y/cD31/DrTEJRKFnwCHgpl9N602vXcX9ajs0rAHscUf0iRL8
r4v+x5rat3jcndTBau36XLXZL3V8zm2SmDnKilxurGpV4B1nGry+lGatt1u1+r73+jrXP8UdUWyj
nHQk9aj6e9c/r9auB//0itfX+uVf/OUp1+OmhCsF1EtjjcXS15+tWiw/1n7ZxCpGesg02ihsOdhY
7231Otq4LiwbN29oz9/ULgF0iILNOjS7HvLLpnrgf9yHcRpdfZ+JjTrOVOOFX17r/a/808d7WGXb
2qmt7//xjzeq/nf1LvDecpFSq+/vaj1GPdyY6Z+PXA9Xx4BrtU9DHfhyNKn8YWFXT1oX6sMbceMs
W8xcxUHLnGcp4Y4OeT/s0PcyyCuG4ZYmtnto11GavQ6EXDXkU9vXxftOwgjCDXAxgxvTOi68Pm6u
z3x/SfUials9/L5TbYsZ4aBeLpvRI3w2ximLkV5Q2hmprHc5WaRCs7t93RCW6hFUiSC/QaRZS9fd
WsjDGdxy3YZ7tIzP+tTu3Llug2ENk+x1ApTEOoCmss+PRY0lFzXSjnFZb0lVTmCTior4L59U4kVg
rlzX4rpAbbeukb/tHpnqg4TDNdKu4ydfjapSKnRbH33hFnZyQs7qjW5w/QdByh0HrXB9jkvySDfJ
ev+O1oXaiQdI2w5Ga20oYj4Za8p7jjgZ13vsnVECzccBYcZ5Whc9pqZTQr0QGVV3TtdZi1orhvaU
powZMEgLbEssRhdoMnGIJD5V9hcVQTOsU6LrQu1zRtJsTR35+ui1UHoXRCoq3Mpol3iba7je9Dr9
uDSety/U7dhbb8dq0eLqp7j8Rn+et6U+CbudeZvrB6PW1EI9kKP333ZDSHLkD1Qe8Xhx0C7eIVTX
xk5dmZe1/DCul+ZUraq9okzuZovwnnmMhzOUS59Bc8L7jWhf/XqwSr1TT1OPqDUbCLfJl0GFaPWH
/bmgQf7zpnpA7UtqQr00f7J31AYHZJYYEpzUKvl+aYiofdcH1Nq0flT+BJcHxdD371etXRfDeg6o
71ztU5udvhZ9rtvva0v/GBMWdsjeZwvrC6oH1JPV85LIvescSz8syvO33lgZG5Z4K1YLoLrPqltk
rCZ77bqjVuYj9Zg6NE5KEhnFTMbm9aDcTI5JgvpsYKrqL2i0gmnuhzOdSD54+KUMjnTJrBecwY4J
Rgy3ya1o/Mn+oha0+rYuZPzAFRMu7mi1V6hFX1CHIjzLQ1zQy/cLeE11//uFTF2O6K1Oe0kHE6Gy
N59zcjhppH4PdcKog/fvx2a/WKB3r9tqTR1j/jiQkJw8UCXI/xRr/02xloqp/S+rtcHn8XOS/Fyr
/f6UP4u1tvWbByHANqDAuVRK/6zUOuI3gzQPjLceYTIkX/yo1BrGb4apuwBIwTtaDvCmH2Rc3fvN
F74NiNoUrs4j/ysyrm7+lSBr+R51YpB0juFA2uUkXCu5f6H/+WSCEbD0LCRAzXzO+4B28LxJS/02
SzLCKmA1bORY3uhdb716i4jx/UNuzgr8wog4PiCD13cAZbB9Jsx4xIJLBuDWDvOudiMEAg6MHc0R
4Ua4pVtR7GXXncbeLPAy2WAjPK28mFn7kkjvIDrKR1annecMq5QI83GnOfq28zW5d/FgETgRaUE4
APWIxjaY9cn5HXEWLRhomaSp8gP1PO7ztHDkZi5HN8CIXe79oV0euNsRaupUyDpj+l6Z1z/WEXgs
mlG4XsY8Ix0m9W47wtOW1nmty3hn+O1zXU2B5YQS6RgR3hFq3amPggURMVER8N9LdyMns7rRrTQ/
cC7hu6OEsQ8xDu8IjMeyQijnfTuMX1vS1AiGtI5NSg+xkGN/HDXnS2fPb8zim7sxch+R2Mt7zJ0e
6UDVfsRV8TjbHTJWJBrMznxulmv04CjTnYWgBAZb+Ect6TY6mV8cJqRWgD5zuU96JMtgGjMSdQPD
7+e90NsymFIgYsPYw9iMbospJEXNrXd67lhnyCB/VNWY3Y+99lFLxENbGctTYeMC6LM2ei6R83Uu
Poe4tnC3NJEO7iontLEUf4y8R2K/xVeMAM4dgMx4F06pJGWu64J6WV5qpiVb2cXlUVZu/YBN599h
Yh3jLy0HdSIT4AAS1RcYGvW1JfLziVwsFqX0sHWeS1pjmQj7wGZWtY+nfGaQC9bM1lFa8ndjkES/
Cxs5lqRE7yF9JGPBgNTpV3JHkrC7c8aKdMIBbULJjbBdBvOh3lSOH73olUQdOcPqwqTzmGQoAhd0
vft86lGPkGEw9vod6SBoWRFc+FpXMPucttFYu0cPW8VGr91kRxzychn8EZ8tyCKtbe9QGx1jZPd7
B6YSc9j8qyuzz+6wtG/I07kfuR8Yk5J8ImGSLePvjK8w97acqj7it741K8CH81NrUb81+wrMHi7t
lyZH5l+aICbpX/rPP7Wk/gkn2Vg7ST+BkvnELbpMXIQ8TwjLsn9t8kjP8aJQyPLZRc64I0YMWXo8
Q6GPzVsThrsf2m9lFEf3+WXKgEIDBX3gzvl7JzRtlyWI+evZjDayb77afUkENR3bAE9+c5lRWDLp
vcXjmwK9w/afrwvqz9SgopnOjhz1c8rshsJhv9X61HzQU9KgEOqck+kLgidIc3J4azPNC9I8eahj
piUCtDPW/AJSZbgZgfa9GrLSb/iUyotmmARQRO4ZIMzWjOrpwSYGESuOcWzqMjk7kuJCVpKr6SbI
LBdXfhoFcoBclseiX7Sj5V1a+GL4chtG6P4EcdOTn1AaeA8o/hm7eUUgFvNb6fSXsTH0wOXiNptt
csTbWG/rMq2AMY8EUJs7uxDuvrNWjptZbXpvkoc4hS1g0qQm17XyUY4X2x7hyy6JK5Pyc0xkjqGf
uA/d5YLYSn22KbN19jE2xlORuFt9IMCukajb29T/yOzkK9HMlyw2w4u0Xld98bNtDSeQ3AK7NYFQ
kZkd4yp+6jzN2y7gHLfamCJI7CMRFH5/ZFBIYknZXErRNuRlathUGEhn6YLdwkE5VC73vTXiLMRt
vKPCbiCWT8aDH3tZkBArvPFjcnEHku0FhuEtMhFvJ2Ud1Hlm3fURuU0z6SAx+QDdwE96GeR8U2Pi
Bd7HHIxaiDdG/cnCYBcSwLMdcrAvtauh2DGzBC8wyJDFtuxnz+sDhlbzeZ7RFQ92ceSH/q1DRUL3
YaBbbvjJNvSyr2XctkGRNwBGxC7vOnHLebX1bMpCiPjgIza7OBXypudiYsilvB3HuTzMOkI0onEP
dbtk9xMOJ0p+D/RBym0Z2scpsZd9P9vy6MDZuVULt5QbWTMmnnlnpIZmkpBbu9z4Nl6XPCQqaPR+
N40kOghs9gdd0kfwjCwA/LnzZ7s9aiEjWJJCpyAVpr/FpJWdzdbejkYEGW6B9DwvLrenLLrEI3dH
w5MPSNu/9k08vg8L/0cEPd3mv1wGbEEnmYmHMJksMckz/F/gtkY0hGE0uCgo8sbGHa47G4O8GkzR
kBUgo54W32oes9ojx3T0yM3pfWhjUDDc5MSPBfJI5s8IfkBaQIXCvFUOH+BGyK3O7f00RNO3JRKA
7Qp0sFws+unS2jjrbLodpeYctUYSXyiZFmpdTzqICaLckx/h76N/XiYMdjZnshbN5KDgVb/4UZ7s
HfcY3yOvdPdG1Gz5yvVLleDVrUBM7AtD1/ZE9/3dCU2yXKPeQ3sEuqaS4QCeANBAY5TzNiovdTzV
B6gb0wbJE69PKh+mf2MHVdE3wi+kF0dBsRo9mhYkXTXlgekzt81d47YGLbkHqYQhyLTni+TPb+xO
g6LED+tiSugQncA/lfbUeysnt46d5mJpmrri0JlEUZulZt/Us/gwFPHvg0y+OFrkHw1ySNEErLp6
3NRDpO97e7ZvWnckOcchgdOvvb1r2SuQpRzPTQs8Q6YS7AX8Gsc3DIxm5nBIEKrDb+4sAulNouvn
QuzxaTAus7PoJon4erspHXcOVhkuANmxbfhGjWQMyDzIbjuMxDt81+W2ikaQjlH2jTm+c6znp0Qj
P8HCXLsVptY+GanoL3ntvJh4KKyquOild6SXUFz6xY0QCbEIpqH/41/fvJz1pPyZno5ulMGzKzyM
SDZy0l9o7WNNPku0NOFTG07+jrhL/yZ0pH+zdEYbCMv4IJsi0LRlehrsr+niz7eWfdCxS2/NZKk/
i9CEGZhnNGJyRsEGtRbwEABsMmO6YEjuKCg8aXObnidgbjDpvUcgpvMnr0Sl7PkifpJgW7eJL5Kj
1UEerdtib3vGsJU2cBnfawaSWovptoYdtDHdZjksyZRfjKj3N9QRwiP/xheHtu5NZ2fLfmqXfdea
t8P0WIYuWUuh026dsnc3WmeJJzvEjgCkkqZ2Iz5gZkCZhM5oNJduy0jQudjjvuOX85AWU7GrVseg
a7dkYfTa4V9/8NavyhA+eGud2+gO+hMXhcpfh2mEyrQNCbMuGY4LeNxUn+5qydXzo9Uv4QNCf5hS
FqzZyiMDsAPAAYK8apP+ImncbGdLS5+IOihjGwQdFbHDnGTQ4TL5QYTCviHbnV6iNfh3WidpSRMU
UHm6fUfrmTieOL9BJ5qdwipC9cklA5xl6wZowJgT4C67yWcze9GFfZ9n3qeGbOrzMsQxPd2wvEDF
oqks2ucuCtvdIvLowCj5hCEhPP/rzwhB7z+enZZrubpuGOQeWL9+SOjqkmaxxtXyrXPHxER8n+iP
7UKcchMP4sjf/OjQXaNHNfVn0S8T0xVyM+tBt07FwKVO8+3ymOF/ZOw7jZA8C4a1FoQW6UqE25mv
77oUNmPkEzDnlz3uw6Lhul06J/xAwznr0NbXKZA1YQVVe4mL4SJciW9A4ksfDa/cAJw8dE7hHxFY
fJnjwqa0MS8vLrSBZjL9ExbqGzhIyWUg80uXEN8bkS4HyYhxZ3iES4KHn+9yMgM3WTKIG+w2B03M
zHD8yjrXZEBfiJzGQYrp6DSXRBh52V0aAU3S0FgGZfI2aH1zSXrw732GNcYxI5IWYutFAAvcmtmC
/LglZ5uBBBeScxTRnkqTgvmVkQ2beBjHozEdLA3qft3qsNAlqaNdbX90iB07jsx19hMxvkSekMtr
VW0UjIWj7yh3wms+GbrAX+I7WqAxaHqAtZjsNahByJvz4nZscOPFOArayrlU0JiekkUctA6SQN3V
DiGSoQvTBx+Pbycfe3qhFwyM2GGyL8Y0dZ89nOpJh+WEPA8vKBgTjgzFH8hE+QZRf54KsMszvsSy
gNGg9411VHcgKy4fPC5Ql0qQoyS1e/gy3n1Ta5gmcZ+S2rQj8b29s+zxVAvNOa+pk5Vb6cRi0wbT
klV9qZ1l7JxE2UQfYPfaG2dOZlxA8blxlJRJvBUd0vAR238Gnh+4kjYz6wRvhj+53Q9D2R4w+Zc3
qec+dPK1MIr0vq6Z5Rj4Cg04ELgauPJExZHATPMGz+GmqIf+ZrTgTAKh+jsRq+5OwJI5SOwDpJYU
2YsJrijRYhAUUXWQbZ4Ap2LTI3QFMetXsyqqE3rWrwgwfKa9BlYRD2aVl/GxW7lxYbRENXrsnk1a
I4d4BiDrdrjh5ikSKJmF9+8yW91/GBj5psV0VPdsWxVsfpmReiXBO2021E8Y95LthMNmJ+3ePbdU
VO64KT0tDpd+uymtezfTno04BJhYk7abj1N9nMM63hLezoiC2d1k2ljOUmJokvCBVONHEC7li51s
HKNbHoWRxkFCmgfFhphEGa+1tqjBMTgPojxWhnzpoK0dRct9W11nAd5g7s7b8QRjhm8i6sd7LyPU
xxueBFnzLxEcEmjKHmT3MN0YetociG9saBsTVIkLQgJb8qYjI1yxozoDJqXS80M74phzNScMsHPG
2ykGEeNroHPy0T00WLRvtMXz7sK6IskW7MxGOjUopSwq7+3evNFmTAW1v5p+y6j/5Ep0HwjxXhy9
HvZ5BJW+nqBel/JxgHlJQaaKX82lroNsderl2pS+FOGzg7p9zyRIuwXblJ/AMuSnPvGJ3wm5uqFo
fkTWJm5DXyw7jGGXNISuMHoNlQ/bfGsdPSfw3MguTs04f4gtaAGzQC3Qu1+LKiqfol44pIbgXXQh
R21kFZS+OaKTZTgTofehcuO7Ozlg/7QZMj3ByN521BCwMgKUSmzuXEnZn8yMCd2kL4zm6YQe8nw4
lgz2QMgUIdmLQIfw8duATNOO8D6oXh08lDv89tQ1Ru1DMlQDgfcSSdWsc41zeqYZDDqqCuhnabwI
Edc3djWARgwBEocARPY9kVWJGQNyK0YHv4xPyDeBDxSTnYZTp667vQcJLch9qO7Yyd/iNMJxMQkT
aFILySki4L7KfeawLSzVFJwDn8PObrOvo53rz8i+s6NdmSvauGzvSfPdrMKIbTfWxdfVWSA7YLJV
O+8QJRqXCIDiCfQzYT5+eBNaRXaXgNyoUAW95rr9hYKNfluvW13tY7pYnuo6N2nbOsZLjs90H+mW
dXCSDwXpgPetaEG4xCbCpQbSIwHxJUX+wuMr9LMnz3Cp3VdMv63sj7AZvzi15zymHwwTpmjcjsth
CiCEVY+J9g1uBkkoTePdxDnGYAiS5nEeiAWjPea9WguoY6qImD/SHCvayLyL28AHbcXUxisuGSKq
A/VJgLbh/juBXkC1VSQv+WzIbTeV2N7t8lVGVX/s146VFC+YJhnyEHmMHKgI6ua2W6LqskS2dyA+
6ptOHvbNXBjk06xCPAjbh0iPkzuBHe1xjLoTQhznEFlayeVVzh+ykNOOwVEcd8vHepo5eTKk7IUN
GmzmKn4pCCgIrPKTnKD5W47rBrhnL/SIqwd3qpaNNkz5g7SaZ7T7iLX8WiOCws9vl74eNn5IeXJI
JsZkWjufoz59KxNShzzGUFuwvcWxKEH1lNEQb2xDB3Kou/V2HAc8g7ak5gD2WDjGXRxJfzdhxEQG
E+O1dHPnaA3wFLpEPyRR570EJWOjJ0YrJ9w1JOJY8WsadtpeRkGedk2AnCWlDAai1pHzGjxL2kAP
TSAoAI7iYgDJbaY6pGF5IG6j2ouujXd5GSegi5rwYbIpnAKwy4mtGLodVs4QV2HR8EElEeSqESp5
mxhcdcZh19XjM7rPnKiFeTqaw4z+Doq9GjbPNnxj2ZyYvD8v4ZzhRPKJXNNm4y7BR+XPR9mnX/GI
5AeRe+KCABATNdm4NCtjnCot2UZzeNHGerkbhwytjwRIMlgWg1mhe1ABzU9u6QZ6235CtmMEopin
k68zSMhIRdhmiTsSPlT/vlAs3guzgGjrjU/0EHw+NP+BH0uDBqof70ixbqk1mX/kdQTdZ9LnN2su
76OGDAJEX1zTrKx5yhoHs9oH3W/Ljx618x2hCpho4r4NHMbu73fK/3SW/k1niQ6OyfTo//6//3qv
tvyDD+Du78Pnb59/7ix9f8qfnSViF6m7OGCdmC44wqe582dzyWBO8afuH7MA0y4iWC36RkJFhbVV
v1oCTJuHbIe9nmXAySX7+M//5nsJuP1l++foPN1egx7/Mq926LO4zloFMn3HcNfO2c9V+LjD9lU2
0kQzMWzSobH3LtIMxsnVsImwMW8TGJAo6MRGxp/7fuHmkMX2panX3AGjeQ2pxW4Ge41W1sJjiTF/
DzZVak3FXGO9kTY16j2jIRtWJ02aoPs4HNs9wYb6Fp0opI+2Og3aEuS9zghmcl+bIpz3fhqKra+X
D2Fb2UcdEEYWtbfDTKmqst3d0sAbK5cktZgznlszBrOaMlLsp/rS2NaLZ0b6se5DsjAakj0El7I1
neQkUM2ddYlflv5ri9O+eaHp8KHJRfVm+uPBLKc73wvbk48KCNzIOG2FlqIYter7mH7WZrabfG9H
+ldX8+kZhRSOktHVscpZ51z0xYPG3dnV43HnG7130zuMmUSaP2KC5JLOlao0xFvvwkvWlxvfzoMq
jOQnLigPiZhvFxnHO4x1dGqo9RAzghGhiVYe/vKYjZ/scK056RgN62UEG7LoT35EboV6hhN1QPAc
EsmZ6yU7CsbAGWIyNtwWoAoFnnzbpKA5w+zBXgjK7Ghh7NG5jwnB2blxqGqKoK38o+/1c1MJqkNd
K4m6Kg8LLTnyor45GvkI9K+2eWw6N2MG0xxeLnMrJM32/SigZJXgjWrg3jWGu53lj38Al/00ARgM
NFpsUZq4O78ELIXcFDJoEu+aFGIgzMj2tITWwSZ5iqEkfDfXRZDJaGgbj4a1zQHLkNfTuRsE1GWL
SLXzSF7sC4z3LrROswMtlC4gogYNWHUDp8ycG1i6jX/r5LPYaG6GVh1J+HZAI/EQpRDO82xoMIVi
ccdy+tKFO5kzLoOkRRbkOPA78OaeZA6KvTvXyLm71oIYh6q7uM/UdiMsoCvHqf/DbobwFhXGlzKx
qKuJcjgYKca83ItHlPNY0yyGYhHeej6e8GYRfnWSI9IgLcIDPQzmnQmOcCwi5gvICKplNN8yWqsI
J4KksTMgZCuXxDdvUjRT1KitZacTJEqcRvTqOzQ4/NrktKWDugsLcWfEE72p1ij2oT4NtxRmgRX0
PtY7BD8DHO2dU5t5IMz85IzcJcK28R74rwPIffzmx9wmvi0i0Cor36oEB6VXVRCBzBdgWv2nui+h
DZWvQmgorobcDlCqU16ZbsBARTeNrsnTHDfuYUxCAkn0cfmAJbnZ2FGjfdZMUPsjnsRcALCmQePC
6hkCXdP+P3vntdy4smTRL0IEvHkF6ClvW3pBtLrVcIT3+PpZVbz3UFdzzkzM+0R3IApWIAgCVZm5
99pnaKBukFOP2xCR7MZN8lcd68brXHfLVSVJA05qbU90GG/c3L2KTT3ficdVUQe50ayjaFHe1JN2
3alu/1n3VXnlqOHV4paoWlMqB2N89o8UrFP0hEf7SlW68hr6q7oFw/VGJwxj2DqZ1uPU4j/fZtRZ
u53BUNo2VwtGa7fClwXvRLw7Eiq6rw1wydR+oFsl9D2siAQPa6tt9VU8lP26tmN9FTaFs6ZjNviq
ZlHxNGAgkOYjQoMwfOk6M33q85L6YYqIB6y7gwxEFkQlZdtGZL/5nN1scCVATADW0heyyfkVHVz7
PDmlKQ5A4b51BLWer5y8O75thOBuPWP6pI7GegQ3amIq2sFdn4djX0wrdAOUFar2+6yQ13YjIt0V
6pHUDHE60zxlJT2S5cQQpbgk6KiFuczLVmHYlEKHLo6d5/X0nijlF/Ny/WX2vKVc6DQeR5KrvjTl
qsnC2rGdNAwdOYTcRC7/dsTeoDDcyPRnDMxcUROnUR3pLVLkIKogz02lpBmLedmSG8nJZZ/MEUoW
uZpwF0WUl1WXfS7L5N5yBWWnFCL1lD3iaMAgTS78+zNQ5HnJDc5/Th7lS/O8m/wr56bhpUd+7id8
a/598l8OfTkxufq8Ri78Mv/tc8rVE0qNYHKaJrgc97Jd2wyPs0Xs4PufOn/Ay0e/7CJb3zeXC798
un8+s/OeXw4vL4ETCdnK5QyratAZp0Isa3SFKy2PLyemXbcqDpR/feFyJ7lKLpStyjP31clqtjwC
3yJr0M87nLeaTBvY3uDnpGVWdtZRvtnoIaZsZUFsLcJC142TfoOD4n2uaKQuZzQjKUDbJZgKl9tF
Lr2s6lBnbfE5OnxbLmctsbM8wmXt+SgtKGQCXJcjhgz00wohzQQD5jiq61S4fcPUo+5ONpWamsXz
/JwQyYiJBay+LCzCjIRw+XreRK6Q+4XxrG0mdbwNs8TjOYAh0CHKvVLDEGTh0U8V8Mn1IM9QbSql
c7Il1WoGkU7MXk/pSs+xn19uEi+coD/ze5c/0Uo+Cir9Ru90nV9keWy8hddVxndGH7igDsYL2nb4
dNpPnuQkQRFfnIAxYlTuoDhbxGQWOgE5wfah/NvZy3ZyN74NnLkHsFWO0++mqTpObevszQojG3X6
KERtatO0VBh7C57NpjG+hbn9WIa85hO7FYApnh1SJSXFXHK2njqG1l2xm8etQRfn4J56+wAp3D6Q
GoXFMoGP7KNoPMhJK1q4KRFxyfMh2pllxIWhApFxMebSoiVnq27RtoNb7pXJjo9yMpbYHkczb/Ny
0JTS5w1cHNuTTXWL+Eql7EVOnIVYyxg6u0HUmU5/TfpE+VNpJIEI7JUlA3yKIe3JvmvGNjnOxqIj
CgT+NVXuyj7hwHWaMl+xlmKPTwiycTKR2Gfa+EAMC53NzkibFfgi4+CAvzkokdJAikjVlfQVTxs9
pwdNetIe6jdy29cNPRJeZ3xVmDTkmjnv4yo+6WsjI7ZtC2nLGNvhXjXWltCbkBHSoFkwUh0r+sYu
XT8p8REioLP2x7ZWDYUTu1gsn3TCECdR2VwwboGb1+u8sZR/tTwb/SVjguuhMgY8xvkOuLPrbodQ
+RTQAZgDef0d8SWMhL33EBel4EkVZfVnGVR4MnYUB49bqX2SYpmzf/soyrHl/Gkp6BrQzZNKI13o
Kqw6pCSEMlGUxgm+jp2oVfVIwH2ZRHPszoGRmzejUmgbmBOINmB4sfdMnD9Q9XnYpTFQu79Egxc1
4bdlMxCRVTxh2+yKp6GHMwV9xk1LL/CExx/6AKkG+jJvO3GyZnxGGCQRD5dvVtRSdiU/MrX1qZ8v
I45G4p6SH0/ecLksZT5/D2KNG+7N2FH3UpQpP7BsXSZyWZeRBx9d40f4l78940cUNJ2O+OViek/5
+uAPXVtTIcLdI28h2bpM5DWQs7xN6K6m2JOIAnjphR79pzW6nMV1422MyA8Ws3rXJaNFbbxQp52b
hgmuY6CiMqBECb059cSHiyLt22zZ4hRpROGWnFLDwwz912UyC9N9ORvpbr3ltji4o0GKgtTFZ6fO
zboQ3uBygv9QheUh31db1+HONDFYAxoNo91cXxgLUtgqr6RcdpntTsWh1RttH1qmve0tG79joJn4
kuk43jjN0e5t3Z8oA1ilI+a92C4LI27eefIDmfykMYFqYWaDOCykb74WYbupE9/il4W8FHuhTWo2
FDjrt26ItkofHBtZvalTLKdD1o1V3PyM9CpK0qdx7BLMM6vTWmvATMqT7cFfiiA1D3RXt8+a3fNP
QcG4uxhAGS3U64/U2Rx7IrkNxqbkGChs74w820zx6Umqcc/ftJAdX24GBxugg/lYTAVAnzBSV5MY
G5mnn7gxGwevKayjIyYYnG2UussCq2ybQyffat6YUEcWFAKaYQt8Bhm7zRD3L70Aa0QCsUFIOvTr
QUTodc0iHQmKYxFQjk7gOZy2uq8z9LHmArqDziEQD4HzmGvAHo1AfKAZO8FzLYGwLtT4xGqyw9xw
b6R6z4BgFAkxHhadYIaYoVA2y3ktLIU3O69aT8BGCoEdoc64Fmzn9qD+JXtzdIORaq+8GBjbFxBM
Tjl2+k7r3blpw2+paZ5Gm2ICyjPPRzdLFp+y0F3JvzMu+IDU6lUONyVyAKjkkFS0DrWwbZervEW2
fxE9xQLBksBiqSSVRWqZzvomAW1p2u4p7nnWLEv0HAqwSyoQL635sZgYyOltpB2x2nEEDGYSzBvY
Ms+WAMVEeRH6/alDcZcteJOIC4I3WbvtM/2KbLFwlxzXKtRBX/kTCxpNDJZGayOIv4BqQkGsGVwb
fTwJwUg8KeWkkIibVv00BfPGbRAvtuqji2nzjmhpiUICE1bUJmICRKZDDQFDxxY0HQeqDvahWAHE
PcLLpFojFOz88wb8evcZXB7B5+lSFFiDGq4Gwe5RBcVHfrZYkH1U6qF8zIpA1ojJkKNJGgiykG3h
MTMvr9i+vUTokxhsww1CscnlsbOXLrZP6zlDU2I4yXydkipfGWST3I63g7w6uRT/4QIgzDpLzBNH
nBykxFK2XIlOuiz0hBaTWD6gQhVDVrGxLn5csnWZyM3sy75yXh4V5Ge8rfAzkBt/2U42VR12iGXb
f877ymV5Ou4TKocwmfqVqTkE3tMJ0UPZRZi7m8qqtdJHFJnLtbdo2cPchNhojQ+YBgvadUHpniNC
aMq8MUKj9SN18q3Z+4jG/GWpZryHT5Sa9dMAsHmhxm9ZajuY7Oo16inXdAXOBN+fJobv0xQRqUFj
gOIMrGCk/u9XSDkNfiTee5mHJLxmYkrhgCLebHuKEExikooKp2sUxK4FdJeWbifKXt5bwfTqBN3L
ESi5UBC/CsH+coCALYIGphP72hFi6jfaACssU45y/SgoYrbgiUFNCB9BszzbE6wxM8YnLhH8sTqq
WpigMMlEyOVnDKaMqhRARoJchsbU2ncLNDO5ssXIY4Jz1griWS/YZ6mgoDXg0ORRuWrc6ollXnuC
mgb3lW6W+HOUer7Fgq02CsqaJXhruSCvqT39etjMgHC85a0WfLZCkNqwXVxeRuBt8kPMHSbslOoY
V5VgvDH64QdBf/3OtSHAtYIFFwoqnCP4cL0gxcmzXYgpLIIilwuenINCYKsJxpwFbE6eFSUdE4WX
tn4cBZPOEnS689WJINYlgl03CIpdIXh28pAzJmTDZOkvs6DelYJ/l7Xd+IYrzXnPuMR4jXop49BK
ch4IPXlEVVD1csHX0wVpj/z8GJjiymhg+FzB4yMyWO7xdc4pBoPWB0xCfnZTcPwSQfQbBNsvAfIn
DzhWVh6QOuxu4rmyb8oSKqA8RQtQoC6IgbjMn9atoAhqwm9brlTbo0fd7vsimIOZoA/qgkMIGelK
HnWBehLIW6wX3EJ528kdTaCGRKP1B1NwDim09Vby9AuMgDtBQ0xwMif5PW3mGlJi7MBMTCMCrJ6g
YRY9Ij9BVpwEY5GBcgSPEdPBaMKBTm4BVmJv2UqKPgCbZVMQGyvBbgSEoPEbhAuZTOY2FIRH6l+9
dSyoj7GIjmpYFHtIUc7HyZF4TYIWSW9LX6eR4UKhgiU5dy6hTXEcC9BkSnnk24nU5lpxSPFNBjzK
RpAp5RYRsMpIUCtb6mrXWQXJkoGBdkuYmNJz8XkaUl2tIF9GkoEpaJiO4GKqgpApjwG7hGG75b7j
d0EqsoKoWQi25klQNuUWPSZ6QHXbn24LizM9mWDUBZ/TCqmTln9l4hkgGJ4ngfukFMa4agXh02lh
fcpDeMPOFhRQuYEqyKCOYIR2ghbKKyI8b+WMfiWIokMPW9QTlNFM8EYXG/LoKBikp3+dkGCTTuZI
iT3O/9cnQS7NmlH7IK55Pp8aumkvOKehIJ6iaetXtaCg5spRno+2wEeF1d3dVAMotF7QU0PJUTVf
5QbYoczkHWtYqxRSXZkisY0Xr3pTktwlxEyYWuJhRRRVHSG3OhEMV1XQXHPBdV3QrfqDBlu3Bfp6
sqG/4v+pBCdUORT7WeWx4Bxhq8OLVbro4Xw0L36syCC/hIIuSzYrOzqCOMvN5HGvQ6F1+bLkppkg
1OaCVWsJam0p+LWGINmWgmkrNynA3BaCd2sK8m0lGLg6FVrHDL/stS4IuSqoXLkpv56nXlB0Ca1k
KFxK71ALxu4oaLu14O4aVD2Z4hMbgslrU9B5rwlOL50nZbvYRvroCIovaqbmN2auK9WD8JsK1m9E
UYog/zowgDtJAxZcYAq0b+TlQfj1AsA3eTEFRXgCs3XQBVl4amEM64I2vJivcstFcIj7QdPu0exg
YCgoxTiNHyfBLR4FwVhuNgM1LgXdWEmrdjX0HR6Ngn089Qim+hAvyAUwsvwsXuX9UAeYyY6gJy+C
o5wJorLmIDpOCNv80oZreYFqRnJ42i3N/SCYzPjqzNsui6jIFsRmuUlIpZZLuuo9VHlWUy8+Xjs6
rOfQhPpsJW33QxMgaHENidTh2Q4juhO0aEdwo8EVlHusZ917e6FWIq7AYvdI05GZKW8YZYerUZRV
FBY8akuQqelEdh+5ez8LZvUk6NWD4FiT9tYPlWBbgxLuX5txvpbHigFgK7gqP5FfgCwwQcfGfFDh
tkWbxllbvwYg2pOAcHuCq73YELaFWc4tsgiVKCLnIydythd0bldwujXxaJK7if3lFpS+yITv/+fG
/5fcuIHqkdzxP+fGn7uf8dfM+L92+HdmXLjgWSgaKSSRwssvmXGRNLdVtJWaioZJFSnsL4lyeBS2
SyodKTXCzL9kl4ZDolxVDdXSHIsMum79XxLlOkaJ3xLllF0Y5P9N2N4m+glhCPg1UV7WJcqd2Z2v
bU0hPpVJSzERaPjStJ0eLyIpez43nW8bmKctMkqn34xtBp++dJa7JMYhvPXKbls4yCHs0XsZSmvc
9KV5Fc11gncpPEtqW3ZN717xBBsZVkKzULTlD6CqBNbu0iC9mBN+KRkshUaxobktMT2nCAVSo8/b
1IluiPb0hzFO32Jl+QGUwvFP4ZjsKlOMUEdolHlfb3KHZ6hnEk2gxD+DnIkICw0QMRX5SdzcK8pb
2SQw7i6Psmnmy2k4ukuJ16iw+IgVYcQmVzG4rg/nS/HlMHLVl6skt5ILVdvdJi3x0h6mPK6Zwq1J
yxhx/ZDNENXnxjTjJ0uskIvkJBOhRFU4RPzdMnPsSPfINRQv/7tpSkMkuadcJXe/zMpllz9TyB3l
/H9r/s9/XR7oclwGstZ+Ft4gWDFUB1UksmRrELOydVnRioj8ZVa2Iry6McYSW192uRxG7iJngVrF
SFvxO/m7jTVpnPL9iOelcnfwDfwd2UwculSUE8uZb+d0+XvyWN/+lJyNxU2hCAeYy77V2SBGfL5Y
uMYUQuh29k08+/pJA8AvZovSC9DOMfuJmnJ7dlSUY+aL96Lc5HyMf3QO/LL67AfZizjNuSl3+nY4
OfvPq7+fZdSFWDqJUZrvnaBIpsLpIBOBVLklYgfiod4ozL46DeaMnGcI9q+N5OZydlHi9DA+yF3l
gsuRGORwEDl/kkYUf03khoX0Cbrs4yq97feCxNxgg2QIa6ROWiNZl2YvvJNy4aIk10/CWamSHkvC
bcmSvkvCgWlUSPpn5n1uWdb+kqItkvbKEQ5OWBbPO3QvON0KxyhJYD43NRGdsKQrlCqj4bIpl8ad
czSFe5SckxO5o9zuMvvlkHKhXC03vOwnl4WIBYIyLeINFXO4QAxwTYe5RkgaNselJ4QI7MP0bQhB
ALe694t72dngjIwONmfSyhBpa0W1X0NeqBeWDsKUz3RCe1cs6iqb65vFrJ9KdELETwV3WkZAbaqj
8paciHAmvMS+L8BXuaywQR0j2B7O2QGEL8UCZjLlwd4Yr2ZaQ+VBk7OLm9rYSpolUbHpcKK0ekNs
6SnJpzFH0tFCmxjCJ8+27tsEaW0ljEI6bNL9ZKyTlZzNCQOaHZ9CH/oULUK2oD0dRUG5q5XYjqf9
2TBQZsGIGXrbyCMSltTjXutfLGP4abi9tsnbqAZX11dHr22yAHN83hCqEW4oin4MT25gV726g6P0
LxM0S4ExKe3QWrcxd47eY/vNM9pNmpjoEtrTc6ZFPLzbSiRWZYLishCRya0xUml6SXxdMhOXZc2s
aBuRcpERdDmhZBWVQaHtyQVRTBvjv0ta67am/mtrN0hRlUrYC87wFwI7ovxGwem8aPo73RvG841o
iDv2cvvJllxWnxooqYNJ1M9BBFNCK0Wx2h4kUxoxGFUOl3nZqvWePAE503kH0mWlOMN0oJhcfMNG
RTEtpKl1IudjzAVJ/5KxJ6swBIXpdGQMoBKsZpU0de+ORKikYcO52WGT1Lf6HkegTTg25iFqXCKm
FTaqMAB8Ny4w+C8pn5OTGvXtSArZ7lP30Am8VGss5ipx0XKXnRGRjV4MRrsIpTIST5DdAvwZ4O0M
hLgpHU838yNF2ka8x9T83Y23sCzBlCKcXV5OO+VPCZLdWNVkC3WqJILsd5L62V0ybEFW9DnHIoC+
m/sf619GdUNdsonTQbxCJTCA6lw7Q7LWW4rrYqordoUbJMtNpN5pwCrM37iCI0ri0GkTIKBllAJ8
p3sZqSCDGxz/zI0rvFiK08Gdjli6oPWKixVyVrv8Ec/7fPnUCVtYDNnjA5JmTHMHm8o+bNz9kSyT
O2xG89k2d6a1NwD7RK/OJ1G42Xq2vDXlPI1GeeF1ab/ExrY+XYXx2sX4cj6a2VURXzfqvlIZXK6Q
olKxBph+oa6x71YVEgIup674LQ8cjJhOxFXqoKc62g0Mykf+TFXrO3rhj/2PBn3VsuaIYXWLXUwO
VhZnpv5qdh+KEzYFr7mCg3t0V3W/7WHbHNwjfhU1Us9hixUdLDGHaMZpHysWHPmd2R+wMoiyB0Ls
vRmE6k2EL5C7a3OU0zvj50hWsSi36NOqbI92Im+x3KLE7obUZIvWSpBunxLjhQFjfjeT2Nbpo+I0
7nd/wB+pP5oXVyHxujP+pLav0V+71a7zFjDFLrTWdozoBVXY9rQEw0t6nLz1eAunUXvurjFTgMTW
BVm4QQefdfvZ3k/GlpgkqQSr+YSgspyOUXntZoGWUB4JXvvK1T/ShX7kYWl6v12uwDiWMKVsLBq2
8XJonLusP4LpHpZD7xoCBwf5508ZMU6/jriPjpUnrne6wAzdIuM92eQd8FZ1LExPVgq36RTDeUZC
v7b5AvGIqI7WH36zpvU7XrCkIDuONf1B+1M290W2r5bAUMUF4zopdeqT9+Pu1J1d7e5TBfupALiR
jccHTlLvZX+0piCZoJxtkO4oQmUSFOl10q8LjxrYAEqF2u20aaVeVQ+ITTTzyTsdFnVnxqt2n3e7
sIGhuXHK42lZU5baUII4LhQNrCqqDFvfvFqy2V9P79Nz3PgpGer1ybrv9P0YK0R/rqxuM6ebacvH
jAAlU3Ta4+eyHG2gHp/puy0I9ZM/tltdXY36w5hfOfZGfdKVlUlJXXGdOLfJDwsM7bK1h4Nm0wMP
8jePWCw/BUCTouKSTE/ysEywNcySgOBdk+7VpAqimFLFjdn7zhyc8tU4HnVCvkhcNLJQB9qk62cj
gE/SKVdp89Hl24yqyFR76t3b7kR56A4g+QJb+HeV+94zbhnWGtYq8X2Av7ybPT+Egh1CttqMb1Tk
2aAzgaAVmyrfMiwqf4hIKA/OykfiodYrjtIq2zSGPLTimt9wMzvX3o1xzLcFsknojhve427vkxbA
eAEiDrVTAWeSwFYq10P3zMBJeGAc+x+W8aPucYVYd7v+Qf8dGuusodyekQY8PVC97k1TITehwHLr
5lc6xYSGT9nHc/WKAsVMtoZ3PAFmWofqptQfqSTuiFDyKAbxNYxXtrqJP/rkZvFwv9wrP3Fa9usO
bR31gckNoo5G9500SJ6L1/waK7Nb80lZd8tDnGwWB1nau2HcohvuSyJsBX24NaZyQw198lqbrhTz
uhEFj35ePc/lRkjMlaN3uqfyYsqC/B6HYc3cKaqPA84MxOjOe4Wn4P0qX5zjydxhsLNuHiEtEpOO
7pdjRtZKW0+vXhuAS1RhMGRrMINIVaD2pj9A89kLGirdJxTWnnjXBejrvHhFja9CL5hfH8qUJyTm
/QKPhbIZgH84u//01Kuu4cUQENAzoNsDN0d/l5LHhSqMwvPxqY+f5uXgEqfuOog1hx5YnL0t+sco
/TPObwNl14wnURK/5i02gd21Ht0O5DZVZtSNMVAxsj25D+oCE2KXhYTrAcusMFSt1FVS/xyrK005
ttmWK5TxKiT7V5NUIentk2MSlhiIe2hr/vDb/clZ3sY/EvPI0bMjA5rYoE4DBzI/fsLdZzs+AHvU
UHR2a1jJp57c/BYYZo1exe8+NMeHttFssWZ5Eg4wgX3AwsNPN07AT/2XhWf2azWv7LtsjXDl3sg2
AIFXxXG+s5u18R4ih0IRGuCQgLpsnQHi+F3xOHiJntIkUB+dmzFdc+ZawI8hfkVED1kN6W/0bN65
v8HOX0fXn81rT777Ju182GsNZY5wWrljmVHWStD51gNeagFynYBr6pNY9uON9fDL/6zW/a92Y6/2
mNLrd8ZNsdPvZh4KdACezVH8YorX9FU1fA1g0Kv1MISkQn2sdqdqHT7ZsOardQwDkmJ2JMvD3u5W
2dYoV+Fd6KwH/fmUbNx024FtD0FG+pbjRxgbrTy6UCXFJDAE1nuinnm8i8E5vbfb6jbB98lXVSov
HhgulX4RLtTqbuZ1cjBXQ0BVK9LEBgxTcbMcUKFhvvTh+XUgOL7rXt9or3uzX43vIfjGq3kd7RwK
tW6UX+oLjnsDMuef1Hyt80N5b+3ye/U5OmTXHvAjtLGAkdObAQOK53KLRBnZ7L37pggvb197zbN1
XQbLh8NZrzNODeke6Bs0nUFM3DYKWIaNxCq5bzMcJhC9+taryi+MMFHmq8/akx4Fw6P+Qn5xVWyG
O+tqiv3hLjvagYH5kb+hWN7kogXWFbmNm+Gu2Yfbd8rMlqvlqr4xNlQdRDtyrFdALK/5eefgtFpm
qVRuKITnneFvFjoIc/HIFhSq+4x0rqxN/IZwbeCDk6Y/hIf39ici6BuKiqlb29L7uNIPxRW6pGUD
ryTIAmV9WuF+4Pd+eh0Guc8mKzIgG2+jB+ldt8c/v3rKbqon5UfyMK36n+mT56dPjq/+qV+obdtb
fkWBpt+9Ra8IU62V94Q0xYZPnK6Y5p2Pgf2Gt8YrTzJuHa4w2pOTylOWO1YA/8Dn3i0PzRVZvGqf
3Sg7a+VcWU9U9K/wX956d1g6bJw30h9Y98TXdhMsb32gByCsA55QaoCc0H5TjF0ZuLxc3nI+1Tba
0inZn47cDi/pU3c1/gH4uB2u6p8AxEsiXz/UPz/ym+QBH6s/8VvxGx8hrgTPGOtoHftrTwlwaOP5
+dhfF3qw6d/h/9zbSCl4tvgtP6rEf1I/ixUbqlMwP2s+TO0n76N/B0tlrrNjfZ/v3J/mc/M23/Ag
5AFp/mze0l9mMCK4X02P2TE76s/Uld/V9+ZztobN7atb/ZppAECKP/BRQbffogAOihWxQuvK2eFl
fYh/iJtupwC9F4830u084ep3k+Z1QupdnEl+r+2KW16Jh/qTe7V8PhX+fjmmm/Z5OUY8Y7rXMluX
17ydsk9533ev6S2uNvyf+BWtpmPO95WucIvo7IOBhKYMKoQImFYyJv0EHdK9CicJ3m79Cn2JyxiF
S2MiOgeURzLLxyZr+lg+0kclDHBVCEdfGzaa6pvzFkVD5/IzUT4AMZH9CazNtMc+il/LnX2IdtN+
4guZb6bfzVvNCNQ3NtzvxdNIl/xXZPtzUL4ot8tG20Q7fO77VNtRL6q+jMaPbKvuo32yx/ULzVO9
WdbGATDwNQbca+ch/5zp2rWr2PudzQGqJ2T0vjfdZa+u49veJr6fH9Stc7tc9fN9dt0c6VJY+Nq1
vvpWBt562IV3n6hDudQAT6iPhUREV/mQ3ib3y+skH4DyKYG+m4cKtrvtc/kZ+Vx9Prn10bMj8sbC
L3l+8Br8GDEvCsyXbl+spj02t+7P7hYL2I/8tFaUYHzwssD9Sat5I3l/NdxiFcdZL1fQGdqHoQt6
iqBqf3h0XtXn5jargmzZ5veif/CufdTvnCIFaIm1qj+H+Wp55YU4fCx8jVQpFuJhzIONLsJ43fJY
mtcKUEUfT6f1x7Cjh8dY8wElxwq5Ls8K4Jnr5pZnKa/J9wU3hnnbPp9ueeSdbsdrrivEuQABL2BW
X7vVD0jVfbpAgfau7k8Upl55a3fPD9+sWFit6xXOeTxuQDLeqlvyoLuuW1lP0WuzwZH7QGFDzGPs
Jdp9xKtqjedTzDtturevBr/khZfect5TvdZ4SKrBtGE09gr9N/pwfi9vVBhYv7U369bl3Q2Z7aZ4
rY72vjvGbeBhj7MenXUPJQ5M2h3dQeIw3LTP087g8dzs8aFfYbf76G7rLT1Ujry9c1fWA32K8RMh
SP0eHYZjuV12/efAc2KX75B/BtoOW7XH5B7e3LHYjA8k+wPtlWIhfq2TstKfB36Z9/xmwxdii3yB
5qdB+ViyVl/mn/PP6q55yh4gyl4VPAWdX95t/ISH/W0DyXYfHuxtfuPeU2++St8+0pXyMB0xf9sY
O/HPnvwYa6EmsF/0n6c7xVrjPjSeqCWBeRgoP/AtNTAEoQsV4Ebxw42vedOoL+jNqYWgX3ywD9ka
RzzCu3vGC/fpBjwzCZTCx/dA80+kUf1y3E9P0cHcQ98q8OV314vzSUVE4Eb3mT3zLeLT5jx1T563
ig429xHZ26fywXvlJD6iLR38NB02slQ3w3fPR+loMDZifCTDbooolypFlZScnJe1oW+I2kUZdJIV
wrIlkQmydY5GuVq/Kcf0nlEIYVxZJCsnMhJ1mZWtSLr1j4YZyCiUPB9XPaGS8Sqkw9pjNi7TPo5G
rA3Gam9U0MY76ta1kb7gkBxb5X0gmKMtJHhPw7pGFrSb4Z1inMU14vQRY+40kAY7VY1udWLyWyoa
GQCLCUMXG4eQvayKlZgW2Wpbo9ktxgiajJRBm4qovoR9EACitk82s05NeAvgb2ifkGMWMTLLxCWC
6T5HbpOvlwiLqbEoHsqltoAgiELXJSWfNBv1XWMSG0yosjtoYtEkjI/jmPLTbs4+tM4m+qKrfhrT
o66miATVRDF6QiCCQpprimzoBomyXqJagpOSqoBKkCn4XVgl22kpbyiI5IFbK7cEancoxE88ODkn
IzJQlZWv04CRaJ9hryfrhM/QFdnsJ5uQRmJWPE1FSFcGemVcV7ZQDpCsG+v6mIc4m1yqgv+uUrhS
4OQ0cbSJCoC0ZzaErBIe/rNUGK8ciKEjIzAZB5WTSlHAuMqmHYb3XZ8PGxmXPcdqdcqEGK/hMY0X
G+402CzjhCR0EZPURfzVwqCc6nixTE6+zc5iO7lbJuUVOUILzaVA124/M7X9VCcXJgiKjExoMxRq
5n3g85jEUmMPnfbUCQaLJC8AwGkOtWZM2xTBRx7i/Rqh/xBKkFqAjyqRtZkEwUi2MqQji9CQpMtE
0ZldaOtQCFXyuncGXDb6275utM0g6nMXvaoPNVF1vg37xdHdfn+ekytgoDmrJCJm/2Wh3O88L5vD
tPYKpzoaCzFXiwe+DsjlgJKX+HFrWTG5MdmWi+WkIFd5OInJZfaytsYOaqohKsvNLsvPRzH6hnL/
yyp7LO7dHkJZWTtGMKiJFgyzal0nHllQX2/njCjD4IdCY9QJfVoohEqKiQLJ06a3UmiSqFPZX9bJ
ViQkX66UjMkdDClykqvkBIAoXxrGKCWmdmgB5EZyJ6LXCKc0mUYUf2+SwrTzoS5Lz/NyB7mrPGgq
ZXCyeTneeUu58LL7ZZ/z4b9vPgkFWdMMYHlEOvOvzy3/IAXrTTAKFdrlMJftvp/Zl/lvxzmvufzp
WmjldERz5xXykOem3PHLpzs35Z7h5Rp/+UtfDn3+gJ7Q+GGHgtpPfH/ygHJyOfHLCrnMkUJCufDL
X75s/u3DyA3/2xlc/sTyvnTmMzXKb9IRvRAPf+mYLiffln2b/btNyAEQ1/p2GE0mrS6by9ZlG3nY
srYZgV22uaz+u2Xf/4w8xLfDnrdxjOWhAyi06UX2E2gWirAoncttjQefdMKnhhXOj1j7bRaaMslF
6Qwv17gyiyo3Pzfl0pJYE4WyWLb8zSHkFnJyOYyc/XI2/7jftxP7x8PI7S5/SR7vsmwSWbD/rz3C
EKeb/5faI4SEGuU6/1x7tP/9M/4POOe/9vh38ZEGaNM0+KehMrdxeL/YcmgOzu4GxhnU/LgO7h//
Lj2iXgnfasw5PGpiPF27OL6D7QSw6VGyZAgjMYzi/y+lR3jEf/clE4dQOS8PD0xToyb9P0uPMi2s
e4u08402p8MuK0r0dUm072XPoUpOBpnTWEf9ICZVQjjMjmKqNEm/nrSk1deyKSdpS9itTVsqTmXH
RUyoNUBzKuVNYrbEJ5Q+3inGBoH+pyEkU3JC9wM5qsCBfFmmFPk2IrFeyC6WZD/Ich7Z0iUxzGxc
Ar5OyDBGdEGrcxdUNMMaaSHeHFTql69U/DfUDtG1q0Unj3qgnV3Gd6Hp8cbv6psJbc/Wi8kH4ItP
TFQSUUyhDcPoe9x0bn4d06ssRPdS83LGL12vrnqgyn7lOXtezR8ePljYCcHJiEV/VTI6FIo0N7Xe
MrJhUdMVwBgpX0ZUVVcPs+j4Kg7nFNEX7mdv7+g2Izq13Bv6ohE2s7DTEkVe0+LRm5bNVnasdcFu
McjqZHRXd/I8qYtCEyTOOElKZ487SS067nKiic68Oibg7NsS34d5F4n6gazx62yKDnUUJjuUkWvG
NEQ6MH3sfqZJdowxRsQkydnrjCUqMahAEYnkwZn2ZmQ+5nkCKJFM4OXhponhiSKELIaQ5VwmkRBf
XmZn8fhdFYx8JjEEkhVMl0qnS0GTbOlyIGWC0hFZc3nmcuKIWblMWRhTTDndolQM0M6PRTFoi7Kt
jkD1cSHr4w9Z4EQkkNKgvjeuGENoBDqedesRLSABG5XqePLoQYkLiLrBi4+aEw2lDqPIcBszcs8r
EhA/hYe98liTV+37B1qYX3tGkL8wSF70VWtvZvW2E74p7Sa0j61zzDRsy/ziR/ZHWyEGfy2v0VHi
v2YYQZvhR7YqSVC3y60xPZrV79La4IjdmDE5rH6FO0NFlqs7EFIYg/qIeSd6jh5xGaP2edgvH+oz
MgbRfWPY84AowyFyQSgYOKxztNU9Dvcq7k36SmlWuFY7lP0VlAIDTlvbn+kdJrAhsDCY0SbeVT6O
dAWRQ5jw9ovdM6gTl60mtJgFiwk/apVgRIOwFb9J0gyxtyO3cMoCQmLj5COJaaKbyvuofmPkzeW7
HZ6IPL4omD9H6+6qe8QghiuBdIx4cL81gS95a3zdZxezXz85lvcibPjA8uptIsvwM9tj9nNUbvIp
ME2/euvLNQboJ1D0g095vQ6X4r/oOq/dxrlkCz8RATFTt8zKybJk3QhOzZyznn4++lwcYIDBDH64
3W1ZIjf3rlq1gmItHMJ5YRcoyKbMsfem6FiCO4bm9As3aai/EULr6AgaQhFWBQj8N4z4pD1TEnB1
W0bPGkG61uITacsMR6K/2I+0voo1ojWToLuY3VkeN/lRusq3DDakyh5C628ChjYneTGj6uXluX6t
+tpZ5I5smEngajyb59LwywImP5CZSQYGqvv0om1z3Dpv+Zd+zd8Zph5isN/B0bvNsv5YkqLnT8BE
3MXOej093NcwvzTYkfpvHZvm5AqHcZeSwHicKjtr7XxpG2/yVrhrIaIOUBNT+VR+xzekK8FGW5er
dmUwKMeNVLKp7dOfonFB3+OnF3+DeDI0iWI720kyO4WvvCcbWjeg7u6UFBdQ5/fxKD0QJtf3GltE
MnJKs98a5Z6b2v3T0rUCIo1EvHFYUGrqSpgp0GDpG/x2AZyCR71xotVCc4o3LTIj7oQ1osTCkT5z
RKc9MYR+/VuuUyANU8Klz9GtZK39W36Hb/Km+VV+5LX6Gf0sT+w7U+Nol8ApS2zkkBdf4fkzU5AG
rEE35bGRvbEFtnraKbJHBNEOwg8Ng8tD7mPceJhyp+Q4AIJluP0pfWYFGjOfYcUrw1bUCX+qxh2Q
7ts//a4jCXBXggvclG0YWVXm9jvYHo6U2bga4WmJP8kdEkLspLthDro0q01r128VRn2bCJtzBslL
3/iXv9zpffFy8taR23sjf7B3PCdCJsxR+8FJMtXPaujwRb1dxCvpc3oBkgPWAaIwnX4bC96sU38A
wMp+/NMGHnId0DC/OKP64Jo3n683EK+v4hdJE1M0w580dxj5/X5VW/F9uqrbgLEFj4FHOthqcEc+
f2+p1+jjhQefW3jslsOjj93XqjyijhIZ0jw97mXYMMHbLyCfvD3X4uy95QPPfVcQTEASBJIpiEC2
8rcRSymeRFQ4zES23fvztRprezGZEyZVgmvwOQDsEHwhxhw3KuOPBIPMFQ/kE5fZt5hFWduB4ASf
0A7DpSnWpJ+a8pxVz8TU0QAOk1O2i7/C2Fp+B+f2uVYPusIGIv9ilITBoRnqT3O8F/01rnaJ6C0v
QmWPgsvLPEsL9tkkbHXhgeIMHZyLcqD+Fi/t/bkDH9SnI+SGPrCD92HhZcW7SjtS1n5Rm4mC46nX
iu+YBy8Wp2Y86It/yDtRzcMhYvOIsEBSNkgvs/Q3i30oXjLOWqfxXkZQoyw+tn6BudY/pOa3YZPl
6a2g8umuzCOEghnbphjnfy078hoK1rNkPiWdy2ahM/qGHNASSmHGS6gx3BkidR5hf4PmmsXr52gW
/9IV/+vN0X0SEodxMdM7j9psHX4HE1Me5vXKKUjvibKT9ui7o9Z67YaV9bxDxsQVi6Nvs8BolHEH
cHbw3WvbOMUlaJW3OGi5OZc28zEplgpHDI9FjSGzI7Y7CGy8PTy0sO2MspVY7BKs2g68WbFbtTZT
gsDEfXpF7xWzjdlKc9KZbYvlJvlYruV1fNY2k6/s5cPr8Lwa61mAZoob4a4Tk8EWk4jQaKzyzlto
GOY2ByGyQ9HN5T0mv3YaO+LT76N9Ll0k1GwqPiHW85w6w1vhqrbsLjke4I66swQ3eo/afTJuB2U3
QUzc5E7ivhPLyx0EYw+/Z2WI5I9QL7AFL2yltgwCPCOcgAP8GKONdl4CTTcbvOKqrzaYBw+WwHRb
8EfVAiWNY68SHSPg+PSG+O1Ft6nuxJ6EPdtId9rT4t9LpROkkHqcoDMThiGsrjMb0XV+qcHMDlBq
DKpbc7kqf4vKrq/CUak8UbMIEcDJkbv0zMz4N0pOUmzxZciMfdbbOKW0wdN4qBwVPT2xB4qdMOmv
nFjeLJN3ffAlySpyci/M6Fu5lbvlR2aY+YnvTvjWbMLNiGyFSsMyblVp85bO0qZnKLsdPeNLuSFb
2qbnieSIeTtt/wm6Xe+D5YrQEA8FWe/hGOHJTv5oT4LXn15OcBTEdbdqDsNG/qj8E1Sg/Ld+jPv2
5RiHkteA6bRR/ByzVDvssBbYZXZyX/jR860urIVoGRuuEXZ/GKqRdhhd+sJqnrZEubqkV1jlSMSS
d6J3mMsGVidhd2YPDDq9xdfyY3Hrmls/OPW1x3XklLlpYjeXCUeu+V141Ozq5HWaR1pVuk53uWbF
J2WTnqbbcKuvXH9+WdRtypNA3vqegwMc0ELZ+Ta8MYxjxZb2q3TbEfbYPl/r7+L19TtTGCM/y3ev
a72mDRhK6F4mAsbguzuWnwqJsxytDAtYQzacxQSHaQT9524VXIQ3/YeFU3viddHeCBxR30XZE0eq
bYsmQlvckD+0FCW8k08RHP0dJlZUQtHx6/48hNjqeio0MDyHXaIhksTFcWiLjBFSRM8Oz7TzEZ9a
vLuebtM5cLJgAXVEa5wjzel6mFZmk7lkXLaaK3+mzEjgTnw6TXUofjinlzN51ZXfsYAPveLn5Qhe
u4fW1S8t6Xmlq6oO7XXxlaHUvWMlt3CT3BUpPUfMeHZlYD5fbjZQ3R77c32upZ0YWf1ZLrxlsko+
IpzNQlZ9dZwk2IpudUm++fCVDI2PXzBpPDHEUayrIxzVdnQazRH4eX0PgUyI1h1EhcMLgg2FuobL
m5+flXaV6mgYHWNhs+Djx4Sdzj45PG+8ow6n+FeEZ8OhLzxcb2NcG0d7+U+lPBfWfJZSwf3Qq6OL
XhLR4Xc/FU6Rw52IBAKBsZrHinatiodhxTUnEVrZDjONNf9jtIYzuZXMTcWmLTPW6kx9lWcSbNmt
YqAo3AL4jz4TZQUhprWsH08Z6xhMiLv1q8PE5++rv+/9/SdQ5nxBkHQg7JrpK0q3TdlBvWifsV03
0mCOclJR7c9ofTh7F/x9Ncyg6N9X2Z+LQTz/Tao0sZcgnhnJlVg4f389qjIWRP/zp5Wy7GxVG6gj
VV+PDQuzintVB70j5VSKavOXiUWf+ed19eetFclc6mXUwNRj9tmnra+8JruZOf/LvOLY//vyj/k/
pdlgSUemlqSutcUt+C1+I2lDhjbD9MurYXu0IqTJtQeOneFA39uIQ7oG+o4NW4yymS6FQeYq39S+
rKx6fW2UZv6liaZB7IgJsUjYw2Vhlr/4UDkpLEnfEsPRxIQDmQgxdv2CSGRLYLCqebyoou27XW/q
lnTRLvIOH6si3giGCwFohGmkO9lvfpuOMN+oRWEP8DuoP28GBMEtQ+Vd9yF90CC9Nnz6PaNNCGdW
62vm8jSFducqH92uetB1wh+CZRC+7IgEWcOhHsNKqr9VEE0+gjUs5Id2ab+EyQ5+YSZwoZWPwtMH
V0ps7j0DalwTpcSUfvuf+EiTWqZn9YvB7okI8P7lJ+FZRaQMaSF38xWFB57l5bbdYj7+4in8J0hW
e0/86Td0xUdM3fehnxSbGTJEs2kf/1AU0+kN8Io+mt/iUQWW0FhxSx6mJ264eBAx6Hf4MUjfIpE8
S1N6ry9YJMDIRG8MIwAu0JfE+XeCjFiaOGlWu8wZ8D63Q5fbXbbmNBO2ch/m6DogKcmU9xPEk9gh
Lw/DBvwmFz+YBpG5A/iqHNrYHwnXM7WYLc9eFg7JSvwQL4Xrt93cn24JoRFulqSbLUTN1IKXObjB
lsegjK38K0agNjj9DUuABerjm+B8j9bIPhZtn2867Jtkpa1eCzPZPd16cho3WstI4IjRMTuv/YLk
pvzwqpVsQQ/N/RZRgrX8ykVTuLShk/HzTM6XZ+FcQSXcKRBAdc73M/2zvAFHETciG8slPswmnKKl
vuxicGKD+9pAnzsvBou1omf8ktJPb/WTDn+mv/AvEslNOcivjNZEG8b9RnECQlxsOCmDV50huZSR
yzIyCMaAxkc4mcekks12uVuskOEgZr3GB7Ww9Vu1htwyeumheISXBB9TfGZ+0Oydnli+xBDvsNIK
CAPhmjv91wiRgrt8m6D2HTXI8j+z0y4dFUptVrBi4mhDQN7zIq1qf7xxNypv6ZYH2DHGB1yB5EoY
Xbaje+nmItCPHkrpLmkEEvbgwhXklXimOD+VmdME9hyTWNgpMz8VcgShNqqK7beviOBdZtugyTA1
5dwBP3FwMnylexBPGKQ9L0XoxJ/6jnYgM/6NiiULO7VeETmw/Kb4oz3VvHI1g2XYFHWokhyVDqX6
QwzACCKLhuyfkUGooo/EvBdbhe2z/wyhUxKSwDnR8Ca8ebRLWcpR2rjdp/qV+TqkREAP0EkokxIm
Mpc8fVNv7uJ9XMEGBGaC9in6IzwkeM6BlUMU5xkHB7vlH3KIYhp7Gpsp9atyxi+xtMUN2SYz3oIr
wWNeRQ/jFxQBy6MLCwPmE48hABA3vDuBCgh3mm/1i0WCaruFlgGZQ37Z6lcznbJ0H8buTEu/w+sg
YvKjrGC22WhH2m7TH+EVwuYV7P5WSn5cs0nyvgAnVtpp0PDIcOPj8CD5AyhDg/xHCabiEQsyiYjd
WfymtdM8ptLtuGjDDt4NjC4jQNRjGf8a8K/UReuUPYz1nEaXeQKwTxCth92SZlq3m68nQZ4s9Z3c
mdix2GTFHWAdxuSx3bLH8jype0iLQ2eLopWmpzR5e7Iz3YLCChFP1F4Ax2ecYRa2UC3ej0/OXsCh
YPsUXHJKVQuKPDkHMJrMBaADOAFsrgrKUH8s1tCeLhNm7eiszBfsEGxfWsb9Vv0D2QXHCBmRKQfn
7gUZxXCzycvC9TJy2aEhO14lh+4FJG2mo0xXmGkhG1s5vIN6cRI91WO4pFRwOHLqL90hiZi+aiPf
eHZbqNS78qAdpyMscmjb0M3yLVQvdmdIaa5M8Io5v9wpKs/cR8RQ03XeKaB4XrjzPHLCrdthcBLF
5JDxvPMwfnFqNOhtocjIpKt07Lyb4prshqP+IFBsaeE/tfgdFR+KV5dshK9OtRPZXYT+FK4xHjZA
QiN3hAlMGbHEj3l+DNm7wBEL4ffvenNjFGdx6tkEjA97gdy99TKzUDf02U9or03pqiJyA4xlSXSD
HrsOCx/WXC05cOQ0ouaqCXdCDwjL+OWoJYkvmjwhvWvxhhOKXZSFFQ07HEsSYgjehjP2ZtzmC4+b
pmFM5ACJg93F0I4k96na0uDwCxXFhsAM1X6WE0smm324L1ZExMElaToeazP/RNZSMgm4o/zK7tNj
2PGksWFDjIw7XpX8sl0aX0mFSmUrXdUr2S4nRBosp2JFh8q1EuQr1QIMq5fPUytAs/UU4UzAzvIs
09/y3rneyqUZfJ4Lrdhi8QRT4KGOjp7bKUm2r1WFMAn21ega2QEmtPEDdw/GqkpsH3TcDFefN23C
BN2fVM49h5i0xQB/rpzp7jE7S+WAdbIcidkwQ/7gq18pdYoy3/An0fMwqZGjREQFshToKjm2Z4mX
CVMRmqMyWBglRpo1LxQFOMVt0xO05qbhWBt2HBt15cCpgxSpYcq6Z/s1cRp6hzEVUkNJm3Tp8twN
v2JzWRowpeku94srhyKgIGzN/qc4NcEK2rEbqUduClrCa3CC5P2jUv7v+00P6fI2QjOlagv85UGc
sV9b/I6PAcE+Vl+sssTjGVU4YEsY6eAiT81cXKHmjYQ6siRuwy+1VwV/hOGQBet8eVYCqz6IXxPO
L4H5+hq5FJRzp/Ztpga/Q7ke7FdgP08NG8kMRyd0i8UK+iBctuaqrbNPCGSO9qgKPMtdmnvSawD0
OwSIN2LF/i1rH7s50Q0txjo5TprfpLg0XgALlu1XYVleOSRfiru4cGGf3fzsYjhKXYFfPV0cFKBy
h/80ROc1fqZrY1feRRxw/mk63bb7Mq5tO5gx4ZELD8Qm4R5az3UCEMa3lBlYXQBZdmA62Z6e/6Gj
niel8RervLq0K2ji18EJ3jOeAAq8gYPPzXJfVK2MaBdT+xeyA+OswsuoJhgplVrNvzSl9biV/rHr
kkyFOaRwCDassvaS/+AV/jRzdD+sBLPcTqdWd56/GDuyg2ulVYIDxesXw4/hF3LlOj5W58BntX7z
Jp+V27RbwNKyPHCTcbJeKZRunprsJNr2h/Fe7RVn3ETQfwkSgzEuSyxPQJ3uH8fyMrXSN+lK6aVu
EpqSdboVD+rrOE0Wf7uAzElxfmaPqmVfEt2UARmUXnUuM57iJsCaG0135LYIFYstrV3/tfzi4RQy
ijwWi/QjweXTTbPZDe8Y4R14epvreJtimwcKQnv+80jfXtv60lzZFGPwE/Cbt4gywZFWysfra3l7
4XZ4TQKIqJxLqnJIO+yavjloKP+fW7QQlR1qG+Ob6kQgDS4nwHkVnjPKhzf1hCjCuCQSb9lMWW5b
6Q1mRHrrYVym9D3r9JDsxtPiriKKXKX4DW3zjaJj58jsxCTejHjHFuYZxf6qdJa74IiZS+iPjnLA
Jh2TfoeQGld2eHa2kSP7Szc/LjejP56Hu+jh4MCWRLO0nyCcc68PQOIMKkKXu1GbT0j7UHcp2g1T
/CJhtL+wRzbzvmGmXyKyF2zaceWHlzpjzkZl4lZOQyJSTZZOXXmscAVO+1b1lh4wwfAGsW9WlhFr
g+WcYRsv1wDh7axi3EwkPDnJEnu1VUH+zgUVVr4xkCnlFr8gkS29JwrFlg44avqdDtnvWrKxJmBR
oA3rjhJZ8lPRoUAsneGb2IB1+xje+sZVYRveR0uzuelUzIgpYGXnB7o+CtMzBoXiA5XgCnnEOtkw
EFjRWOjXOYJ0l+6RAuJZAM734hlJzOYDEUnApg8dmya3tYXPpz/cx38LPh7ahF11h/nYfbfvTwlp
vZ+eKqjLuZlAan83NosvgCu1d5SbsK5FLzyP70PtIIkDuih+UMYYvCvQfOIREHG2s1LJRScoRQwA
ADe54Q4s0i7EQt1sGOMRrT5a0hap1qxqGx9qaC224D7TZXptZYfU6Et1x6AuYgRFMa5PsxqwAiY5
K8mj5xNFq+EeDWT3uku0bywdsPktSPq338A8PrVnblv1NInHBXgzZ4WtaE9A5GwjhJibwk9r6f/k
d4YeJCpkgacyYhP96Ci/dmJqNywLK+isyrg2nVc27ouVTxuckkzmw7rTJw5om/BjH93rIoeGa5N+
A6L4XZqiFdwJVV8oqLYcBRlHDe3XTgqY2uJkh08qDZOngB7+dZ4O6b7VZlCqOBrfAwxTHgkeKJTR
qZPs2LVTuh36vZ/JVXiomS0eqz1pNUjnHMkt1xkPD6UyB0mwQ9nlFp/du/rVbmN8uQnw+lwAJdfz
9ouOE/Oof+2HgZIvsJn1aV6zbjbhjhlr8E9+i73lW7MmT5iGf3oo/0Yy8SLs8ubZKEdI6JPJxJOG
M/b5KRxftP2EN2Nq+VzXi+PrtecVQ2ir92e+GUkjQs7KbQP570jtXRvJGkWHqmwV4B5Un5GZ9pb4
chlsRvOZdRW/ID7nBqJLj6GljDZEt4fMFgzv1dyJrqxeDN0sxkS1OXZeHnjSXEcwEzWssbPIg6vO
CkU5mYDM6O5YGjM1zQJIsnaDsBlsBnumT4rj514jjxH12wofAgd/FSZYjL55AL7zD4R2uWCzW+bL
k6p6Ufqu+vVFXLqTQQFjxt9hbs5Hlp342ScCn6BGJWMnTIPTAwOOYQkozfTTp3GpHPj7+j4metpc
7IKHxD5GdY8ymwkXd48KOCFH3cbeknfwQtx0khwujiiZIXn2W6RTu/AQqztEXLpTcyDqVg8S47Fl
7/m4VMbxnWo5K7eEFhC34VOjLT/1a4bH2XvyE2gOSz3b4i/gGB8gATqKR1ovYCa0B9tgz/i0fYt7
C6rokiTXN3p4BorLj5rwJwCT+FaRSgYIVfAJHOF3+DY+OOQklL4cSL2/pNh4vIgjDk1OOIzS2Fz7
y7BXfrPTbDm50r8LzaycJHQnafV8bluaA0+9yzZrIueE5UlKXGb94+RGudOS6DK5LNp5r+bmU/a+
2VXtMk1mXqZbOu7a3xygshX/TNditu2h8OeS4rCBpsQZDwLbkcRk6kVtUw3mUnZiAV8AckCIxzJf
rGvBDK+R21wSZC2ikzQbI/fDBy631bG8FoWvk2ipgGw7OM+1hbvsV2J8nIb3Zew8C2pnNgqKDd6K
230l4DyeBrxjMxZkreMusJt2mASagg90xFqgsivt/gouO2EfQcF00Y8qeymqC45H5V12a7e5yYVb
Cghmrf4qiQTLgNvipBtCiLHi3sH49XUJ3l8XAlU6+RERisYbZAzBKMs3wMkzR2+tWLUitAJz2gus
9dB91c4AISV8aHvNadYJVyq26nsE2SC+VvN7jT7H1HpaT/4v+5Pi9dORgTkDo6FzNd0GsqTcQFzi
IIlmbPwOcuEwxrp3jCmv4lFYZYfqLT1zqC8RjWzQpnryDwOjmH60NuUVA4fIYi++LJQD9isHDUNM
4m5+n7fFbaL3pfBeVR+5F68RcTqgOvInYHf7AP8v17NYSLSkTf3InacjrNprdOHjKPZTdJhyyKtw
FUEwYLsmJHAXHMZdjunSPE+J5wldhHEox1BJ8YVYgyH8G4uMDU+qXPUi30ljFQ4IGrG0aC1Z2vbF
xwII412bla/eQPJp7mJkvIgtvZ3FceVvLm/qxDHAhJiVcURz7Sl30JNMPpb4acvMxZ2ejsr2Mth6
4hbJOjZWRJ6LgR3qq670QpQsivcamWW4sMgyZG+I8hOTAFjmD6PkGZ2V5s4yuaUlpYy+6YW9uONg
qac1oy+uHpHJ8+VVbWyHE515tCl/1L/RJfsaSVv/ZSB84uVZMfO/Wjdopwe2Oiu6NZv6t16wRDjS
TX0bX0vFNM4GOraWWKa/yRLQVmUyAuxjNiVTeOPu8Bkb+g/KsJu06Wx9px2gCVmLjXFmdjgiJf5R
YwfzRObdls6gUEFKuNE2/ef0nYg8g2b8jznHqt3Xo9miMYu9YXgPur0oOygPw8TJT8GdCPgCZFff
6d6C2ciC2lZh0Om9OpsEIsqNjJkdRqeiOX1FN5qKZ+bVeEAy0WF44nRr5Iu8uPRlbPAcCE/lFSeQ
yBVW7A5okmOvLrbLwn0NfhWaosNjUGEISQ2sHINf8Twxb/42Uqu1oEVc018B9LYAlrClG78PncZN
ArPaNTfcGa6MFJEzX4QP7UwQBt4AK0n1MIL5xqU5+ulsTgqAuKsQrFpr6TFbvOqTx5bRXJDVk5J+
Cy5sCtpiJqKpilN2c5OyN3aDz5yh1KzlnDVqYUlzFL3hOzm2DN+EY4drGKy7q/yhMOSJLqlil1fj
a0LJCviz6d4YnpASwfWsPcxhpzdeoz3Vp8WXskmIr4HTjxGoTYUHH2V8fz1qD799Rq0NQAO46IUh
s2qqTwf2m3SX7OwSPlh2wWUB2GwZB0Y+KKWz7ecnbXUCwuCPHqZA7a8+mO21AhSyQn4R7zG6KGx4
l/j6usANyGffaNS4JnGfQm9NPJ1fS35muf2XckGX29TDJIKNE+4Cs9FLhtMhmtWPDN6Uk/5OFw2V
X7OZK+SRgxcigAmF5ApguWn32UHbCza3NH6UPFibyK3P5Wm5Uo/4eBxHT/mSGRgOJrSQjeSrR2Pp
tPfoxqOLZ4mdn9L9YDNdnMbNInLgvQDLU3aebHGVe1FvSa4ApQMVp89qwlVGO5OuTH4lH6K7tY9+
r/FpGd/+zJAthh5bppQvm0AK1Zy4zrTroZlfFT89a4GzVf9V4YbnSyPWAqxuxX3+AYsJA0fAxVs1
oXdAdGP5QrwBdWCIiDnHSZZW2oESM6neluvFJmP75OiptqxLfPKuBbFkn9oX3+tEU/5li2ChiB8x
dBoq+1u9k2yRii2iIsJw44gTeMykZjJn5xssYoFFCb0KPJnOtpo9ZnB/YYks3uoTvE+BkRsddQZa
/kn1XspvPUXSyxElDzOOpWouvqstrwRZ1pAt8s3q9+FC4gavQ8YZlb6xUTbP0FY/u7fsLd6wPhle
454ggGxDxLy0O2GdvHUrWFTIypjy0zWepS22yBhj06Sz9fEWOTFpEEPfuDHCrnDL3okf4Lq/I1XV
NnjPtzNFLLCN8fGcVstD9RmueLRe4Kl3OCHMbUqr78x0K3DcQ59zyuXhCSMWPtx7fW9owQfiQWz2
7fFeMd0FnVoH7zA6hK12AhVoAeAfnHRvSbI2ThDLTtBcT+0H/ql2TR2duuUnOzZizNjqZZaPfOAE
4aTRsE4wlQoaGkC4RaEpVrugsqYTVbZ+xKYDjWRBeVyfprfmoh6HTe2lmItiX0Jl+157bDAHkr2x
kXhLg5W2X0Ag4WQG/nh9C5EX2JBiNvFosfMJLpxHYBaq3im0ZMND4WezE9xr3R7fmXXX7/H78kpT
2uICxGFzDWiDKL8c8sLX9/S5y0Nbp64FMea7S5P6BHrh9A/n2eUd21BIg9zIwEtpmhwUavuYmoO2
prKejVMQosCA6Kf9pFPFnCjeLx/PC25QbImLetVmdoiLFc0l9mDDJi/38cLXvrXvRDLZdEIu4lbX
bTXxGaNHd3qq7q5MjEMcjcHVAidxcrKt5Dj8YOpSXGI/38s8mJ2lfwpHTrpMPmTBRwWHRWZxKfRT
g7+Ytu3gL/NzlJ4G2X+GbsWolcL0t2L+d6OGiDhfH5h1ZaBNYCvX4HskBe8JzGHx+LAaU8PJCn9A
+ypaY+J19S1Bfkurp9gVcJoIW9ZnlRHLOOrMXQGvmDUhpoUQtSs2rWelD15roqzi+2wtvaNpa/0j
E53SG76ifIVJFoTsjapZ2GfQUMs5o4R5Q37hUYFzcuZkHNbhfAAHl8lvf7GUxC3MJH+N2YL61twS
KKqBHxZbIgRV0A/FLhDWp7sIZkZgsvORhltA4kPOh7PE97TGFQQsA0noTFPi8GgDq6mckLOqgihD
gjZF7tge9JXB2LT3ZRka6pZzmrG0G7DhkP8+nYOXLY/rChIEfhqdS0XCG87Su/iEMlqagkAh2q+6
whY5VBhGUFtL8+VHspccymGFC3M/ntriHCUHKdtlJdbFENmJq7df2CEPq6HHgnNtMO1iBlkwmFiT
uienX5O2VgzIYu+TAVyT+5Ql1GXUQhQJZObWgCGU7JTdkmNELnslt+MVw9XbLgXvCamOQPrJf/YE
N6ApN9O7cl4eoSd1mCe1eDoS3+sLgklhlJeuWHwGCj7nW3WEw/HOxhxhbX7Vvvrj32D/z+Hv/+f8
f38UZXZ1LRPx7p+5AH//LjSCGR2p4cPxrVELkoVF8u7gqRKuX/P3pqemYPSnH/tntlzh5+pkHcBY
TD6IWQqAcoTOtOsoQAr695VewqgfJlFdVfXWEBR6xb9v/f2l9MohbLZA23/fE185f72cf+Lvz0vs
OYwKP7p21h1mMfZgizH6EYeZa//3vXr+i2oWJP7957/Sq/6+9/fv/u9HDGWWfApR39q9wnjr76ez
1MAb6u/Lv39KxgWNSSwl615N60PQr0acyxplgqjSPX2ZNytqkeHVQ1O4z6D1JjhAUoz/zDho+LPk
TnRNumlH5Anmz4SgIKGl48tk9aDl0QFXzs+lnJ1lRfiUFn3rKqmC5yrjjSiZVpEQOzXPa/c8jDm+
WGEh4vuS3p8CVi16nI5uCp8uCXoyS9omcLO4oMkDQVjmjBpTaLGTHC+IdBdpaQydNrmDJ5rK8V6I
cOzvUVr3EfUpihOOPo1zU+siBlcNHsuZxmQ7Gj6LRSFtlCe0qCbwJ0NxuCurGHvCWl30biNittO1
QKPDMWslkRRTpg8oJsiIZhZvyG6pM59MGtuopweqkIYoGAqOrtcy8jY88rspjNKIkWUEv1OFbdH0
VeBMHbTGZuAgTEg/nIbFuEqL8N7HEpmIHDEIeJ+MB7pliXU5tihEU3YuFwRvI0LeoXxXEC+XFQGp
ESSvlxJDpuv7XaBJv80COjMxHfTvovt6MS8vwwHD7pf+E2fqJ3EgBKBFKP4KNbFVHWbCaMB9qYFv
CKO2FJ3RXi+Loi0KDhuesCgNbLQHklHxLAgh20EInPIfY8xR/zfM3qIzvnltA1us7mkD4glPDuU1
2Go1/3i4RMIcvkd1n5+fRQLhKZRO4oKDQ5XVaauHRe7l2QskrkkzAg++xslXcwGdDnvgVJALwyV3
mhGKuxhhCRZl3R0f73JVZv8WMcyHZw1hXR/TgeBxdb1kFtAjeohEMIe6jWLsfTKna+e9Js0/owq1
hbiPywqSQmFAWni1dOSJ/gh1vfWkp/a1DF+7SUoBpQwR5vFCdacIem3CJwoUsE0p1MZ9plawWoqn
r4YGRS+P2kqXSQnpR4Lapxds7nAJHsxMUdaK94qV6IgDJlNDtUIRBTkyYTOLjfRfPYT1pjSmw+sF
JmJEeKbFOc/Hc8AQT32RIL9IqV31B1tg+U/Jgp9Yq4HWUs62RASikliyLRiaVAk9AaATpsBYd2H8
S2J23HwIBmdBCYJWtQyIakUTHKnT2Ayk9FOtMqCuOr7rEYGb7ROus15eFgktQS/k4Mo9U9UFuCFR
tvTt8vLSKQGwX5mQYMZWFpeZehDp/qUB46I4tJ89YIQUGDj1BbBzU9jf+b9BSLqtmLBzK5JsL7uK
ijzKIk9bMuruKGniZzCSg1okVgXptpAUeIaLHPZ8uvBIXVI5ULFGL9xJ1TYaF4DE4AKDfZZZ/wIF
D4ZQ8Q0Jiv+rjvFFpFDJGqq+vExOQ/AZNSNxbPC+FpAM2GKxMVINa1IYQ0TJ8JOlPSPSKLiHBSPl
QsdEpZASb5KbzopqPECkTsndxph4TGCqBn0O+F+/MDTDq/5Wv17vSnIkmsEeWmaIYzJBfu7+Q9p5
NUmKpGv6rxzr6+Oz4Oi1M3ORoSNSq8rMG6xSFFo7OPDr9yG6Z6q7Z87sWdu2aizIUAQ47p94BSM4
Rj0rFxSxsNm6SLAaLbLJuPPsQt1UkhQmGz8Mz3gdR6413vUohkwZ2pfNe1eR2x/DWHJpJ+vGtyk5
Cvu5dE3W6jMEaKLhkhqLiW4JBtdp78dC2K8Z5UZp0av0qAVHOE/ntsASLlrJ0WXB6RYF/SF5y3u8
RSDRnawu9kBFznStBxqkYwQtIQQlkkzNHUZCqMKliP5YtIlTvCGhd1tYXTVVu8U3/kaqaSNdL1pn
fkja01oPeZ+XgN+pGXpj5REyJDPmLi30Gy++weBDXhsS2UfZP1Ut90k/Vxs1ItImPeoTcdTF10VN
AurQtJ8dpE2MjGI72Zyn65rPZX6TIrzHV5k+RSOyI1jERjmnGENrlC9pkgeXIVNk5b8YGWXKsEhp
4MNQMNNJ7btRb4SbPwXjQldwURbyYxz7PMJh7b7nLmI2yg12zqiHlWtQgy82sevJdRYCLZGyiNfQ
38ybvgJqHpgYCeKQTRVOU9KSkbubo/4uqbt4E8TBs13hmtXm1Cm4zUDKISHk2/68jhjlIP1W2N26
CypElymySv4W8+GKTl5XYkChn43+ftLdc1fdL4d4xBOBQYVOws6awgszRRZOTPlzElgxkp/OYshA
j6YtJ00bB4yHGVAZ8RW3Yo6zyDboCaZLGh+DK3og0MaqMyd0VuIoRAbIuclColFc+6oNNn+H3ozr
jdvld0VRTPuSNo/20ZW15Yxq6QywYdboYxYTppJFTo3Rm5xtkXUQRPiQkQynT9dm0d6UEUMeC8lh
PS1l6o5A3E64poGh0IYawK6IGu2NluIy7kf+SkzUvnALogmhnG/Y2MSAEi9nJRAIbUBPVLpTIJfm
fV0PKYRNmJTO4iRREkIGBdQ+PGLISJ2wvxhCP9qGZGGZSJDTHEhhAJ5oIAuRT9UQm+xs67V3llmL
TYxAP8EyiX2KDQesK3K/gRUWRUOKX14wwUDM6WEKsNggR5ppQLzP7epdVALh81znehqpGePEOw30
YvtFHsizV5Kpfxu3EGUyUXW4kjnpPqHRbo75NgkByLd4bJg+1WXB+N4oCmpVOiUkieIpyDt/je0i
TU6N0pDC60iW6bNoIgQzmZCjvtPU4UlGjFKu+wjSS9ml8JZYTIrW+9ZljnxGGniycHexvXovegqY
k5HB2FLVJ2eclN0Pvrm+o1+m3v/A3+JhlArdi37oTjo6WNhAXUg30SdHRiDNA5L6oaAK1Qb+ZVAW
350wxCPIoItfpbdj7HtHpCmeJkYgg5WwhuiuRlwTZiulVzqNONsjNkfsBY5rhntD/6lw7ZcCM/NA
AGJL8dhAfJkalmXkOWg089PKnOeqbUzU8ozNqKfLJAT0OZC/rJ0BccratHdlBnQh7u5nzzskbrM2
E0ANEqNOv0FutYjg/FiR+2Z1uiH7UpscRdK4EOV17YwMvRnCGM2DupDbQJjipuf41wrX7ms8zXCm
wfpn9OO9q6nGrHEute9sZewjXE7RuQrmXeMNm6EF/2N0dLZtZBXHsUsPYTIf7U7fNnmFk4EVY4xG
9cqMQfFXaQMNaXH8TpcUSLT5JiYW6AaW6SS4jrQ5Hbye6kubVutMDMHWqGnS5zGihzZOJ0WKdDPt
VceFyGiYPxytPnxD8bLoFhj0dCK+44TVT2Ex+4fmMhiV/TBLF96teVEXUNJmgpPd/Bynib2FAT7v
AxP6NM0cDBZW0pydSx2jc542ArNasEKebA+JQ5V+7CT6rvNtHRUQbieopCh6er6awNYW8WqePXBX
+moMWCU0vZ+ucc1VMIGG1P2zZVnpIc+LW4AIo2whXAKob0wudaJGa2MInCRh+14MXuMdJq852aMd
3ddpto5kjBQkUEW8y1BhbdSbh5HnZREEpykgXQmceoczVulcyTq57KAKY8SEzVA5IdGceN9i03lQ
+Viseo6V05SCJizwDCMheJwi/z1xBmdvTVaw7Up1b+LNeFnYTGXllL06mfjKFCfUoU4aOMMhdurX
tgFiLIrupZAJfQ2juk7CBm8yEm7NnbsuXKSalOIsJI4gKUEUrLEejAIloGS4iWpqe+auiXxj6yOc
HCgip6acL7UTf3q6CGE5vocZlZ0wmxzc7FlpVT1dW555XcTCRrMPlMLWNmsgxzVFtZ6sl8k/aO6M
gI6KSip0IBdkb4rydeA1SFla4L8gbOIaQxEjIvbsYIg0zvRsjwVkRT9RkI87cxM4zakxik3V+a+V
ZB3WudhlJrWjCqdDsl2KbxPGHC3UgkeDpplOutdiTLtVbGlwkzrzdg7AfEQZB0kKLYeTa7F+qFhC
MikLHk1g5wxEjNZeAj7NwcM+SYBqtInNBPNhzHO6Eqrkl96pBg60hlIWm1O0cR3IoXpIgClOyCmF
IanebGUPYewmGBHSq+VqVKveQYM1x0bILOgYkUVTz/ezdULacbCEe2t6DfWubpsZ01GAmxgL2kM+
TQqLLBUIczFvWLTQGUCba+yC+66+bPNtPPVLxQ2sIDcPGKca76tYH6xK7uKwpa08xeqOmsKTyE14
G4XYWyEXUJgtNZCxf8v6Mlu52JcQzYtVp4zLcKJbazgFKEjKjRNgace9c8mG8Fe70wYNsXR6TqN+
Hyym7V5s5tsiEpwwbnaEwlL9zcF2ahWHJrDaYOHLds+Qu8eTrMFb3dhlGZycat5j+LbI3DvxznLH
u2EwybxbgpnQSimFNv615VJ7jUR0NYdLsGwyOIlLAeR0V4zzYu1HAf3d4N1v+5ZqVHoyxXCbRvKK
H45Fb0fCJnQHh31orj0jfcusDKdihzPUF0x+VQlK0Mvu5Qh6fLAU0JKJ82ss1z0ET2qZ4UmGQf7N
cEPKjEKdUrXwFAukUvMJubSiEbtcOfT6DPouY0BtmktpKxobTtbmV+NS5+tqcd2iGzw6x3ZS2Snw
O0aHb9PWaSNYPkBasaxeRZNF0xoHGq0tD52v+yoHxoA930dsgKloKQ40iqQnoK8+2mpteHD7S83Z
rSnObKMewI5KaHiLiuTCbWBtTdPY7lkFIEC3Fjhd8Ihu4+qruPK2deDopZQBxxvL1VUiw37jjhaA
1VmWBySWIHDbuFOnJgqWFmhyI6z9XQ/GpQX4iGmYC6mq/TEx9TpBPF0WPcri6dS6gBhBH+nACdd2
GOrrLov3w4ALmyGzU+mD+xuR8g561eGEEIIdDJONk4Z3WQv4WszyZC3tHQfxtgu76J7d3KMFZ6xd
/W2OIuOIIMjzYGPIWg8d0pkhSCCuZ7y3xQwqZqTlXuJzZ5U9RCkFdnpC8VMXYms58BqmZyt3oaIa
87hKa5BVHctBxKjHotXYjiXizGTB34Bm1EYrP+bmIZaJuVlmfY8LCsF0hdCzTBK4wVZyVwHsqCUI
w3pq9l2WrxtThA9GC0Nkpi/MD8vN/FvuImc5H6wOboWwkhNh4R0Vkxmwhd5hsPaDiRJJ86ZZeSXZ
XdlrkzugWIedLS5ahVV6KvOVU/rVxk0CElo/eCwnh5vQZaB6NAs1OfyNZLKBnOV9zEkCJgTge98Z
ZDuufoVBpbiIbXs5OfzYGER1U5fjFp10+hxCIYPpvvvRPRSHmprURRT0wcbT8s1QNFP00j2aXjxN
5pK73Zs0SOvqbRfaL2EFtxQK1tFQ4DxwnPyuDIpCKZoBaYVcrtSEVSlNyq5psBuoKDCFJnwRw35t
rR6FUAvgKfJkEpi78W65+mFu6Wko9zprUZNHEwU4HzZLuc4+Yy8pb2eg+nIxda+WPNYhhTOJ4Wod
IZ8NVFtTAhlz8zKcE//BaWmIaJpXE8WvyErMa68y15UDjaobgGpm9Vg+zJbx7tdm/E5u8+mE3NKm
+1gGDlVNq/tkfXstsJ8nOouIsm6qpm/3iKw5YzQikZe82oYNLuvQaxbUxIbM2/WU1ZgaMPvtEeuF
t6/kOrGKZudEBDEeWg2tpbcsXbQmbAyTNCYdpTm8hzKtVxKkeBUSnUxYmMK6HvaxnZvb0Wd6KycT
MdvgqUTlb2Xl58mK5lM4Xidj/uqbWKfPbtFdNqPt0+8S5tpNDPwMg+b7oO3dkmasqtaZN5Nrz6cg
GIByELdUc4tgsRleMdGh2yUD+yKqEcE3fPOxDhpyw2IUQD0hxTn9C4sXipejmlaOHzz4XhRswjkE
9d90T35Zrt2pQT8ak2fsAqwHWzH/labdrvOo3nnCEDswqrKG/hT6ecE6R41nZO4rR6NFdWRwt0Vr
H9uqdPceyAMr9/odXoab2IfJaYUls1BhwEcgSjKSCp48qd4QM6P4yj4Iu09WIkITtUyDvUVscYwq
+yMpRHCTpPXtbEDq1NIat0FBtjf7MF6KkkDedjdu6mzDxtgOE8ptdlCqa+tdAzwpmPhXZIRIJxPs
FV5H1yH8hmXKxp8tQPoD/Yw4/d7WlXfrU44ma5gu3MF7DgDfFVD94LzY08ap8Taw+53GNo3MTdx4
ffsZUXjbVC1YCV2j4x+AxJhrivVNSNi9VO0rTDy3kWdlFzqOvL0Op2t/HK2L0KNH6oQTgVxDcOAJ
EMWhAIMwSWYMk/pVNLcSKOsoVl7fv0aReE4rjBVylyw5rssXOc3FXjrZKVwsOCcN/dDqF5ClUuti
gscvNBMpfuXR3upuW+EjxRChNo9JpbPt3nrRn1ocLndy1pA63Ba9gq7vWKwEjokmXB6cUbq1k5T0
9mfKESMr3Co1g3yfSsPbNJKzKkbjw+2de6srnNdAgLHy0/otdcfvhhLXsnUvWWtvNVf2uQ4djC2s
HCHvDsRKxz1Y5Lilly8jWTFeDOjICNAM5WWmIfKnQN8LzeSvoGWxkIwX5COsz27zkUclAelZeO1s
x/SvH8ZTe6fVQqhynOI4Bk6V3pxfHjWeP9GoXpKIQU9rEn+UH88vWjY/d4uzRNt5/9eH57f/y+d/
vn0eWmDPP/c9nw6j3plC/+ArYzgSyEkmy+b86LwRi/ZkO8Br/bl7fnT+2/nZny/+09/+tHt+XYja
TD18mG24mTKowmf7pDCrUXiYlp/468PzX8/7szXylChQ+5BB9UB+gjTfsmF0wbj9uS/m8O/79sKz
hUeTvHjF7OyzWawCYXToaFPKxLtPzfxKoQ52WKAXO/n7cLRQy/HpnhZD4xxjI3aOMx5l68AnpDnv
qmb+7YlseYnn2nQeEAn/+Ybzy867gqLQztXx6fwnPJzt4yh9mGy9kdnwl9HtOb/u/Mx5UxUtX07S
eZ8mFsRtt4TQlS6HcX5aSby3Kvkx2dIBMBwMsFtdsAIJKmInAgdUtha1Iq+hmR/mrMVNTffXTtWD
SmnQDO2ElG/l4ou+bOSoAETEVTuDb5xBiKA641XqcxRgLUrfofqZmskpYwG3WzpmcdfRLkQ0OkNs
bJ+crccWoahyGZzn3fOmOEv09V7b7ttIrStzgN5wfmaISmxuwrr8yjVV+Z/vy88SgFPvHsMaWlx2
/oR0+ew6WlzTcD098XMS/D3+/n2/fsv5Y399zfmpUdFJMXUJK/QfB5UtB/rz8M5P/O6z/9unf35C
7afdDq+lw8/X/u47K7zik6w95SYBMJpZTH9+gZCCE6TrOAoetA1wUZrw7LxJXWaUnpGTQj1j8Eua
YSKhdPk9s81m7zUhXYEqPnjZVB7cOG0vRa/pKmX08VW0H+Jhk6r8ICJwK02FlBcSK+swEN+xBv7h
2nFxHBoa8W1OqN8SuZBxOmTZKBUIF+F0HFG3MiTzDEprRAEGDaIh6HYhvQ/hUgroVEvhLXgkAKuu
M82UFjQG0FnDwLQnC9d1NDSQlWjWD2UL8BM7Twy3ETXo0PAoi68hSsSmrcFAEQuskeW97SnRraHL
gy5yq0fl0kBoYpRBTJAUA1WyNUE3/W4FXzHJ7ejQjOaD9MobwttuNeYGQIQk3ecswfvBNVsEztHg
McnLjDABTuXD56r629ysWMwwQLseTRpLPR1M06JN1y9o8DwKjkM1Tuswg7SFuzUOAnM9c2shiuOB
VUb3YwIo6deiva3oLYbI1eOwvCrmAAiNqT6dKEOTOm28tQzMUxXrHvhpCBgd8djIhwBieMG3DFil
og+yjqIEBlEPoqfEE2MW3/seY/e27N4Nb5vlOQ4VCAfCg8puu4ZkO3VqMNQxfN0QNKikuXaynTfP
sb7LrIc821FMsydz77hgx+MKYEB1M2TADb28+QbLAJl5H52TVkXRReNTJzWzxGEJ7GYEOZgfhF2N
h8Yjd4jowWa4w508La7pE7SDemwM4mJEpe9ViYbJ1CUrmsHXOjMvNf7f4MdQM1d+dSWU1Wy1E95g
5fheNkvdlsMRDGGKI1JciLRHMrCEGJOF5Q8vT04YjEIcjxpxFZfU0FjO0BRKBOckl9cRKiOWMbSr
tqMc0ACBmeoII8jMfDGU9eVmYl9GkCt46xXlAG6YeL4thPswuO14S+1RRgRrmQMCzHW8YO+hR9NQ
DEFs15hgTWXZwfTJgspA4Fr8kNmDc6dy+cORsPiT/CkiQIFRX4LbtV+HzkAuRc3f4r2ITNKEWaZ7
O1twva76oBm4JH4am+uGXE9VkPgsnGbqlFnNKhDqDwtiVqukpQ0Etis9Y00bS26qzPuIhjZ+rihv
hSEi4LFOto1GuC2krrsNi/BoZMmBYuaTbOzw0HCGRGAJSp2V82RW6jIvAjBwPpOoXWhodbazH6zY
36s6vOripD3adsk8UhVHSgJXBiSssRte8ah7M2qOoKgBwRbhXV2Zt108kvpxvgexGRxCQaufPs3M
FVdtAk9AdpTwcGQHTQMOK0uAgadO+BIngKrn0kBTJy4IOuEAqzi8qmYcOQzuD9QjxAfpGogK41AG
EHyj/mSDsNMQe7oWSSWm862lUeOrRRGBqS2a98KlbNChkLjGN9y8ssG3mZT2AL9kGF3Ntn4oVAvK
MAUow7kFwKxicU1Mj4CfCeh2Kk/KS6Jbr2dNjmgL2XYSbUfLfPPTwAANU4K/lNnTZCf9rstIw83Y
c9CdDz8UJbTedJDEkMC7xp7javr0NlE18oGzBXs27Lm7x2EAFjNdBAOVKScCNDXocOvMo9zUntKP
faVpW+rHpusMsKXxl7R6C31sy9oqB8zvaEqTGJ4PpUsMxqVfmIg6CFYtnOm8KxR6J/jMiOGGQ5Rr
2YUKxCilD3vsml2JRiVtfJCw44T7eqQV0nmgSQFy7GaBBr9OIVWgBlRgOn/hdk5xkBbCQo6Ib6qc
SDQeFyUEunfbMPXVQUXGTTODC6NZ9dTPOaSm4U533bySPrWPqTahFxqRfdR+/5GilEqhrfwcUyQJ
dRuXRGnGszCajrOO1ZdwUMps1HQyHB9iW+9tsZCkhF9ZFHgsL7+gygfZohkfRiXBg9sJ1WKxnmU9
nxTgmtyJiqsFZMbI9aohuczqudi0RXFJnfRGGGcAemJvqhRHlKnx2l2vwP/rcc6OU8uFDubu2o4S
xGmwjaWMML56GRiQfBxvMur2R13TWCl8aFxjakEaroKDMWavGsCrN46vuUsz3XDTq34W4KMnqBau
hMJktNYqcoDCTxha9G2aH5vtpIu7vDaZU8vge112FPMVFF+3fc58IwEzUz+4NLXKOUFF1GVlLoT3
6S63qitp4WTFZau5gajZEe3N43toNNfamGpEc/j1KYx304CS7RdQkJv40Qw6xwSqGzQHcDlFAxAB
FVA+rjhqF3E72szQoJa/nZ+YfbTxGs9+rDoVnYLYeUmwo96mrdEfMR0AeLVsTJ1BpojKp1jE8TEu
2uA42eMLPs3QSkprOppEe8BL2LTCiTZOAZwgBQd1yho8NBtcGeRSPQw7uRuXHMDwyAsa8ki/q8yd
sYh8njfyH4/Ou78e4vKGRRz7WG7OfxiUJJwblyP3tfkoshyRH08bax9uObjIb8WoTnU5lTvCR/wH
9ZSpoy99HtJIRwDdLa21GQgESNpgV6KJWLSvVgT23wzAeZ5D+vPG9hkKctmcd2PhU0EnYVvbqu2P
WfgW4eo6/3pQVtfpeaOm7i5eRnhmsx6oFH8yl7uF5JIkopFIl1TL5vzoT38bfIwTexeCUStTipNL
5iTOQvyRhT+CypzrqO9J6M4C2j83Z4XsPnGilUHHGcMVmp17c1FmPUukRllEzlIau7FD5X5YNqm3
iNyf95PFOnVuqMYEOU4dZ0fr2Rt+s8Eu2vtB+ebB9VAs8pfNnAPkFarJVxr9f5SqEIs99jWss7Zy
rmKvYoJwpTxOi0vu+VFrCHmstVtRzKAUGy0asY1lLbGYQ8rB3vkYzo9cUt21awPhipPL2mnMo+p8
8wiOfYjd8OA0qJnIDNBvVMeQ4HPTxiTXuqctUh1L0292ceojyta9zpo4j1yvWNE2aLiElbEOIwFl
x+usYy1N69hZabvuWUNxEAJ94EmmykU6Ga3LYPE4WPTE8hA1hRpAaU23bupsubIGchn6mLd1GCY7
s/AYTgEp70YlArs48orz5izSbeoQMP2Mg9s/ZHK9MvHXbU5BpG398lQOJvQlwYKGqhcOk+mYJiCc
2VBfPVQKG/OR/uhxXjbn83/etSgp5gXFHE53hIDecg2I3H7bBCMaKj5YgdUcCBC4OQmRjC1ApXpX
9SBeGgLeYBES/jkAz7tTCqe8mmYs/zr/wbL0a13DqRvmBSuZzmmHn+j4bkGPZ973DnqsT/9Z2EMX
20qM1xIxwjk4UNxBfDNi5aVmjfhktsPJKdt4sMOMt/kzJoFIKRNugFej57gJHpt38VidaE0ZgFRB
ai+xIJrLKQHxCkaTdxk/za/Ii32ON3Qswqf4sQDrsfMmFE5XxQ9EFJebctxR9qSDWMNLohUwXVj2
hiYIjhgpwpF0w1/KRXAMCZItk/r8gJ50qxF63fa4+wzreNgb9/ON+qjYnYANXtiAIZA4ogf4Krl9
TTxt1+qFr3LpxQH/wtDpHjIaTcICNjjAG/cyeTfJYqCnYj3CCKT8hP3TCe6USjdEzu24gxEi7W3s
fACGQd62Rmj00Xy9Q8Bqk9z2tOMuoBkDtHgUVErFFtp5ughN+ZfTR3QrL0GnIVywWfwigerQev2s
Wc7ylfvgfjrX8kG8WcfwgXo8sV4HHctCexeby0tiBqYV+Zp+m27CzxFu+DeNBrbaRZdmgkXdBbgs
zaTtkkhu7QZr41UEnPwS8dm5Jum+qF4YBzDgZ7oTdI0u81P6DuOyXpXhBnfOqIVRACMWvAXEXgQe
evzeElpYK+BxCEXpWyIx5g0g8cHdJWiL3fge4XR1/xWorZqAyl9O8Lz9hsVwb2NI7D2IfPc7ufZb
IpKoKv+j7IvbKilV99dfpI+eO3Hh8vfD519/AXhiOAbhhOP5QFNNx3F5/uP7fQJ05q+/mP9ZN6NO
c8uEqGkca5zG2032Q5yqffbeH6N7VE6xlSNsDm8Tbz0VO8qK3qV/NX8wQohrwejli7bL5C6GcSFh
00Hki05qGu1i/xCWt2h26hoN1bUldiKQ9NiJG3YSyN8LiiYgA5/nH6j7bYtt8YoKxxUc0H39PNyl
98Vj/ayoOKzkuv1KjyjWvuTfbQguu+E6P7L2g8M0GLAQ6/fWbqIjsfPumMzAGuyBzUCnBj4Nb9+C
2DTtpF7Za+6OFTJvIEtnG3aUesajdPGflPWlO2zw5v5qh0/3sbhEjjf+ATEBQoP3AwaUM6/cE1na
GsG01/QdMKTxSd0a+Kt+oLHw2HDRodqgVcwz3NXoNQhg/UDJDhBmw0vnjiGraD/eAzZrvgGx8K+r
LcbaW7i61IZzzt8RSNSrlxBk7/N3sPpbcWc9o4K5DTbR1/zuQuy2dskjHrvttXzxrU1y2R+Mfbyz
r+GF2m9dvYI+tYF6r+6QAQTwXHyrUBaB9QKyaQPcGXIk96kHG+A93aySQ+kg13rBHTbdLBIAj5ax
+kKYLPE2RAdrfD/Xe8QsEfukgx1DIDz1C/HiBE8BOfWNeU+z0oyJdC4pkaMuvqg3MGyB8V1Pa6KM
tWj2KDIc+InR1ro1P4vi0OzH76TgHCodqp1zbF6nU/BKXrkjctsSm+9xY6bohtDC9avzBpIQhOjm
mO78Xz0dPsb/jXbevxr5i7j/Pw18Vxqm7XpuEEj7jwMfIfsORJfU19IfruEsxetljmF4PXnBi1wQ
phcJal1v0GZANkE0eoKR1C2K3wtW+f9yG2KE8E8HY9o2iGfDxvvgz3ehk6rRbYNBXyeSWiH/K+OA
BzIG0ag5dzBsWD/W8OxS1DHog93U6iaigQvN8gn+SHJzPpz/9YeT0/3tv9j/qOolso/Vn3b/9lgV
/Puv5T3/eM0f3/G3q+Sjrbrqh/q3r9p9Vdffi6/uzy/6wyfz7b8d3fq7+v6Hnc3ZqeKu/2qn+6+u
z9X5KLjIyyv/p0/+x9f/yO8i8G2GyX/vd3H1PSm/fvntw5b50/z1Hb/5XbjuXwLLdWzXko7rW07A
mNJfnfrrL8Iz/8JU65u+6bnSBUfOCPi744X3F3DAeDJ5AcAKS2Jr8R9d1av4r7/Y1l8Mx/Mc8Lkm
0pcy8P5fHC/MZS7/3ZC3fc8LLLw1bAwvAtd0/zTklZcaQo0CD7zpAgtQqMGwlAAhQONfVEbe+kdx
iNZgEhFDiC5+d6L+xf1m/mmI8+W+6TqObwYBv8Yx//TlVelgeWMECEyNRDUISahTrq9pjrkoXqMK
0qx898vU/79fi9PI79e33g6doU342vYFfYoYbSqx2yDbgRhC2J2cekvl7t//Uv+fzvIff+ifVtTM
DdrQH/hGuv79fGdCQe82EO2g/av0+d9/l+1Z//R1vmniO+FJCVjENP88j3W5qFOKxwg5KR0eAROD
o7VQv4EyZpV+c5WA3cA7AHUANyACmqwsvQLLSuHfc4C7y+zKK8oZcQSK6IzcYFVOhDWa6tJqbgvy
cx8EpgXVA/tr41voUfesyK23U9EBw7XByAdIujgORDOvpLSIdGxrFWqXgY2lLhxu4lTfhDi1wdrV
V7ZLNJjMoCydsaPVDH9s4L91x3ynKuNgV/IegVdmPGMECUJNqZ3BUVpucR2qJMb2iya6DQkvwKFR
JOOT5de4JU7ew+jl4cNVn8hlOU/21CSMTegZCJxXzOBxZ+7d9jv9Tkae9T2eyHqB9T451Nl1CfXL
zh1KQQNgBKu78nS1oh10LOP+oKX6oNBxLUOASFT3v5wCy9YaDUI5PGnkkbuuuxKO/jYtQAlKWJBk
UpNIwA3XGcpCvQZR54J6XwF/3+Qu3uOs1O5Em2AeAHf7vX4C0Yn2VE1tMUIPMZbAtBOxBQcXr4rK
A/Azol5CctigF1zKL0vwPk3SdSGzhBILHyUjfER98LxmOd9VZrWrdT5R+NIhORjF12Z6gelCSgcO
WM3uuq9RH4eBUAKNg+aebGy7esMiZIX5CYYM0xc1lafYtWB7stq34xMtjXiVhwAhS5wrM2/+sqzi
Kao/y6L7DloI7qyPbBKVAuQaKPtnKVoUun4LgTkLfO9l6dtbyx2eAPp8GZrQXgGwXT6nsMYnY3Ju
purWbSjpZR1BHhW0pHbQVYLq6rvxfeQwXdXtiACZ4CVVRUbQXc4J3rZekWuY45CqC5f0NLcsCEsd
Z82v5Vq7xo9O8hsPUI9QR6nsL6CbcmeqBJolpiGZuA0lyYGXJj+6jF9QgIlZYGKXmYXkT2HNinyp
faF4R4uj6j6DChMDEXvjpocLXGS8WqDIb+SgEPOIMSfnpU1NaGRWSIn4HEhjI4k+lzPIh4HoyEjl
VR54+8YF8hw3HLPXlTAh2nt7ZpjkpnlZpQFylCLIN5YBFicX8QGOyqaU5BW6Yfw0GQFwDHqtmjBU
Dw2Y0xnyKAClqP03u/OFDnwmnSb87gf+LZ8FFkExx4ecDC3bXU09n29XVHD1VVTLu8lLfh2+paT6
DCfsw0zdYT36+V00IcU4RCiaweS7z9owp4PErwsFIgbVjMm15ZDgeECGlnEzTuUjfcbrSVJ+AeXy
Zjaoa3Zi2FRVvcDF4UmLANo0EE6+YMmYHETCxIK2gSM89Ah06/nkSS899AY5Y225dFza26QczR0g
hSu/VgjJkz+lPafvPPKMjH6dj4SnG9VvUnIb5kmD/WQabpIWSSdnueMqz2DA7AD+I+cCuG6cuGcb
m6bEgKJeL+tNFgHx8dXM3ZmRr7fC+CpM9SB1SmEbUq7NnWouG8uxCipTzPF226KqrJ8Gj3PcOe0b
ICfQp0F/105L/BwAX6Zbg95OPK2G53BAMrJ3NDmywlcnAuuzYv7EWjun4dEXh2U4+ZWA1CCZzCIF
u79OnnJEyRvyZMNHhMApXEQ8kS91uSHjDL53NT2rukYqzuAWp8m2nUum/PN0BNV06mi+TIW66h1U
csB6A6pDz1YHDQUGviSN7C/VMVFhuog4mc/kP+p1KcN7v+ZU4ED5ZM/yq82BilhBsJ8t9z62aMBz
YGrkj2VQ3SV2ctfiktC35ZOQWbttExQQAooCy/vHWaEuXX0LpH5qhumpDYpuLcIbAPvYTCSjR7Fn
fOrhl0Ve8kAJasOkuljr2V+y4jjpSDDHtMVbmzjYLGyGqPZgWVlfcBpwMmI0MpdRjrbutJ1D+yvu
YC3+CMCqD87iZrPcxzZXlGo9WoEi29r/h6fzWm6V6bboE1FFbriVkFAOthxvKHv7M9DkHJ7+DPxX
nYu9a0dbQtDda605x+zxiasOsxfcaSFBWhPMS8QRc3PuVC5FNvLpdPLURFzWcVncR2gqJcJvLmsU
QqqTzGQGWukx+w9slvGMGYdd0wUDpdf6f7FQWDslJVt77Tu/mtvXKSG4hfUTYTD1D6NvcLbTvnHr
z+WSTBVbjG4yQQp5mrKErJukn//eoKakFvMUuH3LDW+V7WdFnl/uitJ3ERTzPdeTxj4aF5YvmvaD
HRn9jB5tEBewbQWADdQmwxUGHbAqPyMjfK8THLf4SHxbEI80sY13AlUzTXDfHaMUwrSx6er0e9YW
rfCyqlmBChJIS+gI12Ac0pmKLx6QRzHPLoYhuTsD+VpFSUnCGE2uB6RWcsoBwrk1cRG17WuRdarL
nEcI3wpiguzOrBM/9jjcGM5fuqA5V7mlrAawAemy80VtejZkezcVIP5WET2zRx/5CANP9sWhTvQQ
0OpLOYpsa1pYCxMJLLAd3d82zH3yUFFQZUzDNACGjcNbaKOYWtaCYDUzg1V4Yg9OjCTNbqcX/GPI
MeHFs8oqPl0+3XPiKPTiKdhOgHOGx4wbXxXJtaVtjxCrmhF2Q1eoBBaspVMa0VtDqrvJNDJfUQZT
iodNukGFrcNVmH4alHtlZt6k1DU2wPGU8KNo8U5PQbsr9V5/Q77tOVbmp2h4FHxmx0FCMmZgw11q
bfs8008zBrOV2VFBxzFilMH6sAW3clUMfKtR/xy04dAsgryobFALzt2+t6tNMYTEPdfjPZrJ8eg7
82sMYH4lqKnW/dAghk6hqToGbyrKHS4nZrWtdJNHP+PN1LGVo01Jv5Ui6diRyRUQKIRWUaeoLNoo
1SoTYS1u7NU4M+9qdF5RP7R7WcGacxUQ66G4d3bwbU4Lp7RVPpUWsHukTFwN6IuxWBcheIBxsVmx
8D0xAN/Xbut4UqdN0ZSIapVxKyQHON5K6WX1MK3UbnZ2ilmf9Lm6Gkydj8jFX0OFxacfdWVjzHJT
Emdl9erOIS9ta8OfLnPQV6MwaBU2dFgrLYtBKFvxrneGfzMG+YM06F72lsY4FwNn2z+ctoOTpCtI
EPBotZHqoFhyIDeyp9cmA+y5+WG1G3AlwFIzZoxSI10wZ+geEtHEGhP0V1GxAf3vRcQVQ8bJ2pn4
G5UZB038iZsghigBP9s00oHng3FmVAACM2KXPBOGc1JR35QwoC3DoMw2RhXuREv7VqX1jOoZ8gjx
AQVF6CqJzMdkxE9GJDJPIN861LqZ41HWtI3hBrnHADxm9mjUmImci4lDLI+NQ83eK6ug2MeESm8s
QZKNAGFtIrpRMt0va0+bx59e8FAFkVaeY5nuWYA5FLRE7jktRJEoXGCPevGUp4ROK1Xzr+HR3BTl
T5xxQ0Q92TM6KqxpRo8smVNDIZ5xOgDNwD0JfKX0Emv8mdVeA7yF0U+JCtbtGS/NsuRWigso0ODF
/91RLBSxcGKel+AcF7b0XCKBBM4f9OxpOJ20AWG53uU5rFk933ElmDpgolj8HnDzMQOdRiW4pdZP
mPJhN3YhN1aen61kJpcIicu6YY41Fla8mZygIvQk/k7aPt2MWUwFIkF7u7icXVwvIOltTjYOUScB
ARmrGUHlVoTQvTqtYVSqqy+xoUCH15MNWRBQ+NJK+MlgfWVZ73HY2s9O3d+yeGIZsMC+hwFG5dzZ
ysbmdDW0v2PNRswc/5uqCFSijoG2rAjQSrLaVwwQ2GUZsqMj4uE2BoTFRILSxyLQT3+1dCY1LdMv
rw6dGCHbRcRoc0AucK2CGbVgBBRdhaws++CRFF3kuxqW/7rj2KI3VcEgmvWoBbETQXjFOyHRYBsn
M06+oxxzaoWnU8AI6lK9X4+mebEL66ejYEUvl7p+bentxqHcqk3xk4U6OlpGzrXF0bbEd7+qdD5X
22xcf7SrvW3RZmtU7CNq0qG8759EKRpAjpj4rCDaw33gLtADyFa05HqBMCkSgBjC7teqR8hrJQqw
YpIv+PyiLZbxYc8Z9WLlhLShfYd3BWVP0/uKaAu9aLUtE3gInGMiN5wpbbKzaPBJxDreDJcysklN
olLY2lMMGVkEW6Mee6QGznubML+uTeU5LsWTXvY21UTW+KkxM1QX4daMyLsKNVDBdcMhdioRhMmd
21vx2bCC5+CMqsd6apKixmaTwOjtDxKEpakyyw9AcPUhxNQ/0a8FO2DP774Fgg1wCWSduT35COR3
etGEjoj0P8N8Q0rZgvJzn21jasmea8iEGu0AnXFk410WLOGDdeIgTArAyHPtDu51mFGZxbQMom6Y
1nYDNjAxsPK3qv6wdPPKdPfbrNPJExq6gDS8yMGFMl1z2k7twc/K8dtBdcWiyHOmNSoTzSCndid6
mAgjFMgpPIFCStsTRH3t2wF6q2PChWrtkSquaU9juzxush52dmd7c4Z7Xp9mmO4BpX2MPWk9hjW+
awvQ4bDcaampepql+gYsGb73Flu+BooHkgeGDnc9U2OosWIcupGYSIWzflQ505aPKipCjw7ELmcq
AjSG3kNDv4GMKpy3rDVSrNtcxa7oQDsfynObwl11bYYHAWe+uExg68x4K6NtOY64WXLjI9fArWo9
JsGMpr0CLk1uEvqmKvZMTjV4hauvwlSoC0YN8qJ5qNTg1OnZZnaWwReTtCDJ7upM0Mg07U22YHhc
oEMjqU6s/9y/9At3dpN/qBOqrQLZwFSU9yJWvjBJMmnQKb4yFb7UtGRD4tWyOeZgMXaf2qhvvKtW
2BN3bP2jDiAi8hIhtZ5rdOfjajsnovKKbiRPqHgimdtcBW0RrfUi+ZYGqZFqDlZ9MksI2nrynOPO
YWYOOifY9ETFenZn4NIQzrFmjt5br8oocuwLFuFiWkZbnRYYFn8Aty1JcTngXgXeaodb3yy7/7Km
fOqz6FnkwWsuQWXYKT4FJ8ptkFMsqkI5GiriliwyF3No8Va2FhmOaB23gbPR6UetKvyMYFAxYyTO
fCzR8qchr4Crexpr497E5tlA1r6u1UL6sgTTmRrjHlAOuXW2szOhz7qzNe+KUJ6VgE4K8o6ZU61x
K5WUVxlOCvNaJsmTYvomFQo0R8ZUafWi5vRPRrgOwSiROza96YUlaXaNycpMN2kzlZR3bU9CZcfB
fmUPLIIBTnC76m+tMULhs1nEO9V+tTkkbTWQ+xn2t7UwO/tIUPE+vimq0+9w/Y2MhsmbjLAeS1/k
BQ26ksulNyFnJNE5XjqTp2Wk0qc46lEHacEhDcYWxDFk/iTf2QWUBLrPL+VEnthS3yVWVW+m6k2n
g7G2ZYQkn+VNSgc80uSuzYh3UJWXTvA4RlManVLJ8WeC8lCo+lM6NO8ib1XPnLBS9tl0SQSCkR7J
F4cV259EMjPNJZZBA6nDUHzyJsj7VhSQHZOTk2BEUPQSYE5jO45UbVG1SmgJ7ibMbdsJlfVOgX/v
GvyuSEvjrZPi1FXDsJ2VOvdNcy6ORUJEpYToYailsu8t+SRCJUO+bd0NZBRY1BBLLkt9ooqDGhDC
goWUZw6yGZmJGhF+dH6NMAQhrYR4c9WRvLfZ+MZV9Ria8qqLSKB1rOGeTRPq46He6kIQxGq55yGb
a8xC6b7X9WtakRAxzrpnhtXglxm7azZB2e4jGk7VkQWHwn7Zq+0O/vtAmSYjqiYXcxYGyIijbiBc
2mkqUS1z9VbMmZ/hbOdBYGUfZ0p4re6Yj9uwX4QIbi5RNtmAWipTeZBKPcU8SidznKfrOAxvgcSE
y9CLsSzU4tIlPqwQRr2vhr91Ub70y4vHjRUcbKgJTY1mYggADvd6lm5qk1ZrZb0FxWxs9AXMbtc/
ZaZ8pAn3WZOM6WFO2BVSy90MywXUrRpjOccKrYDIRdBHmEymN7gx+iEha+yfAMSiALtJ7r46VqMw
suKaQiJqNpaTbDOn9uQICX+qj7aV3SOFrmHjsmMO+I/WbeIhnIT7PJOBZAseH2a12pTkFJQNuhRV
AZomJ2RlSKHN5f5qOyP2VdNBmZ0RZztw56QKwtip+WcHJu06qAVuSP8WvGoTxpGX1CGl0Ydda8MJ
xkiKH2as632RaSoj5oWzN0ueFS39zW27XycR/jnL4lgedHj9G417npt7PNLx/bG6iqZgyiurFfOc
GsTByJo03JHYW0KRkDgmN7NUvqHHxSGgBF0tv9xa7aG01emOrUg7hJ+28qvPpeuLlAU4xPOPMDkC
GCKRtBgkXiEcoATS/XSaorNWZ7CCued4K5yyuuEeGzkuOgoId8YqVrnJD7nd0FHdSvr5SzFjYhYE
SPUW6KdKVMW6GjmxJYEDRdsCvqYRLteI7LTYQVdUPwxjFftiCTipUs8J78t7prPGYK1bNYo2M/a3
lagJRa5tOkEucly1CgmlyAngW76y2joPkDZg8isur578G8hMTdwpu8fT19y4ONJkCXQgB8ZMnN+y
i8aKC5QS15HSzNoq61B062JpAs70xouhug66QwzMYENfGIqXocUvFdaMAwKNXULrlrO1TlqjZl8H
hQY0o9TUhfDXZw8Fd2BwnOcWR2M6E1ERWfcKIkZbGhCLFHNr9dG2Kst9Z1ZflbWfahxcUUVJ3ljB
tx3Ei+rzwuFq65o1uh4LVH2sIc60nTdjNIhEJZ1PoPTJW+2k2LSxSYvI0Ee4A+/CKeqvpEYCIV2W
U3qjSEwW79iPi1gUrG16sRNYVSguPbzy06Z4Gu2TYU8KLf6RJDYLOkyOSI1BOylgdnMKy4CwmQ6t
X4moxCFcql+KjAjboGpF9zCP9lZdEGNdRATNJcZbkCAUqKovR0cPPXbKnRPqV0l21tRNbzJ0TswJ
7g08AH1QIDagOJ31+gvUULkeCAaxY95aPRZfNAbf4tF4zIr5GJDgI2U+K8wcwQYAMA5LACXc8V+N
PT+bSv6Bw4W6TqmJEiM5frIUzlouagelfAJwnK4bNstktpTNNGotfaz3tkLRUMbuCdsfR3mj+Geg
XuV9s57VBj9Nr+ilPysIgJvWRO3bst8hgaPhWbCSdxkQKsR4Vl6L9d++wwj8UJOUmFJfqYHJLlJJ
QGrZAOp+jM69i2KHsjZlPgRDTYQ4zp4K23SfjQBwQUwRqLC65LgLEQg6iV+XnLktxiy2xCyN8jL2
6v3EI7l2g6D3VRUm0+CAjy+lHO5FjwFFjJ86RHUK7WtDf2kjTQeAiT3eKCSR7Fq7PMjoNen2OWkK
uGCNAFFrv6t2D2Up4+gURaC9zPwStbCDzAjdS49yB+Zsx6ETSKCdsM1ENkFyf0VeGtJFMMnDbDFb
Rkr8XUOMujQWy368+IOzUPIaqP3mqWq8VogSilzxrPWGc7cWh8oUjhBB7Knc63pZbe2gde9D5qvZ
f0PvfueOcVN0HnOMLB9jz2rRQrbvnYdSj3w/idgzdSdGyWEDDLExZzrTuGSHmLvekIht/wrb1thZ
OP/gDTkXVEjIo7O7gy3W6yQL5BgVBAVgJnE7jiVCE49eC5/qqqOB2iPYmODzLAeWqqJFpA19ik77
3uQoGJVK3EaZF6eBicOdMPjeUF9R+6LLrVUb6y/86K4KD4qWQmrAtK8UanQsmNWt1Np+saoBYC9Y
6NSK/TqwgyP0t8RkxFRVBInVWfLUC3AEttOhR0xrMglC6ZuaL51ZOSeF8Yim8adRiMpSaPofOezV
R8uI8EtmrpcrjGACqnlUsuwmTcGmG/JBgIRjpeKaOaJwaQDWj9p6wcQEK8e0wp3yBtdl0iAEzrWD
mYv+VbWcU//2wlDhC0j9CQUAu8FoX0KLLdvpkouh0ADOaKpuUutcGQ5gEWzoqNnEwzKNhueZEAfL
dUEGYVGZR8aIKh/e30KPYoG8nyG4txaKwiqKv/9uXdhSlPhqCmkpqZYTaETbb1B+UZ5yEDLck5o5
N1VD9JUl/SWew22VNS3jwKBb2WX/aY7i4vQqDYXlOade+TVqPnddftexRl+5Kn+7MNo4AV/Wbci7
k2VheMEU+X93Q5+6D3d5jcVy3KqS2WsdWhdVsZyI6CNWEr1SkYMXiiYaoVi07JJxL8KN3RiTrOGW
7GaRLBtPGqDDcLPgJrX0gy7dL3dgTBoHELlTZ9rJhBOAFIRGqxrMpsKQuReY9DvSPrh35rNBY/Eg
ipkGHZYZall4Zx3q+Hox2Dgbd2ZXnhtsCDQrKdmVX4nh9KBNcefl4H5sIXgGDSTqEwRzW6fewIyr
7Fplga1QPlF7cXJU8ceM6m+slfBTIlccSP/UWvtnbiJypZsQGJduGrDl2/Hy96uu6TWPG1VjoD/G
WzeI0Y460F5TjgKxyhbRhv2AXRjF08DpeF0aTu4pU/litYu9J9mJ8a4rPLMQDZEVRw30SAwTh8lh
tQ61Nx0nFfPK9KD1Ck9ytAS7uKp2LVWDjKyhD9f0GrxILmQP9sddrYw3y8E0HLpZfG3V9L/UZJdB
87SkijuejU/uvZKGX6uALFMyQJNovM/WRCkZ3yI6M8ha5U+uCsakOnENjmZ4Zhd8Wr2yeNENZ11m
n9NAQEs/EIAsxUIynucO14/dAiJ2Sfyo5h5BcVy95QmeEIdiSjmocdN4kUZePK+cZ7KTR6umtitD
l8RSilY27RPQvIa+vtFuuqqMsXHa/wYG8JZOZAlSAxjxoMAwJ6Yfoqhuw7KhzdbVKGuVDU8C9zbA
EzMGgxEST79d20MgwbSPLuLWU0cA1mw+MKb4tP5/gjLGEJZroEVVWm8RqL3MZa4R4wZfizB4CyFw
fYp+KwziCOT8KKoe+70gpJW5vIe1zzHp95Yt9GgG9Ch2Zc8BmdGqZ8rY3rbC+tRhMGKPKmZeFOV+
TutcIzawzCOGSFnf7KsygZFX6X6uI4q2sA4VBgMsjbRI6JxoQuFic7RMffpaL/lUFvsBzwh2QNr3
BvlGqsv8E48t/mDErTTGLrgu5c4y0GFyulm64GN/Mksz2uDBzEuTZGXKs7JHw64EmDVMckHZ+ByO
gZO5D/hR1PmF6fghsNWQ3pp0D2HuEFuLiqjMYCq0ZHqMKRC1gbvRwzZnbiEczaiVyVHMFIafZp6c
jGT61RmIeF0/YWGgt+SbSf6eRww7XX2kOcSUfxuN2z6wh6NeufsmLALftlpOR7ruY9zh5ptnwjhs
AIla2DPeVToVtUmMvhJ74kZoBGctLPIpH55LFeqzbbGFcrDBosSszxFz9STMTdRVtt8V7m3QaXTa
sEyYuti7XDGSbSv7a2IOKELnzCELksTvOaCZQj0UVqTuaKm4liLUKDvcqDn8/VSwix8MLY90sLLz
//9SV7nBtAamGP1h4FZV3lz+91+ZH/JXf/+2auvZeP/7CrH6kJAuU8QKVBZ4j1sTcnnN50g/ni8r
szaGCRm8qGFp7ef8/EC7X1/xHJN1l4cIVEO8VkGvuyhQZvfu8gSA8dQm2IKluyM6J1Fw748yvLpR
rXw92TOS4qZxgwtIrhis+Xfeiv+S+xQq2j5uAUyUU3Atm+GYRO584z3EB7UE8C2tjXAA75dq715V
vSzXuPlQTOrxPY+ZHgMyIQah+88CQEaHzBQI2xLm+3y/Z5BAsMuUZ1x9RpK6J2UwEcOCaZNl+ZFE
SUsnYfiQGZETY9CfVTvq/QE+JuqAmBx11ziHtdlup5TP0Ijnl7FEQc9cP18b0IaPWQYsOuaKAJqk
eMms/lwVEiV+Oe7KglpP58iUyXwLXfFYg3zlZJ08ZaBVtkpSvIyArSKJFQm+ECdIY+QTzLo3oBUn
Oymfp0RhTKu3N7tOWpyWA5qTpj7Sk8rRmxGY0Ka9dVB0hSVGS8y9ge5vbanjUmHhyzDBXIvil9Yi
h3QrfXOLzMtisThQSz7eQx2SB1lXKwDJRzVbnnQTeZ5rAN/NjeLSD0KsIjqHGy1s3ANT/D0e0wAb
S7FtF05dPoCkzzJG7qqNpG9iF3aRgg3xgElbGM2lmzlBhQ10DlXP/Hl2iWcbpes3jNXoPljdCyod
EpPnaRvFermnARhfI9XdDWD4qUgxlk7/TbmTvCGoWDm5duijcNznDdqPOGLaXOUTITsWvby8b7E5
u+DJk5ybHbXWqkqz6tg1EaMvOB0be8Exdxj6vKQsf+bIAKoUOU9lOdCZKJniVhOjaax+yJAjS8KM
s7ZpVtuHSbczL26GXx2SS1fgBXGZ3Ym5+AWd+WoN078uwkUjYvNkCevI7A0ox8Lr1Ixq6SxBUKR+
xsz84Ca2LtiQA07Qab1ro9l8tm+OEnf3Dmim1CFQZioZRIY658QqBbZna4PY55nNADvLNjCB9UON
HpVHpRfnwDUH3xIpTTMK8l3dZs5R0i7aR42CX7sP3H0FkvUwWLwNbv9sH7q2cYRO3VCDuPrJ7oKZ
EBvdOEtwUdvE6K1LETBhl9G5wU17QQ+lYwOV6k1oQb7JKwMKO9MeFC61Q2xQEz5p9CE9S7P6Jzqw
xDgqlvJkDI7XK0t4bpiNz63JaL1W2vhRmXDGlLpSH51bTQQui+wFyU69rgRm3SwiQs5lUL7XAgoq
GCcxEZ4Bim3KGMBESf3q1jV3OL6d1zDgbDqqXf7aVgyRytFOXzWgE3QKmAurNUkOtC/la7N8UX3C
QUwvFNGcloSvwcR8qeWQ+jLmiAhS6ZL11hDw5DaleEFeBZ6+N+tbkLibeCp0OtzIo5waReLfb2U0
6xcrKCBJxu9dahN1PjBbhyHAaLFSbpEEMBHbzXABJ9Nf2jYeLkNeGqcuYo65/HlbEc1RulnPnEpY
50Zrj7UUO62zndc2ATs5oIvM5+90HGIYAMt4QdGSTeaEH1Bf8H9GNePjsMEtNpoYJXM5bothIYJ3
EMacng9CGcEnoXX7x7ySoK26Juaot81NVTAbrVVtOuucS2iMJMYmabMvhfQ9VdWKm7QlbKLyAtis
8NMqEbeZV6xI+4Tf9uDKKn3KLJZjJsBY4QOX9QySwZbadhcktTgmA4A+rWEiaJaLpyy3FsEOIQFF
VNMAB24QRza6ANGfLbNnejIEzgHRjuHldffUhvLY1gWIg2ZgWmMltxrqalcP8jAumq9gZpHve+bJ
o5GegsIZIAYcgkrYGxr7nOw4TrEJtJ+5CrKOIVuzyab6xwkkDbfkoi+rdphidbSB7uOzImiuBGwa
B0tdy5RkPSAHZXFnEcn75lTVbA12VDH1W5i8CLEQgpF5q+MsciKD2Lc4IUe5WICHaa9yVzmEGFq2
fZYcNima3K1jTN1RMwdSBmgBX0UhT0y+jg3WTDCZDsRQJ9b3LAjjjtsP9mN2VfqxQsQ6b4c+pnku
gNLmgPkBUhFXYqWRtetsm5p+zD114hwSzRjSHclg0ZQvja1Vt3Aiic+gKcayPftGQWIxpZAexq/z
3M9PuO3Sk6jQtuSGutjgB1JEYHl1ruoekMStc8AYzP5TlpKwJqMbbsM00hPgTc77NGrnm5g1nU7d
2VG15NI4Nj7fzjylcc85TwjnYPbEMHZxBBRGnfwe1AB1mX5lKohQ1TDeFFn+N6X1S4SQmTtrutol
w/LR0oyzMrPiRg1s3IZVa5eGFk3Lgl4tjuKTGjQ0BSTm59EdrggtRsFy7Ko2Jl/VhINj47ZWp/6t
GJmPTCoZkSAta+Y75gCTn9JDF9fWJK6iiRjYdKWeHZSoV1n1u9OIvGzvLDhS6RTViZPZJZyDHpdc
SRWgJ2tDjYoHZZ2G2sg+1qM7HtrRxIpU941fmoQwT223pTJJD5aAQzpMKPGK8EPBj0wDLyXDr6tu
05ixNdSw29lD32G3fxQR0aI0f3a1qC+urhCO2aRym1dO6geJUW3cAHFVa4eHzsFRB5Hm3hhUwD0H
Ai/rBnqoeUTg9kgoHdjjEyebiZuxJ2il3Q5jWh/Hxr7+FY5cyVWdgX+Oqnkn0iykXYCCoCd+awzt
u2IvxIGOENWO97NNdXG2BHLcNO/tTaJSR1eqjjJcCS9zhp2qmSkvFAPsMDQt2joAGDnt0HIdMnTj
vZSvRhikByy4e1vV7aNrt6dJWjCspLxZxUSXJA3ttVEtuPt4oBZqwxRXFVbN4wxjelMum//fn/39
1C9/G8wusjSrnmhWZ40FJlUYu9pudpjP1SMyNkdZ27XcmkGV7Y1xUo9/cJ+/X+k5Y36YcUtHvA08
5+zUW/PetwR0kK5CoPzKPsQAThle3/v3Abn7I/SqPSmwt/zd+ez/uSeNcWH0pilbhcbvhmOV+Uq5
YN4JANDMzXB3pnPwRYxKO9xBEYCfYr1Z2irTusH+6JLYFPbb0pc7dZf6+cb+xx9ci2eb/4qMXqPe
AEb/qt/j5jJ/CIhjCTnda+tGUE9N+/pFnOLtfCbqTNm9EraO94tTyXzFbOY+GBGq32KvX0AoGM/J
ty22ZoGPcYUD2qsI1vopH4QHudVZlNc+8ux7+GqSaVd99yWJGx6+NjiFOP6QWGnNZkpXxoKF3qZy
1Z1RRgOgoG3NbeY6fgxeE6SpPAWpjxRGf6q+C3XV7bL07IiHovzjrSPO2xov5K0g7aHHNPxUe4Ql
2P2gD2LCvpjItOp1eSj9Knlkz5y6zXw/aRsVuSJrxx0PCYlRxBkpn0gJaCVhe9gUfmdtjFfzO9WP
OsmAI/zx/9qz8eIeJLfqjrArSGMhw8RVf6xO6NvSaiU/+68MOus98pwbb25am/9Gf3grx0P/Hj26
V4yNBs46ZsT0pOfV9MyuhoQIdgIhcshF+ospVvgQ8Z+ig30B14eaRHlIBSTHaoTe3HpBe5mvzeBJ
wNbMc5ZYHpwuKYRNWJSH+RlKLKPxLcMeXHtMt45QffhspgMIwlftaj2Ivjbte0csMArfs3nAwduT
rcoc4lm9i4c+kUjmS2Wvcl9X3nt3wBsw0xsGdXvKjsTKbUwKyQd85HG5A0IqjmkXvjGwI3P+v/pc
fSj38QCOzfCzPTD04wvCyU10zngzbzFB0oB6iQ5qOPJ+YWslhArnMe3+FexwbA7Xmj3uEzvEGwtw
ZuyLcqPFPsBClBgtm+rF3UeIr5s14OVspRp7+eKQik0lOx4ETWYeVa97VNucKDYXLQFmevUQvaaL
rtrjE2kYsdRec9IJMwyfxxfFlxfiWPfipc5vFpwXMtBD702767dgz9k0Icfojfjm5L/6uLBYV6TF
LL3VbUgmMUrQj8Yr3utjQBvwrduanvIELChHx0b0ehRtUZNEl/ErPdRncSv9LyK6mtPiUESVW3mO
N74lnxhCnsUdjUvxTrQHvehwYybbOARzuG5/5S/pq4gngMQiQryoxq3daUeaPsMnS5nxzZxvEdSj
APfpfpP1bFwMLgxKzV3+7H4DL6s+ixdlzcik9M1He3QG5A477bv5VJMNg1Z3Q0DznrQ1VKDuelw7
79XeeSblbfgHAdyD7HHNnhdHD1JceDK75DkddsqDXpFs+UhpB6kPc0tc4bv8ChhTbYRv3Wfs2G9l
6jnP1InzL5SeFgjESX027u49knvaYMEeI7xy4QpRrIPfJDrwewlJ9Tlu5BvGRPYhOhRX+33Yis/g
VB9DP9+Vv5jkCeT6rpZJEyT9o2B6suS5EdXRES1e7JjTHTvxlN7JEI23WMjTF/r274DVkitkCYtD
E06bXcYChHkGNdBvqJ6J55EdW+JK/KDjJEfdcS4D0hpwUaxADzwLFXsNN42OHGwxoCN9tDh7kpdj
7Lnyq/I1+lIEXqN184+KdQRUsUKdyDAWdtum2Wm3CPUxHHXPPnYnQpuLd24mGCzL1rRoH1bOtbzD
1QcGHrBlxUdl8IW1RgCNvG4JWw1ezHINU1KtnxBEjvNNAcK1np7kC3puhVYwaE6/MTfaeVpSqM0d
M1PQct/9vyUNsgRG76mbltS68eae5qvCEJUTw9k9hdY5+G9w1vKkbKkS8WEYD3ZEEC/5u/UQN/ER
PrMlfIg9SaynZsfzJynqaRiQiQlNe1e/1gfEQDFK0bV6dTeYGdbRh/0bHpGJhwxfV/oHGUkmwZLc
qsxId9rFJZnNZ5DrHpoQncIaAbBK0Iq7cZ7rzKt/1XCjHOSnykf6pO21a9V9yVP2BgKQrh1YV9IQ
2zVVGzKZwluiEdtrylI2BbuK9VAdfKK2Ki/cZ0T//rrtK+5tx7OwGbfmeeS1LLYRL7Q8nizyrByv
+8j2DdQYKJH40rnP98qZEezCR8VRLHIGILv5HgGl0f9C7loAPoACVuJuTCt92766Z031yyMmSEus
Kn882b7LY6Jdlfdk0+44uuu3+L/wDCnf+VH7vc2aepu0FdoFKGGZj06YQ5D5L9+BlUaTzFusXnrS
hIa1nq/HIzLfaFNc8g/3nTO6dqqUlRBrxoDKF31+5LgBiIJkWOm3hNgy8kkoU9pvV0Wnh8D4XAcs
C55yt5/D/m6Ph/lIErkPoxMDkE+O4Kr/zt/0x/QOwsj5pvUTHZwjaHNYvR/Ra4l1+B+PnBau2qPx
rTxxdbcagS8eF0wMVy4EyX0xDMcHeGfXvcuBAMm9zhitpa3Jp8QzvTLe1PhgO5vx/0g7s97Gse6K
/pUg7wQ48/JVIzVYtix5fCFcZRfneeavz2IlQKpUgoUgD2l0ur8uSeQdz9l77Y0R7aFwO8p6RKTx
Wjs1yl0xI6HW/HRhE5HlRaTJziUl6679BUgMKIKqUgtap88VgsF5+yS9jTzpdgnXPbkXu4Bcq36Z
Do/xLk53rmNz958Ve9/Rf+j2sblHmAhdbj6sqp/uRgMwGayax9BwpG5VEa2KC4YoIQw0s4SHt8Og
OCzVgPaz090bzd70oWjP1b31K2NsBzPDmMHsIhnrSLaCJp0GzhvB3HguATbNsx/pFGos4fR4kFYe
khqUtRbKZKCBAOo4r+Rr4SSgXcZ7Rlj1QECBki58eU7DCvlDs4vrhcCKlG7VR/73lgSWD3Lmcnjs
2x3oo0lbGU3xnvSRTH+lpSthbLmzB+aRk0KYPZn6HeDWSpy5SErNHQe2/Kt8rG3wko7LMfQ9TDbK
kQUK+ZMaPFEUTB+r++A+xVO5BRrnnZqXqFhHNF4M1iiMQwtrQ+TJKv8JMwSEnvds3PcAK4YVt2KU
AabjZYci2lKc4ziHCik4EK39TmxhPYu/wmP7blG7c0gkfM/2xcbfNrv6TX/M4/VARxhN6Ukj2hR6
AB4of3QIbiUk0XLs9zpZw2FsEzJ95kN6n1oLLIAkTrn33njKPvP33Me5MeV/Qnf0jC/PIP17lv7C
25XoX3jLhle8i9iwQB2gkkM4OAm+obWurPsStv6WMumZYKNmV53odrovZJKAJv+V7c1T9hoKIALi
7HH82qbPeFDnGglyePPucmOR87KwjpAgymTlLTHYjgQ7lihQ5vET57g6/cBYTwZvetdT13vhe2IO
xTzA9rWF3YBBRzzScXPzF6M9Sg/JCadMP4XQzOheh0hFfyD2HL/Y2AqMETuPo8RMuDv5Bd3KqeLW
sSWvx6DXfhAOKXE8PuJUjaNxN4UkPw+g6+b6Dwa+tG3jLedWDD8LCubpe1CAwWj21UJhyrA9oapD
kP+cslRvXYdzyyI5RjtiD4xVto1XYhPciX2OF0xwCp5bhMdzcvDemTPxrs22ORYYfU2QT34yx20e
ria/bYSCfVna54nsy2gztsbBSmb9jro6dQqd0ESk/KuIGaHO8xPtX+9dmVgFM/y8GEvSXSTW8bOr
LMbs8016z/t3OTu2INVfqTp70sZdcYIK1kgUEFJzPOvLc6+TpPLY5DCWOdbXKW23OU/O/uRlsKtG
HOO50GzUmXSXnPsnUo3bd9tawOfzZ1TZPwfyis8YWuhOKvpifChp+a0KMpp5je6ji6SoY7/b+Rz8
1BWFYKE6oHNYWFCOr/RtcgQa5K8E6+c23sT77KMVM28Xn71DzhXK5qxE+nr4RSHgUf9Bf4aLKAdW
wIosfnsUy+RvIxbfBg/pI19beZDf5aN2ppjBx+KO4o7whteH2B7O4vIuW/BypV38Tu2Oi0JMHOQO
AcnUZT97n6zGibRFUVUfxAuG3R/hr9KBWCRAf+g/3b3ArElEOz4HeZbd2Y94GafkgH23Taq5sYBZ
8pmE9LC4DznkZDOPym24ZI9ivBBl1077dfNK6aMuIIzOuTQsvHv9UXpLVvJPeVhN7ECm6gNh85ik
CEa/qz9C6ks/y1/sWl2xgKsNk63b+O1CW7o/3V1Fmt8uRMy7UfcEkWwTbG4++P1ZIzbgBN9gLKY9
M5SH/QsJvUSS6RYfiIVWYuH2K2NtH8tj/YSY80UMC3hxVH2Z6VzLgMXt/Q9O1eEvVj8lBoS+IPuT
Ap83+2pzVJYrjk3os9nl65fm6Gv7+NN4ZXQ+Bh/uOnFsd0Fokr2zDgr+wk96C4gu7PHZn/C4loYU
fqa/S3siaTHKLwmlCBas/uaO1snCv2NY9dUy3FRbHwv8g3KaFptJJMYdztooD/l0iYWZlBL7NfMO
w5Py+gqYSwEnCQUF3grLtz8r3oEAqnMYvwcGDi/JP6o7/wv7q3iEphT8Cs/tTzYB6aSs0rf0PAF2
2CeO7rrfWCfWKCaF9UnXba/thy3wD+stAt0Qz8cTf1j/VpPNMm508CREDodzf8OJ2P1COc51He1t
+KVzxeBkpKOcnPl32KvkR1Z5bwa9lVokHphzdsg+kKPb+6m+KdH1WbqP3okI2GzmvsRfjOH2lSP0
sEWPKR+De5Yj8uLIPeeukM6rl+rFeKteWB79R3mHkeABSs4Ld1eotXtlZe020VFeWq8ls61AUAoL
nQgvZEFvnK2f2vfOoRvzkj8hUCOKFh0pQNkFdrtXLuxk9VT7HJ1ksahWMi0/mn3P9pbR9KM8Ejoz
enN4LSwZ3Vm8Et9tL9qD+7PrX2ByScnakNcZmWTs+vPasQ4RpX+mDQ4fLnGEoikz+W2aQP2h6Hb5
LxiUqjPqq4QTQENkigN6BcXH2tgNh/yeVRDNIXg/vmy5Lh9Bma95AvJeW4K4j5/wGPsz4sYpSfRk
+1EXYqOkuXWYjs94CX9ANTv4y34pfxZiHVUAdvwXoFXpJFyY5Y51l39Ur9gpVC6eylF6gjPrGXXL
VGr0tYUIurNjdyvRmtn+/ruoJ53JiKCwVSPZdlbJlEa8j6Hp3YtcXp4WEYdB1w0wG15ZX452we9/
HiHCSqK6YKjY0a5SWqJeSvZxPE+krYUYprQxfpViwsCt2uB3mxWkOtlI+VtPRFsch3T8QtwlAWcv
VMooRLvmIZLDYh2nfB8/b7E6D0yGbvpLiOxmDmayw+M9asjgqr2u9ByX+ux//tKL8q7Rc3MdESUK
ji2lRalzoIxLQhrsL/srq+yW7N5GNARpZhRh0ScAYJW4qfz+izk+gTr21jQXKGIiMM6X0JY5Pvji
BZFl6fg5B3N0j1gQKTzreE9RclCiHcZP2QghJT54VCy63BOIBgiD7stDp6ufaiSD2Q25zJni6PJ7
t0FB+69ImkVWcOdyJe7fNu7uwhu+NLixbu2qHGG9BvPYa2iqFVNFxn/Mi2h01UGvnADlH9ke+6NV
NdF6xGpBZYbGmZs/69XLoKNenf4+ED2pn0H1KYXh2Y7zU9lXj7U0RqyROhlx8Udn5pRQh5chB6dV
67JDZX2lDNZDNHhOLqkHjYun3bqPRDecLJfLkaUas8gcuLGUmqPG7pG4gXHZ1eI5b0ZjFXmogdx+
fOpG9Z7XwQEm013qRPknwXT+zGrBGsv9T6Ea0tZ2fRx9vuNq5b5K+2rT4LJinYnjTWlxdLV6p5MH
/1BKmE4wYwxrt2jWrewF84BAGpgZ1p2I7X7XphwyYcGutAJ+nCKN+hpW00/iLbQlSZvuLECcsfAU
F//oy9gYv/QO4aPkMuuiJl4ZMceFBignBvZDWPjchhVxA86kXJCidCEQL8FksnXcmXzoBdDF7GM1
bSVROp0OHyKzwRS07BeqG2zgzc4SckFKPdzmmspmXA5P//m/hKEr4Jx/+S7Tp9uKJguTDpF+wc2x
eqOvjcwqHTnqfrm9vpArj9JBSBVDmgRKbmlS7ZLxSn//ucoFGe73zyZnwrKFQXNLV6cv9gcZTq7M
vFd7hZwGj8iwEqdYaa4Dq3sYTLzwo4yaPilJHKnvTBs9J+1kbraZttHtbnvjq0y/8S9wEW9AUS1V
03Xb5htdvAEFGvWAPLR0XBksAgh/sBDSl58JVJH3PoFn9CcnIAzDt6d71j4ZU06BzUm49YYbw8G6
8l1UBS2qJnRDtS+/ixG4iiplAb3yAtBsGrLBT1iBeMg/fLxoriT0G29CuzYAVSweFhYT2dTNizcR
0bEbcxjqjplS7iPB7cnSDHSSnLSasUa8yeO3lPo9z0lMBI9f4UQteo72yAFwmcRbLXahUlNEk7HS
ziKVs75u8B+50QrbLY6rsnwWaEDyAWVqnfB684YWODHfGOI+EIctA1Efv3+p196pqmkWFlkxUa8u
xvXg6Tm7klc5ImEjNMHDzMyiuzF5fg/Sy5GjqcwdKIcIDC3170Hc43QeahsIcVsaZ9g0xzaxdp1F
8btmxuSUYK0uPY55OwUm8Ted2PSA6/F/9NjX46PpM6LiKn/oSPoRe979Ohc6hMaJWZK/x0V5Nw4A
NHKzWMuV+yA3/q+shKD5/cNS/6FnMQM01TRU2RaKrejTEPljMtqG3pNsq3EdsDmaelYGrcBE40Sr
ZZgirccySJzE0jY9tCd5KiuLVVrGz57SIXAkEcM0+y/PVr9EVD5VE3NBIwZmNnbeg5uI8sYcubp2
aDqNu4k5ppq///0fX1erbDOzAr4uI2veKFBtpqyrccJOKUn7FNFSnzz9772xC4lIxUDBY+b4GQu5
vvVdrs0ejYVb1lHUIwy9GAIewhJFEkPpRAbdE6uIwNRDGxl8akKFWqw9g/lUt7TYPdoYnZ98fv/u
rk5fzTZUXYbzZjIQL94dfpP/HoM9gqJFqagUmdsAkejwRPRxOFNJhaummYcvC4DzRInRWvUUknQx
m3AyPTY5bOz9lzsBUUbE/vM6VL5qK6Lg6t3lcQ67h5jLwibhxx7O0Nh/wInYYaOkYBq224myVE8Y
qu9/2NWNUbOFSRCLpurin3UJDSoDSC6dKtsZDSV2U8MViGpt1YOaAfMcbUbF3pBJjyI3e/n+06/t
i4ywiXgmA9zTLvYEvXf1Rk/YE4aJ0yNRmuhGuqltF64Vz3oKjZQCSVff+M3XVi1dhpikw/eBZHeB
k4v6Jm2HuANq3vMuEdy8myJ7//6X3fqMi18WGLWKT5QBi8jvbjTLtS6SG4vv1THJZFB4fYxK658x
aYewWtSaSUFcgtbRAhhYReyeAWZk6bH/jQnSg6VRNHf4ZY6YmmjGox+O433sFjvSLu9aGX+oAMff
DTFdKouKgT/478Sir+oKBTB5CgMssOHJz9mbhwkY5VmPeeD+mIBjwkWl8f2DU6ap/Pdqr8myITTB
2mMj2b/YU3QjbzQJWJDjIU6f1WzjEIuTpYoIah4mTDOrIppb0ImZcDeeVNA1yTn65na6+P6r2Ne+
iSVsDquGqliXi05hWrIYcq1wivSX5NFs91Xq11at0Mcdjn1ZuzsNYIWv7b7/3H9PJ6gmBcI6yxSq
Jn4/oT8WXttTyKaP4sIZRx96N3Oy4mHPs7zFj8aiW7q3zkPTiL945vw+AMIY5w1Nvzwd2yDox2EQ
uMN0EktClNkcZV/zMnz+/pdd/RxdlRVeMKu5Pv3yP36ZyR1Os0srcwS1m9FV1xLpiEHh3jhrin+P
vZpi/fE5F4ctiXBJF+FI5oCkqCVbX6D55pZvAiRHFqBkOn3FxzjINlkVkmY/5G96uLGK8MzPp9bQ
Nu1KsifNlZYsNfRYiubLq5CT0Gz0E75xOgj+HeSDDgVboQO4aTxqRrrdY7/PCVCAHyote0NG0Qvd
p7EFogrXO3kJPjDV5ZofajDfK281tqss8ZN9p9OhU1orm9uejgA+q5d+Nv7EZy5tOi6UeCbJGzLo
5efNz1YQ0GxFvseFGL8YQJGPzlpwPaXV5vU1ejXxplgoJcA+5pibOlKmoMkL5YyPcSs8/61LTEKL
Gug6Rq8fYc7/kmHikWBPB9syBDXMUbFWpWG8yis1HB+4NBdrlwprRpb8rCU9bx5GiAdE7z8H43j2
gv/G1/5Fr/2PP6DWypWNiQMlOT4yq4GiGZenpTgeJY1rWuaECUAA1e9ObZweyUo5idL+QTWinclD
dMTO8wIH+KGyQa/LRofVf58FxnZI9RPm9VdDKZYk1T+NUvyumOR5qVoNCz5W1+PgU9gpzEUge89l
a6a8XLeZY0pc9678WRJfZFrREVsbXSqdnJqW1ilBP3PN/hF33cmo7cNYNyc1ouTauis9TKcANvtQ
Fv5Sx0ZY6/wHIeGFWt/AXsbLGR4TVd/jJTmqdXvCMueVnyFZVpqmfA6eQsSidYAHE820Uv0gJ2Sd
97QeAx47OeokfwcxpaZlUY6IK/AszKfvqepdtKis5uSbhKFP/11r7qusOqK+JV8TQoWKnK+O7W2v
uY5BW7Ap5Y8qbElzY01T9FeNnFl8Fltise5GX33wDP3eI1PL9MsnwlzvcLvA3PH9J7+L3kqfwNTa
h8lD6gCxSNWd3liftmFSzRclsGp9fIhaG+9W+oA1LnvkDsqYcjFcfb+WXNsoCMFUFIpPBqpM62Ix
cYmG41IwoI4GQ5Z55bCtIZfOTZs6ZFIaqyCxPwME7EgySuQsMq89qnqaoK7WOTe+y7SdXyygmmrp
4CZsWB725RWFKkvbdnmSOeBAkKdvI0kKJqNaQjwlGHBTabcI7+W5lHcfvVX/VDL5VJUoa3xfkOXS
5nQTheRturq/sYkp/946NG5osmmqioCKebm2l0SwS35jpo6HZYB6Vy6QytJ4QVzuEU5QvhEBD53Q
UmOnsuBs+VK3aRrZvbGpTXDky0cE35b9TAiD/7u8K9ZDRCrs0ICXFU8QAZI1/r9EWv7mhmDqmPVh
P+zSGHGilm3KiaZRT55zvbWRFcfA1mXzp5HsYuwElOX7B3h/413mklveYixRCQZXbZSzblkvRlN6
0NqY3xLUKsQ52Fp6Nq7cxpxh2Yj/75cTjfuRBpLBoLahqhd3gyqq8zjCUwWhtTnUqk3rvfyAQTVr
4/JcdOk5bgakP0TCgKj5+H7k/XuC1qfdVLFAQlv2P+j/qM1xNykhdhRBuwm/0qIfhjPVulVgFvtO
TR6JFR5vndH+fZec2sFdWxYHI002L35xXmVZ47VN7GQRkk+0hHlUfYxmA/QjvDdcdNIpHrn+Iwmt
Iyrqz+9/8+8j4N+zTZc1fraq6IppGpcHMy+I81SPCbcZjVqnt0h8lDBVpHfynNLqfRibxxZzAO1t
g560BNqiozpRtPqsl8VL2WjnZvrXIojuhwovf94LKibZxzA8as0dGL9tmGHRt8pbb+vfZYIvzqWD
Q7th8PWns+8f55/CoG5tNglfHNO9r+EGHsVniAkfBOXx+4d0bWBoFP1MHhMnIePio3ykwq6o7ciJ
IrgGFg4Pz1onRnNH1g0xIWCqotp++f4z/z0w8/MgpmtAzqfF5vLYpeeANcmjRAnEH2/nH9mgnEEy
LORcefr9yCM3WeqqdWM8/nus1KcEDE2eDut88MVly6goYtSuFTlS05Aa0jq6Ht0Hprz//ucp156p
IVPu0gRkQfWyjMuxqw8C/mzHS42j2XKHz5hoFNzYKrO3QtL2ka6uQtlYCdgCesUqW2o4rZphEyAK
BFJlwIEbrRfJvTWyrhyXeAaKzPldqLLJjfDvodVLap+GIbbfEh/QGPgnzehZA9x9HdS7pn1T3BCR
TwgjSrk11Ixpp72cj9PSZxlAwthpLj6bDaS2oRxFjm0Al9Ax+lEBgbUgWxnretZtaphuJNlQxppI
JKnmsUsLVMWJR5Yk9uiudcc58MG738BboWAEFExqTcF73CcRxBp2Ai+YMe0pmClqucAZhygkb9KV
W6WPsY6JvJ8IMr+hY3WuY6DHTYJPjIAcxBC/WQZSIZZGB7zo9/8cIJ4NOwnoEyZySq3g4Lruva6M
bdmCZCCHfjLFeytfaMUc9jFIjuAHdT2Ubz1wPxJ9HUBc9lxVig8Az6t8ugbcGHDTJP3nwQp7Ks0o
wiZb4u+XOoYwXH2dhW7opHc3RC/nG0tz2CYlarQCIIprNNsshUSCaeoTd85Sy6uH77/E1clF5ADt
C1uF/3+xkCR6weHBy2IHTyeSKn62HClnYdU3Lm1X6o2MYNvk3suiTh7WxSjC7aaleZHGTqfRdEKb
KBqQHazTVdFuOUKdYR6gB+fd1Jpx9Bt1X7rtvhPjrS9ybXczOVgKVVD85OlfPnUZGzFoVkep4F40
/GXRl+vK+4iS4dWYrJxVFf8oC+MwGeET8eP//sB5Cjobui5k+bIixzQw28hnNRsi93N63iX6sqR0
byzW6r+XZIpgrIz0GSjfq5eztq8i0oYzVgwzosVgw/mfxXmMOss6RoMC5YE1K9RqJ2hNe9bVjHLI
87MWjYlaQhGPMDxwc3BGmyPv1L4LdPslgZmjuoQN9MgDK2JsF7eX4WurDekMOjd8+0pZRpglEdFj
G6HsbLYS6Y9Snn/wKOepqu4H+eaqf/U5qRqsO7AX4p/OTcxDskyqX+Re3ktKAxI5yj8ayqYgIQXK
mjj40cQ/dMAvHaGrXceJ1Cy2QYoA5vuBYU0z4HI54EXR5CWujXCSi33OblQAT14ROZiMcekA+heA
HyBQEgAZBWi/MElldfXgc5rgSHC0RbWWxZsl9HOCtib76j2sK0HSOhXHpZANEtS0T5QDf2ltBWV7
b9wZtns31OqZhHtYaQwGWcs/9Dp6trX6lOTZh93L+xxQ/axCOamXb6UwloUnoa7lvESpmhKkfR6V
4lGD1pTbwQQe/goymu2+SLRlppp7PMaPrQYCJrfKnd9o4C3kFR3+hWtZAE/NlzTgmsuwl1Gc9jJY
S3XvMxxmkRHA2nn//feWmSx/P+WcaGA4iz9C+dauql999xYVVtY/vH2XR/vSraaSQsLOVpTbFNiS
iNptR5NzMU2IsuvQB/mDYyhNyQXmh8mTDm3lHJbpR+iVPxu/2oyyfpYCTpkknGJMKosTLI6HUS87
jqX2PCr9n+EPxQY50viIEszhAYeXk8EiiybOlBWbKKMl87NlcIncqOathu5xWos1i38lQ8AHL5Xj
1mlxEmTeY13Rz7KkG9vAtQOGIutcIzF429M17u9VMbYa0vsAiDhSrcyUPn30egJ6w6XiFU9ZOXzI
OVodNz7a2XDjjqNe2YIUFsPp0EyzVrs876sKs1rHvu2MrvIJru0V2P+zpfjLwk5PYf7eKJqjOcOX
ORnLDIQ7/qucET3nah+irU9pAVBP5HT98qlSta56BBSqm66o92CpsuuTX8ab7+fqtdWVmpZict7n
PPbPtbuFttqXXpY5BJ6/5sQuFg31naQ7EWC/GfNoK3fWSvNxaKHSHFK+HDqSWSc3p7hGHWH5WGf8
+9gaf4a9/poI+XOEBReKJyUZPqJKvnGnuvp6FYW2JL0Y7nSXu68u2WFQElnqYKc7FGZHoGT17NX5
TpaDIynC8zTulwORcIMwbuYKXTlY89lT5VlVDJu1+u+xxZLX1ZVeMLYIT5mrjGal1/fMmrWRLQwp
POGs3/qj/JnH8id16hXEtnXauQdDbU5Y82dRPYWgAZ/W5PTu+zd5pYDCyJuuMxpnMG5uF6tu4pY6
wHne5Fhnr+DGVsNovIYGy6XnWzPup3s5pbbkGcbBJEydxPfnG9/gyr2KNyPbmjC5YInLY2Bu6UGd
pFSXiqE9Te+nM23Hq4CY16+63Z5kOXrOEnPfR+IQ4CdD55GF2mtYjZ+15R2lVH9NgexLOq5ZS7kx
O69sx4qGqsbWdPakf7rzLXzLdKQOjRK64V6dfRlGcY4rBlDgFUfRpLeawdcGi0bMlmooKpKSy4WI
keFmajWmDtWBVemhhodnMoO8ushN/xT6A/+wvzGdp3d8sfPSr5cNTaMDrav2tEL9cXHPx64vZZfi
FY7llxEdY4833KrviGi8Vfi2rr3tPz/rYrwR3huFuj4Vymz4WFXgYjBVIHVxw1GCj6LPALAJZI26
tvbl4jDmpHlmtdiRIM+kNRdY1s8T0TfRrZVHP6/Mh42c6S+A6hM6+aSTgFuKx3WuTNGHlryppPyM
JdYHoa/VFGuhSOysXd6U59/kYySaCe1H2Hz5l54qzqBxLjRasCvhuKnIRC9Sa5lm7f0QfHqqtbSr
FCWdtRV4sCm5qH3m1Nmwlgt7l5ftwU6AvkjDuiSnWuqKcwTAp5GwmmIAjdu7pB02WoNLrWh+hWF9
biu+pZce+hSCSeKOJyOmU6LaRBplmLTngQXCJu7HWf5DbPyI61mm2zBfXPmVKJu3qDKdEmSZNGjD
HJC23S9amZAcDSLNqsCP9ptwafNTVjoqSdx4+nYKn7ZCjzzLHqW0nBBtDfYqdCtysOrd6A0xLNSU
fcQsSPLJGIHgBda6NqpAkbxgywzGCUqrZR16HcLNuoNNByiqG0ICIprosUk4JGq2DhgklmP+iIm6
jywRVoJx8HvLX0MWQjJOBXtGCMOrW6CzDm1tnRILJKT8CEYPjw6jfhTpEdT5Qss5j1lyvyGy2tEM
qHERfuGW7CA7+rKxB1lBdRau2Bmi/GqD7OiV6VGqarQULponHUt79pNA4hc1xreYRtlz2G9gGc4s
E9wtjYMXCziSm2PyBlJs+45v8GdF7p1MqFUDOEDzjVUtbaYh0ZvF0R6snTAHTKR8yWkdAJK+Rt+6
1iK4hwS3dkHzmllev0ibYf39cnl1/iiWpbA4aMhWLi6sZlEV9WCyIJEbvyhNVmS/exhyEi9QCemD
uWxGe8dPvLEOXjukUP/g9oqYAq3Sxcca/gBDxRtwkdH+UWT7kEYJ9fz0xkp0dTsyOGHS4aTkDPjm
76VIRxwEvN5OnW6wnaZr8ERBgk9w61JNyZDTAd30jyRt3wXE4hTK7ZPCtRWfTdUyecZUYS8vjnae
FEneGXQU8HDEBYrTBv17J5l7/vEBoQCXPjFzvfGRxX/pByheQSLu5RJAsqD42BDIU9flQ6QSqSXM
nZuodLAMYMkuQTQd5MxZoqRMwcp1vDj9zLz6sfG9LVzxnT20wBRIm2qNEodCSjXfIyjEw0CcdM1i
yMyz1oCBi1gum2HqEcbSXC2hlfrD5HSShw8tHZ10JHDHt+aKbR0SX0bI/6lWEcKcFgM+uV4zSwse
i/xYigwNu45pQK7Hj+ltZpDB8H/10UKE5jNXqYjQ5iIfwGeFxxLeEuReTiLvrtQhXJg6dj7rhgZH
b6F4AYWaNrwTHFLJKgjBKVCFqhKrXqhh61FlAOOogBCOSeAm8oMUAgTqdZx/YaQCTCrD5u5bsPwI
IzpPJ9Kg1s953xWrAc2/ldceeAcbh7YCh4Leo9Wa20rGRBmTotv0eGzb8HmMcugbySQSx/MZuHzA
hBX8fg5e2y9NjSu6jd6NoTrN0T/2y0CujCSN2hT6IT0m9Skx493QyetIIa7m//VRl1e0Noc3nIF8
dHwLkmIKXzilxg4mcd7V0o2fdfWUbHKvQpeCHI3r3N+/Sy7UPCv0kt8VOZVPmp6XLv0+W03n9lAZ
3hSPeDGc7OCGb/zMa6ceqjSUpDhqcQ+7OCKbJbKCNGZ56Wn7QkBPEiwvdX2wfHun5Lxf/v/vH+z1
TzSo5E/Bpv9UG4BTo26BY+iUYYkBrDxDlflQ3OEli8uvmj0EqtPy+4/8vXRcnrMmfSy1TtTK1qX4
Z6xyqP4kKDhhH/tznZDDFo0jZkuboFG5nI21eapgM5EF18UnIc5FBMWxHDgjlN3U6svwmNdHiY2q
wuyKzzSpOZEG49oekDYYUgZ1guQRKzF2EaI3Cl0uprhxY+aWOR/Lce25eT23BPOtw5VG1gC17V0L
R3fBXNkFAXwpmrfVXHFPZYwxroYJl9iakyXqU28XD6mUDjOXSiyC5oVf+9CEbSlaqOQnUJvtcB1P
7vOiApqEAJCQsGzO7TOdw/F/CwXUCQM43vdP9eqoZcxqtIJoTaNB/XvUdr1LVppvJ05X5F/x8GxD
G4nccQO+7qASWN8sQvyO461C5rUBBA+IQiYFXf2fm0HVSoOfq2biQKj+Ckdenz1WH0NcfySTBqMv
8yPcn/P3P/ba7k/nCcW7PP3l9+n6j5VHtssIQTLkw4gtJANXM7fRaU1bf5kZ21Ao93FWnKfzyfef
e23F++NzL+/P4ajHbWbICcbmfi1ixlgoqkOnKi9l1h6+/yz7SoWaFGITkRjXUlaFi1J53QkCPQhl
crQ0fOz7tlsEyNY9qrFqGdfEuOS/DMLc6D6N60H28bILmBnUDRVetOtW1syoHM37jDPoR6bZ34ee
doRV2ScugFMtRuQnKZ+eiRer0oHlucZbiEZyqarI8npi9yoYg34IOMcYn+oGpMkYnVgbYfdCnlr5
KYnpuERM3CYVbm2S215+m0tMEcrEPmG7sw9RhhupkLhvKOCvZ9y8KBhnnPWl9EzMRoUlhLqzq6y9
1iDjrq5I0yMYEinVMjW6t3bUO0LguPYotbFG7nVwTQ+Scwf8kkwTtuAaxkQ091QYwpHWH/XY307n
5qLUXgQn4r5ibBCpsPT8/kX3RmKw6nOYNQfiHvKlFUm7PjKWHfjZQPJ/SWM5LA2/3pIxWx+M0ict
CvMrCb03tphrk8aeAqhpPDBbL0WdcZxX6C5z6uo5t6tMe2nBUdSy/mLkxo6G70tNRNmNlV69Nnht
NBm4ISxaxZfjifulR24hC4QZWwcV4D2yW1ddKNW8gIQbTOlQytSCqwLbMd2QSMPEPfRBGDpemJzK
hrZmrtL2TUjtUMNfqZu/orcn3KodJ7REtIPFCy+hAagONmsZt1iAFQMaxPfz4opTQMdjgc5DZbmh
VnkxLzxpiNFUxjCP3GSFfgqHu0zFuy+Vg57wq8jfymcBpj5pgL8eST5he7aNMHvIqJB7GBElu163
DatwnZ5I1UO/hdVpTWoBTlz47UR6xM+ttnJNDXh8DvGylgigiOUpGlom9zVofef7H/Vv4jfoR0QD
ynSYEpR/phHzx4pmm4NIalWLnV4NlwVFdVBq4lxnRFmUar9SbDdfZAno8ERVzj58Be7wKfZej2yQ
Oo3WQcQ1AGql8MWNdeiaEAPRNq2j6ZRg/VOY9XpjzN2WxTYX/r4J4g8pLo5+hjHa0DEi12SclHC8
K6M/A3+89/v6zqD1NWtdbp51ZT13q8RPv+qIFwWlHplb8jWQVmB1/BFNKnaE1qD20aVfN56pfGUF
RRuBVACBG42dy66mHLqeSdkoQZ9dEqQU4fdrBpYNV96S/IxGhKfbj1mw6fyt3YEeyMJovLNl2A2d
/ykPhXpPA43udgwxSHOnfM6mQPWmDB/eyHQZ4h/kQ6bLLq3voaPCPSFZ0c6pcaQms8UIWmkRwlUl
t5PJNkAdN0TwyGIFoDLNLCeObJ203ZS7lNC2mUpCjuZTF546X3BT/C0ANSB9MQWKtp24pu4XPsXH
l6rQfLSGtrSUixzlqaQ9CiN4SZEhzbRGV2ZdzllJSGIf2T+tjiXYDJtPz5AXrsFpJm0dhGyLwnyH
WPrlud6292A/eaGx8LTsOO0nrfVEDOb7dCisY+2lKsuz0jSfKr0++uYvbaAqdP/5gzW5Pvuc+buu
3dh5TYPc30Gtbxde0P26c2Xt8F/UnVlz20iWhf9KR72jJrEDEVP9wJ0UKUrUZusFIcky9n1JAL9+
PkDulstTM93zOBEOBjeRNJZE5r3nnM/lauAbUbylWoglvSpBprj2LThklo8kAjLEdmR+Fc1uTKbc
0UE8Z/nw9i+Ohb86FBCk6QLRCovaX7tqA82EpG70dNdHeUIspL4g3veS+nW/ZT3H9gnd285QgHhO
4xc+mzhV/4Wy5C8mLRgEHXTm5nRF/7XAC+66LNNpgubm7D6ZFI+WTcRw55ZsG+SkO3co1yM+0kVI
1vK/Oov/YvSnVEJPhzIuM8Rfq+8ZPfZWpmG2i1sgkkUW7YycDDOboPuVXmKvyjEjHR3zzuQc2KRe
QHhovfOKHO5z0DhbLYuuvbbU9vowIQA7lxBCuFzC3Hdt751Iy1wBTLoPHcChzC22zGqYE1bVx1Xs
P/6kGa7//p88fssLwKt+0Pzy8O8nsGx5nX9v/nP6s3++7c9/9Pf7POXf//qW7Xt+/ZK+17++6U8f
y7f/+HWrl+blTw/WGbqa4bZ9r4bLe90mzfwT/Pd8eue/++Lf3udPuR+K9z9+e/nGLiCNGNvzW/Pb
j5f23/74bRqBWYf+x8/f8OPl6b/wx2/XedUEf1u9xHlDTevjM3/6w/eXuvnjN8W1fjctLE60YAwd
r6jFQSrf55fo+/0+LTkpuk+HJxKf3/6WTR/6x2+G+zsCbWtakQpayiiwfvtbnbfzS+bvLksOrJ5o
BWmCoQj9x0+8+Vjzfew9NsqPx38ShNv6n+tODNMIrzg/WRYicqID/ssyxnCdorZ6WzuiHAI7ephv
kibUx2XDwBQKW9sCoSwQBFhkEMSc1xSK//F4frIRPhIGJbNQRvv5YagoBi3NCvKfoQKYZKWGZd2b
EIvkT5rgQ8d1kidkAtlqmhF4E/abPlDO7ZSqPt9I6TDnD/XO3XOZ1RMnO/hVTfExNOMczyaPTQ2f
SF8SNuin/r50ubIt00vW0ZHBTfCY5M5zMOgX4Sdil3XXfaGOhxhzjTWo5t4jRV7JKJNGI8X9snio
/fE+FbI9SgllnDWvG9NZt4a4INrZIRfYdzIGVeeWNHtCUYGE2yOmmbjIr0p3IMaQvYcE2tg1qpqu
mPbllKox2gdZ+abnNuxqy74pdOtL6cSXuvRvB9E8JSYpsZpZQkxPonXn0BKwU7XeKmGokf3qHYmk
x9AWut8t2DsVkZW9GdGeCh2VAaU5uW00gXpORgPCRBnNpzIdzmac3ap6+GwWFi4smd5m5ERAJUId
KS4AM/KN0z53Lt1GGBfoWn0Jzjsat9MHNkH91JvBAXjpYpjAueYUSRrLHq+M7w6bNCy4lpi0BQhF
NhYyu+RKri69XK0WJNcYkX4Mmuy5gMhAyiwIudhKvIWujldBWH0tKCx4Q3mnltWNU9sPbqA+1o5d
QgoH/ZlaJ1f12O5E0tnlraZUBK2hLScQDfLKlZQVniC//FZi3gA3kn3DFUsyK5F0o7dOrGzfSPkm
Zf2GCSaBjdVs/HgbRBn84QTagnlo/XADpnyjQ1THNuKBlrP2lSChE0UNOSGZiczDKL8zFXYXAygD
2gUD3chbFv/npFHfzYS9lRT3Ke5XsjXIOgsC83vqQ1OKLMAVPoIdm6BLC8n6YuQ/rXB9dxOVbWm3
HHgVBjBZEsti5zTTtEbfoBwPS9hLUrqvhYlPsZLVOcu+SEFVxS3CaqlyPCxGE/jQU6yxqVxgyLR/
rI3ovKPeu5vpeCpEvkNXd+urQ71IRA2nckxuwmSfSeUcj8aqS62DYltnrRugJo9mRwlV2cp8IN8w
Hr6Nan+dWGW+8Jvo3CKe2jYxRJ4WUGGnprdVTzJhSTO0Ur0nPXOvm5ZMKGq+aAeJrZHpBB0qtG+Q
FG6U9mA35KuUsTouC2ciWxACbDgke/a2ioCzeDCl9a3NSeGNyRVUOkADVGruULaPG7jxe3fsz8zW
6ZfJvFxpengAaLQssY2hGTNuMjorWAHoUePkSv34CbECaVQINPXawKqnb1UtPFVOcy9jUmATF2Vs
xpFsaSiLMjLPKeeSzLgkz7daJTmB3qw3dtWd7Bx2MgH+hi8IIUawM5YZSeIWxHXTv2165J+JQFWz
NNmoIgNE4MRo5pNi+M4XfE1D40YJKDTFVYhqqd+LLp3gA3eeFb1yn8AWae0cRYEuFvF790XYTVPc
6BiW/iXwVlBEZEeNnhAFwjFhQy3RTtENNOJ+qbHMWpqmTk5+UBDDGMHJmmZ85feoUXY+TRG3um8q
cXH9Il42Kud0F+k3bXBKKhQtYVLfWnr4KA0MWDXZc2XT7iXg8YXI5Y1GypzdbhOuEhxeZL7qGJLS
2vpeOw2l+4bpuK/0ANzEnYsSdqGZ5KjajXwX5rXnDrved851Er57aq8ydZaXhmBsfmRzr+ZI1oyB
NoQ7ZmSm1ha+DS4pQevddUH3Vuv4WIAe9cUkuxmza0Mj1IzF4pb/+cqxjZvApeYR0e2zWwLX++pB
lfqq04yHnAAUyFnOEnldydQeU4Ag0orGWzd8hyp5L2W5NcLoe+9nV1E/wjougNQAYaS7b8Alm6i1
7spOWJSqejwFp+CFvFZQR/Ef7JZ1S1wtH49cP1oLj7zPWCd7OLXWtD1hOi/dNytirGiDm8gx38bB
6Nd94PAhYXhyHULazIzxb0R5u2hG4zrsDFLUmQtGxpMXinfb0w459FuSyMnADgz76GndBpPplU3t
lIQ4zGFee9WLam0YKAE1POIi7ZedlrwEciOEfxEeuT3MIPXJ2Z7eGKmHVswmqKktSI1r3UOYG0ut
UbfQ62+TjnVHpOOZrUmO7foXRwfT6/T5TUfIWzidXf1YbnScBgsA6+/AX9edNKm5NlikIreanKwr
XXm2amId4trdlQR+NL4EmRpn7ZL5yrWTeW9dNhJ9pBYOkIrXRvMfe+AYvoOTqIuIJGxLfRdaYDlr
W3zJvMbZmDp1NDzo+77U86Vtd3utrGCPxzcDYGYAW0vTZpDPFKBJhAAJc7xA/BgWJU6rHIFaZfV8
bmycRNY7q6iJcflZu0Kqm9K0n6hKB8vpaHe1Qt3WGGvhBw4bv9e++vDWln6tv6Y6dXhih/2QFmwK
8Ubs7KF/d3H8Kal9gt/yUKjmXUbKAOEt7dfIJnVrdOShJk21RcW7yJX6QtANgEKp7BtQLrUTLPs+
v9Vz7WKMwZXjNnSgWLtpZYyOxLpheewtNd7kZPcojjd1Eb8YUqMQF0aPBWsRRUTUeaz0qiZJZ2Wb
BeMd8UlKbpdb+F1gy0ZBwdvkuOmoCVZeAzMXY+vCScovaOvKhTB5vhAcuZk3eEemFEuZC65uHCG6
UW19JMFWQVteGAech8GygNbi9ulVJY2CPf41VLtwH43WNyg7WwtY+SqSyqtr2AQzmWczCty9jHVI
0LjW6jJ5buQUK1VEW6fWt11MACsCGrGRfplsDTgnJIqTi91qOZ3U7J7EcbmyUuSvRnSP8RM0X1W+
60Mdb5zyQY8FpIACHSDWpSPdbrqhOaVDoT9AYyCwq3AebTRMhfOAjpYoftt7iglJopZYfQUZeR4s
ggr9PLpYqfeeZZVYK+AXezsaV9XwZDVQ4kLDg/gFGBWx60JP+1e9gIHBcv+60F9R8C4MmdyrLvU2
+2t63Rk4NH2ViP0qYURMDRr/hhEtk1QQsghDS5+sjp7wN91UohO589QX1EjpNy9E1xTIWuTBMHp8
gq2kymmly1Tv7lSneDPdG4Q5z9J0vtUB2SJ1LY9x7WgL14hOA+GRlC8ePJeY2jYQN7jJEDjgSHeo
XCy0xqKJKslpjuEX9I5/1oJdaySkwNAV7WP/a6KDrC79F2Bw11gkL40WXaueONmDBW42FVd6TYGO
+OpqzDkQtWltHvSPQ+aS3zOWd6OjP7OWvcoxKSzUJLmD33HMVf6PdY9MNlQ26STCyP0nM++HdRZT
jih1xl1Soxn+Vsik7hUtEODGDAIUYUtmYf/FjEaPwau48ZhY818hSXCw8JiBpV24AR13U8PtAD5B
25kJpFZVBTY5HuB6c9FyhrfIglng28qismHXO/gjhppCbr5QjNRZAMXeTOd5Kb37sLYbTBBU5L0g
PAmXovgYmPrS7m5z3Teg2TPADUFy8RST7258vsDMEGJ33otvBPdAw5mmZJ6+NAfijYw6fyIIy99Y
5VtWG5dIoVOfJMFL78gvdtB9G9rmXaPDxkz7NXQpdRaCbRV40aVVcK4kLTV+t9t2BuGlqtdeVEg/
gymPauVdWZrpLQe/em79mqKIWW3CfBsDoaupCUeh/UWL0iuvLL8DSuZHq8kzwNcV0old0zOhH7X4
Vm0Ld+lUzlvQKOFCZJIY3/js4oFG/Gi9Nom19DK7XdOv5oLXL7mO5y1QZJ9aEWWQdO9YikZ3o+Ty
394ZufMK0gpEQuJsGXD7FJydSkhdjKBrIVtaHoPTvzHgXJCqLFzvVhbaMoavmTXR2svhTOGzjaGD
l7cyylzkOTmhY2rMlPmhN4j1830u/0svJbkP8AYKA4nMKBAKx0tkXDEh2FAHN4Ef9fvQmQK+Wu08
BvZZeuKsTR4T4F77puxZBNXACp1002ntsczlnVbB6MAauIOqtHKE+wa1/FLribmrJqKEVB9F4Xz1
CoKxCCTj1OUEc0D4Whkhr5jax1ESkK5oe2pvwa7BbzfU6m2sONuqb5kPjOExyCalsvuoqZ6/yWuH
RMlQCAw6xrnSwWI26mNsB2vLMbel102xOekOZuJV791H0iBWJZlmtYT3SSviAhhS4FXCU1tXwSbE
3bzUAX7rA2OU6zbU7r56Um32Lfoh1SdSPLhXMC7BvW0azPYOvur0qEtkaMCAHnSs1c6EwJD2dcF2
9Yt22eTJe6uJrVp2x0x7MrTuPQy8b1RWv2BCesVK9ugbzLdd58D6GyCz/R0t163noEayw2ILp8wj
LnjCVuWwu803uMd7Ve2PUKh6leul7+VbJ3fJl/O2qt7uSo3JQp8mhADLIV+HYHcW5Mnd12VxaIi/
A3rOotYVZbUc7eQlLVlEjkFPfmEffA2qsxGT1wTKt6S7FWC5ii/aqNckUgbvEVEqrX9vct3TrPVb
K9X00BuhDafJgB8IImy+iecyw3w3apAl45AJ1/PDKZssIA1u24/pkO6yQi59bxh3rVJmh26qRLjY
qMISmxX6sLULA2v+u6T3qRBXU9R3o1HCmJ/Mp6+HEEWEooVo4PO5vtBa6AM9cR9dW3z8JmcqenSd
qgzLfkD+KyjNe9Nz843kTGsrkF0AZmGyp6WEFTaWNtm/gVOvlZD/mu+GlBQC4T9jjxZIAwMSxC0j
SjdNXN8B8MsOVuycZdv1m/GjGCPDeD9l5KB/IQPXhqfQYONdAWL98b/Npv+XaUJKFkifDs20BeZ7
BT2KmDGRJ920Tw8mJsidzkEL0pqNhHcbf/58d7rBQJEBNN6WqkL2WiLjcTn/t5IaaOb6p7vzX9uD
E46ctXp2+Lg7JlDJMivczd/X1zURqcBIm/gJRvhh3nIfWylEzZwjWgSlyQaZtwpEUoLwG5Wqy/Tc
vE/mv5jvzc99HA7z4/lGT0DP121A2oS7amR7mXd8aDfs2HnTfB4N8ytVL1l9ugkJt9OmmH+k1lVs
n8bP4Tw2lDsGs3xtSEh1alLI5g8xMrsD+WLom9T1TI46SiBZs/f1YJMBg1k12nBhgM3ognKTRpYN
OWnc+H7JbhWsgXY+qFSLIMos/29f/NNvmO9Ofq+FqgXaxzs/9l4YkKObdYBJ+ungCKYqWlspJJPU
+qq/JEkcfmzcnnIfMWifZw3Wd3JR5o336xbUy+A6D1FOjjWSe1xP68gJnpU2FevPLcwpcsD/Ruvm
nwdQLrobqK/dZv4tnVeeE2sUm0KY5D3XKSe61JTNvIHnz5n/cr73Pz7ntuBHoMHHq/lIgP5MLQE8
5fyTtd6ydwboxs/DZ3qDVY68wWBaXPjDbj6C8QHJ3UDc+diWQJkoS3lkv9GEmnb2X/0WUJd7L5ji
JHFfLubvnr9yfu+IJI2pG1PD3Kr2H0fStPXnI2l++PlcThDtNCKZ2mivPbuUm8BObmwf2+9ifv98
83m2/nSIftydXx8pg+7cqQ4ybeyPP2kCc6s8kjpEOPVUcs1Kv95qfrX/PMM/j+X5ufmhPx2Fous2
dROzmWz6n9OIYMwH+/yOz7//9RCcH897bb738Tfz44+7v7w+P/zluY/Dtigt68fQk6fMoszE2PtF
3RJYvVMphi9FB0tu/n8iLm8XvgaaYcCDRcivYxKEOe9xiY9kbdnnbGxu7QgyUO4ctYRpoCBOWsa3
8Lp3smqvzM4oDtQabzPy2eu+XdDcaagRTYomIOurolSw4g891rjpJnfz5lCplUX+xPTYThyADYXw
5crO7YbZmKcunawLqIKWvDK//6/vZo5XbKSj3cUJ8oTEuh+MKLiS040XklqzmB97mpVb0Fp5ttWq
ahdWdAH1XvobckL8q/kF3+dCAXt7Y6WM0GC9gXxNN+502fh8+Plcr/ds4vnlj7vzS8582H++/395
/fOTiY7LaUBpUX80kQSQF/yPb//p4z7u2tPP+enZj6/+6YnPH/j5KX/13Oe3z6/2lvkMANHxt3pt
rn958fPvP75Om665v3z8WGU+pOzm4ePjPjfOL+/76ad+fkxDCWwhNdZSn18VcXCpifgaYFxk0thS
t/rpbh+25UFLJ8mxZyKq/Uf7RUXFdZhv5ufme3NfZn5YoxVqyfvcihYlLIVi+jIlhoCPG1R7POnH
OiXH3oe6M19G8Ftn6LS4+elxnBbWkkIVk9B53M/macx8vMwHgD9dR92qwBepq7dzZ8ZMJdf7Zpo2
CC5wa3O248+ziDGipoEvljotI4UjSwiEHz2dcp5CNHHn74zYWbNepiOU1UEg1nNDx5+uR6JVUJZl
1s4ePaYokOfYXrTuD/NjZJrFYX6IH+M5pXewVu2ObtV00s73mEnAiR4rKpUhMBYxhhuYaKzMq0wY
i4hAy1VWjvXBEeCAi3/e++W5qiKWmJJjSk2DDlajyh830s+rw8dzkei3cZovxWgs5jd0hmtAh2Mu
Oe3PkDLPYb6nVsqPe/NzodQ4BkyVYMohyvZ1VTP7pXVdHHpUQnTVpv0/PwYp9+jlOdSNad/O3TaI
zGyQeTd/dt+GAi0Wq2sqxtO8jq5yfpjvzXv6l+f0af7I2ueNhjwXgo8O3Mf9eUd3GTW1xplgzOzd
eRd/duSs+VL08XieX45MvbKm3M3NuFDkAde5afoypHREGJOb/BCHJa4IcArzHjSUjnS5zz06Pxll
JMgozFVbRbAFxqCqtxajvBIFJRcb9q3X6WT0z4/9IYrImE4ezHooD0nX5MST5wRuD9ZXD4niwVXE
zzd/9RwVmJ0S1uo2UPX6MCjtj5smowxQ23q8/nxuKH0yS3yqy67wjFXlF81hDF913y321CCRsdXd
F1MdOd3m/eTPu2i+2zKEeJofbDC7c6x/7ol5x3zunaACTKXYAJrmXfB5Y0+D0+fD+cx0Gytfx0P8
Pu+GeQf91a5qp/0jEbcgIxtX804pLHdjFKlFoidn2scums88J4K/kA2SlkhglwdsZ8t4IAM29rJE
LCMtqg7T7HyPW3ChMwulmRAXbx6dhLWctp2vstkTx4IKNT/+uOv6drcUAevneROKaTt+bO/p3vxQ
NTrWjiENsOlsCSPNWddEqswD5HzukNyLknC++3Eu5RY0M9SBbeHQmrZSp8duBMlPm0aGQFG1pUhI
xQ4Ekrk+k2v6lxSa51fHaaTwsl5ZW2PxOB9LpVGUh3y6+Xw435ufMxWFxgMTiPlIC6bNoEyfMesF
/k/Sin9DNPHvqS/+H0krUFYIBA3/s7TiCYHE3x7Dyg+z8E/aih9/+UNbYdu/Y9qf/KMEgE/Jvwgo
fmgrHO13HBKG6jLyIuj9k7ZC/E7YKs5nVMwW3s8pVeyHtkK3f1cJbRUC/5XAj4hY4/+grcA5+Wdt
hWkg70fCh/zTVkme0H81ufoDNWSiuAK6bWa0YTXwnnZY0DQZnilLVldS15N1UsCALNv2pQFVuh+U
YyzV9rrbDIFhkVLYgVjyQfqM0TLLYhBGRqrQTGSaYtkvYeSd215k69zqaeb6Ptb3svC2CYZNzCze
KbSuioFy5CAOGkKiZeW79G61Kl57cnySLxbJoGuWOwQdjjunLZi8TpQo0WloDONyg0gFqx2g1LLc
V/SL9gbOajRjSsOpJV9sn5RFw5HEHoDiUT1i6/1kPMoRGJMdQyQLynPajQpz6XKZqM4iiIOFTDR1
7wZ1sM287ISCoATD25EHqd212CVXekxSpDC6UwI99aa3cgUk8URirmnb1U0ENHSI3WXRFO66J/ly
iWs43RoAaIGLKGJN8j08DK2/i1uTDlO4qrqecmlWhvgBXqohMeh/N8M5cgXkFM32V6TjDm0vEYeA
9JRM/e3QVlYWLOeFqvQUrRJsVH6J8alsww0uu2gTBCDoNAJdg3Ho7/XOuaQONMg8yfe92VC0N+sT
y4+FuksL7b5oOnkUAfw0kDdDUz9aJBeaBjkM0tqUiLmtalhkVbnKw6cRUlfoDutSoI4r3LOVj6eu
dR+ETWJE5i26gn58rFcUe+AcKY2DIMx90NHVUtOxcXXWzzIiFIGJnb9sUspxQjWum7CiU2A19QZ5
I8qZnrafmknwU+oubqyD9IEOYkI9+JRVrhzRnbROfAnzOj4S4w1rl8DwTaBDrSlFtwg1GnLE1jYL
NzbUbdSNxYok1HblqVazBSJNvnxAl6rWunXOAb5oTLAsooT3jqC1/ELrrGqyKxruFQecD0uTeOsV
Gh1a/Vq6zAcNm1YKE4HqcpP690JLi41qVPDS/fikVUFEwVa/FKp2jD3zVkvwZpPcuSzls+En9rpS
oy9lQQmxgmzSh6MkQ82jcdmi0Q9JK2zTilpa7cL5Vomvw8dxrJFFpEkYbCQJkTFx8GxJmswdlQVD
ulug1AM4WHpMvo52vPW9ddq2ODsnSrwHPKUNwH+aNqcZBW2h2Ii3K+/oVQSro/FZYfM5B7o8oQnY
qjUaQJzG8FDSfJ2ktgMUNLgj+0UsB5Jflg09mbKwrxsa/yc77DZd08iH4N7QiktYXZxUUyC4EKoq
ivFbhIt9keXaNxJGrz0Pp3qGZlrFTbBtIYXQ6cClOYyVXOdOEwDovfESq9m5fagA4Kj1NSFfuwCb
cBh/IcC1hBxBvbZYdbYWrnXVvLarqITfGQBIe8rU/n1QOnsbdCaBBv2+VSttY6tYc01n2Iz0RlZB
393gq0tWbW5my87RmkXVIsyVLUsht8RW4N8ig9swq7qtu7OH7ZzOUMAnJNd2lpsMAJa+1ArkFbYB
YbwbTUAXuZ7CLcA4EIRiJ+oXl8CApVq/9H2brmxm7YMvXsQ47SAfrBeBDBubXr3dBQxlVAR2Covx
pTnlh2gCk19qGNukGvel5mrHRGKrFrp36UvXewjS5FAmd2lQ5usmzF6GNjBWaEj9Q51Z/Gfy4L2g
7qq6Uj+HkmJDottnqM3doQ/ko+3qVJ+NR5Qf5QJEBmV/kGNxAB0Z6RI+QaTmqLuXjgs92KUevk4Q
Eq1l0RxTx3y3ou+hYj0mIx5fVoZQAWPtXbaQgBGo0SUboE+Z4t5GmsUE9M0PdXmtmzlhtomAxZXm
5AfRFnDtVyezMJkPU0quzoA1ZaxGTrVyCkYmwju2PQyIRZsY/q21Jdi2OjXKkNIHLti7hOZvPXNY
WQ19oU6By2SU4hjbNJ1j/aovWvMKUfyyCoyHtBBMDoMCFlG0H8YkZKqFGJow2LWuNAVzRGWRhipR
NOCREAq0J0ImH0qxqx3Ib53c9kUBjS/K/FXHVdLDI3GbTqBHo8g4C1I67SZsC9Vco/OloupqkEv7
NdoDel9xD1ovhvBtqSRuDxn2MXJLE9ePtiORNpZrd7v0u5s00O8Is7RR0hNM3O/VXT/iynFiLKbi
2khw+Gs9w0tTECpraFA9GgDjocATKvxqqxOyvPRcCF5h4l+VpidukpYWNfImEO6PXAtIH45FvIW2
o153gb7vKi5rMi1vdHq5N7lqADCjv2/Y2ZdeQ7NtBRTIRzvct01WrJKqyY+hVZyAZ+iWcjYaPBIB
TiHbaLlCduLKEO5dWCuo1jvEEUoruEHex0rJguJT78zIXqtNezfa5QM1+XuQRgNVgCc6yvRgHPmE
rTulpgCEqiA5DyFBT/4aUGNfGVdSd/dlWIy7rt4zruJ8VWqY3uXZkUF3GztXBe18vZxQ63IAGTuC
fMK5UG6q0d0MnXs76spw67XE+Rigg9oBCV7Yl86GU+25qOSlbQZlX/sc/26JpaLgwGTOIXehpwG6
HvRDoC00BLBrjt+zKc1VnpMi0GYuFGFZwMwq3rEItxtyGt7LdrCWVklYtBqSS9wZtElNBB+5dA7I
2aYCa/A1Jf6xaoGRdoZx8ZmAEHaKs9l1Udt4A7aCHH1CKvbe0BzrKk1BIWZEtyvI7UW85KLQnezu
S6iFO29EWJKi27NSf2f2aXoWlYP/WvOfS9uuN6GqxDvRwUrLR7hdOYTAIdWeA8zGcpwgezgU3Lp/
wjZFy7VM79XYfjLbfsMHLy3KyoJ2SjHF7jSZtrPcBlonRU5cZSol8vDFVOjPVcJ/ywM1A14Rb3VN
v7JKWXMCscWEgsGC7MiHDnSxHTrWkfg1beP6kgBF2+UyZmqPacK8y7KSl6iByZs0RDGUdMLNkoqi
onSXdGgeExIHwDcFIN3BvNtjuR98tzn6PcsoVlAPpUuNe4wYuWqpxCeyUPgUeyxOeW8A71w4WvEq
vBJec6YssAQ0UOb66DAOzT7FOx+qWK3iwnwpurBaq9V4O/VwQpPUwtH/MhQuI2L5bFXKfRw1xkoP
kGga1H9A1yj1brCDU00/cBEk420SUuwt9cikN6l+x7NLZDfQL6YPzr5i+rSspB3tizpYJw60tBxx
yHSgUprc2OznPbOV5OioPVMkxrpQetUmRZS7bmpZrB0f0n0Yd8gHBrRFVXXyPTvZjPYrebqIEvAR
bBGAJjE8S4V8w06jdaho4rX2tWcDXxzJH+E54Sp6hVjTWKUjaE3lnAmG6AwQw1oZsgtN/LNq1/nC
bKNLNF6XeXDrGXG6bqyQKWWCBCdzSV9URyDYBcJ7G4VSXhu3Q1ZpK9FWrKyFvqlqccn7LrtumPvY
AVN01+E6JgHsmdo0uEdGuR2nVUN7MYVU8ThXt0RyHfE+nTykoYu869tdoqBdkR5AXEOB6eWCI1vh
f1TQahVIBeqx+kpg4RNTXuZ2NYFYeofsNyMUsc2glktVcZdGHuwLQyd5pKFXnXVRe1IT5DK1rjic
3Wxv2yYTlr/xXeLija59QBGKIThD3gXUCwBmkw5XnYL/0SASPu51f9+MvVx5kdYeEuU7Y0zEnLxN
n82OWHlwvXr7WAmIdpHNJNXQrjvf0ZcG/+cFhDdtgYF7P3Q6fgrXRuVrVt7CYVy1VXJQCmV0NnTN
iT1U7PgceWJkYt2Wz2WBziojA5NYLGCYuuLTwE9LY4lS9ZEG83a0s9NgYxrJwQF9QT9AcDyzUYLb
z3XQvbc69qzImNzqqXkDnMk4QoxYViFxhynSU92z1L0/vcTxl3tGvbdk+Frr3ZVwOEZjToBVkGiv
QXJUUpOvgqi0CWT5NJjDO/qxSx2hZWHGSlO91471yVDMLcClEzQzflNdGyDBYbPWikN0SfDqx2Sg
MRN5JjkFcQd6zfGmisJD3RYvrKIIXB0epVJthJKNK027SpPyeZJEIRBTS0Ls3EtKZILpwUtEqRcI
kOOjnyDKvliFezF7wLgOGQtuta7MisYM7M7Kf/EUNHeVuiRyb+OzvLENedLiBJmF2q7cLj9QgjxQ
r9mDSgsXWmdtyYJfWcTKWF7w6qoPPVESI6u3ri++In9Zqpb7YNjAGWn/92BYB/eN2edXu2MMMbwp
Avyrpp5cIyabJFlEXFockbA2yG7GhuHP9m5GX7vKAgBySrcuEMGRsHRjuERANIl9QY+0SoKxZqmE
RiGIkJUi0yUcjTV1R8k4OUZJelsYzaqz9IOaQspJPS1daEp/Nq3gWMjqJhq1L1lFsr6EKdA16AEY
oRXE6WYOsMC/zqeOlNqDQmNcILi14XC0yg1999tcqI96CU/MQK/nx+Zr3K2o/55GxRFIxON7QhRP
UVGdBxLo0PKva+trW+RrJc6PPoRJu1ZWRWWsYWGFxy9VmEUbAqbvg0zs2ohRWd0T7oSkJTLOfWU8
l2gwRK2d6Axct/FaUxQmhfYaD/Kz6eKj60rUIKl7ZP6Lmicgx1k12rceyMnAFCcGpVWAHY3LnksB
EwGrpy6NtgLfu62167QO3lyzv028nooAkFah2Tfgf4jT6e4nHSKmrHTeNVmYLU033aTVzg1YvKcs
R7XyLsr9eDUBf+we9jJa4GWhoO7ItUNDJECgE2OLY9cZWwlVzXuSXJGmba5I577KoeT5AVbnE9KI
F1tswwyokDf1CXPTXo2De4Nn+tGHk1rU3dr1ooIhaEkZ5IFpxSPVi4RpFKtnknBvYqtDRxaCXewM
8+5CEFZ1lRFWue4nVXSbxjdxr4R7XTKfouJyUmJB+KNJPGQ+okrqGDQKOOdyZB1FkgFcJ2WVCGvv
Y+aKrLpgoayUS93ptlz724OvNyei9c99SwWACxcxVf/F3XnutpGlafhW+gZKqBz+LLDMVJYsyWr/
KVDBlXOuq9+nSMo2afdMT5exSywxY9iW+5A8dcIX3pBGV3ojfPISeSHAoVgJNhB4pAhnZIAAIMKy
pSBsX8ROe9kHBucuePc8yd4TnQ9gg6ZGtWgBpz28KTIDR4caEBdZBFDaftJWBV1K36ITKvTXoQ8j
QrBXcoVMMPKHm5ywzkOPyg7R2xcl81Jx0iWVK8I4R7nWXL9aGNe6eZWjz0OsKpPMu1fEji9Grbyg
dl/khHF+w22hl5Y/ZfVco32BxhcpGgRPDyp28gIK3lxHalojXSw10B1ofFvFbepkGD0IyWdd9y9a
AzgxkpEvudB0D6J3k5kgeSwbeRW71B5Ux7zi6rutFR9OpWgsjU540GvoRErzJBeUYJKCapWYWguk
724MLeReTPovUpBlE0Vx1QWK+Ow24EqRiwirmOEGgcxLEwdXnmii/eZIF4EtY4WcuvMcEehzIQgX
tR0gVJ01lJtYd5pUVAA75C8KinYgQF/VGg/QNtdnNFi0tTIoXckKQuoIJCV2SrWcznJvQBcFdY73
Y/kQA9AZAESum5cXIRXPmSa6506/FBsXRGOtY1MJem2iB84sVNKLWLKtZetAjwml5i3yYQph9RlN
6ICtipRjA+07cx4FDZiwWppD8LqQNVKOpEXMrZ4RbgHAjMsv6PX6k5LApgkBeatCt9akNBksVi8g
G1jIWNjPjooYTy54aLSKi9gqihmoImkl5Q0AENpZgkZx0utxMcr0rxFKmtPKyMgktfpZH1jIoPHC
UIimTp5XEy/xOcUtspImNJQLK+/1BUTcuwovyRn/Opi7MolfpBnLVimDFc4uZHe9tuJONbBBkykI
1AVZAsEZcFJl2hhluA40DSVZHf2EMJ9kkQFsHhODsqC8EUldfd9Wb4nStLOmwAgV7xaqVcpVVqnm
WnLEZmapBRKqFXFB1F6WoA8gdqAz4ee3RpssJUqxk6at23kmLAIpe8VEsWYH+2892JIp0Ft1SiT6
atjae2RI8aIJbWFSwR24qFPxU24VK1EAq6hWzi1cuTvFE65tsIa4LhuYmnfY7ZHlEAuC+UPBGWUF
x79NQ/XVKywoXn6Noqxz1Uv2IgA4zhZVgOtirIN5UYIubiCsY/nB7uE61QYDhxggd+E10hQGLozl
XZggzS8kFAc6ASyvDI/EEM/LmlatlYGedkThysaLBBeLhSfq2RSN4gkKR8FSi2pxaiyBlz8lhUM9
1tHnqeXDqRkEx2SlAEFMZTR2ZHh7c7fJrTdBlB/1ftCU8LENicD0LCmo4o8erWyDvEPwBmfqvKW7
VXrL1AHdQK9rgNsQ/LaVOXVra9rL68y+DOE+lXn2ita9PLdZykPKdGeFnQzYgl+cIpWB1IXaQpeK
W6UtpZXnS1Mh8IktEt04b9xi/7vcyTF0bYDjWrYgnLNRyAjJdWaaSe1z+0vkhvo5tGX9XO4yFuD2
L0vL66aywlYvODMHDlkFaUcu1v7QtnIq6ZqCDGaaWURPOUaJi9IM3D0vTSDR8YviODRGt6C7LkZ2
nCYaZF6qMCQbvrRSO69bUk7OztO+XiGJ2y2VoZ2lDJ3P7e8aaH4q9IgQZakk1N11hUKQlHk+7bL8
wm4sUpHtu7tDJy5VbfCriRXOqMmb0+37bj/M9neUxBMeOz3i739HFDpr/VReQTmSIWzCAmssw4Y2
PrBfXOo+lKHl81iX97+4MWkrnZXPytChbAegkRslOKdvf2tscQPZFgAwYDy8kvsnlrVLXIEBUiF7
cgFfwV+y84CAejR53RQ9PcmrVBj6TOL2l4pdM29kcfP9r6DQnhPlpstMriipff9B2tHH/f5Hv4uk
WVdytH//QZPQwFAygjkI0GsqgMWSVJJO+bdfrFyhab39s+eVWAHJqEBb7AKzGGDwciUsjUo4jwun
nJUOhCYzyj4ZoR1dJQ7xcC1wmzYUsLPIvsBXSVybqgcTD9SfVEnSTKwjZZaX+RT0t4nn5BrFGMKH
CjN5jKwgW+BGiIkXgA7Hu4tiLv6mq5BPs/NrD7IEGHVq960Mjpk4x7tERREtt54iry4HqCfW+nsv
C4ggxvWanEC7rDoPWUAzmqNVYAvtJ9nJSrynAHgHkDWgsT40bMOZJFBV7LzosfOLZql2sKdYlBe+
qrx6MhdLq1GBCDr/QbLD9FJIAwr0wJk5o89RbhouAcwDAOrL88SubtXQKi7EHpW+pMsXaYwQsJnZ
3DeKvyopDU1TwznvFUufcswl076uYDhUYovnNgxdsUNy366xe4gexbaQ56hRJmAfoNDfkScqU1dL
jXVoV6RLuOlySCr0g5aCX/FLQhAnOy/kvuFtKkjeQrdDi6bNtIqRs8nj9C2Tk5tCvHbwms4UUhVs
lzHqudMj7Wkrnhbkynsk6J9ykuowSy/CsAsh3sMrQ94VZQj/CpmOxwCuL4CNSRSYa11FnJqYDMvR
un0oOgMT+odahjngKM2NXan3AGfWjeVfi14Hdix5ohhPvh93sLjs+LFTOXFBf4ILrr9gf3Y7vG1q
SrRK4NwijS7OXM9/i9Huqang04jrUKwU55ENEQWwxCcU8z6rAh2cmqJs6MKnqjhZkz5/wwf6ueQb
wtFBLQSsulLJxZ9uRw07kT/l5WVSAeKmUAnbsSs+D99uqlJuuAp0HUmvvtwYtXNrCQTniTZ4VKXn
6M6jMXftOyaZmzqJRO0htYl/erYH8vbxEn+2x6xsl7XckyV61VuBlDe0Gu2WCjh3pbxORdQeivIB
fJg9R9Kp5DwzYXt5S0/OIc/RqNGzKJ80XvQeqMjwGRmG98h++V6ST10n57bUWvzA8x5WTfeQynDw
HK2/KLAAvpKqJga6UJQ3Qgclxmoy4r5SI7t3cyoOS60aMIGCoU2VwKxXmevptzFVzETrIwg62nWI
tdY8ystqiophOYkHq0amjkaRAnemm9eQ366jhCxVtmlCGJX2LOjNzEE6Tar8JV1K9UqmBefX6OPZ
MjVvW6Lga2dXuQ4Ua3geOfCmRe7mFnjp4krqzM/14BnmxcosTpQ/6yQ3yWX5zhkijGHdvQZ5l04Q
KHdkjBvKBo9W1c4fdDWggIDiZiQpN06cAh1ssnxBvSaYeL52KVGsW2HTJ56Hpf/SxSa9kOLO04uv
RkAhtIc71EVJTV1QaKZIeYXTgEaEyFOcKa2Dzp/ypU9NHo9lTsFFX/ZWdm9XylsT1ajT29RckyKe
pCWwHJXfDD9CwC2bBEGB3KM4SUz1SffYpLZXsx2Tp9yQblCYbMDk1s08V4VlmD2RZEEHoXc/dUII
mSr87jVmftMiIKWMIu2BjrrKIqX4azXo1/eKQLUxmyvo+E68oiZ09rxZ9qdY9dlMi2xuVY9HYuYX
iK5+FgXtWvWicEYZwXf7z0WdrWW1uYEbu/BKmE+Qa9Vp4FWQ/TVpBYfswXe1bGHq+RCm0rwzBXXp
gDhiBWUcnGiq4MrUzi3IMSjU0gCtSN8RsK+fBVdxFrbJZX4RGNJlnutfMkKwQhtMBK1gZqfmfWbp
L6ZB54ZlEyvVu5z0d2l2a8jJvINSNGlt1uLwA18LaARn9vOw4HO3n1doaQmqs1ZU4bwtEooTlXqH
S/BM6PwNuKIVfsILPlo/q3RqcVYj3nY2lRiCBXmGk/Wjm6Q5toLCfRRApatfBMfOIbqU614T113m
Y4CM3PNElWgeauZcKappr1XOXE5N8GaGNbMVYRXo3TV1qjsMb2+VsLxDtH8So/eQhMrN9n27MsRD
Owhcsr1wgRnlvVuAr5VBJeD0gImjiKaApwPQIUAiIgq6BTS1R8PF7jAKHXC7cfc+yEQl5sCLpKYy
iB34XC/Z3K/uC4O9hMRwArcpvrJi+16XgpnSNfkyUjcWdVwEE7RXQH7oAdO1zbNHP/NReYGNFgvX
ilWfey6nYmshPYAFTkmhyEHQbUoXdlOEHZBe40tpml/N8EVMgN3TO3uIwT7AvJqJsSGBiafrnosg
hRUU4HIqrK246pv8C2VckkXTJ40slzEHrRBn2BRE94ApbnJLm4ap2q/K2g7h4Rv9nBjkEurGuWip
DxoKZGnCnEV8AWLLtYdd8QwZvS+dA5qho/KeAqVIacNMBMqnxOTg0+pzX9PntAM3YkXJuArTR79u
z2vvXtTKV9EhxoF0XzYFgjL1JRftMizrG5HLQHJp2ajdOk0oE0s9dUkzlSLkbOm25wJpfEdPLPXl
ZS72lJgT+cr0vHknqs9ZLw7dK/sisctZDDqhMjpEYjV6KaI2NbL0T7+qP2PaJk6hQN/ATUwnpe/d
Ie76Bn+I1rtaPUNOnRdl8ZJ16pcoi5/ikLCg8h4zvf5TNRCKreP2jlgjXpA/GlwAXot9ULBx0Uqw
6E5MKJciYJW/aDxP24Tx6NLQb1FpNZFZWJndJwdpzTs/wUqjnclilk3p9Sk3IQTuKTdNPCNvQ5mE
rZQoM8/giaZV287jxmMlaHlGnzJ9pqA/A5iELGxW0peUgk2ZgQiwuShoiykLvcyuRAS1uTwBlmoe
DlBQpYlXnT8LAWWGLrsAGEnzwuSmBEJyQeX1VhNwlDDcNbYDm6YOAKR2D2YnbSiahVOpqZeCBaZB
ieLXYX/bCYL9RalPKbGlKJCVIOFU/UEVjTXEeU4fnS5co3SXmkGnzcyR+wPkDogwrJAPLrWbogpI
QGXhNckYRROeYk5Nscjwn4mIW7Rc/Qw0YKXGej6HRNatXUrG23DfKN/kQWyodFDgsARpuJpv4sFJ
qs44MoEWSkH5Kgyk9EKQXoocvRWhmQFgZfnEcx0gD8rAGtx6R1pDouxXwnkmeY+BHFcAcgPkP81b
MfC9i4pOiYK+atL3dGQgq0eJ/WB5+rPo0hdw7PYKq56nUqwv9MIM5lJWXNhYf/Au6XuHNMpElvs7
FFyWhoeDThEFFwnpEFUFWiEl7HRD8UE1GRul8KBzGtrMaJEGtQt/rgftKo6kuUqHH91RR5+6lEEm
dA+aZSKgo9J7zTorkNrwJfqThvc5k/sbtJgS3FplcWJBtCQEAqPQGc8Ab1Z5n1tQGl104EU0Q9A9
oLbQoVcdZzjRX3cUV+sqazky9C8YVYbzPuFc4eGqi1hw77PMwU7VTuxJ4y/0BPqrWzzLKKbNm1bp
ZwLApMJCnsc0HHh1MSTXuoKeVpbndG+mGFC/0Qy6SAuyiqTQoPfWxlIx20eWQs5lcitrTbMG9nMn
GP5jI8LHA77jTAFbo55gl3O/bRKkNrpsRrAmETXzzTmi1jHYIbuj7oMzE1uFvYKza0CQZwAHhT9c
LSB1ZqvUWUOWRGOShFDMFNrzg8yJVKoNdQL91uoAhiSadxVSt1rScxaXtRTca9CsUyfwB0UrK7jO
SbLvKlRTWtdR1rTMShHirVNGRDZcWNHggKM5Zr9Go7OZQBaa4GkOVopqXlpFxJGuOMmt9rGkLAST
/h5w8GVWy3BCxRz6SxLNFO3ZSl/10ihmwqD/L8refeT197FCmS6nZ9kVTnNvB3dm4lz01EQMfEUJ
EJMLvQqbBc65X/O+p6XkoZyBUKg1TeR6rWnVVxn1mllod0vVFx9V4UsY6O+iig5mLMcXSgxyRqm9
y15y+rnlyND4RWXuNajE9uGTqrGsYyulgwGeANm6yAzjhaC7+qJKnVVTlNe1hFYDOhoUB8tyYbtQ
GKlHm1gHZHgOKiJnYhdjmM0dwlMjtvHXRdUN/UB32oVYQifWUm9Vc5XExtJsnyjPUCPUBWNhlvVL
LNOWiVL7U9Maz5LcPlGOeKxiTHLAwuRLIdKv2xhiZtG9STkV2bAipMnp2jih7k2jykaVRsB7RayW
gVk1E6lxtBl3KMs0LG59HdKzi04PHOB6UcbaINUE1dL0N31I1lZFzzAeWfzVl8K1Flh+0JeH8UlA
1VzREL/qWjoHQIZ1qMVzQ4nf9bgGpGzT9aiq1p81pJ8OWolFb9yYHrh2NBulaceVvdJ7+UZzVAIt
Sp2asnALb1k3coAzpfTSdFhoBKE0ixz0XwTHWSbSY2WpEfKPBHtBGMULRRgEFaJbX0NBPFbqOyuW
P9XGW+FH6G+imUC0/pKW1bM+qPjn0VWogdEv+X8PZGliGWG4tAffTrEizZWLYhLLKC70zirw9Hlp
IUXqFCIyj5JA3Q/tZf8qb+d6Ej16XoUYtYL/gpqj9Sn27ax0MZmIv2Zo7M+typFQTtZf1K5FEAbK
4Lz2pHtXFct128QczZ3+XL2YCczlIKObRImxQnZ+oqHi0folKVecLlyblDZoHk0tu3JlHSqfqaNW
EnczLXv07CJDD6P/pMtCgJaI5hHwIVNVyqk6q1q3WORhJc9BySzlsqSzhnOIUjZT+lufege2nebc
aDmVdcn2Nrope+tarm8KQaM731b1LMQzFifZtpv1qra04tq4F7RuqmOf5QtKM4f/BtkYOYQqyaup
16rAFXHLkztUmpAZXWnCSk7r6i5ApH6CzjsIvZoerpPOFbF926KP/98AtX+Qy5tvte1+UMj7pgY3
SOTdkmGWD8k/+0cfUOhfD7RXwPt3qnqaLivbyd/pD34ba/uJ/9UY4Qbpv+oN4T1VPMO8cTDj3L+Q
niQ7p0my/bEALNxEIcoycO/dvnZY8x8m6a+m4V9/w58VB38e5+AbvCYV5xVKhY6XxAcSgYMU5QH8
fTvSz3NwNML3OVCsM01UBllhMO8/fnkL5UAJXUANRYPtazfb//tf/i+FFVGG/Qn9/xdf/2iM71+f
JQB+U1Kx+/32iH+cBdM64210mpva7ueoLjLfpzQLOkjvv7cI/nIWFPNMNTH3Glb69nW0ESzzTDFZ
DSyU3SxATzitWZBpQrKA/85W+MtZUNUzpMBQsDWlX68F7QxbYcvAw3j3890bntJaUE0TEsqoWeBA
GL4fqqD7Bc+KP9gR+plsDr1DC0vn4bU7gU5qFvAVGDkLqnyGuIquGaq6+5acfj/OgqVwbCKsivTq
7ucntxYAAVijZ0E5Q1JGlyxl/6yPZsGQzmAkIeiOu/32tVt8J7QWEMsdtMNH7QhVP1PwJFNxl919
y+PTUR3IXoqoyKf39eGejY2SFO1MMxWVzbD79uLx1zfYCnx90eBk3L62831Si0AbvQi4IqHgEQyp
0relfnAgyGd4GihDpLCbhJM7ECT546z+5xGzAhtSxeLIJFbYvjhhfpwFUznDf1HBImi/VU4uaMSh
aVDOHncgcOzJtIo5+n69FqwzUxKHKdrPAl50vOEJ7QiFY/GYOPsfh87qGY6ihM4f+/5oLbBPzriE
ODn1kwsRsDxTdw9lxF6QzlRov6op7U+E43PROlPo5RNT7/fK/1X2eBTwvm8T+0FgXtG3Dmnj9oIK
CdqyNEX/iBePTgSLoBnNHM3ihhheJ3ci4Fw0OFqPmgXuSJOrFor4/vTnWR+ci0MIQS4Nt2o3CycX
KbCJRx8IQzSIwabyES0ebQhDZilweUj76T6h81AW1dEpAxGCxbVAinz47A39zBAxO8UwdndnntwO
wFyFRzVuA1AtErHrkT8qBMeToHFYYo89aCxsXyd3JXKKK2MzBdk8g9ZAsKkcfX1UJFhg+CAMcfLw
Ork1AGkTN65xa4ANIBIEG9qvg0PKqTgNDsHjvop0cmtAFjV192T+eVhA5UDC/pdC0v5RH5+C0pmO
EYui7A+cEzoFiWPGfnsSBEOHFUo08G2hH12EpsqXl8X9GtnF4ic0CbIiDeoro3bCUFVGaZuo6NfJ
okHQZEAtEveFROvkAmTJ0kZfCZRThwwIYYfdkX8UE1mciZj0QrU/1SyJpaCPnQWOA25+GaIp6ffw
Yof9uCEM7QwRI7ovyPpsXydXN8C/Sho7C0MNSbEUQ6MouX0d5YoGbRYTCicaR7tZOrn4WIaEMvaC
5FhQWe8UE/dtlqO1QJRAp5EKkvxxLmzPoRM6HBXyvL/ZcTzKOr+33NDGIkKCd2b9urRumGeIaeCZ
Jn/PqzmNT2gW5OGKG3tFEAZgFm59lAuH7OvgXCCZkrB81dX96bm7mU9oFkjpd5f3P4+VWArkxHTg
pX20cBQr0dQ704mmDMpVu3Pj1DYEta3BSnpUtDBsCPJGmQTpcA2YGq02WrLU3nff/uTCBFnl4hr5
9VWFGxKXbJw9d9/yKHeibn1GjCBJ+yT1hLYAus3m6IhZPLOoFoumdnQbWBLxE2hRTIVP9elLQOxH
Pv0hYUDEkWh4//CPnj4ADB2oDyKK+/jp5OIjpCFHlw/VM+pDPOmPIPAoPJIkbovhJmAqtvHRbs+d
0E7Y+fKOOwYpH1gmQBx1/6SPLwORIBJTKHpsp3YLELKpo49Bg+BQAomFmuj2dbwGtsfgcN3sO5An
twYIkJXRO4GmiaarNI1+XT2RJJ3zgFyCKttp7gSSxtF1RIXWmkx/UcK1d/s6uhokUT+T6LkTRJ/c
KlCQyd2d0SPiQlYBJTRywf2tcLwXhvPQ4GqU9f/gOvgbx+U3jCuA4fBti2713otfgWD/6h98ID9/
/vke0bl1dga2efAPB7Dr7r133bnhz/91kEFt858ffviRD23fZ/+f77/gz2998F4f3+rjL1fee77J
X10s1QDGdvuPubOm/u9w87KJNj9CTtl2rMbvn+Qn5+tvl8C/GbgIjsZVCaRHj5ujDhIfDry9n8cP
HGziYlN8fMThMe6KZGNHnm5C7yu8hUOB6l12NXpsVILzzVvy46feXdXjR47j99fSe63Kg8G3bcSx
g8/ew02zyd9/HHnXpBo98t6g/Y/k6x/omFbRy+G079ogY99lwax7b4ercNdeGjsy4uxoIRyOTLhE
Yjh25BUz7nkf42yXt0K4+fEXv4Tj/62tvn7buAcLUFLBzvyGccPQQ7TgcEfuIOFj52Idv3mbo1Nk
B60dPXLSHD48dYtVHTvsxc9n0w4WPnpgBqheg+7jcW3Xxa7mMXboQRyi+Gmadxn12LGvNl58cHoA
0Pwd18vVBlH3Tfz243TssQPjP3JRbODkFu9lebCm903J0eN7r67nbA7pIzvU/PihuQuKpDxY2Xvk
7fixi8Ljf+gNHkz6rvTwO0ZPqvx46AEtOnroJC6PzhAMTU1r/MjX7y/55ih62sMax37o6/d6c3hv
7ZO68QM3f6w2EUq53uG1zvgDTP13jH/+nhfvByfVvpf7Owa/em+914NrbJ/o/Y7B/0zy4GMOtvnB
rvE4eugE8fs/pps84aY83Jy7nt7veYPZJjje+8it/IaQBFfUwxnf9eDGfuqbAGv75DCrods0AOVH
D52/O8cMvW2FfOzAt3iLF11Yb47SBHlHgxw7/L2bvL3/sS5+utt2na6xw39CcP3XC3EAIv+GtG/3
Bj8vxD3Oeeznf2D234vi/SCk2ONGx4/dHmaVe2zy2HEfy437saCHM2Vflxk77NN7HnGzHYxMF+A3
XJhPv7Jp2vWbx37ozxvundgpD7fmvmo7evD3f+MxtS2r/PP86bNXvCYx4l0Hc76Dbo/+7F0SMTGH
I1vyv72Qf1Vp+tai/7n+9EF4/tV/dlhcG/7Fa/i+yf/rfwAAAP//</cx:binary>
              </cx:geoCache>
            </cx:geography>
          </cx:layoutPr>
        </cx:series>
      </cx:plotAreaRegion>
    </cx:plotArea>
    <cx:legend pos="r" align="min" overlay="0"/>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4B31714D-A7D3-405C-95E5-070225FF5FA7}">
          <cx:tx>
            <cx:txData>
              <cx:f>_xlchart.v5.6</cx:f>
              <cx:v>Sales</cx:v>
            </cx:txData>
          </cx:tx>
          <cx:dataLabels>
            <cx:txPr>
              <a:bodyPr vertOverflow="overflow" horzOverflow="overflow" wrap="square" lIns="0" tIns="0" rIns="0" bIns="0"/>
              <a:lstStyle/>
              <a:p>
                <a:pPr algn="ctr" rtl="0">
                  <a:defRPr sz="850" b="0" i="0">
                    <a:solidFill>
                      <a:srgbClr val="595959"/>
                    </a:solidFill>
                    <a:latin typeface="Inter" panose="02000503000000020004" pitchFamily="2" charset="0"/>
                    <a:ea typeface="Inter" panose="02000503000000020004" pitchFamily="2" charset="0"/>
                    <a:cs typeface="Inter" panose="02000503000000020004" pitchFamily="2" charset="0"/>
                  </a:defRPr>
                </a:pPr>
                <a:endParaRPr lang="id-ID">
                  <a:latin typeface="Inter" panose="02000503000000020004" pitchFamily="2" charset="0"/>
                  <a:ea typeface="Inter" panose="02000503000000020004" pitchFamily="2" charset="0"/>
                </a:endParaRPr>
              </a:p>
            </cx:txPr>
            <cx:visibility seriesName="0" categoryName="1" value="0"/>
            <cx:separator>, </cx:separator>
          </cx:dataLabels>
          <cx:dataId val="0"/>
          <cx:layoutPr>
            <cx:regionLabelLayout val="none"/>
            <cx:geography cultureLanguage="en-US" cultureRegion="ID" attribution="Powered by Bing">
              <cx:geoCache provider="{E9337A44-BEBE-4D9F-B70C-5C5E7DAFC167}">
                <cx:binary>1H1pk6u21u5f2bU/XxyEBIhTJ6cqAjxgt3se0l8o725vZsQ8/fq7wO62mzjZfert996ykyiaFgg9
0hoF/e+X5l8v4XaTfWuiMM7/9dL8/t0tiuRfv/2Wv7jbaJNPIu8l4zn/WUxeePQb//nTe9n+9ppt
ai92fpNERH57cTdZsW2+/+ffcDVny1f8ZVN4PL4ut1l7s83LsMj/oe1k07fNa+TFhpcXmfdSoN+/
G9twU2+y7fdv27jwivauTba/f//Q6/u338bX+st9v4UwtKJ8BVqsTUSRqoqEZW33+/4t5LGzbxZU
eUIUqhCM6K5Zfrv3ehMB/WdGNIxn8/qabfMcHmn4/zHlh/FDg/n92wsv46KfNwem8Pfv97FXbF+/
3RabYpt//+blXN910Hn/EPe3w1P/9nHm//PvUQXMw6jmCJzxpP2q6S/YLMLQi7kHw/sqbIg4QRJB
RJbF3dzTj9hQbYIIVbBMD9jt7r3D5jMjOo3NgXKEzWJ1ntjEr94m3nwdNLBtNKRpqrZHRtNG0CgT
iSIqKposDj/ydu89NL8e0N8g80Y4BmZ9nsDw+gtRIdJEVIkiq4TsZh1/REXDkx4OBYn7dmWEyi9G
8zeQDFRjPP44SzyWmzjffCELw3RCKFElTVV3iKARInSCqQgb5U38qB8R+fV4TmPyRjdCZQmC4gxF
y4X34nrOJn6bm/+52CdkQlWiaioFLtb/xqJFnqhYBP7Wc7n+N9opnxnRaWQOlCNsLhZnic0f4ebH
JvpCJoaliaooRFJE7SQTo8qEEhFjSZR20IDoOZb6nxjQaWTeCUfA/HGeMl/ncbx9KbyXsniboC/Y
N2giqzKSMd7L9RE/UwE8TEH0SyM9+ZOjOY3MB+IROvrdWW6bCw/QyXnxhRuHKBNMNESwRk/LGjJB
GsUilqS3BbFTxj41ltPIHJGOcLk4T4Vsvf2RbfLgK2GBLSOpCKuqsoMFZv/YwtS0CUUiqAhvsI12
zmdGdBqcA+UIm/V5WpiXrsffVu4XsDJxQpAsw5bZq2YjZZkCKxM1MC6lvQowkjO/Gs1pTHZUIzwu
52fKw/Kcl5n3dZiAuowVVaYiQaf3ijQhqop7k38n+/+ilv16RKdxufDeKEfYXFyeJTbTkGfe6xey
MYlOZE2WkYRhHxzzL9gnhKqYSCBahh/so2N97BMjOQ3JO+EIkel56mOXQbhx+ZdqyvJEppiAwb+b
eHGkjGkqmPs9KirYMcPvIzKfGdFpaA6UI2wul2e5W255WbjfjE3wtQoZmRCsgP/ybf7BuD/eOcDj
JhIWQWdTRu6xz47nNDofqUcI3RpnidB6W22+kp2BAxPLCoG533Ot0d5BSJkooB30LG/YXdB+zNV+
PZ7T2LzRjVBZP5wlKnfb5ku9ZQiCLZgSivbifwQKqMoYDH9wpu1Nf/DaHIPyy+GcxmRPNoLk7uks
IekVmf7fJPlKvQx0YQnCZO+BlrEOoMFmUSSRSNJOFJ3Qyz4xqNPwfHiiEUgX5+nQXMKqLV+C9m35
/s+tGQyyXlKxBMHKj0KGyhCJAe8zqAk7HWAkaj4zlNO4HChHoCz/PMudY27y4leA/C/GTx+9/IXH
ufe1Xm4Fa5qMwZf6pgAeKyAQQIUlAyJOO626f2pIpxfHEelodTwuznJ13G17h12+3f5qiXwMwv/j
2QMZPNkgyWDP7tAZb93eoYclmbx5wkd+u08N6TQ8R6QjeO7O02/3dkjkG//5TedhGf3wNl+IFJ1o
IngeVHmveIw0eVWdiEiRKFX3JxFGPrz/dnSnQTt9lRF+hn6W2+tik7XhJn79Wsx6kSiPdBVVAb8e
kjSskd2uG/krPjOS0/gcKEeYXJynzXWxyfPNi1vm26LIvw4YOKWAVAlD+PW06aWiiSLKEOGjo2D4
p8fzd/B8eJwxRn+c5b5Zb+tv802U5K73lcfiCJ4oVFYQ+L93Cj1skmPNATACr4YiwfmfXftINH16
WKehGpGPoFrPzxYqa5vl2y9U+/sjchhAkPFph7lKJgpYbXBCc68AjrT/fqJ/Paa/B+mNdoyQdZYI
XYGOl7dhtYm/UnkAjKimKG/hPXHspgXlgWJK+yNC72rgsVfjs6M6jdJH6hFOV+fL9P7kWfClMgkU
Aon0x0qG35jfyRNwb4jAEfdKw8jB0e+jX43oND4HyhE26/O0om9cOJL8bZF/rTJHQCeQKJiqe0tp
fF6rl0eIwnlTslfAR0rdZ0d1GqOP1COcbs7Tnh2CBL/aQP+L7o4/suCrz1rCmb7+EAVG+zUwMqc1
CFRiDUL+EF8efiMj7TMjOr0+DpSjtfHHzVnKwdmWZ85XikA406cQOBZG3xz3I/uZ4gkhBEwCcQ/N
aPt+YkCnkXknHAEzO0/Bt+Kll3/xSX5xosH5I5HKI5GnIdhOiEoS3aslI9XxU2M5jcoR6QiX1Xni
suYZxI/1TcbhHZjNr7jqf+UhhBAkVmU4izz8RvtGhTdgqEyQCifIh9/YDPv0uE4DNX6uEVpr/SzZ
24MH3O1LVfw++gIuJZFqp1+8UOlE0cBcJtIhsHms4n9mRKcROlCOsHk4z530uP3/GoTRN6H3k2df
vTjAhw8GINr7StBHXwpCED0Fj5iKyN5Kf2Mgu+O5nxvT6eVxTDtaIPp5LpA/Mq/jX8pjyQScwSDm
3ky7EY9FCGyP3q6ACPfAYwG+4737iQGdxuadcATMH89nyVUh6sKzzesXntCF06Cgz8Pbn2RvlI83
jggH4IhK4TzoR0g+M5TTmBwoR6Do53kMtPcuXGwb7+UrYYFjbRKcZ0dkf6B9pDgiUZkgOHcI4nC0
VT43mtPIHNOOsFlfnOWGucy2Dv/KaD+eaJjCy+p4f9JjFPhCkjgB2xchPILl1wM5Dckb3QiOy/M0
eu+LjfvGRr7gPA4cVYMYF6jle2fEKamignUlKSNX4q/GcRqLHdUIifu7s9wYjxuIZsVO8aWbQ4W3
PRCWVbo/Cz3GY9gc4KR4e/VgtEc+N6bT2BzTjhB6/OMsEHr5x89R7LSh3Z750PO//xYHhH1lFdzs
HzVkOPcJ70jDSZg3V8RI3o8+j/H34zmNz4j8wyP8P/r2xt87Wt8PEBmbYmMOXz05+jTHP7cOjwvf
YhmR7tXXk0xuN3eLV/gyiqJJsEnev6bSX+SD4vvYcvg6i/PGM49otnCS7vfvAnxmYCJCZJIS+ICH
BO/tgAepBvuubwKlWpRVeB0R3lYExx+4YuPeV/H7dyID1hgOK8I/cGhR619WzPvj+dAErir45kTv
rOpfaoCXTN+/NnPFwxaE6ft07Mvf4jK64l5c5L9/B29wsuvVjxRejIAzBv3LkmC4g+8RAt3Q/rK5
gSeCzuj/oE7Kg0xL6zVOn9xCV+WSpcI0bphMrsSIHc3MiZthWMH/eLe+/ehuqYPFpKnhbvZF+7Op
mPLAG4OHzL6WY5bFTH7kwdK5wDN+5yWMPCWmt3Vm3oJMo5JlXKe6u6of0Kox1IXIGq7XLusEs+Am
h1cy3kE8MVQEhwPHg4VQCuAmYXg5TgbwxI+DbVGOQjkk6ELNRYclaZdbcZ9oNW5CRgQ1tyrHVfWk
kCjD8Z2ad81CiNoqZGUqZ1aB6swacr6jFcxpMmK4koyMlMQdk0ovWA5JhTp/ahPxOU3ixhKcurEw
6mo98hOuD3WxXSsMKW1ipL6mGQF4R3U7TatpR6OEFUIaW0NCc9cOWNxVvgkflHEYDmlseSJ3Q+bJ
AbeGcpUX3BqKiVhdxTStp4EjcUuRvU7nKPF0nAmpdUhKh2dWq/rK1On4OijD1BqSKLPRLJGd+aEq
Q14Ssk5FAYNJ0gzUZIklhmJilWoSwryUSWAWjeowr7+lrNbSPE4TXe1sbhGhCkKmDOlQIcZxYnWk
8nQ3RK1e08ye4aqacpKkFqlIYgm+u89pfW4o5tmKF0hayHmbWhF285DlrppaQ5L2OdQIiVGLXsM0
QcwsW9QyS41JGR6VOQk1M2zsxzRM50UqSrMKBYUVZUVhdbJ4IXqFPR2qik4QQ0YlrJg29f6kYppb
ThH8pJWfmkpfGqqG5FBEqf8k137IhLTgbHhcuZ8Ev3CaTh+efECFZs5KzSNvNjzv8JRDzq5wDIuw
nwSRBsk06vzbwxNKgZDuH1st6ixkIi5fE1fITTvNM4s2CSzSw8MPOUTCcA7bwWyFMrcEEefWkPNS
Xs0q0i1okzpTTZUfhrbQs51FnmBWSTkB1HJBb7wytdw4hFtrUuFMackfdkVMcWy1M6lfCaCcJ9aQ
G1aHJIvSvCa5PtQPVYA41QsN1ryjBTBFqdRwK7XDstORWwiM5pWqN46gWoWWyozIRWAIbupFDJdN
bdW1ClknblPT62KHNZrXWB7KGqsmqh7wuJvDy5fJbhFX/ZiHBVx15XUk28X0aL0mvgqrdhhUzjmd
5nZ2MYyGD0N6T2Qv4ZaWKDDMvs7OMew43snzqoVFY1NgFRGHlTMUh6TpGw7FUZeQJAHL8lYwCAe8
xBZWqBMFRcjkOFNnisZn4GbLrKG163OjYmy3EtO03DOIX8lGHuKYYWxLyBxIFNSpZhKWT4fLD7kC
DmbPy7Da9crcHHZd0/p6RmC+6hx2ftsnQ26oa5MG2HeceUQPKtdmQ2WHSofJqRaau+ajnoW4FSoh
Wvg9zwraLraGXEP8JHsasq0To84cskOSUnnjgsgwc0egATs0DNTpofJwtaGPQCPEwpj6xjDz8M7b
fr4VUiPYdtJN6ab1IgU52+mwRxLLkXsWhaJUm9cdYfXwaKoD62N43iGRcBXMNEdc7lqJ0gG/c9ue
6+3aXYmaXoYfedvEpuLjld2qptxfZNd36DWUOZL2Vx6KQ8NQt7vcEU0slNGsrcMlyiR1hkVh2vj9
Jjt1mUOdVGPa6VJWvKo5TwysFbrbL1Nay7WJQnUzlPy+SuzXa+h2ijHU1QjW8JA7JOO6qAGhosjY
mwkwG5EgODADPV3cuT/b/uFP0g5khxY+0B3KQ258q36EhzqnJC58smaGW6nSM1H6yYGbmVUvcLGL
TLVJwrkQi0/E9mTT76XekNS91Eu7mqmhIDXJrJJEWKJOwYKOC63eeVnFxKLNjZpkJTAKSKgs3mA/
yqa4l0OHRFSr4+LQEHvptn8byWz7+4gJ9/U49xvd78VcXBeRaBa1VDLslJlR9ot/SKReQB+KR3W9
1MuCtAF+FfbLXrVFMyYwyXGdI6NsU0nP5W7u12k0lTSyoGHJp0FWPMN0VAtQSle+4oYzT1EbFoOk
FaMKeHp1Sy5JEAS7e1aw2y112EEp4YHRBJHKaKNx04OzdCzLArOVU3Uee15hSkXqMLuXl1WU16Cy
9VkXAWMaEtBqZeYqTmfQlk+burXnSfUyzI2MhZjPeZx0i1xah/2MDLOk9PIuUPNLX+v8mZPnshnV
8s/Sx+my9ELWNnST5q4zrVVnrgV5O9dio0TcsYhz7/qwefNew2p69URTy0jUq8S+8XiVToe6fjnA
q0LhPGt8GHAudNqillY1AhGSp2pugLJ0DYc/HwrQddvWCSyvXvIMBVaVR8pMdtxFKjuShQSMdklH
yktNVoJ5VbRzEnC6TmjMXKm7SyO7mvptZFV1cuMhUHA4UjNDFmqW2bF67ZMs0aWiQYYoy5E1JD2z
tbSo2Rd3DV5b6UEYB7rr25E1JLsVMGQ9JQAlOKgr3XMLELKqsFZdVdLFvMuMzCWr2q41XZWCihVd
vqho7VwWjYyYXAegL0ugtyqleql0YTNLRLkCgRqhn3kjRqbUq2pDggYprXn7YowrNOsUOos5eU0a
dBWHuLICKlTWkEv9qGHIdTPD5bAJI3iCEHYVIHNU1kRgdv6uOtDcfNdGgXVUchbODlUD4e4aUVmB
SpYrhcZyh8t63guhtE/CkOJOH7Il8Utme1VhqKQEjUistQiI+l5JANrG0GnINb3kGnKHhqHfjqRr
vNfQl3JzqFPTVJvRjEyVJAZO0CdiFxOYvj4Lix0x1MWRATpbYQ11qkCgOclWVYvkxVA1NLpOXVpD
jguBo1cpDC8sM4eB18zMapsu4lK+amyFTGGlgEiX3EWY2fWsVpxA1Hd1BThRqZOZUgKa+VAlR0gw
RKz5rOipDg2HYn2ZgIZLGArNqmFVbVLBgAWAWqbOEK3W4czxpwVeIs2UqVk/xluKoovasDlIx1lu
KHfhGsyOG8G0NcllRhXdtBFzm1nhm5CR7GWqgHputNlNXq8yb91bSb7hO1ZbPZTSpqo4c4NZSM1A
Mt3ggfiXyJ9FuR4JS+5fqv6skGDPzFS0pFXOBBv29yr212mzKptV5zNbMyJ7WQgLqumKfO2IrNYM
x1sE0SJouZ41Uxuea6pY8YrqpAOJrRcvnWOkZvQzdfWsmJWurgrPGWcyPP9toS5k39fF9rLNWBQ8
ShnDPnMM915xWPoDCYz4eiXdla7pRowgvWSNz7CkF8JUCRjBM1WcKtGiTEzHmwYFS8kljZh/n/lX
ufgjvBCnCVvJVrKhzF83LIEtqnt6Z2FL1v3ndpUb/s92ijc5Z5XJDeFKBk4Us+ZZmzU6XUiv6Do2
60XwJBrJQ2pQo5lrHXMv8byaFyxm3pVqKgJTrsDozJi4oEZ0gebJDw8My2KNHFYkZkBY6E1tYZHX
TFnhykjKKQINuzC4wGzjR87wZbyQp92d0unEDK6FtbNtX92H5CdfpasGLH89M6OnWGYKmNn3RWzI
a+kufyLGtph3y0X5bC9gVN6sm3k6DBj0EItfWbiZq7OkZS0xRcfkHESW0ckMz+LIVNKnwp977k3t
mFJqZNlUSef2FM7dsDCaRU3GNFVXbrvQIIUuvhJ+7bp6+6fDp4JoKtjoWqOJmJbpdTlvwKz19UZl
PjgHGqtwmJ/rHTITVDAxe86WK/Vag8eKF4oe3yqNRStTM70Fqg3BfsTdnDuzrjWBQ3awOO7LaWev
3Ll2LRnxhTNtngtNz1+lleOzKDcCbe54RtIY7W0YGIo2LZp5oZm1vfBzxpUbwlm8wclS7KZ/FpHh
S9dxME/4up6KL4lgJp1puiBJ+/+8mLU/1Fc1hpWoc3kZqEwVlzaowrWOL5HGgoe01ZfyXSUwYYmm
icEf5VcX5GDu6zmspJV944iG+mcV662th89aYQi4byRLQubVc3unJSuJzMUV6F7X4TPaioUOngnx
hxbroVVtRFiV6QpxHbSfWRwYia45ixB0FEV3G72lzENgKTPpMZ4VleEkTH1QflTX0RV9ShfNRSSy
pGZJvILtL1QLahv1baWwyGblq6NnWw22DzJjRbe50SD4rMmUkBmMEC4f1mD06+gCW/g6bvWmMbVo
XvvM24oX9UZ4Ca+IyXUw0u6kJ+c1uEs9lnJwFugKK3R7HTymj3wpXoN3wJm6ZrmUE6as+Tz0WPcU
Lsj6ob2Rb4U5vvK3ccpUR8cpkw3xJ3xVWbGaKTfTggGjye6LWXUtzclSXAQeyx4k16g2YB0Hi9xo
GDGFJ5Hr6tQ2ClYa5Z1XM+CFSAerwG9ZFRopMgpXD4BlgwFxXT1HiyxjkgaPyIjHxJVjAE99JMgK
mHPLbQMenZsRqyomgfVbM4lJUzqPr7U/A0N7aEzF6ObBczSTTSHRPXqJcybmpqYD0zQcK8712lCI
bjO+gu3mT8FJN3cCcJLBOlwVHkMMXF9WVDPY+ZI/69a+q9NmKs+a6xd77qzA8pzH8w42ahjo9KqY
i4saOE82JRrrgANiXdSYZKS3MKeLYtmwIDAkrsewUp25B89QGaFo+LCtr7SnVNTbhnFHT/HUVhiG
lS+xdK3ObVmnsA5nNrh3Zo4Z6OnM/7O+4Nk92F6+oDtwRW0qP6JK57D2Ih2vqOEs0pU9jSzlgcCY
ZwJD8ybQL9VIV5dpMk3mGGSKTkCq6w64I2299M1texmstA25Cu6dC2fm/oiRLq+bMKr1g/ijcQoO
n0FEYmAbURUWc3AeWfBeYzZzsb1GFBSbordUbA72Oulto7KuMfNypTQ9iT4pPgXdek6UWmI4SUoD
gwfMqnqSIef0BsmQq2VcxPNdVhM90fTDahmQ3J95fZ9wsG7+nhoHKWgxuQRGSSH7Bi8VPSh4vqTq
T5fHKhhUrlZa5XviZ2JpCTisrCE3NOR58ixwUQE/Ek2ZVmfEcrpu6gaBtMjBc0VrAeldR4BTDtlG
BN9jLiepoSokJ2bugsJZpzbXHVo1lpuoYcSi2PWB74IPwh/KtgpNKg6NNgjauZJpoE6LcQSuUAqu
oiFXuL1RcChn4HScea64VCoSGkmYtUxCUWyJfaJ6oNsOuUMd0qp6FmXllS1Whodg8SstAAzmCVi6
aYwSo/WRMLOdSwcC8hZVQ9BBlBgtfDfLZ2WvSw9JEcjrtBXQtO69C4fE6U3BQ1GqXZilSrwcvGxN
b7UNuSyhwHIPlUTJPaZ6mWtKvRWoSKUuko7MB3dw0bsEh5zSe4O9QBLnkavpSEG3oYjtKdXANZU0
VaC3CYgJu0zSZSYiNCUY+HH50KRtvai9eirIjTY7OJBEGpd6Gyj9ZvTKiHlp0VlRB54YXGTA1bUU
zHUJNM+y8oxGLvGuKNZepVNQlbTKvlOdXLTcqKlBZ+vQXZLRdAoxgMaCOEBjaajBM+zRudP1iGdE
fozahJpV2PBO93t/HQlwxVSbJgblFVgqPXKH5FBXVWK7kOxVXKPIQlWmgqpU8tZoSXon5vlaBasH
q7Yyr3pH3OCi66MgulxVwPV6dzLJey/Sznl8cCZLUvUsyyowVoETJvAGW3FbLMH2dYGzpj/aItBg
j0DQZMpz/FjlFIHlBokY+SwW69LMMwWZg1t1AHhIDkVacA8eEgxDEXTyAV7Um/ZCqyIwjFJN1pO2
pqxtKbh30t7pvEt6H7KcZFDpOMiINBdUkrSwdaFD4KEbPKy+5GfWrkzFJjKH4MQ+/LWPTuyiOC88
aTPPcfd/NuC9+J87HsG/w6fsD5X9Xx04lOAju7s/V/CPveBweH/CLh936kfzfi0YzH50fQDsQ+Ev
0bi/ibft/vrB3zR+CMZ9CD0eB9ZgeR5Fcf4SihtFMA9BvIFuH45TlAl86hDDR40hqobgVfW3aByc
PZwQDb6GDJ/ekzQJIm/v0Th4rwbDESs4YbX/pus+FIfgaBbEY+G8IoJzixocXvxvQnEYwdMchcfg
AwgQzBM1BWFJVeAQi9QH647CYyHysxjVgbxNMb+QYxHfN2koGYnbaTNUKdJ9TVLJiLpMmw2tIhXQ
rlXKYrxrDcNg33qKdrjU0PkULdI2nsNdw6mATw0JDcM0AUXgraw1bbpU+2RU5ztd8tZRyFdKDJqy
Q7psdUjCRDsueqS3A4O5lmr40UnCaAWxWEcX+mLaxqJZ1646k5SUPEpq8RrERX0JsZHe1WByNfOn
4Cpon0GS6XGBtMfKAc1H84vCZqIKVmlod/aybVN7OeSURLOXse0oGTuUAxthq6rAL9GCzUJUu2VF
hn3HoHWHlk2I1HQKf3sB7NO+7CrlpcBt8UcSeP689Um88juXr8I+ce1G1cFxQvRRw1AcEsXL+CpI
AiFnQzaZa04drIa2sGkE03Eb33Sctpo2uKNrP8+qqZPYdO32ua4B2yzTZG4kaAYML3/QxFS4KkIe
zALB5QyCOnxd9YktBJCoacvkJK5ZUdROCeHUSImMJHW0GS56a7Ho1k4ikFsEf87ClCrbmWZNJt+6
TlJfOEl+n0aRbYguuIlugsDPrQbsJUXOb0oxLG7gOareMejt6oaGfq8wzfOdxVBUOsm5+Sei4UKh
XM1xxvmibjAHtd0r22VNg+NkqEsktTlqGOog+nW/x5zidetXc4Lq8DLDnntr24I8y4mCIHihuLdN
3iKwvPIGjLS6mKVB7/hAUmklal3NKUq9tdz4ihnTjt9IDcW6LATuYxCCwVY3WrVM4lQ0IOwT6n6d
+w9DLnzP5bXg7eoOOfjojDT3Q1cBb3sGprIayzPNtcEnMZTruJJnTqQ58wq1pVF1bsqEvHZv1SYA
rT2r0rnTiPQmyauMQczEf3UbsKNSN3ou7BYZLhG8C7kAwevggBh20dpTXhKZRYntIAZnB2QGi55P
k1Dia7d1+VpUM75u+yRVaxkCY1kyHRoy2oJHa2gW3EJmNE1e1LK5gKDbs+RHtasnWir0MbjnOK4q
V+dqJ4Ao58+wPeGB3otZTLLrvFsg3EXLTi7AECMBQUs/DgPHKCAKY+IabI+hctfu5+iHkkTuXI1k
z+SuoOhlJfh0JgsvQhE1F4Fq43XUaDqFaFz3UIW99pl6DrheqQMCF8ngdgD1rr3SOrnZJTExgMI7
rnEayniadTObQNcGDN+GSO0sVB3vmtscbLM2i1682pk3ftk8ynm2VuN0FvR8ZEiA69lgegIfGYrR
wEwOZQDw0u5i0BYz5K+KCnxpbkZUA8RN9+TY4krJJQUM+u6WdLL3GFGtNkXZ9le8y6ILD4587LpW
cbfyScQfj0ThqQMNCI4HfZAu8IK8BCcZFNK/hg2Cppc+R9JFRZFXuopLt4HihQtvCK1KvZtX6AOX
RSD10eg+Oy6Pux6V/5Id0+ZtF+hC0RCT4E68L1PnJpXb5jLyPP+e17od5RF4DFrbDHuYhwQpHQEe
FgWrOCx29ZHEXVBy+y60p2iEzDaHfgeyd4pDvSx1DmYDxa/vkcYQ3I3r+LalGWiFFa+vPSnLVrbi
+oasFMnGCSrLabDzEGkCHEqhdjR1MppsqmXhOcEmj3g+hb8GRedKGOQPAsQ5Ix9OQnTFbeN08ZWg
FPJN5JYXTquWT60su/NOUYiJ1KJ8isEzzKIsdy8jOXfmmaMiHWWod3u17nNlQyg2EsVmVcW0vY2C
9Ert63PauKYYdfYi9eT4sStFfagvNV+dtoUvzewocJ9RcVm3jfpkt7Ewr8qMmEO1U5FF4SfevaPR
YlmQLjDs2vGeseQbv1h9FA4sfVx9cPKp/zIbhPpBw4Gl+HH1dT6muSIq3quPAhx4OoguXwy6ZyJ2
il63EugMiY1vyo6CKOftsxhqii44Rb7q8hbfuI7w2MKGnaKa+0Yb2sEqw2KwipJsnxvqIOp7FcSd
Mx/VD32bUmlyNvQ7NIMlcZXhDGb8xOWGOhHs+cQtr1WZcLMpy3olFpG8CjLqmxHvnKdCAW92v7ll
W75KFSI+Dl0ll+y7Vp101JWrofrKBfBWJRF6VOyWmyhBLsRvCoe4TCBCl8RXtARHsAROH5/4Dutz
YkgChzmlu899bB33Expv2gQcKD724zRHlpSVRKexJq6EtjtOtAQMaqxki1H9oW9gJ+JqKCoyXxVN
ZIOrqG1LduhyoB3qZB5fSnXYzAfSoXGoH5NFmngjBFJtNDyY2l3Y3oHw9HVEUfaktODv8sCF8cNJ
iosucMDm8sED73lC6bEIDosVspbdIC/KdEGO75Hf+JeSK0r376VOc/C956X3UhVBJKIv9W1DSQJJ
dej5Kbquv8P7VQ73c+AOQ+m97XC/vu1Qeh+ZHIfqIki8kvnIcy/o/6XsypYjxbXtFymCSQhec07n
ZKfLVS6/EDV0IZCQmBF8/V0ofSqrfTpOx30htAcJnAYh7b3WpkyDpaGeXhUsSE9WZ1v3g7CGVAbL
EGGpm98/OXOTJLv//STPKNQ/H2TsnYCHw8d8ZmAOkIvsw4NcdqNmuHujn0j5u0hgULfy1nZLod2t
7DzyyQpC7AZakk9lFurnbPzWF+yQNHl6CsMa64nfYol4D8eaKrlZ44zVT3E6rhzMVHSqvKMfyHTX
lI53pHPLn3W2ZXV3qy4Tsr372RZCK1dXTdlxYDFWr4FnNm1VNxcxpe8Ha9BdbLCd+I/OukyYnpfW
UFJp6KKe+4FW/z6M9baOsRjjf8FJMiBMP/7GPr7pFs91k0GY+/gbG54Rj9c++ZnlznM71dFTxPL8
1IikX9pZE8uuH53yoycsL7NT9VsfQd/81vdThlxD5Y3zMu2HYVn8h7/V+yn7IZNvWR1f41ZO3WKG
zRyT3zPDrTXrnKmp1nkWBgukbx04zhOHNduDfaJtyzpiBQJQmB9gRKu8DR65iVpWE3dWRGPjUUlR
LlQfq0M1bzwK7Ttb7vjZyoqOiuRT6+Y3Sc8efoKsRGYKfcjo29TKZZSM9CCrtrkM3pz9y0Txo8K/
KE9C81ZgK7K+e4T0Z0Ifmj4K98z3xaJ1Q9x4d7n0/2XFFf73f5FhcwjGfxzg+wnY0//9lZfSPiOO
4f5Pqtp02WSZe+x+HxBXxK9o5bYNsDos07XfZs3DXVUpPF4y6/31lNHgTDIRnAWi2zlAjadg7IKz
Nx+sPssDuY5HN1h+MFirQaCsrb1s3XYxafd6ypg8O7rPV5lXvFYmc/dU0+bSmK65+HNr1usgHHc3
X5EH4hJ04tAHvfcyeTp+ZCw71EPpv/hijB5nW+VEf9iaWQqC4ZPWclxrj1RISZb5wbbyYXxvyd+t
u/XeSgeWH4TX1Nv/PYtF/zWLUQ80B2AK54q9HvU/zGJtmDn5KFSC8rRq5bosRL5pqrBncbBxCd2o
OFixognAE3U+rfSEpfHCmj845hFnbHlzt05mHsN63t3tkFa0Q0YlvUjPLzZZ3o7nLPBLD4l82Z3L
g9VMgz+ehVWzMk826eCYhcQj6C3udsSxugVjUmwnNxvPN/P7KIAu90DwFHSt0zViv12LPWRXH91c
V8XKNu2hITI5FOnaCg5wT8c/nO9u42zhYH4fiFwD54ThrOrWTLoMEytDwDtppD41So2bEquYBUM0
4mR19kCx1zIL24wGdiydsd6HvOXvursjj9v3EawuLmmMWlv/E9/9AYse4D2GSs4hPhsAOgXigcEH
eDdnPJH56NQ/RasmZEJYGW9qPpKTjKrHkgBFZaWbirnJtKhVN65SH2gEeZNnb2vPRTY+DKzejyoi
J7/gtN+Osf5jGGuwvhkI8qtWD+0iKet8meuJfKWeuuqyRh4PEbKxBXyoTv1H46nqbUjKdClb5Tw7
fDJrpUlyqkon33uZqvZRyP2TwKpp7Q55/ewXKl+OwEy9zSNywQDJqI9Bkopr5PN6GxAAdltgxn6A
wb+tANN6zfoiWU+EDQ+uDJNH6yHrcDjLPAe4xM5X8/xkgs4BEnmetIZqLBfUT+Wm+225O2qvkys/
RZpaDX7zFBu9kJXhz0EV82dv6LxVFkfNxup+e7SmEivXJNdqDiDQiauNlyTZqplFq8skKzZVjMU/
syGH9LessFV/so5WR+I8X01u3jxZw32swkYulAdETEPah6DiyAtH6tylBgGRucW8Qp9LqujBrdL1
B731sMa5p3W9d6Jzz3ru+XtY62H11s3LzG1Yq/rQ/e/DNrH+l0UbGB0fVxQUpVux/cL+Hzcovrb4
4V0EiB2Ny5Z8Fw0Q+Ihd+AuCjNDK1Z1Z2XfE/V0S9bE5R29WkakSrvadMhZ+tRLT9O5vdbbnlE3m
3P/AjTSPOr+lbmP9ffzbSbOc/WKY8oQpmidg35qnnl25E1SPt5XfvPzDFvyuSaNCPJb5Mei8pcEs
9AQUNH2OSZ+umkAH2zSJ6bOawvwQVl61sFbjGvo8dwgS3AZWhYgrOgzTQjaN2toVKolFt8IbQu+s
mBZVt/Kkq3fOHEwHOPDdaiPvd6uNvFurMzt/6OsKR73oYij2U2l+AYVdPHKHq9uBpP3PqRTu3qqs
sYtkv8+9+lfhNupROt60MrHn4y8ptOo2uZ+u+nlVk/cNkojeSC/V6HQHhhTumjZJ+tYwApAY91+n
KVmlaaW3ien4CnMLf+4rnz+7AnCLtCUXqzKZ0VhklXw10BxTXDd467jt1IYT5A6pq+NLFcTRhc0t
kDtS8E4mub8bjIiDU0Vm+B3c7no7SNeq/g8DYoXTAnhlLDayJJgOfV0huiGwJge15dEh4Y92ZOZ1
7LXaMJeO27Asx9ek05ewi4ar4PzfngM6v9exvgArauY7YduCF60lVYEFGeJTPh/WZKwgqupVX76V
SdAvi7EJD06fKSDBkHMGpsq2w4TSQ89KZ+lxADCoNd0crOl2qGm5zQdkixG0qbZ9oeRtG4QqpdU2
arlc21sFMINyq0kj1/ZGCnv9bs37Qj/F2HnYuOs9QNs13UvNumx/199DuMN/jNbfxnLvbrEzvORT
c9WeWkxKZC8iN2vWF9Or58piz7OCYGaux9d4mAANxNr0LOLh5kYm1p8KQ7ylXbAjsu1sEupmt329
1dnDbXP/913C3dluH+5bgw/ifeRoHvnDoJ7pj62fR5fYtGcbTymy4cklYvgS1LRaB7lsjzER8ZGk
I18TkhevjV+fwYYav3V2YQs6bXpN/EEs3LKtLgEtzPPgOQ/e/Ef7DS12zVhjtzqL1s1DCuZYur1a
6GSssBw3xWOfI4iEtaF6TMfipS+N8xB3moHjFZZm5xd4Nq2LPbSzMw/1Szdo5+Guv/vaMTOTYABC
9W28XI/Zspl4vcTDJa5YQbsr09B4XcY0v9qDV2RvUxGMByslgxs9JuLVCrYPZ4m399u4QZAfff5p
HKOEc8s832oxPWr7oPxJF6TzFyw/PEColQ86N5IjoNkjmvz3F4kwoikSrsu3lnsFKByKn2QQpyck
WIqlKEFPow1Vzcoq/8lsDW1JvzZNUB66RPXPbXzpwrS/WkHUdbPykohvrUhM556cxFw1LZJyKYTz
V6VZeuzriO4AtQUTzhg6rPK4S1d+VerVUI/hrsq7L5kqzFpnHImHaYovFMQPhlW+/yVSQf5gdeE8
zeWAixydpNpaaRqDbs4RIicz9GVzHbUGwUklcfAU8WltL6rwMGM6IuTrKQeoPtEdf0IAbhnqdHi2
HnUgET5QUu+tWLEwehjmF5QVXV8Gi0pkw1YGkzqWgVm1fjSew3Icz1PVYjfgcmdYpx0BayPqVLiy
JkAV3uIyCnZjnE7LNE35To8KYD1j3CtnTb+a8FK6pmLsV2Zu5bNOJ5F3IpVxxwMTbvzgBRlCgJI/
Uu5huzcfmjm6YfWIMzxaaQKeCfG3+BCFgj1OpP9qp45Gp9OmL0mxdeshPXRtHu65Sp5aaZqTTbW1
nhJ7HtcJAgAdf7YHUiRPAlj/k5XuHjZVZ3v9HsN6ZKkZFz6e+MV9XrSTnec2/NQmPz+orch6j5/w
irXCfcq086O1Jd3P+2RpW1VwAmSkBpoQj2cZ5eLoI1L0EEO5C3M6nBxXI8gfSYN1CgfWxqH5544H
/aJoK/2tKtrHWAbJr7D93qsxRPTWLdcamc+fTeu+qTBWX1MRpkuFdfpD6WFl6hGfnUYvZ6ecteyU
0UbvlSueIqH8acVnnTWo6DnkRXbpHRJFgOKmYJT0Xrq9LymMkhsd9yfcBU9RyoMfvxsyzW+a/D+N
2dS67EJ4Lw6hI6MT4U0HyHSNJVFHCRC5s3JGBU0rYFnKjQKL7inLKeDMjskWvGsdCQg+TVfEEfHG
Zngx+9RP+XiRJNpWSL4d7/Mfw6+xySbMCbepr2+uLY/ImrlIDw+ZkJ/g/+omQfe9y0JgJF3sUWgQ
Nw/MKf11VWPrw4pmYT1052arFnyUU9F17BwmASaCinl7Emm8dKOYHspChYd6PljxfqgrZzv4ku/v
qi4UA/hDKLH02a2bbott6ToIHH72EEV5NIgOPUYEmE7XTGzbs4AAgRnl/YZXoQPkMczB7JgZnh8d
J0UApsq3gI3FC7/3420u6+kBYCl1lKJ1Nx2Yh089QFcAFSbsS8XoDzNR9Vcp/AWLkX5cTOm4I1Vt
vguCGLDXNclqxGJ+EfW6ftaEg+jhhU+yiapnnXfZ2umE2Fijn7XskpB4Y41WlbqKLFospPZWJI4c
DjSlCJIPoi2X0yBfZO7L0wRm8aqkwBFsqgb8j6xA0IJLhEAcVPECcn9uWqU9iNl8azke1cABI0Ry
97EipttwGwWGPIiEe2xhgjoDjyx/NdrEl6Qq4ks/tyovI0tHlOPaGgahzS6pU4BAiwkEzSTDtBKZ
8dXzsOEz7EvZg2uQmrJZqrFZVEWQT58n5Ti4cb38ag8peemSKnkkWCxfW6rMwR3rt7vdBwdxDc6e
t7I6z2m+RRq0ILFgSIxt5ZghnpGW31pahKs49PQxGxx2dt0R6Ow5L/wPHmXqAGVYBq9+MOprGvON
z5FwsFJO0z+k2YaVBkJls6d2yfouzbYxDMVfBd5vB6m7/LFDru/2vFUSmxXDPPoH8kI1/SEJkGhM
yuI8ti75TKNmWddT/ykhTX91XLWXUpPPgaLmWPnSXQyzV14ObJtXvFxbq8w5GFBNCVREiQC2xWJ4
WspHt+3+wHT0Q6+3dZK/X0Ge+sW2TUW+aETkH80EGmXBJon/TAaaSYgIhTtEzdUesM0/m1LTdZs0
F2qDwXWDOBbPWmw65hjzTSlHqkHIQwQgSXO8wkIiAMQV6rH0e4UUPhkuOd9bzV19d+UuLR6tQRau
mV0dRuJtXwLTtcu0460Rg20WyIrLvxokxVyd/MWKCPjpsG1fqIwBNXK76WhK1z0wsjCAXtYeWd0C
5DJ7iMOpf3FSBupbCg7Nb31g/PykJ/29SAv/ipfP0pF+/Mk1VfxJR8kyzobyaqU8Ya9unyQnK3mu
ARGoqzSY6HDt0zZeIVwmt1bM/LDd5hnzVna0cKzHB+YRtqBR0oByrvO158UIcSQ1PToBdoQ1c8PF
kLT8O569J5DS05fAxwus9Ap/42S6Oo3zzly3atvUJPvJpA9IqZDdczKlZNvxcdwhst9f5RR1C+uS
C4BwEb1+kwPBf6TnSLp5Rf8vUdjgHxaTDN/lRFWTAC8M3/2wG/ORj07duJRvGeDmYV91j65Pmqto
PfFQNqJaIBPQXq2uZI2LSV92Wytaw+Szj70McXejjlvyTMMepRAAiI+LGZB6byAkWDz5Tuqt+54g
ksX8tjnYQ1LQaqOp820ipDmoFGTShce85oAPV7+7WDFQLfrZ5r3zH33sOGasv/5LzNLGJG+L8vfd
K8N7CKhF4DdQG+S/fq+mdho+FP7w1etVsSlSF/SkeT0BiiI72VbJQZNfZE57rTOW760umxcVQ0Vh
iLq42TIC2pNVdiKLTgUqOB1Fz7AF0ik2o6F7+dDqPenddOZ36//vN3j1pqXptLXxFQogw4IHiNvY
bbEV0yBHTYw5+mJFEZj8D9Fa7873vq3uo8UH57uYNjVOJEmydIzLjpHW+hKNYlfMQUl7SMvKXxax
72/pHKOUU6wuIfOXKMhXfa/FSFA9Q7VPwJd5u1JgE8mjQGBf4IPcYvrwp0gWDf7bP0PRkUUhTf5Q
upiSw7IpQaeV6jUdMeUTbtytFZVhn4hm6kl5U4Xgl39G9dviNZO62XHSASJlxXyaFuGQjKch78fP
vvorLyb1OkilDn4AarcdCwipbKUjp3mw1jEgy5irGolux2A7gSuwgzlFlm7sFdzEYJ6hevXUxaq6
Nj09Fymna0rzbN8hrbuqDaOHQpbJY5bPuX1RZd/xcHzNIu0/+07u78PM5ZuG5vVbxL6TlvHvHzom
nfsvCTUX3/36+4yBKoj4jB++PoUPFKBOdoQ6b3/ffjpOpTTLeINMswgeOlN4y2LIyIMz0PQ1K4C9
rxGAi1iNdFWAdavVp3nHNgjtuBuSKf4aO0CbIx4anhHyHl+KWi6tm9JUHVIem5uIiaBbNfng7MMo
y5etaVGNxBm+66LLfxXlGUVjQONUCNSzLom+FkUDii+CiNcgke2mcKrq2MqePbhNNWzbOpgedeWm
K290vS/zOH2bZL+m6X0cj2BFCRpHWpbAZvIQ72Wd9+fEn05RCuqCF4BVsKiioEOYOu1OE3mph647
Wy+rtuLYVdMu6J1vVm9V1mgPY18lK7el4fJ2Bqts5iEbF9V4OqXSrdX9cbKIgUY55s3hD12B2efY
OtWKDhV7vyh7Kqo6B1U+6uJ2oTed9SG01queyn5llR+uuh76bJEjUbNVTVrtU6d59KVhapMHbobC
L1KttMC685iXXn+ohJuUi6oj/cHKOgItqU3dbB3541omDXgT1SRQuyKOsh0L2+KZdZydpiC5hAGH
NKs6idRe0zoUUDhaPDsmDQ4kKH7dPQbq/KpUztaAVeL1NPf0woLtWyD8FnaMeB5IImbUhR09WY9A
VmJXYVGJRRSMVgd85rpRhD/ezlTE46YYxwkUHHjEWbVP8gkQonqbNcJcrdZrIrV2YxeEz/m8vk6q
Jx85qPugICngyc+CcmtHDaYyOWcyncsWUL1sWZsv4zIZd6Bw2U5tmgRH0xZfrLtVmQm/Yxv1/oMV
E8xrD8TFS8+K9oCSTV9SGXpH2wskZLKrS/xP7FVZne+pB8Wc6Gz9syCrt0iacqyi8ceNJnnzdZMd
IwCnLjVKFgEVFVyD+eBPhiBR48frNqRcAdOH1XjGiifr0kwMfFsSTMvM8/Tay4N2G/ebkeKbG0CA
yo2ZAmDwiFd+llOyc4Gq+hbUCWjLrfYO/tCbK+n7726ViG+pGpBDA0z8HKGizMVLJmzuZoMKza++
YuQpS7QA0KwFxWk+QU8LcJLj11H34xkVI7o9SCxsbU8ik0+6jP2vpjVyK8sh3jZImr0ie7dENjHZ
eLLJN4iDBVfSHoa8mqplh3odS8wu+d5FSu6ZjPjJykGBUGkypwIGEkFXN1VP1uqGWb8KM5JurchJ
HBwbLd9uQ9W4hyukvs5R3DnPnjOC6+tNem1FIBidS55RcCvn07ZzjY7KnTTSsv4POxorGdnGwUCX
eAm7zx4xwbUAEnq+rJtGMbEsKi5ulxqRVj1Qv3MW/uziywnTRIz9rY/VmMma/1xzGXSrPJn41l5H
p50AuB31fs1DGF3aTqrbNc+3A1DHFKi3eUhJq+kyMbazkj2Lve7AG4bbdf2va7adTEP+65pTUTvA
hGl+aZXZDETQbVfH+1IABLMmXRk+EIK0w8I2RwlI5LJrQbXIGN0huQRLREBXlEq6y5tMWrB9cxoh
MTil6D6PMTit2iRZ9EX4vHwfzFFNy4/WfNNi++osPIFwNxEosIIXgC+e86ZCaKCuzKp2cvmMhK58
roovEe6nJ+vQ4eNxayfS9dqKpSO8KzpbR9ulkGO0GvigNlbXIBWM+PUSSLZxr3u5fO+GcRsOFlrY
VcU283r57KS0vYxuuL17FNXY4c/s9M6O1U1tjFgeAk6oP1YerJ/tWqcgXgPT0uytThlnOI5B/nWq
pm4f+ZVcuU6UbwPUnHhwhCpOKHrWLFOzShTiEQKc0AlsQZDVyvEv8O+kYs2vUU4/BqfwPkd6YKsc
1M0zYKzRHjl51ClAHaknk/BxDn4Vb1gaH9TcCWGQLWYE71tOwQbP26m42jObUdOHPDfhHjSSbRmF
9VZ4Ezu0Of/LH7xqzSlxdn0Y0ROWMukmKFN3TVRCQW2s4qWTRNELqmRVQdAAeTO431Ci4qyLEjRz
4zzyyOBHzk214Zmnf5Iu/VE5ffgaGkcsA9Q8eW7SlCDaLJxL5E/v506VVz58OG/WpdFTQicU6+B8
+NxlCGx4bvLhfEOVMb7QTbmJx9LdhNi4beoWwe5Egm2repet6Ni730jnLhLU4foaN4pteD2anSO0
/oxvrj6gMglGrWN3CWZDd/JN715UJuji1nPOt/FqfE5it3xggejXtkOhtsCsRm+oRiE3bjs0+w6l
Kj5Ncfho7ci3qmXtopIfR3jwzAgCfbeOcfo0uQH7hMeu3RuHi03l1clbUm9uHX3w8b1uwt7X6abn
gdevtwspUCyAIGFxEePQnzxWuUs9X3o2kAedderzFPFx50UIKxZt131F+GhhHYhfR8CTucUMy6+u
cQS4rD1VQ0Gbb7BqeExRg+MY9g4Y3POQhDabGLPmlw770m1U1uOWC0O+6AD/+dmhrHS1mngkj2k6
5U8oSQdiyvxDY8mPQBGWfdeQRN0hcWv/NmSdF3jgGv61ncJ0a6ay3oVDNH6eNArRzT1F4VOsVIvi
FE4kviiRe4sJr6QXWqgXsEBR3CGqChQnEO0NhWWhWLRt1SLhYbG7w7PclD0TE3n7+W1ak5xey/kQ
SaztKj9HbGl+uWZxD0P0gwPyfHuhlkU2bXWZ+0vbyXr1kj+PWE6erBSaLn4w0RwU09rbYpnrPjAJ
Dqgs+YsMCHkSaXlwkz79YpjGjyOKcJF5Wfqlrl2z7RykW6w1LFK5IsHYI2gDaz8Ev2QZOWcrzSN6
Q5S+qHnEfgKVbHaiFc47FTVFjiSTXKyDqI+OyERFx472WJ32lUEZC9ZdvNlQJxGpVn+YiSlBjq9D
5N3zsV+4ooiOCfX+0xw5YrftZH6m7tsQpPku6fpiSXXso9QOQ+VLBFf8beU7AegKqdx6PRhFDdXF
daodDkiPc3l3VgREM9Oh9ovt7CnfLLyqavfMyo16BkE5f5JZLK8DpemB8vivLpQ4kddFKLTTNrjN
7IkAYPjRla2LcCAKXWRd5i97HeZfZErCdUFQ5c2K1ZBQ3AWiPFrR+N4uA+4Q1SeSGfqAhMOoxJeU
Iz7uo6bjvJAWXyIaRdvaSd6tuTQCmNpk3Ftr77Bvgeb1xXYl6XryHfO5BtnvEfiUF3ueQgXVg72o
Yh4fEMR/vihrLWr3dlGECIPFgqiQqZgRonOm2Mb6rKiGbFwk2Mnc4n9WF1k8aWThp9YzJajrYp3Y
DUH6e6Cbkx0zm51oUczpinQ9TmbZFXH+nNJievEHtUawu7tayRk0lmgZCsjMtsj192CiiJsky/Ho
p3p4tLYEiUg56uhiJS91nqux1jcp8f0vnWHu2dpUWnx3Oc3ObJqmFycBTqKRAXhz9hTOXFOiCJOj
tbpFWi9UPLbH20k6bVBqQ0YHa1V4zyPwHdSHmzWkCZ4pyR6iLnVeQmQIwPs4tWEtUHJj1J+mEIVz
BHHclRVT6bQnFMZ8ZeBW4C6uULZhTJyrNTotTqX9JkYtCaI/GdHrjcpNM6Ni9ach8YsjuBVgLNm+
KLYgIvnJuiJ7IRYIUmPhPrvybujXPnDqG2uNG8Qus3op66E5Sz/gKykKdwUKRHOmlQbTrpubOY/6
xZhnyeamrDgAqouqcR/zAswTDyUawdOcx3BQW6xACATI8D2SLhPKkyTq2Y2H4lxl/OwQl6Dej5yw
YUNJ/r210qxpD8mIOG5SVPrZ6hDAfqNIzh6tKouHZGc3QkjwYgBUdN01nm4w+2J045bhJuFTt7Ki
7eGBDyd652o1Lsdab6QSZIT5BHwUw2PXjzd36zEYhtuupGJnxYi3/SnX/XVi5k0lfXu06hYhnQVu
UNTLms+bNlXwkOANs7CiPQy198lvpTzZM8WTbHZIDLbLu4dDV2Dyr3CjyMchMM7ad7p+jZmm2qhW
s5Xt2CO1cB3+uv21DTJyq5H408aOAgKOdxEy33p8VM/WnapJLT1nQg3W+cKiKA2wB0J5EdGlyBRN
4QbslqXNddmsl2CxAwBG9HBX2ZYw4Bp5YOpZ6aYaUMYmLo3Z8qp7z6k1IvM3zYR6EyZFgrg0bC2D
tFtYqMU9c5g00dXJVPIOuigaALSMUe9+ftwNm46xbh3zMlsNInVPLpXtiQperISR/EeytwjHu90J
+v9pt/3xai6w+UPZmqIf2arKdIDkNqpKWTbIXbQ0krtoWR56dm5DB84zkeRutX2bLtKrGmgbVFAt
40vju6hO5Y+vYcT5htQ1Ss2VWIZh1XYaaxlfW6xCrVeSs5dxcOkiLYZ4M8wpsdBzX/oua5/Abq+e
pC8/cynG1zJPow0rgWDt8Op85fixEDlccObobT5nUqo5kyJJXRw5ti1CZEgD3V2yOYMiDK9Whvdm
PQ5aoEhYrB4T4uV7irze6aarVDScQtMCoBHXvNuXpnZQlMw42z50IvxoOYBzU+BsI9VHqxZFal+s
VTDQN8vIW0gxoMgSWK/Lkgw6Wbiedk5cxGu3bsdHfz6MqP72mBbl99GrxYOVrD7qvPeuVmcPTkhQ
mwmbNqSXUNEpM+ASjIA8fKKia2aubIPigRAD4rJ9mKfZ0lp1kCMLiVIp1mhVZd+vYt9xn6yUlLxf
xCOIBnmT/jkaMn5ZWodPNv1AxKnzFCBKc85iAC1/Hyet80fOIkyJQmnJAQGh33mMWJzauvOQKi/O
947haJyFFe3h3tFXFHl3dBrmM2XJ9H4m2yEvVLLT+OCgPCssG1CAw0UIK2U7QpQHtvsQ/lcLK/yN
y5LPk9MieoRIGqIUgXMNwa4Yqp4erdQZQg/c9b9ZyR5YgArMuaNQNKQY3GvfR+m1Rzx17myHSTJU
ScPTna2AVJyK5TwiakLS4zAQfg35hhKpjsggf/bsn5SPXrgKeBitnfnns4e8rg/S98nJSqi9URzN
4H62Ug2e9rHWEYoZgZV3RMkM93YAF+y9RbO427ai+mo9pFu96604SrmkQZmfwNaYq36idsBEZjaL
JOw8VDK+OLOhmA06SIIFPmrBzlwPSFob1BazPfI8/jWV3q5PqNz3bdZeUak7eArENpm85lqorr0y
TO3gKyGMYh2sbjAVkLFB+d6pAfvlicUbxU4hNctQeNmRtio428MQG5A6pjzd9PWIi54NPBLgv46z
JejdtfERUrN+1kqG5lOvUGGFUGFOKkbhZBpGhyEEhRufAsXDbA1Wnq0kSX9ENO1RZg1QURUP3vO9
lZKRr8pZR1JYAxH/ab37GU2PSLR958NQfUVw1iwG/PvPsZt516qMn6y+BtEHYbOm3AFEUn3l2CYV
pgw/9x0WPMjTYcs96+/dVdmnoJUw8dh6yNtMwBR/wUYiwhIJrXrW2ZbVWav1G/qaf7SCYP3eV9dJ
vYwH7m3J9H+UnVdz5DbUpn8Rq5jDbTc7t1pZI80Na8YeM4IBzPz1+xCyLa/L++3uDYtI7EgCOOcN
VnwHNhPQWoIg9AwGQVV91auzyu3iu96320Pg5MuLXUR3Wt1Mv68neeSO6iRp/qzxpOVvgiwetOeI
X6LP+uSsSeOhiNhDpOqXU6dtsDSAjOaRAAm/qbseVIO1mGCO/hrh80lvrhAQdZAJkUffA5NjVlN3
GP3GeOGn1A5jEZehKhat010dwjYbVWynnG0aK4VYpmgVWZq5H8cse1SNgVbJTcOdd9E6y3hRF5ZZ
Q2B1LSYuFw5KYu0REd4Xc4HW4wAzrhNzuil0tgJt60CABvR4ihrNAdv6pmfZcmlzUW8NoFDfNLck
WgvK9thFjfVN1u3H7FjFQ0z88+U/BmnGrIdlZbp3ZR9qgDpz1koAmQdONDtM1cm4hMxY7hHTH2cv
NLM8zCISxMfBVKii1drsrNbJVxU7hMG3i0iax3kubLBugbZVoE9d7ytS746AiTUP3wzjrrTt+V31
SmqSZ7IOpvfAR16yW3tZg6Z6qcH/1cvSEIUrDRe5SSMfvtkQQtYr1F3/58uq4r9ell5tMVb7RhuN
cDZNcBx/HzLMD4ipABH7q1oYzOMbtDkAeTj1VTUsWlze2r7qr3o9QB4X3MvMM69pV7hHMTfOPrd1
530ASlm0Mv2ZeSCooM7618zzzPtpsBFQXBvWkZHM8ldYdH+ONEhfq5GqA1SXP0c2prA+R1aGn/xs
ClKiVXdMo6z5scJUnCj5Aygf0Zd6cF+dNmh31TCmd7LR8ovUJnMPHLt6JtJCbssbIDDCDlSj8mr+
6JMl/dYRjA9LZ0xuiR3VZ8Mhfhd5IMOyNkq2sSian+noh8Tu0z/yCGSAVrfvSxo0YebAnK96D2FC
WX2w6BfwBm1iUeBLt3E3+99ZcB7TuU//MBzjmmfS/CiF4aE94KRgXiLz6Pu5e6wsgyRRSizQMcfp
w3aruyBgbjW06KNnQuixXb5FjVG9DKiYIRCVF0cjqKoXnVTVkdli2dZ2Ur+M86jfd4DtuGWrF9XD
mVa1rbl4UFWuDFp0tvzkpPovMWogjTCKULUSxEeiZfIe1UupKj+ZQuQ++kdV6hILychUj8/q2mkq
0SitMidURTdGQGiI6++q71QJeROpo2/8VLPAVqXihdDVbSjK6ruVAjezIR+cpe83b6ja7tvWqL7P
EZoM/Iv5U9Sl/l7rP1V3Df28w+SzsFdF39h7VTd+VFbfHBHCAaCyXhQJ4LCzM/GtlMI8VWbS7NRF
Bw2tUG7GF/SBgl1m2adaVvlTXiHMn9olCwhvQCytGiKmwoa5mmjyU91VxT0ydTui8mO+dWPZH/1h
1EiQruX/x8Gfl1pf7T8vYMQDGpFddSLgQUi0G7eZOQSvGUJ0d71ROxtVXwIJDOt4tD67yRL1zL+7
dX7xz24ui6UTFGp5N6cWq4cNScTf03xVM/aM/tp3i/0NBD6RgTZ90/UguXfdBjuT9SHK+mA4BFkJ
M2stuo3jbHICBVdVjKzXIXa7twRU220SMWIV68UG19l4kFbyOsNZRcz9b20rQ90sCU6w/L9k6Fh9
ty0vW/VV9Kfa9RAayjvtEgVNf5HE5PZWWmsAOg0J/izPvjtDfzPV+CX3N/2Yyt/rEvDfhKnE62TJ
dFdHAbSpeu5PWpqCIora7l5gGxHWeRK9kSD6JbIh+SPWj45p8T4aw3z1C39699Z7T6sr6yHLGuOA
FU5/7pIluWuH0tmliDC96OuDgjTm9FNz273WEBOz42A45pYeHWcNPk/XmtYqCuYjx0cQQhVniycg
jLjss6iZkXU0gzb/LI4xd6kotSLUq8x+LfSJbDkq5cyvFFFhnCi61Wdnj3T1sXGz5rPVlXF3RFSJ
73TtnFQe67wi6T5ba5fsCSJD/edYK5rEMbIBT6krCzwqjr2vg/Ne33MQ1OkxNrT5s7UIoK7Hg6F/
ti5FFh1IsYMAW19IeiRC0sayPluRI3MOqAM4n8Uk1a2D3rnuZ5G5DbXuvvU/x5bTuBxMByVl9brG
YE5oDjVoBM/tqfXr7ggE69XoJrSlGoTd79SBn/fPs8xC2WKZrv/uobolCaIMJPKKgyq2datvy8Qp
wmqKgnthmwCKl25bIMt+D+MCsFZCcnPfxMnyWan6qUNcZT+91DFOqqRGuFpE6FeM+2wd/9U1K4hF
gV5k+7K+zNehM/UXsyzGsxqu6tsl1S5+Au0b/hEAp3VAlJVB2MgIJaj1wobg4QPAp7oJJ24vXy8W
VV16abTqIWdD/o+XGXMmVVD72U71/XoxZNdPQDHr61d9H2tonEYaNke88te109L0twTGjM9reM+R
Z9TEtPP+86Cldn9NggR1sBp211/VRZE4HeKmlM1a/zp1SKVVTLwQ/zQRonzYXz9PVdeuLrQNAoPB
Z8v/cLmuSA9mFJNaWF9iXq/j4rfw50vas+Zv4zKAa5rBZbHzBR6REZzw4BiI9lN0HVSNfT2p7iCQ
xG8yb7eq3kBP69RInWUsCpzvRtshDtD6/V1S9/arIBqg6nMRTKclmazPqyFvb5AjQYWXGAgLWoNU
gDrUXRZc5XpQxa4DtadH0I1V3dg0JKnJ8dcbHREkIlN/Ye3zog37wFouTMI2sbG1wUXbdEfgi3lF
AfAV9l61GGn32fsLk/91qSAy/hymBnyOlbGDI4s9FayN2sM8m9oVSEPh2wJOMYfZTsu7cT2oM1WX
kjAKY09H2/p/b0iYkv8xLNNgFOuIyv6rXl1EDSVNHu0ly+XPV/yvF1NjDRmAE9XXyByh3wKA2V5f
2d2Kz/3F+P6kgReuH5zcGKV6RSH/6jNasb7VA208mK2XbRyIOM+aKeOTV4viMCZx8ZZir2BBofpt
aaOMv0X3zx5B0v1fekQ4I4Xz0qFVFJjiGvQdwasuLq+m7iEmldmnryqvyFwQvn93+Rohzbw/Iix3
568XUfWfnb1Z95C0R9bY6fvuYa6ZoQFfEmskdhKQ7pPesYK+vmlmp3v4rKzL9jCaZnan6qq1oZVF
umOPrYfqMp8NhgcuNfea3Rf/f9JmHSHpqN9+1X0KB6jyv9UF/q1I8I921b9tUXr61+X+fSFV/p+1
CJRogZIm4K5jYldDkFCetsMeSjsgHjIuCNnHc303zQZGD3yV+qXJEFm00Jb9bOmj1uzDuEPj1+FX
3qvurnQtwiKzlYW5TDe1NbZPDbjUDTIUHor+OeGSUeaPCC6rNlXTBFF29Ig8br/q8CWzUU8vVvCM
I58SsAJP1ZPqrg5Arlm26773+Rqqzk70bJt7SXs0K388GkIHAyMErId0LO5aYh/HpJ+/IXtsjPx3
fY6qRfVJp6nbtsZghcbaWzV4UFD21WDNJKUL81w5+dC+RCITO6fRYQz48TPqddOHIXK2aY7oyEM3
cj8V0Avnsp3Pc5O7BxaO8QNCPxIBBtt4y9k6b0Y4fr9bGR5ogTPGWEOMYI2sAMySbWzyIu1ftIgk
3mDJ4jZ6enHSizw7aeu6S6+aamdN8/RStxYK8y4gTMPPT59XQvuG4ErU/T703H6FKG/RIsLK6uqL
5Zjkcb25qMkO/VVWZ+rQpm11tFvrZjdxfOf+fSC0Ft/BodCuIvXNg+63H6rxq/5ffZepSVZs239e
42tokvvDuRPmTl37q16dfdUtSDNfU//5q+ar61edejP5cmdqPsS69c2qXlD+0kPjlqtxmNPe+UmA
y4UXW/vJF+0OgY8qXMRj4HUIyVed/1KX5kPtzfm9TiL1pe2NBVu7rrgMowhelqhvQ+IuHt8BrXY7
unuL5T9UJIrBPAcn+HLFVl0pG6RxFyTJD9XowCJ7irhdWHNfZe7UJzHH0G1ydYxSAasmH8AyqLI6
FfyJ0LuW3cWZpuBVRN53bsoRvUpKZm88C8SO7z9LiU1gy58ePkuudxRLpT+qUpATIXEL+6m0vG+6
WS247XTLvTpAD0b6MrJ0IArUlY39Z4MEUYlUm+/vOt3pXZQc1hZDJpsYzZTj1xWaPAN6FieHEsGa
61d9P9bBrrRAXwZjU4bgD+1dZ+nuQwfo5sGuPJRUbc9Ebq8GWrIeLKIid0KQqIrYjbAqpa634oMl
FwQp15Lqm6W2uZFumh/dPhse+j50M2266uk8hoLI1s8sZO/s/pR914d6LhCS0mrvNg+k1VRDg+R6
brX6x4CMOwnk7lcg4LEpayLcfBCg/cdptqqHk9Zt0caOMTBCPKjesUGJThqWXB1cigfXkfVLMhQV
GbNSngju1S+CBc5BYmETqlbhTc6dHMUbweii2/Zw7/w+bZH4JDs7psmywRHRCoc4EIdqQClsU/al
fm4RH/k85OX4z+JPbXHFtjS0+EJUKL6os2ipkn8UVcO/6op1BNZFGSL+66mxdDueLc5RkoeakoSM
xyzQuEh0eRniNHs0HOyxkqZtfraD+xJMuvWS95N9zD072hf1EH1DrZGwQC1/NovoAWvN3S3ThXU3
ke3cwm0r7yfU4NsDnNV5V4LyenBHbDSMFoE6uzWjB3M9sGtqbqNlh01GuH8HBpZFejveVKPqxhT9
i/B1dlbXUAcUsACBx3vSVODSEnt5k0uzj21r/m7V9bjrSaSfJq9HlX8AER4NTnLLrCy9VU0SbxFR
cIlEUPxqSNaisDugT9YM9OLvEZrrNHcawE2vQaDeL1vv3YqjkV2P9C5w7upvY//TXatRqnJP+Hnh
GJF2zQYEc3w0dKFd/W7UrnXpatcW5PVujPHVUA2qTrU6BttcGHb0AQ7bbINC32hQ4+6DDoS479np
T30untqmQV4NaNexXRBGLJpSw7VF26oOc2PmYd/k9lWNjEqgOnHPBKHp5ZMwdPK7n1iboHPgdaLJ
eJ+5jnlPRHLcx0IT/6hTrRKDze0aztjPwTzku5yd0YBFF39MxqoDTk7mLaheVMHCAAt3EEB/p6nC
90TOPXZiBSpVdueL8GtUs46PrXrYtHPkHVSDeisR2IcNGeh04xSahaYi7Nq+Td7musvvhxqxHBL6
BJzlgodQ02Kzt3bzI1IEaKAy766t/9+jEO1qXvsePyLLHB5QsB4eYCMMD9ghnAIySdev+j4tSRQv
i892kG6qIS90ZHKgpqpBqp7POx/nblxDXJ51j7AAEfbRd7/pjv4uisr+IwsOSF56v7QY/5XU8Os3
r9XccFC+vHHSndrSH44gs6x7p27/HM03+g56+A8s5X5xufgOBY5s3PjrqdeI5C5xpL9NI4xrVN1X
QzdM9+jx6qvaCWDg1r+bV7kcfT3AcTnEOqwgVVL1a5XqFSxJdPhM/JplBeBvFVauZzN61MQTIOHk
WR2gz2hhhqjYXhWBixIRiJr50GRwFGGzX1ujm++dRQwvPVn3rQ8S8KQaU6TF90uSlKj206p7xXQR
pbUmLRgqRZ88zeC4VKOqgmkB1Nae71XJiYgxRO01YntTIpQ+irNSG8DaUw/REyUWsUoVfKkSoDLC
V6bK09qnbeDbL5FdbnTPn04SyjywCBRvTM309yx5l2dNF+tmYnqd15Kq0k3zrWyq4k71b/nLHsQC
d0Q1+sCIHofEJoDPxQLIFNIMQYqZmO6Y6c3NUpaAE0+funicdZfVo53ekZfSQ97Q+Lg4KBMj2sRz
83GSQw240kQIRszIvGjDO3Dr9xjpy4f87PKwefQs57mYZ7KthfAONtH1PVbw7t6uCkACNXZxrqtt
E9KTR9KxJ82T6WMQ8XBHVnX87hPotjt93hnouIYVW9mbOtPwkA6b2jT2psvPmmmj2EoL/nBBWp/4
E7M0oVgiZ0zJo46XyNhGNq4RJlHcfEWSH73pcQ7WFVFQohLP629KoLpny5TL9tVMo4ufZcWZ+x92
qMx/q6Koeqp1Kz4h//MRDPGPBA/lQ5QaASqiGJ9VbIeZJVP+Rcurk87FwV0BD347nTKMGd7rwA39
9Aa83dnMok4eoHgF+6R/MKEXQ+Q2XnrL+I5KMv5IIMJCu4+IdkKylIha4xAG8AfN9O0wcvcQJSiT
cOnaDHnkXn8IAh0BavKEG3NBhhTsTLcD9Oxp57qe2pBMB9L1PfOyXmSXCdjiJqm6u55wPFqs6e+5
UxoABq1uF1dGs0eTSWxGG4CpWQxbs04BOqUfhtsvP7qmP0ROemoX596qpX4J0M/cMDkNuyDFLRvR
tz+i/ocsRbpl7/srmwy+i/ajRLY6C8pvgwBMYuL/ZcE6NkGrbUZZVxtT+xZjMOjAjMc1prvDqsX+
AUvNrfO9xTdTBpK8jNf+0lkbhI79BhugOQM5ZnciUx2TtIGQgaZhu7OUBQAr57uZmguAb9aUQVoh
vzjMH47l7OqSCXYWQ3tq6vyWYhK8W2Lydk7eojVfQeWMhh/aWJYvffRHE+QEEmX7qhEdZZ2w3Gq0
RrYQ1/Apmgomj8ULdcO8gcfkkyxNdkSDbAYiOf4qsljejNkaw6F46YfBeLW88wCCcqtFyYsBLySs
bMdCWsldI572qZLlzV6mc4US09OSi9uIbt7OgCKzW3J+DBK9wwFNZ3lO41PQdDvPrO1TVEkL5sv4
iB6BZPHZNRhsJjUGT/0D0I/QlvMICtk+G5WvbfQ0FSDt+mdvqUhYztUSIv6BLWI2nmQPNldHIhWR
tW2m9fpxHOGYVXYJ8BVcV1QFZPtT7zWuoL1nXe+fxeD0PM7dm+8Bc/bsXdI37qHr4SeXqY6QzLRN
St89Lgs8BhtdFrQTSgMramaBEWIi+GDU9mCs2U03g+LQzxlKnmdWEam5a2Z8qvvcnST6Upw28N5w
HvtqW0ydirJyhwPqn6eqJtAFOpKu6iqGav68QFxKBDjNjZiW8QDZAxceaUtcCFA5mZDaOydBau6d
Xr/Xzbo5AyRfuMNSX94X7I/DdgZk0pvzLyYxF5rMEjy2GCNsNVYGG2a/GBOefa6V8TaqvZ2fFP7v
T+XUf2Q+G7jZwzusNH+arveM1P7GJKd3ii1EE7xs+K1u+XmSYHmobTfFpRVxUjLwqLRsgc0G97JA
l7rz96Bfk5cyXZpd0QNElv0v4eEXBlDX26UaJq+Llvr3g4xOYvHXnP8mieb0Ylj9a+l01T6r64+u
LBC7iFp+PGGAeYiGO91NBlL4JKqNtnpu0+F7LO1uXzipe8hdEir12O+jQZZb3m9+EWI6BClfiKgF
Nl3CGe6aii/LKJIXMZLXNxu2LlFyyDOxXwgoH92kvQpRyT32D68j6lXKM3TxSa4VcVCT0cz3XRVd
ZS2fZ2wodroxPNSR8Z6aHqGaVl509hvbfhmGHcxF56yZiE8kRm6fikQfQ9k1fyQG1n649Fm6/MNE
YByRB2xu8dwKgyh+7ErLOGbiLOPeCWWzqbz2WS+St8bW001gTWx9fXFLPRevCWtEiC8GmyoDcYIS
X4S5n793Em/BPvfnrddea9T9fXd2N0mA2Zgnan9fke659UAWZdx2txJO82URNUaQrKHg3ei4mqOQ
RUw/2ySD825VMYwsQk73mAYfx2LbEaE/4/j7C5MYE/OID2cUT7ljjSd0FQDhJ6SLmZzxw3OA81Uo
IG8JQ6NdXfL391ZGeiGaSzZ2PIP9CX/QyDU3vTaNIUILb0VRT2BXkVyc/SDMVpf1MYecmozZRR2G
xMkuZEcvhZDuGQiUAMY7PPs5BAsiSxuBvWPfyT8yy3lzxvk3aXbkwFL7Chj7UsNC9GbiiLaLcp8V
yW8tEmk7ryxe/LTHCo3pHpnXQh7ruBUPYgaHh6LIYwLx2+5FsRMs6kITYlaIZBR2A8YIllbgt2C0
YteYq0RN5edHKfz4miVk2drRSi9LIJxTxEoNLY/cOGejBUMzLRdMPPPxWE7ZjB6zax0wZpnvhlTE
LGahtQKPafbDOJpAqlv8GTNUhEQXp7sYmf0eWo+duCRT5955CmqWxGVjlccUVQjUF4pg2+U6eXMb
SLyTJM6LawXjdsQj47Vtj4PmpjhjZf5rR9J+Kz2nf5NZir9lDwzImgdnk4Go/7Y07JyMZqjetYac
aJB306l2bCeE8tpuOh6X75MD0yeF1/IOrRhHzxbsAzjVbmP0aOoxgfWbDqrW++T2PZoJif5epU6P
FgMAztgR4JurZXwnns6GLW+GdyOI0AYCJfUeODhwOosv3+OKR8QUFbhg2gCyjcGWD7FmndOZFRL2
KgEBCS8KVTFLFvNWarCIpvR96fJV6AYp5XiOu32Db5ee2/Y5ddkTR7E93LouHW8tn/Uy+XIP4Iy9
MhNQWAcCqmXhOXestYkoBQ/aIrWXLucrG+3t4PIu6yjLt30+YeqoGTlyl9YaBe0BaSYS2G/c8g+Z
cEF1gYzvdV1r96jx//CHghRzO8Bh0KtncjrzfsjiDiHF2t02hEiR8rGK+8YZvc2c5NYuJwS8sRBE
Nas8eEQzZ9wv9W3Im/nYt1l0W/gsqO1cwSy+FmmUPBBIRYCLTQTLDU2/N+JectsvD649M2FXEnEU
HTHEIVkX1RE7WX3I+i1khm5v+c427tFAtXUrv3fHvsKq1PDPRrpY4Vgv3ytcsjtZLYemHVlR1MEb
4OCwl2MG8YX7P1pA/M6Nn/BRVidLf4Q0Alrbc3dRnmKAXRBoxY1n5pEPGSvLoAwlEZQVfGce0C25
meujOy4IXLlitfrGI1irpcPEnUB8ICCwLXscE/tAeBtdVCQimR469KqfxjogqO6Ifdtb9WasCGpU
QeyHeRW7m5bM8g6DcTfEnGI4o23o3mUJ8g91voBbaAmXGTYP1JIl9L1XZdfSagDpWtdZ65zd4KC2
DLejQR/dw9dV3GvD1ByNOb8lWovFLrcqtpn1b7a39FuHLONx0K0rFh2EkHFD2+GqVB2qOCm2dvba
ukaDNN6EO6JWf+fpTYZ5TOYzjrHDPCDQ3cbaPdID/W1yJ21Tkq6/Q7Yi2Zq4BfWBHpzTDj5fRZgn
7+QD0W7ADT3An0oG9rF06ujgGQY6DKjVbWro77qR36A37vlLTLeuJduYg0o8x5FfboXw7wqdVWCs
FZvB19H8a6Od5c7zxui0cxdUr0nietey037JiR9qcgzrzq6bctfO+e+tBX5HohYb5v1D1cvsWgzj
tNGyGfmiYLzvmPc9qOeIJbriLHQ72s34x4TJAFO6jyK83WuBapf2y57s8YLeqHWY6hRbuwnD6oT/
SV8jk4fsFhRQi8DoPFUnfx5GSDpVc0WR7qZLtlQWUBELiShTy9Dyg12IA7F7kVMwnfFOkRtDDu0B
ku0unTQoa02yHIVTtEAr65eurR41HcCb35N29Nr2w0gKc2tJw+YOK7j5Avt+6SdYckt88uPm5q4x
0R6ppN244pegzs+IzQzbOkiTMxwlnezV8r1tLbByLAtCbgpkhWeeyss0JaHbBx9FVNqbzhuIdXT7
cSrkZWrd+8TrptsEyLDkAbsv/PgNc8F4NwVmvc0QxFym2GUzjLd9iovQ3sUWZ5d4xVslpilsCJnt
CgmivEhBE1ZafFuEWV/LKV12bcQUJVxUsbwoKPZaNnjbTmSo40XpgRhccc4XLH91072wxsdUy+mO
NlJ2lmFoh5obaRPNDwUAjlFkyWPLfjZ2SDQjlMucD6+ka1p2rDrikJ7Jzq624ukgatcIMwA2m8Tf
ek52j0GXw/KmRTgUhGToePljGiQXJKblrgs6pNFsoe8xL3KOi6cHMH4bpJ6xytqYQy72SE/tlt6t
9imZ502s8c1Fs75rPV9uoCsXe6RseZJESbzrsu7DWPUFm74dnw1BWAh9UaiUGHHrQRBtO8sl9hRl
U1iY8pmfyl9l/n4Q/iyQcq3DeLZCrwAjExOUA63vyd1YyCycTExrLKTL3lLiM/BctxrYQEDtndwO
LCn2jYOiaYMSBOjwqntqCihcFonAgJy/nEDQF5M9b3RW0nZvYHieLz+RWRgvSVY8ahGGpoNuRHdJ
a324Nnn4BUPFrM+TUznzuLY14FwV2Yzau3jsMqGeXgZLD42FcHjTGDh8VxHUuQicUt6eO3RMUQzD
dT2Lm03kOvpBR7fuPDQYzauDs4CCsCsxhGgIPEZBvuzhaGKmnUNI7ReNnfqEGyRxy+ZkZGN/nsZk
OKuzr0Ps2v0Zpx4iNj135uQRbgfffpjLwj/w49Znq8BK3iXete8WHLSmfDknDRNDJti0BfCStupq
fkcyoC+mQ0OC0UYsnegFFtdFd0uMQJ7zpnyTviCAUtqjPC4p6uxM1N9Nv5jPiI3M59Hqy92Ayjbm
0oYQG8cpN3wJ9mnQcH2t68O0mpoyi5RsgqZo5/TVm7tazXZ45nB9Qi2tc4mFXW21tEI+e/ajszqw
fGUdmuY3h7A79uC6PC89guDF6Bwkj8OzRNUPrQWWpZtGVi+Yq/zWdnjdqw+mztTXlC6OwUolWpBD
BR5+iFZXULXPUGc4yJfMpDbryjmUdTnxpjm4UzSe3fgVUlPNg25n9JXF7oKsbOBlSNvEOL22epOf
um4h4b6EuCA+Gih578qJD0byzTHqVQmCFXzbRtgBr1+sFTcIyrW3XONxkWS053OEspUeRYelaI4j
cvmo2Ub4XqensYOXqLFYAwY7WWf1DhDzIC/sLa+k7eozE8OqqrOetkaKu2cb4QrcAaJEKgT690uF
jzFqtDbxmtVmFKCDiWGu725rDx5b89Nfip/EXXy+2Wjin2s6PrtjyqU5bPD0SBDN4beqTZyE5XpQ
RXWwEfPgb/5/ao7wHvhHb0xL2v2MVZwPEtqox20zuB9sTnoEGgvT3bmajcAIVuR4SgUkdegQ1915
QcVwg/vWRgYSfGaCjak6DCD+9ljAR+hFIXBoaN0VK4L0VGgi3bj3Pd5v+z4dHsuovuY8B86lsIpt
UYsfs8COXUNrbIMwo3ZezPtWBD3hcM3feblE0c9NSCfE2fKE/F/Js3sRODjFjx5ZsUg8p97wKnXf
OgxrmEB3HHGe4mAzSWleZmMJofAHo/fcS+7hYPDBS4rqJVA0SI8QYgyRchhPWuXm3DropyZziiiN
p+HcXhFnDBBvaIbiHOmJfkQCm2UVZKwLX80JLRjN2SxknTfaBEjLt8xNHsT28+RsyrrOz0G1/M6P
7W1nQKsne0StyjezLkxJkZljF9wwELYOBJUxJna2GVuI0JFtda8LSI0D26htUtTZpi/i6t7JyDhX
FT4nfXmAaL+goQkIbajSaGNNibHF9dv0l/wd1L+8RCVKshHaGmGrLc01RzjDMtDzq3nM7r1J+qei
g7sRaOyUF2fpfpvy5OAteJsDlnn2vKQ6cAuUx4g4+ltVYntZZtqPfhXNtH1jADGaFDdNZ9/TBsOu
LtLkR4wHGJGkbeVN9seAVqgbpd4vkRBPY14wS829LyKWL2WcNRupz8fGbt2fROZ9YgE8ozy9648E
S55IDcJx6RuIVkRLwipu85OpkdP0hL0c+yjAjZzUQQhK0woXrcPtHAZvVY/ZQW/WeAcCoG1JpLVL
evcG0B9hzGR4KuGTWFmVfkT4y8EEJ5lgPue1Xq3kFQQxLXfBL1z/6FrjvRy75hINECbJ9pOHqQSU
5yxAB2gswziH+ZtkuYDcms88pHbdLIpLI2pUMtfo3QzUd7RkcwwGqb3qc7ZLAouQapNYYdQXO3RY
41eQgj+Tzl/ubIndkaVj0zIPyPX6vQDZ6FTpvpCT/yGJX8vAB1vfRvOFwCf+8DZySgMZ5KM1E6Eu
2VC1wWhtvdwz7tkBWCdZp+2hhXv2nNodrHcy4b+kfrSdIPtdzvxhCLFYj0FV1CimCPsYWEPyaOHM
uO20pPytqH8hK5CSI03rzSLd4Bm0Mf4hqQdhuFlKFtT5ck+I4ffZ7E7LnHTPY9v5jz3CFmkJnnke
mBaKVPI4Uvnvgjd7VjnvnFxasfkqfzarnqpSldVBdf8a/VX3n5dQze4Sqed8ZArtFBP5hP2xuoR/
nlYj1tKqrM7UfDOkOp1U+R+nX+1f3VWdOvyrTl1H1c1GV4aWXuOwOpCc3wAJxiVeneoeSxjCqX/V
WoPNgmBtLzQguztzbVflz6Gfx2QmDag52j7Ok+asDvU6zY42djgbVbbb+a+ylgSsIge8IGczfnIM
ndvBF9YWEFH8pOpq4fJ0z+zxoOrUQYebrqdjdP2sEm7+EPMY+xr0v/h6ryVJkaVt94owQ4vT1Jml
VfdMn2CtBq01V/8/OPMt2mqvtU8wIgioLAiCCPdXtIPnXU0dmM92Ut7MNfkdFvx/1MV40mpar163
Olac2AHYxlNhptoxcsvgbJUBmtZKZT2qpak++hgs8ekb2++1q33JACK/6aoy3mY/zI52HtovxTSz
fAqmHQrjxd8RiItzjKv8hcQIrGXYiQNSc5ru9Ye+Toml+PmDXfTNPbrPZ5dv7F1tj0yR5iS9whw7
Jyz57/Laac6Iu3zkdeo8Qj9UjwrLLoaVwH4Y2jFmhq8+JGN7Qwwlu/MG5p4Vi5sLKKoZZT2kMicl
Qz+umL+HjhHsudHeGwH9h7yt1b/RW8sP4WDnR3XWUGINO5aYXbm3i2TEwqnKz2ZdkOlREWTSdIhy
TL0PSd+rH1iqAhhtk4VNQSQpzSzw8GZg/BWXv4yma1gpA2jsAuvLPJjlIYM795pGiBSUY/GDWP50
J1V1oHePHmr9UpINROHg1ED9Pkh7qWs7/cOz+vpeSn1UzGSYxoe2nTxwam14KLJkeM1DP4cGGw1H
JRiGV6mLCia7gKMepeR1VXUXVdlvZGj+bTCPloMcRg8GZbmGbDL9n2iwwhe5jFfO0VXFemu3Nei7
cpne1+lV6nAZju5bxX/08KsqpuIwwt591uYMiz8UFU+OGyzhCYZtqUOf+CXLyaBKlVX0M9rCxU8Z
16UqGuZpr5aafpZiPDXFK6q1/14hT06KDlBJMK8CcgUO+hyXsXOJG8ZXJFv+D3S7NmlwiDQ1/+tW
/7kdIX48FFRDP8n1toa9Fr2NZONY2WTDHgWn4gHJQPNqjIt+ToW/kdTJpi/U4qFdNkGsYDClT/Pp
04GtsZbMDpKt6vNWJXv4VRYPW50bZ79VjHt3eR15O7dukKDVSRmHY/Tv3lZnKy0ggtq7SQuFDNPa
LA+q9KLogGGwD0Y6vzT9Rb2l/QgIBB195gwnKWoh4uesSeBdO1aDJYq/gHyWWOHSOBrC7BKHyAhL
cQi78jpG4EyQamLtFdofhpeCb8NGbC2aJNUvegNyvx06+2PM6+GC7Uh1kMboxyeXti6xWDLhyvet
7dz8mkmJnRCdUxUtRCQttd+dPmcJ5oVfpGRlWvK25AmkFLm+/W6YFipJbfYiVUUXMJvIyvleiiCm
zH0yWn9X6Dwc9BH9XSvqUefsIuVoeZ77rjE1uqg5kzopFki9oL/GJEcaGwwXzzAY7uSgD6Lj/atO
t+73w2TwXpXls7pcNGmZ7rael99LwwpB170/dZgY+3a6kzoso/1jiJ7+yWN970VlD4mGT94oHzb5
Nrm64xPujKnFUFiZ9oatzxcnbU6h06dgP4PonKMW8h4ML2VZZydPqZJTOiy6l4P9RpDAIvmrdccC
VNaHkvREp1L1axckfN2nPPuwtHFins8o5zl2ylzccO7mCLqzsxR7BSeOzvO/ILubfgARxq+kM89S
qsqhfneMK6NjdLTn6uyACkKoWPegbyXaZcz98KMZiWSlFSkpaDT6RUNSdx+SE1iifM6+B+lyjFKz
OxHGWmJjLtN5NAM7I0d7NQsunn6wFxaqrfb1i2z09GKYypOR1187XYlQ5q+mJ340MhzFSLw6Ze2i
GNAiY5LH+8AuoRrqaAiimlV8b/P+2fcr9T0OUJoEcbOrTc9/y4hrJRVzdVWpuD+TBrpo2cheuMwx
7MJ8CPIgXau00Y9uitG/xk36s7Rd49IYBlRx7GF3E1Pcu6zK/mLu3fx0zfCxHzPtd41+Q+I1Foul
JxyRd0zIMYoe2ha4hJWg7476VLDgr5Fu3QWuZn2YcXONAPL+1DKE4ZTn1LOsV90u7mpNzU+FRpw2
V+L8CIClJOkdfWXShwkNwrT7sPXCnQ+z69lEQJ5AgB39rMPvajDbZ6/RFnR+7qIwT4wwj8MCoy2X
oK0KMhbfgpc5HvL3oYsXdmEa3qSYVuiNApq4h3lvP/vdRB6qGyq4Gsb4HNXmwi+LmxOo4PjSVGiE
WEp+Mfok38epXV8I+tVHc6GVszI3Xpn68+dncpAkKA6AoI6xQqKfpBbWhnobEbyxd6b+MijtazAz
AhkMtafA1wuUcHNQX3gsfOhO2zyh9/9isVr76GdXe2kb/STHEBf17jpswHaj/atjcP4wQ8d7y8pm
Z9u69dFbxvQ2o+ovx0aE4Ig1q3spqegtvlY9kfvlvJ5k8Wuu50cpoQNfvjZecgr90vpoi0p5Ib5/
lmOdZ6kvjl9f1lJpVi/tMF9NNVGRtdAvSZXOj9myadXhbo5bnXANpbJr+lPvKjZaRrr9OOqaw5p3
ynZEdNAMkEosZ+zH2OIbM03ZXaZjV6EOGkf9qZ2PZoRx01qWQ7IhgWk2Rf8ohfVSWdUg4t4UhFEx
dL8MPbLYDMYFPgNWHUIYQjlMisXyB0gC2Jy9wJ7JWgAnoji2Oq1nV52vaIa/r0U5otVlf4us5DFL
+7/MIi6uGRGvx76v/t2ggOkcy8Su9p8ODKo3Puj8lK1taziagaKyVu0AkCMtslwlagkGjXqMYAB2
dk9G4o6nsIdMqaVq8MSbBEnA7ufpPgJeJXXSzp3K4EmKOKM+w7gjyrCcv9XPVYN8UW0r6DIGNVM5
XzuEkx/COGWTx20OwBiK5ZCWJJGXushk9EQIKADOYbfvmZV/lH4VPkrJ8yZ/gVbmLHY5OLSxclYG
O2YhnXfvqp3rD3bpfAUx0gJ6oQXWEYA8TVxjKIQ1OaasTuZ7KWotUA7IeClWOBwtpzy++oMHcngp
IuOZPc1DtP5hqbKtaR/VaYCTDg2sbCDEOqCJIsVowA3KNpdAtPwt2ypvcDFsLGlonOqO9VxDwZWS
/L420C+pndXP8tuzBec1WrGCow3tqwVYNOnYnUixDNWZrpkvBjfLb7MzZJBihKCWklwt8vvntCTE
S2KZ1Jql5epeqZr6ZpMsIJA8VYzVJhLYqk1mKLC19MMZGaPjIHC+AyC+q9kLYZg8Y+Q0/0Pc4stE
JPTvEg3rPUn58C1H123XMjXc9axXHkFwpJeysP1ba8zhne8r0YU8ZH4pEPF80rP4S4o82y8syF7N
KRy/OG75K88Ke1eYyXjTMC5+cmPQN8R+ol9XEvENEXwWBlrgxo/pmMcgcYLgjhTpOR7nd3vOjR1y
nMA3ytR+aOeumHdZpdG9eVP7NHuSjYINwRPRUANA1XcHhcd9n8BAdwesPQlo9gCugJ7DoVPR2Oxg
sXjteAdYfr7WTfWjbFIFM7Zsere6im43Pmt+rX+x5/BnPrt7EvQP/VT6p9AOf1ddljxFOAkctdRR
TtD01S+lFWtMWtuT5ur2R2ifSYmlX415Hk6GstjlKuldoHg/ma6rN+w7fptR8aMbQ5P0TuVcNBCj
ZNncY1wiNDbWcYoCE+QHLzSSbwNJIqwcXKBIFclKhxc7qUbvoIeklyqAAK9FcSYiH5Pyw/OizeO3
tEWdmCyB9rWaA+9ieWQ+Ab6nxypEHtN0ACsNYOGbpvfvrW8urO/HIddeDeTOIaJX2DTlKNYXRMQs
5C4JvIzEe1Xm5rVjPI3jN71lkvRStLZ7mbIO+cMRgHK9J86oXDSFvBqcpuoEd15HHsQ3bj+BeqiP
KRGwA/pK9iG3852BWuWVzyMSm3bwd5W59dus89GmSn9ySNwD7nZCIqZsFHMM70cv/jnlSvQwDmjn
znP5zwwNpmx171vQBc3ewk3hheSthty8Fd4CKycqH5XuIchV4wvIzx9Y85X/mKhgkgv6HXUdtobO
4t5ZlIhDDG23UxGpu+Z+MLyqhRY9V6BUpCSbysJ1BuI8wbGlhWz8UgfpMnqLc8jwioyKBuwvvoCN
OMb2wIRHM9W3idTqEdalfZSihZDiYxZ7D1LqQRe+DQZk7NHu76XKgH1wdiK7OjRuor15vdGC8gRA
tJSkChM+BN/aNLnJCcvX52rwZWbuEl0KzV/UPsvubfKBtJpR+SKlItOCY+r6+UmKIysb8tUtXmM0
9XSte4uUFISA009rnT552rX3chskL01kw6TkxKuRPcsJgatMx6TCDk0OMqvGZUUn+7BcTVk240Dg
T4E0cJUWhLqHm1+gArVdEheoG+Kryfqb8aYr9pE3vU0x4Y7J0vS3xnfQlqvDW5qFfOmKNv7Hbm10
pZk7vTqh/ZoOv0pvNt6Jae4nwxpf+U4Y7+VY/gwThCbkGCFadY84pXcBMWq+21oLnqv3hqO0zQ09
uFVFQSJ9OTqoZHrUJrLOvvnM974EDFNP2c0LmUFARYteZYM4SnHEJLw4Jv+p06co2wWVh3i3rUev
UzCC8vI9tL/NcxpGxptbdMZbMisM+mBarlKMFa+7ajPwEGmiDbbxxgdscrJobZ83pJFHVFov9nJ6
FdQn4O4+guhw2yqlc15lk8QNo10zjFcniJ3XFm30xzFWoJljrAYKMoAdnc3EeZYziAiGL2jJsabx
23wP6rc5coPGI8Dmf69Xd/8UmeIfYfYDjNIn5RUunX5StKZbi1LXmvWh1vieSUkNmuI8VwDs1qLu
c9acnX2AG09ShRcW6bwuVvf4cQZvUjfN/k3LeTGkVLdKf2mtuqAFf1Q2vT09lYBDHtYqWJDXgfn/
znDy6Nlxec1btLPsCR9acrtkio0heJWNp4ZntTDmRymNPvY5Ue2eCz2Nkv3cLFHgunJ2crSI+Mqn
lk7orEni01ZneMlvT1X56PVl86JFcMt+O93JGhv1VTb0IxQ8erLVW51vDh81jhH3KPqor33gx/e1
Zv+1NUhYp6C80TTnrc49EPYf14s2/YBgBTJCe2u0p3uMtJ5bjFce+QZmj6TQbz0kiJuUsGS2sW5a
Dnhp+Kq1Znv9o05Os5riR936wUErqwyQT+68yMatiRI6EAJgqFNXqgogXXIx9XBI4Ki+1bFfvvlJ
SXjNi6Oz1GVRTqwyBmIe5kW5nypf3dH3/as0Ng33W1CgUmyYwH9K1W6PKcMszntR/VbP5WtLoPAB
vVecuBJEbs1wMRKBDorXw3DndGbPDeBgCHzqQCIVpJRm12/qVMdPTexe5aBUYYKjEbxvvKs2DeXj
ZI53dh1iuzIPxkdjDuXNG+sOVNAUZA91UB7z8qioQ3loGqc+aBinADzCAchcvF76xbgl7v3kPjPV
o2VXXxvDL+DD9/d+2T9YfYBie0hOCl7CD7+LT1aI4EFisdIpmAF4pVZdxsj+Nbs5CLb6qvYBzAkl
BNOt9vqhZQ6yb5h95N63Jtaz3QwSeD9GCkRSn6+5ZPvAx8CuN8Ggq8pwAzHxodVOdA74IBDgVoGk
A1Lue/1OndGaw4LKILkAO8lVzumof2HdxWADeuFQGupj1qXXSXGU+6orocf2g3vNeghwhvERN0PM
8s9lnQzaM+tD923OLO02kdEm3tESTDSKXZZPLZypnToaHZo0ROuhEzUHr+yTXTvzjWQx/KD2L1rY
eM+LCN8EicGeKhPeY2Dcmw1+p8qAXHARfUHT9Z2M0CFqtfJU2K1712e4gBEIYHfbTAMK8LZR3SFa
9hWExXj11bY/lTiL70Bq+I99/ovLhDfkVowdus/D3sGY6TQVinafMVfNrFF9MVKuPFTZjE2b+oYN
i37MlPlY4Ok9QEC9NNpQ3+rOr4+q6Q6HxsH8MnXr+aC2+tdgxD8AxFR3DGYoGupcvljAP14q3fxQ
4qi6ZKg13iOTCK6Eb8oxbZz2viwKoiT6AH9r9vdBNfX3AAkuXY0gY1sn+7wuz142etfcmKpDyryB
pZUZYpELN6Luu4tVLYjAoNOO5mAnJwDCP5Bq+s4ol11MsuR77la/Bw7X7VFnI4JHv7EbBbhe0rZ3
Glt0EoBroSXBir0z+NobNmwb9UeV6BO8OrO+GwAaXJUl4GE0LzKj1pZpNVMUulFHHgRvygotViQj
oqFVP/Tse28rj2kKzxdxlH0av4Be/md2jepG/k3lS5jUaK6pt6motFcThodJtyfda9dDAv7GqfZG
Hkb3XV4Ft2BkhpFpvL9TWOyhd5bI7Q1L7y2xymPqgSaFE31M+AMcjYQYql3V9Tm0px+uqbr3o5u0
e0KBbUgodAU7NBDc6t52rkEf4ggRQKbR0OXUinqJlHyFCJDvhzj61WQl1uSReeFb3icgVpC3qk/c
0H/qFIuYkTA82QdMOdrKeiYwou9i0GUHjK7f8FuDY+Y2Bi+xUVzDmnEwVkw8//pmX3bEBOr8GU1T
9b5fbN3Fst0xJ4tUPdSOfBfqgX80O5B6oaazQlGcjrHXao5Bkrh7QFmnqAh+KWQeUGKIUBQilPGz
t4byS4usOR/tS5f7+J64cJr0gByIOkJP9ZgePwQNQJ75hRVJuyfvWZXmYz2m2U4lBpnGasifd6wF
Qn2YIBc/jR4B9lrvJrLCwSvCKnw+2wqEko/9fImy1P0I8nIXlmCzCMYCGFfh8Jgtwes5DU62t6jP
Vv2vwPUzBMoM4I2ujl09GlMAD/1zODvo7UOY33UaVKb29wBpMAL2e2w84Hy17RB1dnb4fKl7hKaL
o1p0IJQ7BQMWTVUQg0QvJgh8Egul+zZV0+sY2s09ocZsP3cTomhZ+wR7+ZVIc7Oz0JO/ehMufpHu
W9fFClbxe++mJL57sxacDm613xvXuy8jhlmzURjG0qq6zCgstVr4bQCIeq667hveBwacYDs4KmUy
PQx4Fd07BI+LhUAcpPpb6rh34B8mZtmjzx0cvo2s2oluBMCXYpzjjA6zqgISRRZXBCrawCTrVlqX
yq2KnZVgPQd0vQAU51mAbvgYnCAz35ycpJReoLmFdOxbaXUuUZ5COyRxfC6n1jz3deX9lXrvcJk6
tfV/znZ9gPPOt9RbIDLKz8jo97mVBTd9DMa9XqnNgZW6d+kBnp0tcKDgTkhJKT6Ltw7CvYMlYOer
5oEZ4IOHwe9zOqBR5FBCTAYLezN4zzPFvts21VA4a9Fm5n+1ayhi9Ww9Wj5zR2+wwDG6GUDPyvNO
Prbx+9BDfU1j6NuzZN7pasCr6JvG3VzHpE2ZffxKc/2Y46Z7U2fkmxCKesG+9Le1OERB1bnHIlo6
I6szPsTLZhHPMfMRO2Gzbl+GHqf7Nl5GbkpeGbQvdcRUt6rTcxk4arhPHR4jmLCr0rL+6PqUmYcV
fUlSHZ1Ds3i2jNE+jXnE+nvZ+O7D7HXw0FotPjbdS+o0yS1keXBLfSc6GAUEANjY0Z1lmy96YMDe
8EZ6VLu3BhBXxPfi46DUL7PuE1wjBkP/R+BMyy6CAbOXjDRUYWCJprV4XYHA/M9G6cgXYV5+KTzs
MowQSS2/BKkxZl5LmAW/BgfZ8yURoMxYbPs3pcJwC45Ed0w8ONZBDxprCoaJFafPuYRG7hGUvtJR
i7vGnJ7VcB6hdvj2YUSVZj8tRWQKpn1v8rDM1AVo5oQpvJIO6clZA13kmcUdiIzLMMFIAa702Jnd
i9Li/4TDc3LQuwoHQMHMhQuB3wJ/dnSGKYdTMLuPY6ppTAW77MkjNXeLm+rLDNzoA68N0IbF9xBz
9w81xwvGa3+5hU/nliiBs4QK6llnpZPSoRzP1R5kM/EJA2DlKQdfWqMBHjCplK0C2NMHKTDVuXmT
yxSz9h7VQX7N4pIhe+ycQ23FwENIKQCCK+Z9gWJa5BS4Eyv2HjM882HQoPTWAAWUDmBV0vD3kBzx
H2ICrJdkDr+ESMEhPnqaAr88OA5Gkwty7gBA+5BoPF30f1MF9a36H9Y17V07ZOd6rPlMggpMnMQ/
q3jLEnaEKlhfnfDvIi+Nr0jIo8g5vupJYF3SQXmdCQIs9Fb1XJmL8UD8Te2MS+yNIdn6gxfPHmbz
1mNMKm2f6siXtmqO8J8BYty+c019utfS+H1UWaWGVYCMYghleDFpqnx0bZKGvwcU6MuqABFkdXey
SXiD5SrtVTginf7pBkd7A7brIo2tTCwETMZpbcHV52nfHIrU9p5hAThP6vQ+g+B7NgAj2HmA322c
fC2ZGCBfGQGtLEmmSnFO9Yw5X5kB0FSUc9K5IfMnIwX+Yh3yoDP22Iv3F9gRxXtn1s1lhC2yl6KO
tzV449rahY3SYK5b8f+0nX3Qy+DXZCvTuYjT+Q7hj+d+BuxtYqr9FCDl8hQ0Wk1mGClMp3fSo1Xb
1bmEBm4EsDOUBIm5jJ+3MDXcAalgJyTJWAQ7Zx6zI6voJ4M4B6P4IcueuhCwGJ5W75iWtddswcyU
C64uBGFxNZ2naMGN1sakXgFGhAuSVDaTHn1RFMM/xv+pknppni2vXX0rA+6r10Kn22VFylaAno0O
clqrq+DgnybVYGIYvscNSAH/bWyC9BRA57VbA27RML4hVI66IZ53q66GYIQEN5SZLBjc2EHJu2n/
xRp1fgpJcvwxuU1wA5dlzUcmq/wS2ZU32qrgkl1kN5mJIMHC4t8b6gK0r9vqKAiVynlaIIXMZbNb
0QO3Dhq8HvxdomhLHIHaACzWkazK346SHxI8Xl+mX2Y/gGJeblyzXFH2NnyirSXqfBSoolSOczZl
F2mJpSZ3BllEvNnlWLtcRPZwc592tpOlB/mVCVrTJGARPltc/c5Bo55FYcTx9pDchysYzp/d8vxG
M3IuOWrUkgOWTSL3X3ZjlsiktDC+k2KWVeewVHT8Z5bflIP7DHDYuMiflJ/hBU9hVA2Ik/TV0SvL
X3JeOgZwzJfHuD5hqRS8FK73MatLSKNb3Vjq3RmpFTyZAH2s2F/pDdBuyVCPUzoeVb3+Lnhg2QzA
qLsafh3xVCRHsmqwMSOqnJQx3m2OkvRecV6hGnzrYS4evSbkidpIiJ7apHmTZ28n7tNA3Oc01wbD
uoWL+JVw3JIpK26pw/KvxVkY0OT/PTSwwzoQ6iY4yOOSpyF72HOS1pVd6QVWqPvklbudV/T5DV9H
D/SZ7C4biAj0DeVcaayi0BdMZoAIwJxTVjTz8Y9dOdvBkQIksmvkt3V3TnvQUHZ0kb83Ng0x6uYQ
t8nXedRvcufWuwS1dFdY6XSQey13JWkL1v+thvjKggGQZyJnyJ7Urd1ByrIxUhxDmi4Eoono49C9
yoNfu6bcmq03yJGayOeuAsN+kFshP1Lva+5PGxT6ngg6s1yr+tEutiHIXa7318ydfgZ4ZZwyZgP0
ujetyluYtuEpnyE6t/r0qi9Dh3y2s9h2znMwgwTGdW+nQudECbdBT8hK8uL/84f/+A2yi+0VZHc9
1NeW69NDTSYHaWLoBxkC5PveITd+sQFkja8pXN715q5wij/emj9AFZ/voEEar4hgTc4N9t25Nh9j
N/ymdJl63O4wg+BNd1wo3dvgovbPGSaWJ/ktvV89pfasntBo7Od9k4X37aArwDyWcWh5reVM2fuf
dV5XzggHhMlBekIfpyemMCxdlo6gj0g7mXCst+6zNLCrmQamvh+QYLtIDx47a7hMucWypDrmzoDx
kbuAK//n37WL9OqHYIW93ACusABStr43xw+uvgAYjcKuF3kbhrdlWJaeJMWtriD6s4xIlj47R9+p
BjAr6bMTKIyR0l4229v6Rxddd+X4XHnDxWvMvfSE9RRsBc7Kl7YhQSBjIQv25oxC93V7w7e+LHVS
DJZeqPb9qQGkdw6d6CTHTOns0mI7/3MXlLI8Ndlbz5HyuvvpuBQ/1a3dtqzwel+HHmzlSPCn5jWA
K7dLgccUKSC33gbhvHw4dA+iaaCzUJ30Ez4U5OmZF8gTH2wdY1DnKZ/bF4e5AevDe52IxawWuxbq
RA4oZai7O2vBqs5j+ZIPbncyzZmpRKOrBzUoiN30CMzsSPCehHcw5YtdpDkP9SGIyicnq/548PJX
pR+sr9NWlsqtm2x9RZoUQ9peeuwHpTPKpl6Ga9nTE+hLZgznSe6+XKQAzziBWaHb9T60+r28JbDa
qZXdP2oH1/grtxBRknXLhGvwEVLd37ZwKUJuWBcr6ZU4ONSQeME3jIn+EfXA3ZExOco9lo089niZ
niCUyxp5Sn/kk37zYiM7qfN4l5glAmVed5FBRmPUbuHslqjnHsIiWL8ARvsLUn52lQvKk5c9Rvp2
YcPY0fBrHrxn7OXcFbPsJ/abj+fZKZcesQ0GqqY6V87bfp/ejtqhnyDeb3exzBxG0mT5zGRuZh18
C7qQkErgBfwFLtlgJu4hPypNyK1BOTHQRRk167jqmMlkC7xudZ5c5zoBzCGfe4YeiUZxZO8zHMPW
2dW6ioq0oCDnpmvrIAyX+rE2EuMk15ff5dvReG31p9nI25NqGi/yVLdHK3t51/2MjSnajUWB0j8U
8n8XaNvAoci3X8rrxI7laYkjDcsHMP5HLbNz2PltPjwgyG5egKZVN2HtDFFX3egL/5Rhlq3PV57E
NsZsD4YP9O8UeqY5efXBgiCNLAaW37Fa8BK4jOAHFAKPJbdMnox060Al9mgBD/YLfEP+M5hLg21E
357k2qGX8X67CdtR2ZMm//+XYq42wl56kPdJZgryY6S4zsW3suytlXOE7QcTWoQZZKKrdPZFxWNR
msifXadcsovDJq/aukte+19Y/fqhlN/5xyxjPbfM3T2wgHsSgthj8KGX+SvJEULX8prMBXIw+2Ay
v6G1Qjw57JNL0YShepTm666/fEEjwCB4h6/zOOmpMqPbNlvdNGekHDSUIjVgYsskTP6dbbOiJKX8
x1x2/fXlPMLEeRgLdN169hvg6SebLNW8R6+3IAn1w5UfYtY33dXVq9xsmdTJ3nbvtzoSQWheBxBA
tsby17fidq7sbY9xO7Bd79O5Uf7RIdTBGMaYKQMnEm5gi6Qsbx53PGEZvxxff/xcasUuUgb1j2mk
PMK1583fA4j2V+muEUq6gKaXZxB2HZIb0lP++66cvQ5VgHKai1umh89UkACmyLaE+8QJEYKHHN0O
bGtAOSCbrZ0UB//noNX5df31S09eyR7bO7POZ9bOLLWennfkT/7z3sne2kp2P5flpPWqf7T6/Ac+
n6VoJDZa+12bkZqVcWWbPci5/61uayJH13m27G4beR5bUfbkvP951T+WM9JaGn76U/+t7tNVP/2l
YBnwMZqruxBG3/KK4+FMrqKa17WqvPCyIZQCORMaEYv3Jcy2bba6OcMTFPodbarWYHdtJMOtXHxr
+scR2fXNAIQQKfi1R8vLsr3xn16q7QXaXjSp206TM/5n3afT/tvl19d1zhdyfxGD9hsPLg5tTGuX
ubB8uLbNupLdyn/EKv5b809163piuez6F+Q6n9qsf2FIvHtNGf5ROy/cy9Aga1DZ277RMoZsRdnb
JmRb4091n4rSzu8RDOh/ajWSCElhQ+Tj5ST3zvRWuvC6K7VSnglls6zOquyke8XbNrwDpoI2vpWV
eaGRS1lGfuZCARElK7PcNXTkB1Y772V4IPqPJGuDMvC/dLV10LBVYggyuhTlDAkT8beDPEnZbMOt
FKUrOLLo39ps3WCr+9SFtsuMQZMSsnBheg3qbB46R0/nvax/EwAGhIuS8T1oh+i0vvFyU7bNOqxu
Zbld/7MoB7ZXV4oBgZR/h28pf7qC1M1ZAnZCS3iNtsF+nVivx+X5bGc2eJWweMuuFoERY4mQ/LFy
3JrJubKRicFWlL1P7WQQ3er++MflyKdTBq9SjrPxACrwuYZKgWuAtCBSbmggOZYPV4kjXvsmQ5ef
JVl2kTtTJn2eXWbV2TWZY13kCW9PdH33/whm/jFV2JrKnjz8qOiJ6K2N1iBX7iB6YsQRMik6WtnD
7JWkY1Bz0aZHeUXXOKX0gHHW4+YveZH/jWrVanDEOpvUSUNyMM+za4JEMCxxSGuyqRuylbut7FuB
gv5ZaO3KRXfYmS0MyBiQt8iHpWvB2dT9O+FsWyQAIhXtGrmr8lzqDCqTXhXvZQzPRPjk+vKA5xbR
nXaNZ366/XJT/3hE69J1veuyZpHd9TWPSE7Onjkd5S7Ln9028gO2otzYT3Xrqk6OfCZzbi3l8PYv
6WGo722s9XbYGGIVF+T+l66Ix7OBEOBRhzFLEeoZAqTFFZ9Jjlo6uTPDQaZnOep5wDz1JMG7qQ7e
Ii07a8s11KTOHsqgbnfSau6y8aLMpXlQ+wyQ3jAUuybiVZeNl7nm3vYAeGpgiu7TxD2pUWjlRySD
MFxmZX8kKglqeHKujR40T3CyyDUjGgvxPHNwL4rV+9Qf3xdE+2sAKeUV/k19QDVuRJWDotRlCB5l
CemJekQFIrar9DX2HJQFze5hitFCcIAtnHRy+2fP8ufntGp+wne89KZWfhlzE1et1P+Wl0zJa3zg
b36gghTPmvfem63vHtF6Mrt+QMJBa1HHGYZd0NT113oG08uSvPzQ1dTeo6gDvCpCtkstFlsAk1Dy
nFsV+k2qipRRTJKpKcFxY8RYPY7LEUJJmAkMOAqEiXZuCrt8nKekepQ92WRF4aB7lucICxOEt4o4
OJQV8kP+NPxtkjw7t+oi5ZeplYEdCUochyUAvHN9Vm5xEaN6rUL4NHyMRFUUDA9tVoAJ8tqB9XBT
uDeQGqTXPILtLapfUz9Fz8OygegSPftq8g1ZTeUqVWWGSTe6i6hyFQifGRbZGid4blDDflbJhD6n
iqbtp3EMWEFwILY9oFWpzb3MsRTFQ3Y3DUP3qCWd9zQvmzoDtmfTt2BX02I7EOpZutdKB1e0geyM
OWE2N446ujD+7ymJ5se1BJoD5V+HPredX0WW94TKTLSvwnaH7qlxdDTLPExTk6PxBpi+MDTzZjtA
nYG1agfd1pN2hxU8Mhg4gJdeWN5XUO3um2WzFemf56QghjogbWTDTSv1Wz6bqbHXTEO7yaaYgv+r
LPpK2U8eLHcvTAk2I2rw3vsARl177P9Ohvwvg1Q6uHDo/rxbJnxmkImgFYoKlZh+/k2682uYJ/rf
U5OAVkAQ5z0YM2DX6GA9zRq5ZGtKrLvKzfub3sftJU3j4pFHoEH5b9XXZlToXFlqPqhG/16jGvTg
RsnTYFcN1Felfo17EkcOYo9HKcoBUqEfyK/nx3rc9Rh37KaleaylmPLFYLmW88hgU+Uo0G4ZMw5/
nPz/GDuv5caVZdt+ESLgzSsJOtFIbHm9INRSC967Ar7+DpTW3uqz4pyI+4IACkWQgmCqMnOOaRVv
TjabR3mopjW1i+NFe8RhOHXmYNG2vHBq/+cXdGH6FUVz+n3cxpi727bvNoUK1mYdYLE8hPk9RoUz
QfuyZa5sm0eEFu0vtOfDhdDxQW5htNv9wrQOMVQugDUtPWSbY1T//lDqPqguPC5cAynURvZDxGJZ
VVDQneCnDadmJKxcZdBO5A4HksUBDGZKNRunQjeVbgdsU1vLTXl68kxdXlUONWHL+bGFoNClXgZ6
yc4WX99/TpYWwc4uGzRny/kDOE1FXj55+NNzzYjRhJwiV+WiDmcU7j/b8moTHQjJvxrlbrmnR9zh
j7cUzlCBF8K5Jlb/Dj+Uh5LevDRNGO0HewxhvEf1W1Vt5f5kjJptpkNtqmfFIWCtuLiFEw88tGEc
nvplMaZwT1wj2P21Yxgy7GSewsBONkgYkmMlcjwMl4Vck20ms+wSUQBEtUSLW/wG/4+O8iPfvX8+
3QvMAf9/PpK5I/UVqrb792G6vgRyexWXSiUauP7Xr5O95ZdMZaW3p6xbdBSkHU2rQwELkfIcL4sC
wMRZbk5BALEwDkbE62pCcH3ZXamQy1c/neQaDnpHXnw9eWQ+nLhEVaKq9vDEmBTlxnmyKMWHLCX3
/uujclN+cQd1dO8AAv/+qPy2vz6R6+amryjQ+PeO5VdNVYLY8TqX9kuGPSmVS7ObHbupzo6uiCk4
0SBv9jl5RpVsxSYtI+1eraLx5OrN7yLS1PvRLtV7PWouPQ/YC7lplC5AB3n7DQb8L6fp9KNNacmT
m3MokjnVOYNm8BTXyjN65PBW7jSr8ByUiX0n91EpvMkQ1P0qlp6ieUpHzXzQgrh81NKD7MI7J79X
2xb55SVqsuk0hFp2FssCuJ8+rsy0YdVu5xXPbKrxlk3ZB6EpiZzA/aOmI+6lLrFLlEvZU+41cLQ1
o1vLTWNox72Ba6pfmRZE/JVt9cMvTK9AF1lC38QIKp/aAVsEFb3ebtFXPlEKVvl2Hph7gWXmXWWL
B0po+lerep/d1n22FLe7yasYdJKt96/tTCGF6ljFHRAdWLrR8BU6dvdKyZbuzwku4nYbPGgUn8Gw
7UbqPVlLom4zYw2LXvg/Tcgi/9n5rzbdcqiKzedTNXrNBr+2CsKcUz7kimXftFk/wdweygcdxfQv
rN9XcqdCGdsDFRjPKHnVs2yyg5b8gjtWO7kpoEkcNG9K13KzSVzzbiZLJ7fkEftRPauw3nQU0cdw
mqlLKK3IODawYpBFNwEUNrs4E3RPep9aPLCeoGU3dTA6N3LP0AXextRGi+sOt5M54MkDMCZ+GtR6
WKPxiW/kphOrNmUK8XCUmzZGRPhA6sFJbs7K9O7yzr/IrWnI73heF3dGQn1PIMJ9FI/KNcs79RwH
yIijALuqsajvKPTZgJ0YrpXXPaZJpx4pVhivut5xqyRQ5evUPckOsh0u4rZSmvwim+TChHIU2wgY
ml7HcLXEPTa3w6vsniBHuyvMa9uWW7d3awwLmw0Y8+poT055jHvEcgssuDoqKou2r10ws+rkJx4u
Wrodt7eR5mAFPlkPEMKyV9WqvQ3czGovN9HoUFKvl0+VKUBSGgO1BEs3bZiCFUw/qmoKgbuy2lEo
XmevVFHnO+T4zlYn9/FqW8axcBXr3oxy51ylFgUWS7duUv9MVEseeLVpZ4Z1Gm5ErLnLYtayYE0E
r6V+9z9tP13kmqV0f+pB13b/2+f1jgKY3k5uGzG3F6HUlEuXLug7qrpM3kR/CjV4NMVoP7WOgA9U
6OUpjwwbsnGdURE3zs9D7V5lV2FkpyY2vJemLVTfbRLrnFUeBixNAy0FLuwjcqQPBfjVJinXLmVD
J7XipnJF8t5rFIhZhtveemYf3ii2k+7iLFLvoao0K3l4Z35RK6/96MkbUUZkJnAYJ2NPzLaCultZ
V8+GOc7t7gC21IpVmjclZFwYVaeKZ+rJriJ/CPTkpgFO/s+O7z5yd/XTio6E4mcw/r46h2riy/0R
dY8nebTEcWm0a+SEtWMevjflbt3TUrHl1o6/e4aafrXM1Nqp9oh2++cQlmMebcrLb5zIUjaZVurY
Uo3O3qLe94DXTXvSDNPZ2mk+3U34uPhDp7aP3I0qpT+u88bY+QqbR/lqvQd3TBmSitLaXu/trjQ/
0CQCizR5znP1cdPmqYNIJZw3TV03l0Tvmr1p1ONN7HYW7r5BhS1B78DHoliVBx/KTL0CixUMwWsS
isc0NpU/CpWW31+UFxqouNL6nLLxPVIU50Wz2xzasTbfRzZscIYo4S0SaneXL1BxVQmy45Al1o5w
QHbrIgWixrm1iJ/xILODOXrlAfyG+FD51EN8kKlOYoTNIDwNXfNPDhlZ74eHEGuOtvs19NQswylu
H7yOOWE/1NotdRs95Tk4LKG7cnyCa0Gw13UDDyrhLEgDNcuPs9bnR7nmOA0pQBAI5z4F64J/zS/N
Gb2HIvNetClRzubgeZwD8L1NlDU3crM3IM8VTtIf9GQATKUxLjv0FaVuZet6jyGC9FU9Rup5qKvg
MW7mV90K9YvcmpcKcEe3bmVXT3OOsWYFd3IrGsJdl1XZL7PUg8dgJpdYWu19ZTjOY7ATQe68Jrwq
d51Qu53TjeFbqe+asbHfKiqysMypm/0YjuULNnfrwYrdX8wjT5g8lJcmUIDnh4g3+iHSVt9ty464
JOOMs+6iZBE7YEcTNxHgNSM2/ki7QwuYWuSE/eNPh9ZoDL+2e2s7Yil46ZcFF8bkt3gj+3JT7iBh
W17aGbctLKuPFDvxzWFfU92A4eiK2F15MZaFDYr36CrGuXDq+RdRgJe+iqe3KV4KPTr0HHCgQO5l
+ksyj9ObaGJrLZb2eGn/n/1dkEs//QM34DiUp63b0AX49p/j/7T/X8f/n/3l9+r1iHLbMzdmYSXr
kQn7tRqn5qo7pr6zlzZwGc1V7iiY/H63yS6AIttrtbT967O8OcFZKd4u0XknyoW1qC29ulW3XBn5
P20q9tFeYW5/usmdIvG8VdOgNwirWyXvLASTaL6E1ozhxuFe9wc4Nn4utPJWLoTJ/6scnvSV1tYb
PUrVU1gjxOMhJTcgtKunblnITdtQEN1/b+e1PzBdg/X4n72y/WdTfkK2wbY7FjEFbT9N30f62c54
6M3Cva04Xe8D9h8QybzXFD0TF1VVHLwALakunF+TPXjvBgA6ooXeeGu5LoajKbyVMlNjsq+oiREe
H9pK2Rq6Nz9DZBh3PUeVwNMnZFkH+R1RTjnfUHfWGYtr7xL0Gomu5diYV9zqnLVH6kYsXAcMY6u3
nbjRmwhm938ddr7NdayoRJzL5EvukIsBVvfGpcgKJfrgHMzMrIDrdME1d1LlCiC69/W9h41YOs8w
XQzYMUDIHXPFEARdTCKanVLnw47JH1h846s2uzcQI+NznOAEn/bdcBu3g7ZXky4/BCIzL1Go44mh
VPNTFmVfFB3mX3w4wg7+RjFN6FhY/17xk9kZog8vddm213JZGCrDw6gEl7h0MPRFitRSsmF11UXL
0MWDTFY3o1f2F9lfdsPgaYNp5IQBGnCadPFkp2QeL9khvYbAOjb4UmZ3QIcwiLAwRjN6VWzxQWsu
VtinuxppzTnNEVUYwpxPjktlMep4++jkY3woQRkfPTO2DoQ9yhtvmsebvBbioKhxdcyNEmOfYIhP
aRuAeBod95RWE16vDUGSuE+DbdJ1Kg4MarN1vVIgdAW6DABquCM/UW2yxOmvAbQnuMHUDvLEoRqo
Hob7ucfqB3Nn8RBb4JF7czX0EUGpsFQfW3LQ60ioxpNwXVjecE+f8Z4ZVnU8iXOADxUI6iLz6ymK
IWHBj+PdhOAjyObfaetuAvzIXshet3Bt4kVrP8f31JJ+xbY6/1ZS4zeBX+TlVkigPHT1bd7xcg5G
czcsR3AT/DuoA6uweBBMqOwJSCclJr9L6hL13nz3qDVgCpiPR9io4q7BSH2h8c9A15qzZ009KGTu
AGZG1T5vNUAywPvEJYHWwqBc7AtTiR8CxXMujoaaVhrBR+aA5M4Kxv2QjdOLaTN30rTwwS25U7Sp
KMEGqOIlpgBwE1bjsJef0pP00BijdlM42ugTSyxvUAQlTFWXymDLw5Aj6FbfTeYEEFF2kWt/NdrL
Htn47z0/3UUu+YR8wc9xZFtdu+jQSOCtcxwDL1bVYeXYKf1Tj4HljQjUHHwFpySHt03cckTpsWxC
tPM2U1fic7ls6uaEaMm0yoPcDLJGW6FOTFaYPCCSsx0mBctCLyL8nipzqo7CS2scLFiTi58+ck22
4TRO71anRGksqMb6//jcDDCqQqD+P44tN//6agcfgQMjodVfbT8fkd8v4mq+ybOXdoqiB565wapM
HOugB2grhsK4Vz0n2BljpKzngn+z45XJnV2Xe7klP2Qa3n3X597ZspQ96KL54vUtksKu6J4H4dQr
Y3TC9y5UHhAUeZ+mpm0Ll8cBHPB1qBV6TAegvH2efBHMuIUOkvyu4ybhtdN2L4vd/Tq1+upMnPuo
AnE/IxSoz4VWR1twpvMqNdX6/LND7mWA9U8/E0uesnPWav9EiQzOzcsR5Edkx5/NwRbOyhkbcpb/
/ZJ/HVoRKXohPXjKqFEFmLl8yc8B5GY2qnuSX8mN746Kc+pFiAER1qE4vihDhIREd+5MSI53mb08
fbWSCgMzcr/bUPpiqZS5e4dQwdlRMS5JVFD/35tLG07d4zleFrKNEkxtgy8aWZBl788O2U+21Y2a
b80RVwC52dlGsYnBwvh9MhHer5vfMcIFr1SbVy2ckL8N1fTkVEzam6kN7ou5GHxKxYar3ifQMB2R
37oGUJUEiNt5soZxX1JVC8ExpmYf26qDlXkwQZan+Oio8aXI1HqbM9e9U2HtEjEgep1ZjUJgvcwf
+XXRmpi3+5zaEFCs2TTf8BR9CdrM/qis4EYlkBlCwkHXlDYpQ+nHsups8H0EGUho9F9i8k5BUZQf
Rpu8KyZRap6WFNBTNWRZA25YJqgFC6RnPufjY9CMLUxzJhByr3Ci6hjlSAHl3gILz1MwzO1K7k2y
KMfzEqac3Dt1dnZpFPMtXY5ExqO4zZr6Xu5LTJeYE6AlxuTxbdWpyiXBSYj10JrjW7kmF2oevs66
Wh9+muQabqiRn+Dj8/2pn72qkzu7hETUSrY5bQRu0m3RnQIHXf/0+/kedczPrVnaN8Gs03dOcKVC
iXQvUq8iRRSQPNEy7ei5vXZU0VGhWY+1XTaDipE75EK4UIPWytKnUZSp3v58RguUj2quINv99zB/
dbGcBA2ZPPjP0QZsOtaDM1X+93Hl7iBL+Iq/es62oqyxwzJ9w/YQgi2HV8YGiSAK1r8+KHd8f6X8
gVGuBlvPNJ++2wz5C36+fPJSLsHA6dVDG3X+//o3/fT+57jaZx7Cbfj+DctZkGt//djlx33/Jrnn
+0v7Kr9NALsiFd9Znasey6Wb7BCYDWEeuSr3yMUkT79cNd0edMP42yMjdFb6cctoAzs10Z7bNK7X
DQYWYYzULGyLd6tsJxh61DQO6sGOgnnneP0fynInPwOsqMYfg55iHWna+FF48MG8sT9EWffZ5IG3
Zcx0dEGYxrUe+5o9LShb78NWsMhO+pXS8CAHNGuCw3c9Yowt7lZukz4xz9wjwns028FbDdx2cD2m
hyaoKS7uH7VQcDBkfhCx08ugticnQX9ZU/VEQGeTEd0qTf09KseTQtZzKrFEnEAwVEvCr1RIOqTo
fffoiJmmeukxVrRr06XKnZow5a3wM7qrg6PJWAR7uaVpFAMyqSw9f7dpmLis5nLMDz+fConk+XkD
cgnfVOVO7kCD9t7NKK7qbkDKOd+39X2bmePdyECocxpY6AVT8nGmZAR4WcIPCR+VCpMVHHKwPah7
B7JDJ1YCqanpUW9oZZdBEziALYspC67NiI4/L49OOFpU/bMoiRav0ZiJrV7CGpNtBQSG3YzLGgHT
/7T1MwMJkKb6rsZFr3St4DZfFuAovMqp7zobXFPWwcURjGHu5mURZ0a1dydnWslNniDGXQKNAsFQ
+930097a5nNsdcaNbHKVWodLJmbsQttyI9vkwtADnTQRzEbZ5a8dEPOMqf3+Ytls6SX53aksDvKL
ZVsQjSvb6wy/mxoy1suPlDvjVC2Olg2AcGmyCKtfHEfxxzBKrmW1KREE33WaFl/JmX+JuA4Oo2ac
AZFnJ4FZ1Z1cuDOsf7BW1vanLZuGAhM3yPypqiQKksbAwPO6v0mt1Loj2G99f7aP7c1cBrgfRV27
LgqXSVuQ4TE0W5W7+97GIaneNmVmrqnzZX9UWfpxGTwnrXs7e4wOhrkmV1T35p3npcqtFR/DZcOI
k38Wwmpee6KWN5OZLdNC9D64/1GY8dNPpFCOsplHrzyQo5Y23hXxHYZ3/aUqJ//7ipqrOKTWuFtB
RW5vyyYPryZBsquelPdVEIqj7CYXDMn0FbZA1V5uyr4alHXfqqkcl5+SbSgqMiQJ6Zk5nFh7aujd
ZYXh3cHlnm8Mo38LgwZKyNKuO/mAk1SyChIX5b/sBgHzQOY+OssejPzu1FgzjvHM9VdOcbdXQs++
Qyzq3OEgVm+0yMXLQMzOndyhdcA91YrkjNyUOwCmmJc6Y8CI84YCOTbqSCUbxnqIef6mg3X66RsR
O8XMrHV2mV4nW3eiYgKcZXStUEP42LOkG8OBjLZ2ujrYGp4BORx+yxXUc3w1uxZtqJESPxDEQ10j
w1Ro8TKRC8YuM25ZuHnqs2C0UYXY4SmYhQQLqS8APPzP2rIJX++56PDyw1vDo/5usVYJMIe+kWvY
Nefkr2+6RSXULyWMck0uRlkouSyY1FI4KRtB1/Y7TyfjLRKAL+X0EH0XXi113irD7uZF1WfCLB2z
2EX48LNgjIzUQW7nUvUwmPmzuQiP+kVJ0yw/AW8ilEe21B9ZNWA3aJAEBeDu3siFXndixuCoWfgb
/13VM+8jTnUYGG0B9lHuHoYZhahcTcDOgPxPE9IcgPNJ2kHZ+z5j7oQFSQpnJHFtUojyLH7vBvZy
XKIyO9gn2B2gMEO+YG6UyVCQ2PV/pt78DKBFZGW9E9h/+ZZ2H+LreFP2w4vDaT3G2IFtO818iybT
24ilqjblMKV35ImTb+Tf+3O25Zr8D5DDijZmyLlScEk7qr3uN2lo7juM2m5so6wONpOEtE6alaL2
u9G0HzP+assSKPQRdaj8h7kEtIYxuQuQflYsP2kQMS+itGKpuHaWf5Zcy4E2bGqwILx3B+2mhWwR
1jaJLqOCxJdm4vTXiUGizHmzvRaEoqOtFSUPiPcTcKsj68PMI2VjWKdybMRNG9nj98IwY3ET6MuZ
y6e3XNPrGyS/9Y1X1EDH5WrheoO2kavSelWuyUXqBDXVTh40jKV2vlzsWCqjRqDDoON/vbAqzykO
cQ4IYNGILn+mXMg/+Gezzw3IMhq+mcGiYZqXGkV5OkqpOZWr3UzAq8idyf/5z8jr9GdTrnnaiL0V
Al4e3iWcQBbGUvb3s7B6M9r1pnVMl9p7eR3IRbxsjqQ4tnPcnmRTFViYO4QuoxFpazBIRwNbGfj/
DmX5K9PaBvdRo0ADtqjGvledXh8PKZAvRPKc04UPUZvYGMiF3ExiKMRarHw1DCnHI8aQ3WpunQFX
FCURR8ctfQObrq4U0yrMsdaN8Kf2VbdmFqOrwY7Yz6eXiQetWsC6jEfwjS0xnENKP5E63+j5gG40
PedlHa1glJEonavoZFMLcw6Dfk2+vV2NU37JNV4RhVdbvgdl9ajW3ZpHRkUKnchiVfcHcAPL1HZW
r6jv9f084iBku3jSOs9d0xVbkyQMVez9gBdLG27jDiNKnMCVISc/QpmgzwuXh0Zya+qavZ60SdkE
SoctzKBvYf+Dp5sfDTM7FFVF/A5Lorg1X+uxxrNwyrbgl+KNhdCv7PpTFDbqipcjyuSoLP0WQUbU
nwC/Uk+SkNJVVFKvYUJQBS3VGihbvB3rxSO6M6jCJURBcno9V/qIv7Hb+hWIitYl1jiIr9bhxLiD
h1UKn58H7xROabKOMdgKikSFa4pFaawRrh5UwLcG/ucTppn18JUEKLJVKqnWYrbcXQDrRqm6fadH
nAQ4dLFpc6bNCK14O5rUxYxPnruELjGCZDzWfjq8updni6bBjnHsQ5HuDGVCCKxQ79+Pyo4Rxbwm
//jG4DnauBP6/UqxU9hElOm4M2NPE22OCx6N8k3+8LDwpn3qXgUIpD0ZT/VEMS3uGS4ODGrBP7pC
pYtmvg8BBruhq+K11Zswp1A9RcpXF+At04jzcgXpid2ds2j+Y7FzXbS8KGsm2YoTXEq9/6hz6Eg6
t+haGwfMmqaRfGPk4JijJqZPQPRUpi0OuDY6MRTcfkY4wTARhc+pmq3tbkGKwFpeCb17Dnhf+FBe
V/gy4w+ak8Jx+S679mKYEPOwpipnguhlnfta2eZhG1wniOtz7f6uMlz1QjV8nwZl27lMBEdt8JcB
4GAb0ZFaua3lRZ8KHNZVKfAm1sT84tUELAhAasofB4tEuEZGfDA0Inleol4hLrhrY8r8IBoeJs3d
YoRL+UhEKZZiqmRbmSEp6Udaa/12rkXvT1FWbRX3KVKKYmUlebBpsoL4zFBsLVspT3PEAceOyGCs
abehSDrQlNOhV9+Z+Udrb3KGTd/ctylWrQ1+XcTzN7ZXvWrdAJ4FQJJrYHrcDU9U5BrAjpJojYtn
vmI0qK1n+KsrD8PUVTeJfJU40d4yFXU1gOyyE/MJkFhtUiQJ5itjfFSrfpHgvuJCDFW1fq8ZocW+
6Tn0hvcgrBugTuVnMr/Megp8LYs+KM7N/VZ/xELxcaBekqwLtNTx6IFMXXIbnehdn1ibmHqHkBlF
wHagfxG+AWFivyajdSkFSfvMO5k63XJtPBsqo3+e6clmwHW4q9pTMPcYyBbTDnteG3fZItpPv3HO
Jl79kBb9m9ZjKK92052ZMPLv5wXXWxIIxBqdRJ/JE7oAMtlTMwzYMOSaWDdlDxAseR84SaumwhRY
MZRDJRhkRaZWr7sd5171M4eAP5YCR6PaNrkVXPE27DakdpK1qJ1HW+S+UfQ8CBQwtFn2gsd95mse
Ce+26eJV2+bP1IsicuyYQ4s0xi+J6k27wUh48YmlMlpsWiV7AuZ/BZ3mrtrnwYZAV8cpuvvx4Mb6
Z6mkn3msf7S1gVlgA5lfZQ5FhHtXjP20dXOSBbFGLbubUUcUTeGLRhRU5MD+xqm8V5P6Ui+BqmJa
ErF/jNbBemHkB0eUyraDuYJ712yEYi9y5+p2iJJVXNpES5ZC3ToUh1LjpZBTI2QD74P1wlPTDteJ
dmjy+NahEGNVZeUlT8uv3HAOdW2/tzETL2HeRW6W+6aa7SlUIR4UdPi1jAG6ene86XAzC0FV+zUV
6JveSCDyjEPq2wpu9LrSTSvFKoQfGMqHC9koCgYK0WNjY2IqpXeOvZtE84DNG2no3NwRBdhZM5HM
qHgshLo1cfXeupFN/TA1K7HFZaaUL55aJjfDOozchSH2azAiaOPZ0zR3mQ9/Blz4/FEK+1kvp+tg
r/Xcrrd2KM4zaM7UhjzX4j+p2fa5BGPtli2cwVIno2a2hzQIKNO2d2Os+G6M1/3rFFdvXpg92FV/
EjY1jer4FHXZvqUGJxVcE0nXbkGygaYZThHgQAraAKM1meWnFTNwpfGNhvsTqryV7eu2HAniTjDj
4EMDDcC7IrTepk684U2dr5xMeWxdQDZdrL+2efoxgtMzavGKvuwPZbvUxRq7eYgPvZk/TMjI15la
/qp64OUxHKYhpaKa83FvYiK2K0kDUPNnEDtq5x0JSGBq7SHs+yueRngIusTHx87505otaAresHhs
Y/VemCB/ASivFHPE8lItwDZlJ70rrilonpU2j9bG9LydsL3Da94C6IM2dCiF1cHbTymWnyiPiPDR
xI39iClGeUE3TAmfAzZd546sAiI7RIU760PNu1Oqji89P4qp33NMEQakz+zJa5QjT757isuqVd87
nPrwouFMX1r6rkvGvSiDbbtvx2Lbclp4SDDzJ3coVuT2Ysb/Iyhgp7rERKn2HX5qaouxmPBOaQnr
szdS8inFdoy5e0c3+JNlWCin1KcVonm2++6ke91d72Zr/ByuVRe+WTnzRiRkWDeM2auDph4+aTms
Sc3g8mBi/TlzbZARABtfMGxotJERjdi4hkqBcb8zmWccPGbLZX7BerRhHBCrxKq4XfpnuyOoPGeu
WMHhuc0S0a5qByKgalJwZOThQ2lnf6pONKu8y0a/9nocIxEdNpF6GFTvl2MwiJwiyNlFOByNllF2
1Qdvfcd9N/f61gbm7bTD2SB6Bzkl9UHc2UpGNrQOQIlSOwVy9xkGIYVOISE0g9hhMxicZIfTiOXJ
zANdy/1edzwE/667GpIx9/P7NocRNaSKutUNmA1tE//CAL4LYNvzgmMkefU+VdH3Jw0QGbMxa+8G
3YNiTmA3vf7N7CCNT0pM3Uv/1rTeNhxAirYxHsVe6vkZIYKGBEdGYbxfqAo3D4Ow2kzWdUhEoFfV
nIh1us/nwT1gMvnsxMB7eIP3Q/WpdYyNp5Hbs4Svk8QnUylxmBthKCZcLnX8S+Px46NOoqoJ/545
rk9hXH5hMhqtTK0nrWQ8Bq2LUUnxW4Nc584NKgkNR7AgdvHnLM59WB9tBothV1wGj6Qh/iKgrs4I
iJ4Yaz+5JC3WVrh4RejiY7KYAaTuIC6ux6vGnvzU7ReHQd7mNgZSSQtHtX5O9Zq7Y1zbzazeWkMu
GIxn6cp0GYPZGXUbYfw1EM/ujla5ELIsAe9NjI9WOW403RIMrDDNiB3YDnZ/p4yiOsRKemeEDMjx
pC10q9gZRKbqeh4Z0EbDDpG20dq5T0Do0Y7C3/CtYKem1OxFWs0dwEWjfBH0e4/L9BDYhsAZuCNb
eckrMGYg7s1VRrXtfrbCxm8hYnpjsk5m69z0HrWp/R9LucFq+RRjzFoQhAb4SO1dWm2QMt4lg2lu
1aJ+BbJw0xczxOdyQTS/1SbG1cLTEOuX0WNlOoyEqIFyCRKsajVk3FnGYCYpQS/cHUVLFtaQzrhO
bMQ99oQqxHpPehCQwzjh2W7rW9OYHnTVPtUJd2DEGU5NTCXISv6xnGDwsw7icL6JNHsX2+JtFjdU
zjxmVKSu8AWpN7nGecJK/IISg7KRmfm6jVapm5YQvPWsQOZbatvW0ENe9PaoaFsbw6OVZyn3Zmlu
BwC3y0OqXMFBRQo1UUC9W+hyuH+kPNgU4wg68HWIjN+6rUzbQB+AJSMhhWjI9DTLwNsxIrQ8rv5S
QTvAwATbxAj9CmP8Lo5gJKXGl2F3xcoWhPstqEk8NwkhWuAFdfUau6oOVc7xU1xOV4rHVeJY+jsB
lz94KFfHISVrrZO4n7AqSnXtF8C+3KdUBgGloflqWlrLBzYxMWJf10nsu+nOtODSakLsHW1wGQck
1RrUXAs9pXtJtBocdXdUYq62sjFXbVY9JlmBHMm+AYzpzyXj57HzcPUlSLGys2g34jgOtXO+2JSw
V+bnpHkfVT4nPoVsFZdpf3WK8dVpxw9Iovt5mta2rr2VIragJY8gehFfBKKx4JOMxZo8iFqZ90Pq
XPvWRZaR5OfB7Umg1CqJbO81sToc7XPjIeh+9aYKqhuGKA5iOO6oTuCLqDhnlnkyNZtbN+zwcyKP
0ajObcWsYyiL0Y9i9Q7DkUd9wBXT64ttGE2/osAaqAV0riRUMHBJApjN84vr/XJthSIRfWHx5Z1Y
d13CAJsBJvi60E/00p+g2GJzvhqannxDtFOq4lxkj2DzPJKdwZ5rct1UkbERicZMbNDoqsfFRtFt
Y+3etCHAToJ+1C7gDe711JwUzmas1Rcly0i19PouEDD3RIAZXgYGrXb6dTh0H1FN6b1lHBhftEXG
AGN0VhajSmZf462aHhhJW1CHM1yqYm+tlYPN1+CHkHnKOqA2t6gNbe26yefkRC8Recpp6vO1MsAG
TDx9OjjTc2nG2SbQd5lJQrpAh4oGNdzY+MCUZv+SFuESoWbmHyT81zy7WfNCIFfSaERa8atTdgki
0slOH4Xg7W3h6r2tRoYcg92RJmxJD0eYRHuOB0P5swrwyEij6tKF0dbASGTrTeJYpfrvTEGwGyWQ
3xfeUN19UJH0SEK83CrUqKxq7viNpzjMDT1upXFsL8W09aAATxPhduq5aj9IQ+hsJbLAGiVCRlYr
adH+ZQGxkDj+LIPspDoKUPOkwlkosEg9xe0+ArCxomjJWTWl/jkaYKeyR812Chy3tDdHU/bOLIif
eFTzGNVnWYI6hdf9CW/mnRH1uP1/dJ3XcqPM2raPiCpCk3aVZUmW01ie2aHssYfc0GQ4+v+CmfXO
Wu9X/w4loEEJmu7nTsqM7icsh3H2TdM1abC4EEzXKiLC9WHgacqtiOBQvkOJgfrd/SLf8j7wiViO
6aMMgs7zzn31jeE0VpiR4DNHlrxVXbtKvEv+LCxRHuPUN/faHLkcleM5s3Vc32PZ7uKYeZrO2L8s
+1fuUWggkOrn7tDZVuG45zhQ8DbE+DY6Eiv0LTVMbUMC1v4VIWmw6lUAe+jTH27Ks27Utl/cvGW0
CTHVnmCcEV2NdOKUpT7TVLqowGLAy70JyZZar6qg13zXHfOHMuBS5XAmKNg+Ffx4K9lbj1qWUjIU
1lsHbmmEfbch/Wf2U/HDc2SLl3ByDkbGAF2EhPLROzECwGmPOaxn4t2qWguiMU7CFKwe/Ch8LL/o
eAOQnx5l5RB1j5lgpuZU6GmSnlgUob9FFUENo1mQB9W/YECa7eBwPSRudwZWQOinZfciC5sNk8Bz
Pzu3jtaz8R5K791t69da58JM7VeyL55NR25ESE4hEcC4gBMkO97VFXcLsi4Y4ofa0t/axv7Q3I66
Mky32iK7LtEpxiQ8/90ptlBMdEfV3qcKH3A6AGhws3mz8T2YJ6+eFp4nnAqx1D6npjNRuKt/lmrY
KVd7zYgkXrmR1a/7goG3bsNmCLhaGMW0svCRigt9ZYvsrgiaDymQUETthCkl9KeqfXYzcbJyp16b
WsuYSkK/1zGoHhJN24g5n7f1jS1ScKLok+JnlEcHjCvuqjja6an9GXkVdaoKFJAkVaIU4705lvep
Q6BopbJj2RGZ2urlFlb4e2rU0EVNErrteJukAM9JA/8tkBgH21s+wqmNrm4sIQn3Z6kZ+Ds5RrRC
9Bj01lPQIKEIgl+T1F5MooQGp4hetPQHnonSnsy1FuqwsXrzfsR7bGM1xk+3bY6mHz8XPcg6CsDP
Jph/7Cj7MRrdLZXoqklbwP2q4DvH/f2Y9pcigZ4XhO8MId4JVo1WbtHt7HL80ZazLk/nQa7lPozA
qcB73IRtx9h8rlQOe1C8aGONlGb12CQA3qSaEP3wbRIp0lqe84w4pcJ+yr1egKBr36ewP+sKC2lf
Xky6cOF6+6YovHXeY3Inm23cx29xVon1L2WXP20r+wjKEq6lWTzmuDU2bk7n4lSkLdkN9ninSfbb
gPx4WE5otY3yhM7o2dQ6yOkof1FZHMYeW8KIbNAk0SnqtbLjaoRzPglro4Op4sEVogWR/VpfN9OQ
kJQYp7spdE8oKN8doX5k03Tt8PkCVnMu3CE3J8WtTWs3vizgYHrh3qyStdu3EI410qKS6R7x0h2u
tdNe2dbWxt6A549BHmW29kzurm7SuwOZDrjoQwMfvBaTdb5UaflPg0vxxqWesrIY0XEVy4uVvbYi
3RCg+lBFzVvUAYHPl+A0EjEFsUTfhQ4XCvqJ+ykL9lTE3wK3uadyew0wymeWgA4tU8aWFKJTJvLn
JjK/54MjmOhFDGvRU3k+Lk+i4cEo4+eFKhDqFGUoHpcHZmPPhGq/lU3yk9nvCyrQ5ohtPpnKU7BB
9/Jml+eqDL4zPICPETFECSjUnzWAnMogbKUd7XTr5eYBlhFlvWS0GDKokHxI7Vy4pXbPXPM25NR2
p9bdkZctN4Xt9MzpB3+XT1jRTCJLD7K6yEIDIOAEWy/VfjLvXY1oIUQceIdh0tBN5lhWEpIVDl54
18U9k0acE8D2tXWZ2MQWj/Z+rHPjTstAsBRKBJAIl4maF+nIM4z9OPrqiDwuXlUjGUyDYeVP2lhj
Gu+m9X5Z/b0NG/qE+7LOgo2LhAMj/tLkWdUQNu7mBVkGc/rT8OaJGDNuAiwcdxjXyh+PhYskHZHT
D4c6siHgn7pWqx34PrvJYKDaioBKHyb2TG1ep6yq9x0j9KrnGdZVFCDj5pl84fe2yWZlF0+fSeuP
wuj8vRv8csnsXI+Z8Q6PjGdNDd0t0UVIznH2XWsxVC0shvZOb3wF0uOmYYSdB8GHlYh2TYnI22Ab
IHwLE2dd8p0cuiVP3cX9PGSLtFPkwuEL3J+Rb/7saujbI51w0AZHnJgxSKdi1fjmzU8x/bZ35ahd
1Px28YzAWA70qR7ne997xT8P20NJssQk192YnCfdecrLa5mIbpVk/bMMQZ8zzztWpaCk6V5TEzW5
631Wg42Jf6geRjt7TGbowNdyyoZDdRJ62K/ryuKO8EmBR1V2Rz6G3KhQDWD4zYbBdc9tbR1lJwjU
sZm9HawwEphNwOzQHRwJDLfEEzW1XBwaw2qb2OW1Srq3IZ+DFoek2wdW/quPp/rS4LQRUt7WbWbK
VujzgB0t8AHL2vqR/haP7sUPf5m1BSZbkYfmMeEsY0/SPSbPef8aWDHuQh5ztCi0whUS69XQ4OUw
FMPa8xPmzq7dr8BU90msG7fUp7fGO5bZLSWWIScfyohPoqX64nTinjn2i6Pntzr3sq1WiRiiRfiG
xwgSds/co2bS1xA96AZn0qFL7BCVQ4pU7Xoue247E7G6yX9szmjrpBEMaafpniBTjjJPFljYTvec
9wklf95Tqgw6wBUsVJC4g7j3zcAcTiN3yZOZt04dx0DR1L0YGYaAuoXlS1eU0KooWNnlZ5oovF9k
f8hG6sxGZvtHUxybvGlXYwgwVU8Un1w3fW8p8vG0KbSVhPRQZ0V0DJNuHkCb320kLiuqlSF2J0P1
oOc5wIppfxQz9BT8UFRY1kaqMXZtzjU1S2iy1V2INLBlMPIYOFyVsqDY2eroTrr7Dn3dGo5KufWl
jUv6COzhzIk1raLiF09tD17GBYMzQrqvIlwqGN6thiptHxWZ6ZuaeKPZkP9EXf4S2mqdtdRtBhw1
jJ6yJmOp8ph0CscPngiREsFatbF+aXp9lzOmXI0uyul4IrFc6Fe/FNZe6K3a4RB5nFTirpxUbiOT
wJYp5OEQhqI+9dTbUw+Ce5IOr46EZKo330DN+P/lBPWHimwQ18ldVlBWZ96KT23iEL3S7fBiwEVC
yfjcuOCnqqJoX1qDhigWP8jMz7dTY/Ew7us3LHq20p7HnwXSuKk72ik9aRYXr9KZrINrFrCZRTHe
iXrGhCroNMRvwOFz04pxbUaeONqNrYi4LLReIMCuKQRyozHNcuzXPKvytWvIYI3lioTLieq1TNZE
tkkMoOZb8poNvEU6cgtbWWWvhRBznoI62yK5NQ6/bWA0ziGJUwhM3PbIfF4rh2+sbN4SPRGVmNCh
WwOScbzuZvs2xOI0P2P1OZzC4lGnhMIVJVcB/8o2SmvsvuuK6R7vbZTjjqCRDtSZUZYL1rN1vLJY
J2F3EEzciRfOiVhthdwDFlt4xOz87lJEhLeglX3XHdE85Waw7ZLxZvWoLju3+1YHaD2hAVV7SRAN
XXRzHeKJRtovQUoQZZ3wo7ScduN67V0Ihkrh0DcxRglHyuZO+Yl/Mz/RmDx0eqsRPu2hgOk8Yjck
wgRVwqc1qdCZhI20JGxKrmQ7wG6NGwnVf3kRY0N3M0jziFFJMTGssLnmRGl8DqH9rpu/umH6xHqG
cAuMwm31MNWOjjNOQB06eMd8i6OF6ez0DAUFkCHuNTUiE+oeWt/d92DMDik+SdRt60j77lfC27ZG
ReBanBYXkD93m00e6XgCTAfYa60bjHSY5yDuZcTKvHaPsY9Y44mRbnhsHxMrGO+cQAfbYOojJJQc
NyyGnYYXPDzk50bL9F3lPeBxwcBQH1+7wThMtU5VeKi+NR2IiNM3azOU9XrofYOBYjbx6cNLVDff
MweIzPpldvGDx2yfSTBPxa4boBoxHWgHAOjI1xizHyp049eQPBKtIMyacKdNX2ufVdF9t0JyvbLg
krZwK0X72XsU9MuEEjzsypeGogB5bz6+v9Kh+GF96wKmhwnuDVsEOu/arF6L3PE0uEQX5EnyqIkS
93x75JKbymJVQEXZGB1zPnf2xK9L+aVb/UfT6YxYnP5g0PfsZ9Ptvsg+4G6QXon7KXgvM2PTrZ74
RglXVZRQfrGzfYQFLmTDTaolh1wn0LkKrAdV+8ldUXNtW2oT8iOvxtKHHggIbijf3kZN39+X3taC
PbvxBkHaRvs+jsWVJ2zCKNhaiRL5XFVIeCDlbkxmwW7DvIPQNgjyU/mZILJiqpA8m7ofrCNF6TUq
7JhXFE6ysGiv0kGZq/2k1t7/0MID6KuOtZO472pgtmmQP1139mYRTI2qGmJdx79i6NM+9Kf6Gs8L
m+pbDpP2btnkZIooIyoPZerwbes5giYYDjn0Rzi5Jn0pweqe5uPiX3XjplT0w0FpvCRtnHAd6Lca
e4mNYZruOrQOnuPYGzH5tzCOBCo3atpFnffbKmAik/foIJJVNRTqqIb6pXPLaW8mVrztqux+gDIG
dgw6Z1WZ2nPzEGzstSk+wgNYLUgcQzj6WFT62FRQHd5aVd3ed6X3lEl+UDllq7w0qvvGb0oyvHce
D32vxJOlAd7AdexaBSNFfsqMTTR89K2Bi7gLLJ+0xqvlwCws6x+lwskFRRdDoXzrV+41BxHblJOo
1wxatwHSwQ6IFc+cOWij/0qqcRM4XUN84V1atcMO42+Yi8G9P4WX0GGuwrRsl5pltO61lHqM0d8Z
5A8wyBm+6HIxj3K9B8OqHlWbUoZxwtdsBP8UPJdCHKQrbfw1kB+cBJZxH9tWt2lkHu60jGQEZXi/
XBuOZt68Dk0XrAQ2yGt31NduPdI/W9OnGLxDZRGTnfxyHS7QKc9+qgFtre42jP00QozkGJ56q/xW
pZApGi4us35Bx3HyKxg+YRBtg7jCxaM1V64vfs6KEwbiuJPUvmmtA9M9mzCvM/CXbRc6Rx/Kzx1C
xW/GHDMelhpoe8EP4IrPOkNsiY6ooPi6GwIPU5skIy8ZnNp0ySjCC+TOKcZrZ4Ee2CL4Hj3AQKFX
WQf9tG1NqPtddRnbNNtDyziOXXAlLgTpC7WI1Big6ricMxzHWy7tr2oaLkK0V0ap2BZHpzSgBVen
BiGo3qWi5eqeR2fgKFcniQTD2TqncmIdlN0cjYEc9Hx41sbJuLRwgUx4wLsiPuQVQ9zGt77M1GpX
0qlvWtFM1LlSHgb8bibKTAXpqfKiUwOWRs3t3RRNczYIi00ib9xpTeNv6qlY+yLiaokfM5wZ1iF9
fVHtsVU6wpnkUZ7qJvr+8kfmECcWDBaJ09pXaLfvqUg/miqauPrNfa/4X0RMeCF56ztnqn+EFkXI
JJnl9AkImkXGk1l44VpgUUaFAcTW5mfuqm4H8Yke9i5pkm/8/0/uR1VW/iakXkCZlqJ/7esrrWda
ZYdfQz081ab7VWbNzRvrZ1CIYG0mGj75LsFZPo5SKmA6IIyZvQOOqpEa7Ago2UQeeKs2nxRTfh3U
2Q2sE0ZpH0bQe2sl4YnNaJZskOczU8s2xO4cu8HB/OFutMa9yx0kw2Kf03EHjvZmtfEvzM0klWc1
7AsdWhvy96j6km59I2eKarQsrkrsjIAnJ3067sr+IRcd7sfyw0w9uOnDtvViKHW6KMllQHdazvEz
2gjBLjA+XfMLQNPbRpN/GaCkbaSBNQLU61jpcHr96G6wJ2OVxNGlLDRSK6387KBWS6XK981o61to
czaji37dSmdv9EOI21ipiGBRTyYnxmGN2z8VdxWT0hBFJ+mOEcJrXzX08PuxTL6iQs2mU83Rkhrf
m1RO4VDFYXjLJGzOQBv7V2OK/BOVjfVQkz3u2bGxHVz5EpXVg9USBIFNNR8j3vQ5XFePajl6b/vi
pEyFFHD5Oh51gqus9Iyn3iP0b0z/hhLEagDEGAh3gjm1V41Wbvvy2ky6cZJ5t+ulFm5UyqCsrA+F
NBi3UhOOZcy/N8itF02XOKcDCiIlt3rZ3IUewe2hTuwCjCPD1+qtn2nIlbu3bKi2VVczBGjCB81g
0N/L4jME0FMJYZR+qMUbbTTfnUZdhd4ccj8bt43BeDdrUod6kIVYKMORJegfmtD6KMUptOg1yQl0
gcN++XAcCmEjc+/8LzJS3il+CeW9gqDsB2Lg0LScLCalUcgwYgjNK4KVa9Tr17hvYXsYxzLM8p1B
ecDJnYfB9GcqD8PRUhGkOMJ1LSvzVg/xCwxLhqP4UNlNh1BDOvdysp4DK3kS9Ck7z233aTXt/dK4
C3iSIxZdtwUAGdGU2yShGkliZxJXK1MN1gYaJWteyGCnhBdT51TN0XLHRbQfO2PnNg2jEoqNPpkF
q1LLzmKoPoOk+0xrsIpkWhnqKVNty02D5C8o3szI+YwH+6vtCvz6zY2lZ+Ue83vwshFjBcWs3Yk+
KMkC2JeyonimXa1ieols9zVxh4NuWkcVMVTVGvOM/Q5yDwFHp+WBaNdeuzr/MoS2VXrJAwNriM4X
O1vxhNX7j0piG5h+CEuQw5YeKeo+Oi6VuKwpblPgb6pxEvuoMb755LAq5X+P2pkRH0dnrYdIAdGO
FIh8ONs5uaeFSYE7977puLi1QXHF8KiDedU9q45aTBMihi1c54JwjEC7oHzKETKs/Gk8y9bfxJNN
ihJNQEzOFj4pwKzezvaqJ8vO36uarDJNd/Hah5Cmdy++oLxs+cgKbO+5bwwGbPaGLhcEGo8EaLji
W0pAJ3IT7MVsq3qXervRYKkqUkOH2Lw6hktmKL6BCTX3tgwO8yMPXOA2ydReiUiiTUfqEyj7UVn1
vV0N3hqskWk3oXUrTVkPWevUWwmnp/dgPg7NyWxBg0PglEr7iZMDUY/UVld9hYMkvFTT5a/twcuz
zGBe6h4pwdM3xkbJc23at0b7muuUwHBFmhXpew1hd+07DEoYKPaoVWYYED+pGNsJPRwpDjD6Deof
yjN2bSXOrevih1KSDJnSZ2No4RYUNNvm0peiuRhF3F4oQEzAer12gD7Sr2qtHI55LcqnRGjpE9Pq
+fWyoajRP+JTxGPTCfCCDKLQWFe2Xu//7KahNnRbYg3VddkEHQAcwhbf/54k6cOEftwbtvZUl0/U
YdQTdLHnUse8Y9lkEe96r3z98LvB3CojwHTHp402f09EIR2Vfm9qx6UdZOvhcVDE189nXRZoSw4R
gkpgaz7Zsq126mYNw87GxuU/27LYWxuY+lyXFnh3jbBdEgradtpfxdD9WTC3e/SE7O/+tV0wNsBK
pwfQ+k97Qzm4WIgzOKl5/3dzRrTafQjDaDnpsj0rRqKnIvuBuciuNFXwkJDp+aICiFNF2Td3y6rj
F+mcATdt4yFpX/wqzE6mopYow77lydF4j2QgrDPkN81ausOl1+l8l0PHyq/XIWS947KaZH6yR9gg
Nr9PHAb9maxCimbz21YZrnOp8bvp8laeX95AXcRleac+JrJxCryQggTN+1blB6bT2npZjVGeXnrf
/JYrjc+h61dLGfXzch6DIyllVOq8nMiWkPqU9IPdsrdJ7PUIpxdVTVY8Lgs7U9Uurbi1sMqKonXr
FHhd9Hm9XnbDaC4eecP4UJHBTC8+t8njKYJ1Baj19zxpPQ7MB+SeIoW5axorvlJij3ZFP2QPQPAz
c6AsH7GoczdFGHdPKZaamxpXheexUs46QH3zwtirWoe9k702VN+47+z+Fk342bmZ7b7JwZarTGuL
H6IqvwiVRS5ZyZvXJfnPoZTIBhPrU04Q2TOv+NUMjChyMBUQjmLd6SUdx6Q/BAMjmlV1ploFJTfH
hUY4CfQDookZ7nS0nop9BBbyBRBxsppJfWaV++jC8P+I++S7J6PqXWdOwOit9r+bYLerNMnGXVyG
RKP4hnokTB5fzcylC5oDl5dtYVoiqZw0Bj+dUo/LDiM0XDqJoNwuq8uOKqY4lISZxnCHU/1uV4bD
1oFitllWm/kEhWt6227wcNT75z3Iei6gT4Oj2b0qovVUufpOswxciOc2y/l9MMH9oOzu90dddsg6
aPeyBtNamiznHzQdnn8XgfcXCj4bivTD1KXERQKBXkkLyg+tshMiQcvowm2mbRttSJ4xMYjXlWE3
P/JMuzftsg/BiB8nL4h+qdx+h+Dt33rH9IhAbpDN9m5GVcVXJ00W1sk1e2/H5LXj/s9NcHGre+uD
7s0usHKJ7C3qAf6gKZ0epVs63wfHLNZh2E9PvhEXO9/JsdvJ6+4Odr+3J7U5uBJrWm8sleqvMAoT
DJOiB6WnT3IyzXurzDFasJweaAIssE0jdc+FA1AUFul9ytRpb+G1cElTke1bhUtKJgG48rQfL6lt
NXtLwiqQAvC/FUZ+MdrR3ONsE14M33T23CjuOU0RAhR0uNxldxLSyb5E2n+w7CR6ZDTCkM5wnZ9h
doevhPPZMA9f1U04Pi1NY3vSqMr8p+nQ1f9qaiFzftLJ+N53jU3v26bPsKeSM9ln+z7A2xS3ZcoZ
yzYKnvtOlX207YkL3ZSVDuoX9I+5WZOsnATT1oyn/nFZEC/rri3sJHbLqjG3MzqUuKFV2vuSro3g
7oRaNq4+4dGM1fD7uCihqOyZQXUHCP45keaHURWVfrj+D03pY3uDTonZoHcoSFGBY9kjBkaX8Gjh
KryBtDNsl2194QWPjO7h6OO4CSZEu2Wb21ubfsSeaVnroyC/x6LssKwtJ0Kf5h8S0vOgM3OOZWEL
OyC4mXvo7zb4nBVQrmMe23/agX9sTKztrsum0vcklm7VoaiIUB+yrNnoZg+7ggJKs9MSwX9HHGS0
RY2IHlObUmpZZn11eSxABJg3UptM17/Xa1VhwEcd93fLZRXjfEpN8+LvKZYdhR02VwdIHc9pDxuY
vr4awagflsK91DI+BBfm/2djaDv6QTMo8S8HLg2XxbIDHSpw8HzwNJXQx1PfOYbzBFRFlXXfUf+5
hrmC1oJr4A+qhjUgj108mCVGFfaEHqdoARwtV35Js/Af4xDhja+opy/bc9d/xu5Df/bn4a5SyGK0
qKW9LE5FiSuUPZI2HYxSbZftbcSMqG/LGyiOiznRQLxqAnSZ20TOGlGvnWqXq2m1vGxGkkvl0GFl
bmunZVOVpOxd1n+/XLb+3d/5CNeyXPv1r+3L6r+22aZnHHOVbnuPGiq5V+MpMsc/C12vH+OW7zoJ
+OJ55NpvRoL4QC/T8geg3actSuddc+VrYxjNUTiW2HtGEm393ML1Aw/4V1EYwGcoPKTp0Z+GBr5M
VRbfSLwk1JgOE1aGtq2t8eThshWMibWBFU7/J4f7Uan8aywx9Wxr8y20ax0GaeExY++1u/52MI0O
W1Ed6H6l91Z4CHLJ1LpB2uWZ+XvpG9/JJ9eeMMwuTtLEZjB2JwgJQ7tTeZndOh0QbdQyY6ch4frh
BGtOkG/bW1eF5Z2hqmynIxA7Fm2Yv3rjeKQYKd+N3ipQPQXBKY+65CkQ4a/l7SbT4x9UQ3F1i7y7
D0JQhmE+YP4cMCjBtBK4gdIJxR47yY8ES9LLsrDk0F6UaKHX2h4WBxqzdAVB8mKZsRhWSxu0nPNL
aNpo4MTpz+o/p1ia52V5y/OsOPw9dWZBCxZa12xbhTRgGKYjvi3+/bImUwRoboft/bKaVLBYoKce
e6++dwEEm2NNBQR2mB6vC6VVt7EDV02kUN/dCdw6HrL6vcjyGzSP/icRzZeW8ehX3TlIsmRIgn0x
rQoPmcBKYyI/l6P9EH1LPsCQ8UIxy+1zdOINOuXZXK5wFQ5zplGuYqKl98vq3x1ppuXkIMOz7Ch3
X+NXrSNG3MKQ+uw5kfJ3dQnFtx+c+hhZ7d2ytiyWJvbcbllVs7pI9CH1ssZ9jAddO0oPXVeOSp1Z
eoeJgon4ahPPu5c2lRbo6yyjJlrZNm14rP5kSq/d/T7ENLJ1ZYb29Xdj/qd7g2QJu7LdRwRDnOSf
9/h9fB/kFVcW71FDKTgNZdPv1g087KcwzeVTME85Yr2Cq/PPNq9um01KCQzqDpZwKFfMh0r3vLMy
k+qMluXGnNh+0ZFV4TfmPJS1i6VsAp/c5UI8LzttXO038EDKg17CE2w6q9xLF75r1ljhtzgo3G3Z
YY5gJgM6KuSdhOd0SN2G3HmZMlg2fhFqXzvwteBLdgxJraqxX3LOtYUgm54H24o2ZZIhIIIp8Ew1
cztwrgfLtuznqQoonLomM0xEdszNMXW3RJOslr2uBdI5Nm5wBp7HYDSOs/uydqp7F8YaEHoVfyg3
v6tkYr9WVumiqQixA5ny+FZqFBDmBu7/HgmWWlNU96IP+CK/j3TosdblWJsPYEtU3F2VvfQZCiUM
POPHJAjwjTKaAogkc/f96JinhGcEdJi8BdFOijP9W7Mfc929F/w+WzdNrcciI/4u1jX3ZZgti/Dj
XSklvH3dBtO4yucMhtYdjQtQZ0bhEteteZOEwX8p58Xvdk0lCrIttD9HLHuacSQhuRcBEYSI28G4
tzAS2yfHaqPn0sGzIsbobbusLgsaCNdpnxjZzyogjIf+Nli20cAQlAOpgPTHwG8FybRdeHJkVl36
qM+3aZ41r2ac/Fz+asP6Fdt99JlwrVJMHwm6mI/xsCo6ifmYzKWmUCWifp2sGT7ogy8hfx8j/cxY
mV7+5xjlwEtJM3lCUuWfjGb0T0Ce4Fu9CSChEhnuUp4NFWnY7JLLrn+/ZBBsbbQ23mWDyltCCgQ6
PlJ1VzXfHpdnctTHEBOGla17LOW84e+iyWICgGG9vkwIabftQOJ6HQ/WuZBmuo3tRLshkr/2XIWf
dtw9iLq3bugWJLB4/X+aBnl7XYauIhoeSj/+0/RfZxWTTsZ6oVLKiO9mJa1velCVL2H3Xytx9250
jvl7j+H/155/H1P6Zb+vqwASyqQ6ksVrfeAZi+IfQFQX2+VlamAIEM+L0k9wmPSuOr5dpyqd52vL
S4kHrUam6v9uXdZxhq/uJouStT9qd9IOT0hGxD4DKr4Dldfulu0I3ymeLhuNfPDwRZ5bA/r5crW0
ah2jtQ9Lg3rZurxcFsqzwcrcNlmVOGf8ab/sGY3wR+tX0Wmkn38IuTUO2UBhzsiVfAikIR+WV4xC
XxvA1Lu/24cgNA6eBXC/HPq/bWGb/mnb4N27wuOgxXbYCy/Lwsbok+soF1tX5XiXNC3a7+Xl3zb1
CNzx7zbLbke3MWvpCJaJoRmGLxrm7ycpG5369PzS1GB8La+WRR3y7IKeFK3+butMb1SXv+upM6W7
JMfHbDkYiSNOTf86D+VKQJq6duiuPDCy/zoHAyd3LcdBh19TotXCrq/z4weMDORDqEfyQWWji0Y8
sDb+aOb/vePQdBj4/d1aWpa7AWm1NsuBywJrZflQH6q55bKh7uGHOQw59ug0cpJmbhNw44UwBLVa
VpEyFfvawmlpWTUFklENreZ5WY2deMMD0nwpfdN8SHPxsmzuY7xbG0GGXDLK8VYbQL1MIdzjslez
9StJmtMjQdniuZbT71P7mWhPfdKW+ClxEIjHuMVXiPno/LGMDDfBwtas+55cpZsZkEzyfz+tmD8t
w7BoB5I03P5+2uWUKZ82rzFoVqj094sTes7jYtcUIbzo2Sz9tzv67Kf+d1XVEUo0HwrNsnfZMQ0Z
Pfuynunye2Zk8rCsjbk60VUi8cmMrZ8w1kUWGMcPeLsNm5p69nao3REqU5SvA4wK7guGQkQnBTbw
Q4V91tL694GuFcGdVt6c6xE/2FodP8A3C5la9I8p+RdnDORPrTZ4N93k7Ud/QHXk+w+qS7/V82bp
o7OpUuD0pk2929BYyZpCfHxe9jZOQibGmL6GBuzpRhCxM/Sad6sQje1klQy75SjT7ClHtkly72uZ
/zol5+UtPa3Tzzi9ggDObxUkCUBuJbX9sjqm4/eJ3Fk8rOrypQ6D7fKWfgM2ZkwkX7ddZr4KVGNp
7F2azALx0HXExQRZXUjKdi+9ssFeEsMJ4IWK53HMBHZD/+weNDgMfw+ZpmmkE8Vi3+bRatmoTqLu
OYza7pmgJUqHGeTQIGQVyxsCZPrx/W8Low2+9YmVXZb2pJ7Ue6tDaLmsVvMJZxR3PtdyTF/l9hpP
EX/vW/a+acfqOkj09gwAoNpXGnerjklmaznhZ/TYRl3xSYZTDk8wnLMGBGrbqfEQ+vfJN9upP3xL
k59pYEJ/cdSbZdpq2+BMeKYa6VzKyVBkIPnuj0RTm6Wp8sD5zF73nqaMbLhRj3mS2FX/NJV+t1re
z0GkmHWOeg9KqIqaGhiMaal9qhFVbovY8W4QBy5L0yYxv3eejgbRdAw+FBWd5TsUQa/WLvOo/3yH
lDnU7+9Q5Iyplu9QoRr6Fkv1AX232wUqFbv/R9h5LcetZNv2Vzr6+SIuvDlxz3lgeW/IotELQpRI
eO/x9XcgqRYl7T67H4RAGhSpYhWQudaaY8ZyNK4pDkjmKmCPm2i2ZZTOVV9Wb3pd/RgdHU/7pSlH
arEmaZQsUTuTJ9Gk8FHGJ30uD3J5pBi+2xRKVK3BJsMRlYJ4bsHNex6G9okSaP3drnZVLI1vdcFt
Agh5iKCcq0fHLY8V8cysAbjQaenXLin8FbysBPxd3OV7InNYRk1nfzQbIM/YDOv1jH0As4uiG1BH
YAPt1ol5jBVt4fZSsCdtZM9i4q4L0V/YKrVACJ3TvWZki6zusIzwGq7QnADjF6e3P16g22iWjquW
MtnrWZa813VqQadWEXpU8WTl8DHYlr6yKMsWIsE0IKaIUadVsx0JBCj6IQkqSGDLuPSMg05882BO
B9H0487cjZhLipboFzOUhPwRSR8LMnUaIn2fru0yPI58I1n6uN7MBIAdpestB/R/H3gUTFYKdRYC
hG6N1c107OiedLr/0Z/H1qxR1OoLtA3U5u13aOM8wyh/uXi57q490EEr24/T+6gjyVFLcvtd6+QZ
AOjmqwy1aQ7GUTmCTsUBrYmDZV9I1WMpKzevjDqQOhhlDanzZIR4qISKFe2bvOjwANEGqP2Dd2aP
gRg79S7Iyru9ptbmxZgOukrdopFdhjAwJ6JYc6AEc4f+j1rLUo/KjTqyrPic31RVsJRrtmyiT1zW
+lThD0GTrERTDMhB+Qa23th+TrOopLKqLDkh3jQvceFWJ7uVZp8TIMuwNAuHb58vU2lWsapHRH3i
IjHQNEE/j2LfRXLBC4k+pU57zK6DZCOabeaayzTIqYaQ8cZxPOPJZku36xyKAESzGgZ/AalGXoum
FWW3mnTXGTGVe49CfVnVjfGUDx4CNueq9KF+IHUBgt+T3ynDkldhmbOlEX3iEARptUdzhWyZufKY
aUt3LPNN3aYv1AIjPXdcda7IdnjthtQ46+prQ2wB4Qx2FRswZkhep8GszKKrrAfyXCY7tBB9HwNu
/qINqrITLVCKxtlJX8V00RMYirxh0frr64RxJlMVUUuL0mpbhKR19eKhofp4DTYXlGsX4wviF3tW
OmSmQ1L/ynQDCuC93n+2XPejJe5VPZSLz7H2t9bP68RN7udMcR05p+5e7chVTzfAnzM/ft40NgF3
/s11Tu9R/eh1G68bogPKxuhgRO61SYZ2DY4lOnz2i7OPvqInYdZR2cD0z+605E5/J9rV2H6LPQrz
8Wc4uImRHcSZOFTFAFNFjRsMxP414Cpy0P/S1q1gnclesg07fCg/XubzFdpKGhZKOLH7ptcXB/Fa
LArau3/+4//+z//71v+X95ads3jwsvQfqBXPGTyt6r//aSr//Ef+0b35/t//tKhudExHt1VNlhGR
GorJ+Lev1yD1mK38n1SufTfsc+ebHKqG+aV3e/QK09arnZdFLd8M6rpvAwI0zsVmjbiY059UM0Ip
TunFizstmf1pGZ1MC2pkZg8Oob9tJNbaqdq2PGAorxVTxMFOCnuWltT7FndS0DksVDAJiJdeGOnH
cjS0j0MyKkedW+uW3DDvNbQk/UhVfr6SFK+5+5wnBsi5YaCZBSCT84CgqJGui9TuDkaa9Adxpv08
m2ZATklZxlF36rM1ObiqsqmDJrvkAaW0rj780nJSeWP4zrD8+3fecP585y1dM03ddgzNtlTNtn9/
5wNjoI7PC6zvJTauB1NNsmPXyPERd4vpHPV2RX5j6ikWxoAzGWUbPeiQ6fCjOywdsIFF5R4kkpvz
RJcNgDd9dXECqwShQF/vmgblpHLro+r7Vztvym9FXDa4z/iPBeX6p4Bs+KOsPsZR3dw0RFPXiFpu
0Ws3dXhQXCSGohkrJFV6TQKeP11joD1YeHFVIt5vjEdqLeLZaKXxToymWfTL6/f5L68vafKma0qE
lq6C66nr1sA6qvZA9Pnv32hH+8sbbSoyn3NLtxUkX7r++xvd2KnNgtVL34iIdPBieP/EO+wlDm+q
AcoCYR+0PPEefw53GVjUKk23H/P8qkEpDEd06+tjuSesgx424gOXmEODaebU2dpT/bA4dV19OrXU
H7Nyw3xrC9ZdhZc7G5hV2qK16/FrXd8NFfHwEYOYpZyozaZJdPvBcJWzGE/Y5RAxV3OUnK55LMEb
z6rWHr+6VfTQE2N+4B7wxwvGlB9cZUej0HDWx3BLR6M/t5bl75suP4gWkMDh/KO/PePzDIGvzVP3
rtUgP1Lmos1d/XMKl9Z6+nGpKunlfGR9ss5Cqjx80CEg7IP+KrvFw9ArCgZvLbEku57+L570bFmL
oTHkFxn6/5piIfOjaQ7BMUXDeq/ZmAQFmZFgmMrV/+5Vp8tLDRbC3380VFP+7bOhW5plmnzNTNVQ
ZVW3tT9uf+SUYauRK37E8zQZH3XF1peVH1IW4sXzpm3cnWRq7s5vi4uPQGYlWqK/ThoL+uU0Ktoh
6WrKpnNt3XU6iwkoZHcpdTBIUSiPI+I8VhutNfprUZj5GfnMDOzNcBVdJHjbZSvBnxVNMaCrzr1Z
NupedFlW1+4rvL1ESxx6V8nR2IfyknyvswhV11uyfrRWGUFWJAG59pTZEzRNJrJgcPd86pFGS3Yy
3IIWL9YitNi6tsjKVzqOJ9TEWja5IPaJuR+zTxTbyKDOVrpe7rwGWIaReMkqnJLIxMt/HKjMpKQ2
RgLwOYB0mzTmdIU1XSEmp7n5qmiuyRoqJyjVek2xkyc7hvrnWSlGRBv3IduGn2BRyoFzrpgo9fIR
ttpZWMNEQ+ofxNnnQfTByhnZDO9Fd+ZSVv45tcb4aocgHJEAhRtwJWzpESLpF53Q/Em0mvqEW4p9
Q1+TXGTLP2E2IGGM5fc7mZUVZVeN9KgMTbBCjrKoOsVsrwVr+OtI/fCl4g+C749xj82xcV/4uH4i
dyl2oi/JnVVWJ8PKxVh7J7lSg+ZjaHdOrNr53WdbnH3OsafZoulF5tF3ooUKshg/cYlIlk/d89Z3
89vn81ec6X5DkWaGJ8nHU9hzql/mGRlxcwSD4wqMj35SeBZC16nVhTY1xUGuydyken7JSFpsh9II
rLu6xeOipG7+j2lhAdNMBjjTXuXR1XdRVfoncYAdFR3t4SwaIxI5d27r/mPWqOMmHbtEvxMjVmD7
c4UkM6bQXOrwYdrZPHNQS4RXQjtkzCgZEK0cq7a9FwU30RKHJHaKJdKyYlJXhFdx0HPK+Zoc+XfU
+oe0HL5XbqvdAL3ZoiWe8qE0/tLy/9WqwG3f8Lj+Zax1MaxkIZTMvdwct4he5K04q7t+/DgTfdHY
wR7oYnbLTVxsLcMGOZgprrwwrQbN2Mc5yrZolcB9QT7fqhu7IIcKwwGgGCyoVSEN7rHpkhG3C8e7
or8P5nrq17fUYEHodmX40rfBW2hL4TcjVfg49yivEOhAYw0G0HxIPq3IS6i0iSGFFpL9avrVOwQq
+zl1MrCUuZLcMu7/cxfJzeLvb6iUC/1+Q7U1DWyOOt1UuZkyPN1wf1lPRqbrp11RWTfoy/KdWDF2
eUOaF/XCViwmewnABWGmeCvWmWI0Caofo7ICyUqMfl4rRkE5bZDr55d/d/3nBb5ae0QXSnXYpQWM
yLRG/JlYuncIFWrQxZnZYLsEjrXFWr3oFZLsoUNBnhpUMyloultOWm4Gmbu76SH4smaYS5J60vUg
fxrtYNziMSqjGaTpgsZe2B6V96JpehbL/qIuDmOtZE+Gkc2ocaVeyCDt59W+udbsCrPqVjVvaJmv
2lAm34YaIz67Dqp7qJHGuvIQq3l1aN1QV1wDyazXnuHrayTPW7nK0hdDAuDI+l056Br8WkTTxsLJ
zPaRMOyjVanm959Tk8khUkxFZqh8TLWBjmRdLs2NWrUOOhnncQ5UEP181uyo15/u/OB/D6oaJget
7uxXNRmvJl/KV0S3b5bfmy8USzV3TuKOTy7rk1lumu0NwAD6Okdt7uMQxWTRlP1FlpBpQtDUT2lK
MKuzSv9Irkde9Y1e781Ot9aq1DtbxyYbqUkZ3iNdJ2OWiGPOYMKndYIsWDV9bh3R2UvEG4bxDKXM
W2QZrlNpmMVUVNr1Q0VoekYxQ/fIjUtDQNErz4EFMKvKO4nSlfGZ/0n5jQXAgSS99WZ0uLw0mb/1
WKati47/Tkvy7jRkQ3FJ8+IVRZ2Cw4suI11Xii0Z9ilc3hGsoj/pawtGbdIte8oAXnzPWCNF9R+6
5oQLXMSWfAjXhHfGC1YqiNGqNvqmF8hTAZe/DQVFiI3Z5CSXY2+pEn7fIasn9+IZyQL7Fw/fYPOx
c8bmTYrCZdOgEDazUF0P+L5BqImaa5K52lJr5HZnhUPEDdHLqTv2c/hzyHpjxHivRjEulZzABVgw
mGUUUBNDl6yPg2giPaNGtTR8DAcZUCyFoLQ4lZOQUzHp49SZLqf6Md1FwS8vIybbQQ0xVc7ijSrh
7Nx3rHHdidrRQFdGMGInD7ioIMCW9PRN81+60R+/pTyYWdWm8kUtxnRNAZW91iVPPUtAUCYKU/Fa
eSWhUa5Jbfu9UeXslid6tGz46O0MLe8OkpJac2Se/TxzS5nHYphQ39Dfiyo3odXTplWK6C+b8f6z
67O/GpV70fookIuD6uM1/tc+8SLiJ/Rt/JxoJLfNwDbmlqx5D01bVMc6QTUqhf6D6DKNeltFynDC
asF/sJ0ymRuADldiMDTsZKuHEA9EE6VocZ+ZK92Sw2pWUdKNluGoxSP1X7VUg9fAPAG0zzMVPoAz
FRAgrd0Pz+xPQvJdTnUqsCS4Vxvvl2nN0FJ75zxpkTWscwLyuKawXVELmz2MMfw4iGYSDfz92BjP
B9PUzq6SgaMLtrLhok0TXShzv2iyU//ow6cZOR9EImTXXMAqI9/9/fNEVX/fJeu2btgEJwg9GHw5
FcJRvz9PCrbtYxamgHhrXysIgWpDvu1Ge2U2hnoppu36CHrTsesfrWnsszWNiZn19Fjvf5v51+vE
TLKz2u3nT/h5XRBJ5aor0/EOql0Om6vBuc909nLVGofeNgeMD+kRhyHOh5VECO3uj4HKjNkFDGUw
Ptp2Is8pkabY03APyGHDK19wAEqluxYtcdArmAzcKMqZYviE/NrablCN2ANVyVCQTcvG2KhxTtYQ
uNtACy9BGjon0SXOJAwO5403Ap/6OaAYVNogi6QC06kW1LCp+FmwYCXPhr13JGG0YqXGvU9t0o71
QwRBUX0txy5+CBT7bUTkeisV+FsD+q+t4kbGEfm8P1djr9rkWecAm/Y2llYbV2gu+X2Up6soMbMn
M+3CvdFghSOalCur3LXg7ZR9mj8NoxrMsFI1s7w5SnFKsoOU3RycgsnXvDMyMKGYd1X6Ma4k1AdE
rpCOKV22Gsbxq6GiQx8iSro8I7BvTa5ehcdq0pqTaW9Y3mPNbq5JivFw/euMGIouwFeF8pkuV5Yj
Djg7YgTJIYQTs4DrmDzyLPsuijlU9aWpm+pM4aulr10LurOq5waiktg4d3GmbMMysAAcVMazjADW
743kmyJRyyNm8NvL22agrsgyLViJOdIgP4lYguf58NwRfyFrYBk7NQ+C50GbBZLd7VyxTHH9xttj
lbjvZa8AxUwNey1VE48Zgmc0dOq7p+jHTrai1xL4Grh+x32y0ejOWJRGD0MbKHOX/8w5Dpx6mTpS
ezD8ZFj3taxuB2yod25vZOvMppqQQth4GZZecOEv1sxbbaAw2EvMaskafDxoxTDOMzXTNp4sDc9A
n2dW3ju3xnXLQ082Dzo5/boLSFfze6ZNN66+QHD7c5ocFQj/pjsYCQherYa3J6ZFEVjnyHnn0R49
6byFijaWL17cxYvYtAlFhBgsx0rkzry4UV/heMWebH4LZPjyIxYjJ9Nz1G1VlwG/rFo84el4TMzI
/JbE8VsqdeWDVRT5f1r6Gr/HmaZblaNouqqAfwfzouh/3KrqPlIs4L7DTTYSh3qjR1truPGmKOCM
djIcjaPiJQnC/M6U6ubUQlO79KryJPqjMUJzBT8xL0Ht5X20ERsR0Qwq49emGDWzelcE+cUZ7Xjv
KkG39MseyQ4xzVlPtONFS0aqVHPUXo69yQ2reK/M/CsyRftJshVS/Z2SbFClv9d1Je8kuUrneQOc
y7fSa6U76n059fvEdJHua8OXFlAoQrJOJvkidvRUG2B6CixlJvb7YvsPZr4/BKh/NyY2tDX1ADIa
TEMLV1bcsrI0qCU/YGRVrtocgdLa6vCIrt0W+6uUoC7GnN1etF0v6/ZebzTL2oWd9ceAmGLmJpeI
iTWK2kVi9yRizDNcsepSpnp5aYAyELcyz1LYVhcf3eo+AzE6z2VVPthWjchWnjZDsjxZQwb99xrL
6YCixXfLLq6ha0vPCVUEsygslfNoTfVvgKe2n5dTHvjjct65j8tNw9PfSxQtozZ4J6hL3doKMG8F
W0GtBWDw57IMUCVSsbiScHB/9i3zpXGx1AoK7EwdnLBE9+Ck9jqOcCQVF6UDuz9dLd09+Pb6KcjW
uuYmzw6F1LvB9EvoJjR7abiXxvwkcolp6R6t0CgePNg6u05BDC/6vdQ7uUpVPGjA21MHcS4ax6Ve
1yzBWcnvq6H79fDZhwi+W+hZqd2JKZ8DotnY2LjkeEPM064idagm8cVBbLRguSHzoJzY4VilYooM
fgZ71mSbYLWy0/iCrrWwaQ5+iQJD9loUYSHg2SEJ+yvcGHeW22l1g1Lk3hEebJ5lH5pKAhfpq+pW
19rPM8Q51XKAVI4uj1yo4UFQ1QaXCJYH0RZw9w66VP2t8YJ7rR3T8B3EI8vVKVnVV9EWpUx0kadW
ZgcACMzoIsYSWmJMm5JOP8e0Ken+1+ucqMT4vktVfFyp5YQ5iIwpI0qqT5WeUwZmm+U+nqqiDBSq
NOW2cV67d3wim3sMojYs4713ixPfzYIXYiFowvHQPMZOrG1ljUKAJFSte7skHzsJuN5gZfPtJ4Gg
wEYb1VS62gq1OvB3gm3vufbRK1hvFmo8vGSFtwucuD5UcqStLCJ5dwQ+vXdq7pPJGhkDj5csqpUn
q4nyeWE340mz8mE9amq+0VwKHCMpBgsQkkCO/UrZaaUSHNC7xQsZf4knPEkR1fA7jUODeEb3vw6R
pbAzHHzMC3ruNAVVuF7ZahfLj2DMAj1+tbovLJkhmWCWhR0nbBaoGX3e7SxMjbrU79HYMECo78eZ
rgz9XW1QQC0Phnluu/qlzJ3+uaUOfWmlOrFGrxyea0WfQ7FxHoa4g+ljZ8FMrvXgucmwUdD4eKxF
0xlLarO97gqUt0YdEt1jzx7wndLidVJT1SFmEbwj8in531Kja446OapllAOlyqcVmznG0XUEy0VF
XqCSEKZPHODHzWHVdifRQvaBZA6cr50hbIqj3timnuWs9LziziCj76Kcq3mg+Mq8Q7Hbfam9/BLy
6fAQLS+QDWX+HfDU3aC13ms9KvgOeoF+k8fjx8IAXw5u1I8uzM+nvFbGdZOkkCimpuOA45LgBu4+
RvlvdalnHv9+nW7+5dlnahoBYhybLcWRVeuPOLoCqsQczEJ6oPYN0KuLIdlQjO1J7pJoW3Xl5MTl
Zw8ufnLcxhLre443n1fzJf6cOxhkPwbEVoXBdMrd0Ir78V2eaebn9ETGkli8dCxBl/mYO720AZkR
98VanUH5t2JU5QBV4zje1UR838hcb/smi77UVavPqGlPz5QoqOuMfcca3iyle/YUBgXa+CUZwp3H
olxcBPg3IgpqynhY+R8p5txIggfkhXciNe3j7PoQ4XoqktFi7GcLLPafY9N1tVNZ/yGTof11o4SM
RDN4cpka/3T5jywX4RtXN/PeetBUCaZ1M0T5U2yA7fHHaNUVILipSBpzGK6clo1U7erp8DGS4lk7
E51dXIEIGgd75iVGj9fJeFBJYe7yJDV34qz8efbvml1nACQca3xmar5NG72ZbHKy1r5Hc82i026b
nSIV1h4qATAnU9FvQQKNddoFvSU54MbM+C4uSqSAiyzIxDAjflyE+zlfS9/Wblacs9SPTyqsmO9N
1y1steJbUmB9S31D+hYAM7RQ0D3Dk6ZYXpONK3V5xiKLAvNQI7Jej3kkbyI58g/GYGRLfUQ+4/j6
o4+l2iKGLrUnRIdR2hSEkZKxe0gTrBdkbLzfQB+Ftc4HJCOqS2YGJAik3gXuQz8uIhAefFzEtrX4
edGgZO6bVQK1LSm9/LgInE65n7ZNHz/JVaXuQXZNUiR2EK9aHXAawnY/eBxr76ti2Mq+06JwO+ah
w2KXKGPlspat+t5bixhkQQ3DnVEMzkcMMsEzZdpv3nL8Nzo5kiGdKKDE2/cqbocvlOP0y5J4yto2
QmvqLrQwO3t69AxCzj2SHC43VaU+pXXvHkWXOIimk8RLAu/h/o9+vVLVWZN05SIdrlGDikmkRMmA
lHtx9nkQfZHX5uso3XOHslv2bfJ9CqcbAwjX2CtTgbhltni72KmJGRWlCWJ0aGRjXzr3XtlXGzWJ
tKdodJYk6cx7GaPiS+l397HakwRDmbtWqGyl/ljVFlLTB8ssL9N1R/x9Lr61ij2ka2fAU1Y0xWhi
IrxShpWR1+/GtDXD85wMrRSadNGUQuVQINi8utl3bbCkfYWj0UEscH1lGVhycfhY86o2dhZE59V2
TnCa5Qz07UUHvJxMiX8TSzJ2mR5YMt/f56Gf3Btj+Gs/HOl9nxrJ/TTfwDr8RVf38aDZh6SW01vU
YNUnfqMgyTcs/e15p7Xy2hwN/gCJj0StrikIjfzsJtUQxqe5Q9rkm4T48KyL1OZ+6P18ldtauBSJ
QjdKNEqVddxBeMue0vCcy8owJe8fPtbtY5Fr81HD54K1sbVN3EbCS6xmexnWxbNRR2dvinW2Yb41
wQu9dBEqU4QmwanA7m4D2KRaBZ6jX+M0BiuVS+P3GkeCqHpPXdl4SbMrwWAQfT9PEKz90fPrEFUm
KXKqX+akRW29ABt9FCkHqqmnHBE1iyKpkFakjNQAxrIYbctNXWTDqw09e2Cv7vLnnFEXVx9j8Kz7
hiLkRQyn/KVJSmqQoSEnGUoLR6HcOmaRtOEvTJkglSy3pG4fxAwshNiwBvGtzoFzUYIQgAFvimsz
Bd/EDAvQWm60wyHnnjbHTqo6ldOhk80Ot7dEmduKj7gzMkM6LVOD/miFt6QPjpoaF2fx8AH0z36f
fLL43E5jny30S7+0fl4Htbf9Dw8fR7b++vy3TEMj86OQqFMcS/09TKcZEqW4cj88jA4umgoGykHS
ezPH0ds5hfHmLhkqKEXTmde4bIB0NQ7mYeVKdx3F8csmdY0tJirFXCE2sSsgcZE9lx8iK4IAya1q
hbAlXJou7tyfetlw9KoTBi6gPHPKU+Sx2pncWR8pBnlM7QiyyNSSPTCPafgQIZg8K2bqbrlvQz5M
LeNloJLYSozkkjuVdIzGtp/0poCvHQk0VdRf/LqtXhO/+W5ABHspiaxhG9IOTyFoJSwo4nM0eN0x
g+mKrsjOjqVjuetQ6apNye4UurNEtUPR3veqPO7jAE+vESeLoUjVWYjfx9J0yCrkPOu+O1AsNd67
daSEWLu49esARO+a6AnqWd2jFkhxyq8K3/ZUza0nfdBhMutmujKLvLn4Zn6IqcV6iROwOFNeSa47
fzZ0mX+2wuLSSX646fvA3LmpYXwceHx6+VcQHqwzPR6hWRa0753K85YMTVA4zz4Vy4tak8sdCtj6
REqMR2kTDAsElPj+Rq5+Krk7UcJT2EucSEg+2I4PUKKJrKvtgqJQmvGr4iE8yibvQdcCus3iYpnJ
9hNgy/bVtoPsrujKahGOTbhCn6bMuAN0T46J3KPU/fabZwyr0is6/67RHtpUd96NVrqwk17XZOfn
g+VgQxOps7pWQLIkvr1CcujsMiBca9OW8HXPMJ5EQDXG+DfISCLgyoCeawPNXGZuww48rU9qbhNH
S4fgtYm6s02y9Y2UEzEby5mBdcPgBhLZlir0rdMa/pEJCTzqrPWxQxhbqt2wXZ6smcWhKABASZF2
baeuSJJKIIQoz4SCrRPCty5/7u38jL9s/tBm5YNSOvGJAib5lknKY+Yp1lEN8+owGOW5C/V0nwNx
ZAv3FspNupcD7wrOd9h4VoJheRlk+l4i9uwsRrzBXjqTqDGmaOVSNKXBPNk520NTbbtjY+LH7WHa
96JL4eTe0fg71WkOSt3YG8pDlL2bOvLedzgrfO17lPveitLHH/1iMCKISbhmmiLajl99kSw4ja07
3MiMpKciDm+sTqrjgOByxvJJ2YJ+bR9lmzu1KcfJiiDJd5673SWxW+3Q99baiHUfloBZEtDT/YsY
xPOlu7S9ZW3zMXolx8iMTjGGjRNEoCxFO1DxakPBGEN+A1eaE1l+ZBnTLDTL4bE2NU3NBOnhKM0m
9cZ8GTj5MOvqSspIxWnp7uOU2nG2Say48C2cenG8vca2Ks181Ped72zTajgXQ2ic7KResfvE9Uv7
js0bK7ywfu10oz2PNYaeSFTKZRm8jCXfw5CdztCE1Xun3yMn725V5Dv7wh1Bb8KbnPcRrjRNyC09
kBp3LXdBcpfzdT5jFZSf0+nM0pVzwk1/J7rEYAsnctWh756JJsVNyVFSylfK9nbZpHMtI7nddMhF
IUrStAJvJPIWfQ2l1HwImqG7JsDu4qmVZ9gqBl4L2UDuJbDZHDIr/XEWRxqOhL759bPrc9rnXEfL
C1Ib/PSfV1rYEAxB/A7UxN72RRVu7MZ1dsQvk3WgK96hC4Jq5ZdadCSVCBU314rTaJcWSnkZ3VLn
nR2ezOssyZJdao/11ufrv26CzN5r2YCrx4DhR1/UsLqo+7iCFQTHo3fyQx5fwLdRdWCPCaiTMFy3
elluQs+pT5SbQ6lz4vJFddODjEf2G0DsTaOk1ZewxKDFtLQEKBwbQwqp5HWbN9EMv/B4oRBF3SjY
3K87Q5oeGcg5bOiOXymGXahyab7ZeXKvsIaYVQQVzx0+zR1w/HddK48+98IXr+U37PwoO2Nl0KzL
oT7afJVWkWp3K3wSh7Ns2cQWTF99ko3qVTWT8D01DzLkElgnvnk2yT2/WD4ktqJVqusIeWNZgAjb
28DK8fFAQeFJ1RnOUoN7KZmAAvQ3rMT4TYZ6AQiNNYkJUGnZwgjcjaNmHJAzKnPf6ZRnHZgJMRCb
RKWjcMteVjKCl8A3RkAIcrElTGld06p7U6jBeQX+kLAjrsxLUjXhTgtATNlJOxwTZ9q+GMZrqOTe
g4NkdY3nbrMyPZZISjBcmiH1vjmUyQEwTYbrkCBFiWMgJGXaNk+EJ0iQMCOYFs52kSUXqBdo0Ppq
LVtevLFGQBXKiPaYv2W0GuTaPDk60pSgKzxErBSoDmoAyyzvEJkGjvtg6Hp1ttB/RnmIZAWqVzFx
Ofo6PgRjoa7IINcLUdwFRTSbm11QbETpVxNOxRlUYh7FaNWgzbIM/UGW25SCR4yWcxDWRtnGM01v
u03T4DA62kr64sTWG1mX/lw4oX7ONP97MN1zDZxh8lbC9FclDouK0ty0QTus+jZKr57aOcQrm+qb
6UC5BTLxhk/RWyEH1q2Q9RHmTfRiDziEZJMLfTIdBgV1phryQQX4qEpwTEC4jKWVL/zJm15MdBwT
BEWoO3effbkENrI0uLFMryKmxUZvnu2P1/54sdhUVh5VDW03PkHrwIs3y1OKjQkAEvpi/dxq8d4J
nS9WpDmHQGN/7Vf3o4ajpzqq+7FydnpSulvLsVF255E2G7Hlo/Sk7tdOXKlA8+PhlE+HYJ0OSbpk
cxysc3YKc2q/1ScTEqFW9v07+bkRMTYLFXbbpRTjllQ72aIj9s3tMvZGvBe4UeuScem5j6zlQQrn
cWEqNzP0rLUb4aDBR57vqxI/UzMTz0e7YsEl4+szulSPJJphLUPc3OYdBtrouQe8fIumae9Iyd0b
6OXXou/zoFT2v6ZUtkpcDSAN1NcKGHZVPdkV1sCppQePbYl1c5sY2jlyfLao1EJQzr8KtXHc91qb
Ut8Te+tOLTpsfGDElRpbQCJU9wl5prsCdMJG9GH4YN61IyAciv/OcICtN3JRc3D2tevZV09jlRyo
8ldZkgaKlLNxq0ssBAGAcXcfptBEIXUsBKNnZI/xSyf7KgUEFAnC57AJgPtb2VLbXTNq5izq7XJh
YiZg+AEJSS/BiCHv8TXHo5b9miwB4h3BI/qOex2s7uqZ3sExTA/OVCgRYImaFdyx7EI8LbuwloYY
qNTSfDRZNXm1V95A14YH7PZY5MV1eYvyzD46kf7A5wewwjCDIZ2e7caLTlZDsGdIz21oJx+Hgl3c
vGhJAA/TLDEQUgV/rPNvomH6vrzIrC6aIAbjOfJcfAKU+v/Tdl7LkRtLt34iRMCb27Zk05sZjuYG
MRpJ8N7j6c+HbIqgekv71x/nnJsKVGZWAWx2A6islWuNxy405sezTbXso566YC+WEHGwWjAfLOVW
LOUAIZNqoQPTKh0wCc+pbrsufT9KjTLZFz37rlQwNAv1GTHnQ+5EfK9StT+kPAnvagvRCbhc4YrS
PP9OGr4G3nXXOg+QC853Vm3zAMjiJ8hNUTYouC0KaYY2j3BH88lcWwtrhthatzjpCQV/RezqSD82
aNikNrvwI4qNKrzORUXpm+kbj+o0WVsDssCnkKs+Ts6UXiksLSs9mB9dqEJJITyAYN31lmrymAa5
6ZU6nKyxiepen9yF/W+TUbDR2lHQ4rkkbssocU6N3/AuthxRO9ggzbgcrk3r3LPLOx36Lmr3pE3Z
oigddzMo6S9+EibfLYUkP6R+7Vfu99q2jf3gBSxKtIeh0n+wVb4UUfKDxRUb8B2co3pn8WhZutJA
dAeq1vLIDmzEpY+OfUJ3ThlS/dFoniOzCeKtaqcq6STnIfZiKMpVFP5QakSuJp81OMnKmXyAmVgp
VJeK8SRNFWq8FoR2d4CX/91Wtx2VJqNeXY9pbZ7jBg1m6ZFUFOw13qGEnQ0GD808QcQ5bzx/Kl61
0G6ehwbxjzErXk1krr1EVZ6WF3W/a7Q3A8TqLQkC/9y1ygxS7WmID5lexlA09KOyL4sQIno1TdmL
LX7CtV7cxDkF/vzWIlbM5vhkUUuGOFo6Hy3Pd2+SWvkaxhSADchSmF3dvMJoWr8WoJFKqATvy0Cp
Xz0DRdceKTrusHRd9oGPWk9qxm/9e3h2h7u+BH6ax/Zv2jzHb0EW19eRCt1u5QUJ+kRs95hDE12J
NzFHuI9DswS9gtdXrB0ZFwXSJ1N95vkBjAXz6PT5bRpSKWCz0LxxlBnAYG8ZV5bRUEfrq/YXi33O
qwwAE9rjhf0lI5VwBRJf3ZHXxwvz7rEseLwriWORYglrdCy0dC9jda8PjqVWdvvz2A7QGU978nxL
MG94DXIEIOPFi+59dDCpYj13gWnxwIIY4CDB+ZCyvzkilCPBaoA8Rg3X8PE8dhzR5GFD+yjBRt/q
kJy6/tmb2g3aCujKoqXHNasRcrBVz5aQ/AnJDJE3O6zJEVLwK8vx+oc+mJwD1InlrZvcgD6JXlGu
7jV1eFU0p3/N6vFrSI3yXWHm41XVmyD3jXF4QJ/nGiIO78YxlMg+21rtB1yC5f3Z1FM4dG+y2exD
aIM2GCtmgObhCXKG4UHmyGtKfVk/R0c3H7cZApK84kUOfC1xehMEo/acaePPnOTUj7IM9Q0oD+sh
8634KhrdU9vO2WNnJV86NQnebC+n1MtEkzCm1u6tTmDcJdc+HcQLeADmyCr1TuItzPola4r+MYhc
42v3o6my4EoPKTQsB0jMYXhAL1Wp4PWO2eSEDGmeTl4Jqw6SOc6fh3A/TicTogt9+yng06GZaTCo
T6QPAuvZn4bgq82fx4YsMN7RC74afNue/LQ4SU+xBvMhhmRPevGcF/dodv2UXs0ffWs4EVpDI6Rd
c111N+7IHp3MGrczhZogU3YxKpYPk6++N6Zy7ShD8LCaeeEvT6kffJGg1Q47g7YPJ3aKLxxFEKtQ
hFMtsAZLCPkI1jq2i4jen6fzexaMVq1pX5LEOURDO/3izra/m1tAzZOWq3eqTroL7PTOjVkjh1Md
QmcdFvfSVCmqfXIELZbLzzvnGe7U7zZkEv/0FhnURT0FJRK8OiQ4XbxDpwSfvCnFUmxhDw1ZCXKv
51mbBkbqBqKsuIM+nwTLNOeQ3UbvDRX5+SldGjlaHWvc6riI+xch6/QzgPgEilpOvI6T7hqznulf
hFxMtY79x6v8x7OtV7CGXEzfQJD6fvn/eKZ1mjXkYpo15H/3efzjNP/9TDJMPg+tn6pDF0bPYlov
Y+3+4yn+MWR1XHzk//up1j/jYqq/u9KLkL8724Xt/+GV/uNU//1K3QDMkOEbxbacFv2XaPkZSvNf
+p9cbEUxCl2u91HnPnKCxXmWc/884NOwvz2DGGWqz6P++YrWs64xKvvOMwKyf72e/zfnZzHD0nsw
Y97O1zOe5778HD5b/2//7vMZ/+MzaamBsKoBxa2Pv3a9qgvb2r280H8cIo5Pl75OIZ50OemFTRz/
wvYvQv73U4Gp72BzgTTPjKfmvhtDZ1+DiEfCgy4aVs39aOYNyB26YLTgxqxcf6e4TYH2MlyOlEx5
vFEubgkcpwBMHOAVaEja+qQX7WjuxB2gOYaI7h2YXyroxNTPXnpTebwFlnqpI9gKP5TJphJKTdWW
bQaglySnbywSrjfDCOvZBoZ69sORuXk/tMY5QWVusUqjO+8DV9N59BLho5OgbOsm/YEKm3INh7i1
zbMsObInRT5KzYpnUJlXZpW394Zr588K2Zdby2sfxSdRFb9c6JHrcactERKmwx2yCUm2nCQEqkde
kXJeTZlVAtKyAMNlxoAFl5OI41+eHYbTR8fSfZKof3Nmbwpue93/NcgNMnBLyf4MEgsc2FKuL31E
7ELKmL139+owP0JsUyGkGAmBYfw8TMZKI3HexywWwoyHwqR4F8lmAIh1zC6AHEpDltCJKZ3BtTbn
oMR10Wpvp+OnMSBP/wz/ZKVaH6G40VBR+GvCnLWmad8jTg5H4nKUNumm7+EyvbDzQhTteD/lO3Qx
YGzD2z4JDuscEiFNyfJ20yGrdFxtchSmTn9FGeTvF3aZpGzcm7qc7ZM4xeSkwyFTp4UWaLDATLJP
aC2NUcOfZtfe2S5OscvR2gCvs2+kO/dRTi3RMovLZopfx+9jZViDsOouMmqUirJsPAABgNwynnVv
YyOx/sg4kiQQIyp8a4FQk7azx0PsFe3jEKjtY62Vzsnp3VcxrfZ2nl8hFXJZaxAqTQYc+WCbAeKl
y0ixnc8hM61GOY/rBNP5POJQy/kbnEAN3JyU6cpROIVP7/W6F6W7Nlj7cnP2nY+lZleqd8N2Au3Q
7rwKVWv2cE9qaxgpXHBV1pyUChX5auMrav2X4xaRK3Ur4X5b9+NNq0ElAEEC/Kix8V47nSgdarLq
Uka9NkbZjAeLbL6YPoVcVl6LP4hdyrE/hRqKP8hwKcSuPKij/S76TvauBGRMoXSTuvZNuIAiIMdX
v2eFgvZIRYnDR0RoaxpaPANKcdcXoJ8kA3x+EKMzh8Ut9a8WCZAdSp7v2KDGgi7QDtg5WnJ7/FKe
I3ZRb9bsn6MV2ZWdtv1GbOUM4ytLivS5ZTfsHAfUYkAatm12VlM2T0iQZ4eoreNdaMUQYYAUzIGD
oNoz+F79VA5TDYc8Nm2xdRR1h9uGHO25L+6LeUY1foCjNLju7Wa47al9vvWGhYhH+rEfGjeujuwL
ioi7s4PkE3iA0el+DY02YuNe77eqEpS7dYYuj9/nurAhyGXc+Pr9hdlWI+Wo6GjTfDw8Pj1Xzk8b
qonmLTkE7dMTRh4s/+WJdH7IDH6kbgNAT+h5t87WV9gxzaCohq6jQM+oTtheoUk/jibg9s1m7Yu7
H5LziAu7dFlB90eQ/9+aoXMhRTZZ76Kch+S6GSl3a5P7zXvXDNpNB0zkVpxiP4/tqcbZBnM979dh
ZNX9XV9W2tYUag+0fyClBZ2+000jigABa1CPO80vxgRPxanNHaTS45yFadRU1/GcVteJkbrq82CR
O1Ah9dxKTL0EJlKqMC3Urx27bjf6eC8mN0SGgJfRQfG3jaZmWw+qnM08OvMVjzntgWJW/UGOkMrb
6TNSMKtdt/gVZLp1FJOnAqrdaGNpHVFyHyjxY/zakNbjLwH1vYsUb9kZWNyRiSaQ9nE2sTXLKccC
yfflbOsFhDW8U+gtn8/2yZ6nyDWiW0MFq349p1F1JE8Nj3uXIRatIE2gw2YUdtnwqwur3ramqP8R
0bn32Mhw5ovYwflWc5q0Cu/tQGMLoGvUEFx7QzopD64MSOyHs7uyIzKSIB3ebQWFVcVYpQcZcR4s
80D3T1KvCuGCXOaqC3CUO5nRHsMrCbkcssxNaW10IyPECwH5LtUdZ7ThqV745xvUP/jX2b/ZqDSW
WlL9CO0YXg+rSR+qOmlOox4i2USdy6vExmN/Gav2s8U2DdAHRYfY09F4JEnNQKP3CsUwCd2loEBF
rezslWoD8TouQAfxytiiYx/yncjFZ56tyT45SmyuTvGwSQa+Aj+1dsVbQUFy9mZFeRPVJoCmRjvG
QDyg+4HrH6ISKniWo9Wx2sLFC4JDOyLzh/DoEifN0DrvDmo3fpvZ4ZuHgU3UdYCc4mImOcW0iAWL
Q4LXc6fLRYG+au4qYE2GYyJ+MgHHi+wx/oU6KK+d1F8CPgA2CyNzDwBf+6WyNEBW5fQyFQP1eUqS
shMeQDqTqw6bn6p/F6Sz+qxFfGGX4TJr3ub19Ui+99/N6qPrpI2K4jhIw2bX1uAijO33VGaDz0Im
S+lvIz0K3mCvuw4qsv2tG8+vRVVsx1ZTvlI/V9zr0HuizkoURYu8O9uos4jXg5aRP4UpxStTUpU3
3Io3MtVPU+ZIpcqZ3Lb4jS0FhMl95JRN3emeVSVprzs3tA8ZCfuvyhzdy3N4jUgBfl6XkWMdwsaC
c9HsFRjMYM6qjvKePCMgdGOiU3/xrkxRJW/gs6oaN1b87n23iSdq6k+eaeTxszm/qrPhc4UOCWpG
cC2g1AaLjtmcUDdThvuPLpuiwZ00c+5cUxxd3tmKB1ZtdIurRnOjZ2k8AB5lAhZPenBb6MgBtDdG
bzYoXk/ZeMy6oecmy4CZ3/+zA0/3to0i7VjE1Ahtp1Y9lW3n3EnIpPvDve3Ox3WADq/wFXdQqupl
AKXMqFVaVXSOOZ93Th7KogjPkxha3TyEExufchUOMPwrr/KtjcRKA2o63YFtGg7mMv2suPA3mUnw
oqQ7NVb7l6Jrhhd04PVtNFjhldhGELe3oKJ+g2J8eBFTVZhQBWXqnbOYBtDpCDPZvEUu3ZJFH2Js
38Qn4SaE41svo2SnVX3zNGX+L3CHDDcekjg3kz+CQpdDabi9K0p7swZcRqEE8T5UYqTrF21QbaSv
8s3d6xYC9DJwjcmKeEKF/GO0uK16ep/sPIX0y8x5VYc6OF6E2I3KEzXwvoRWbZ68zjNPbq9EYAdn
lUNp1r74JVLcTgqZ6DlS+vYaeXZJKBsSE+Lb8IxIkMwhR+sp7TlQjO3fnk0iWaOGmxAKtyOaduOD
YyvJDlGGZC/d3gux9cb4AFEXqnNwUBwuHP6QwmAbp9eX9mI8hWWmIbFdoyItk4zuiz6Vw32gBy3g
pMw5eKwsn2w1qzd+PQ/X0pUm6VwYIPv4VnoV+ilPnTXu8iQMH4ql55lB8ERh5jqkgoXjroOa3J9g
id16XQvLgJf90Cj/jrZwvMz8RHToV2X4cuLRDIdDE2XglKoacrF2eKodNXyhEABcpf8ijRHbLQgi
yz+li81tAKrOM6xx4mW3vnvIA/1Umd77AL0HwoAkDD9yTJSiZXtn7suDxIO9zW/7wvljjac0EHiX
3TxJQNVX0zbow+lKunNbdoDR7GgrXcVNjee8/Jol6fvZ4AGvSF/azrWBPiaom8IgaeMufIt6BHKk
hBd2pzRpcSe2CBWekaX8n33z2qBQ7k4M/jJIoqQrjRHZMTiaIthdONYuLMzmIbSQHqq/Gppb3o2o
ZD5RVcxmE7xuWwvg464dmvnALnz44qPB+qRG7gYO8+w/vDLW7LyNxKaGG7zIeIr7L8dLRGjy/7o4
w8f5xbnOASj4wL588+BZEfUBIRxeCeTD/sameOfOVdo9lRkBRALW8LNu4+AULxjrjUR3doS6aGiM
j9K0Rm3elX6z1+t2esxtijyy2If8dfkLk6n/xW+s+vbcc9lGaxSEWhL5OD68cnXZ33hTUmKfxnbL
WFRpwpccuvsr9qqRdO2QC62Tsj4BF4RbCgDs8xhu02jZ8F8shRp7J3vM/xDXOWhRfEorN9qvYwJE
0TdTH7zPIw41/f85z3ru8X++nq6f1S2qYtW+Si20HBr92MPued36Bu9bad8bt1PFNLx6pcZtahvx
aaQEOF8cYhrEe46R8IqinL3WetSSLEMkUuaWrjLOKhCBAMKnNqmmvRjFfT6jhI8UIe0pvkLGy41Q
5pX7aDmB89mUpjFddXO7V000ErckNcxThEAc0G3u+W3AI+9W+p7c38VPLmdy92XVtlfv7zX+GF2T
5VPu+YEED26XuugKtJC0ftjUxWFHNZU5tX625zDvmOfDrJi/9bpVXst4GSUDNL4+O74p0KIs48Ux
9Jl7a+uTgizBSD0HVNdgJarb+YP5+qIrDrFNs4UA8kxp7f8cKxOnUfDDsWFEq+2XEhLvrRyZgFbO
R/liK1PFepGjfxHnOi664pCOhm66v+DGkq4OjFfJIwCzH5xZYq/DPvjEo5UCLUhRTUigOL/TnKB8
o9Z4Y5oZGOfRNAAwxy/GYkYYJEHmhZSodK2K0ns4khQAzHPxpmsk4ckCOXfi5Y3+PAeSjOZj7IQv
AcVKbzQJP1tkYz2PpB5SVeqxKJ3nxrfr609dtNWue1QdwWk03tkbQFb2FNumdSuMl2h5PFmT0d0I
Caa/0Fw2kRLt1SrSd2cWzDG2k1u0Ys4DZJQ0rpGeh0pPxo9WEu8doDS70q1QZ6276VhokfFUUmi1
70ryZKZlIYmz2HwF7vOysJtziDgmJkBFyMtPpT793gUIjpMaNp7UOj+pcajeaV3rojX1NlEr9tQu
rqlrlTvNHq9aw/GiLbfQ6ZQo+h/nSJNiLdDpZrGVc64XkwYdgBBgMSUY9huxp623KLPOzfE81Xox
4pYLjJ30fCHrdMWb5iXOdR4jMxwtK0ZRkXMjpb8C6k/d1qpLJ0ZtmsHdynpRwsF8EznpKB0tC8x1
itWx2ta552Wamd8pgjfjV1JobxRUKq9tMaEs25nlVZvVKYojcJYBfPz514Axch/9OiAtI1RAk0qd
jAGRl5ABqqFt7Owq+9w1l64Ei1eC1654L8YWNvD0Foz1Voi9swQ80Oi738C3av4p0NqS2gUKOtO6
hAFc6L7J7Rp3Et2MiFnVxnBTtH+khWWeQiiebqgk5V9VKSUEO8pQwKO8WF2DTSVSQuKdlhA5kqZu
KJI6ey77dtQaJ7v/WSK7TV30EifTSZ8kUkcpNHzLU2AXmyDpM8qgaYxZC5WrsSJhP/Mc2fYWhMp/
pKmZoeOXl6Q+oyy7aUBEbVGSQdZhGdS4qbePui7i3Sp3FPOuKlWq1oeJCsCFjHjpwho1PXih34Vb
BzkZ8VpqXz/NrZreUYD3xqqz+NZli1B3EflvXQccSeuL6c2vImsDJXv+5jupuymKwPvahQ06KhY1
u51BRRPbBt5JcxaB64WxwYxj/9zVhOqhhHdOvNJdvRL8b8emaRBtnYElebtUfxod8BijRkwqijzn
zl7YTtg+A8U+sWd4MwTVXmwjkMsZ9ZbFvQzJ+gI5gmUGk4Kuvafp9d6tlfIK+hR3n1C2+4uexF8b
Sgye1L7SH1BcSDdiR2be3GXI/V17C6iX8mdezbRv/ly1Jz6AZgdcK/mF6rZm0wSefw8WcH4ulfZJ
7IGeVcgomxaJMU4SNe2hM4ETtfBsvkXfjTAefxvmwN8U3Nae+rKdryIIf69UMwueWQ6CobdzFNO/
6y38JxIJvdn0ZMfQwry/WcM3SeVTPoU7KCxSaqBSskb1IoEpRkoN0v00OekdaDznIa/QSFACi6fZ
x1GQkyoVW/RxtHrPR/FY3HU55FhRYD+FvL1e81007qWhiN28t2JfPdqpUSxyR58d0kXz9KksM/da
YteI0CB3ZltgTtHXe4bcL3/R6jTe+yqw/6KhcCxWynJr9U76sx3j7WxO4/cA0cD9XCMOskY0yxbJ
f40QnqgUMdUsCqfvZqBQ8JFDtXmE3SbjV6So4YO/rECa0HN2FmzKKPm2IZlYWZw4yzJE/D6C96AD
rRsPztAOYSMc4vVSlx8NEmWTUtYUhSxrmk/DlrnZAx5vmvqujZLsp96T8DUqr3yeACaigKjoh3Eu
la9ksM4RBkU/m2yCeMiOKYnK2R/WDKV5hsD8B1vP2g3Muu0zPIrTfeCMV0bOZW/VYioOsJ8PO4mV
xlDTH1DYIS+wDK+6aKamEo5+FqWPLC63/Yw4G4A4c9dOzvitbcjDFQbZkblppy8o6O2kBBp6VJbD
XWjupMrZ1R1t49o2BO9QziOz3SsvkT9N+8BVCptKGWhxpQltVT0p1tKANc+4i3AIttbUKSnofs24
N7JTsHgkfKlp/6fDPJggeaEclrrXahqfouV+DdmXxR4Ousnccps2/3322xxtxmCCwJVmBnd7MyNY
kbqTcyUmwwj4bC9C8tgYb9IpNDczLBy7dewaJ0dB0hzjj6kuwhL3QfG0DH0uKFf0eNdm1g6x4fzR
KlMWmmaCpKOOxk2jR6w01ZTC+U6dry2z/nUoM++g9+q8FYb5ZMyaJ7G1Xj9vV+r5f7Spy1gq/ChN
XWNkrrRuhm0HA/hONh5XgujztuWnfcywy+2DPwxfZNfy7D5zR//n8Xl70zQMioRlyq7o7ENfdF/c
aAf55cbSx/RumPo+3CcKpZ5Q1192k6XKGL2N7BZ296P0PkLb5T4mN7MPu8woPbFLxEe82NFVbR4+
4uWUEup9tysImMqFtVqaovTtfdPXM8Jwf9rkaOHPvNMLDxpbibFceAmp138f17oDRUESOSRVcDcO
ibNHce9zzDpjC/Hakd2o3+y+sk9VZd2fPw/pwnpFWTQfwPoXsct2DhOTKxLHH0PPXfFc2Mj4/vAD
NNA0hJb2TcudTdgFysb4DUB9/xAALQbDCiX/QlbeBFWGfg88oRIlg5ygh31h8f7noLZJ7t63SrRI
Q33ezCl3K5PprjaDYtokpT2ipUE/mNnn7ye2EsWmLLbPgVRd77lbLfIbeMRNTlhjZ5H8G9hrA+Kh
+HeTnbdrJZ+MR2nmtnd2zoAY2WqrKa9jC1ENNlmOFGGGXvlugDn/QRqy1WAkanLe+ejD4KgV3kNo
J8Z9PX6XgE/mrtcO0NlmW7Gtc5CTA/fUOM55DnHYuebd6QGvmsupuo/zgQJKD/NsorjwVwfvHD/Z
eu3RU+Y6xFl5/AxKs+PL5+lXMChBCbPQqkFqWD8ZekGdtWM+NDkka9XSLAFikgBpYuezSUKXgYCV
rfPAv861Tv/Xuaai/eZFsXZy9XDj2FbzLE2sFeYx0PwO8TVeFrdtASmSPnvmdaem7XPfZ95jn4VL
jmpOt0MwmEdfJfrcJ3HFXnyuvUc7lOM8FixlLqPX88kIdZlfbJM5eo8j80uvK7W3KAvfRNd2HHjd
qxIjvJaulO54s4NqKmyPUsOTxR5iStqNdCQohJmeWkbzNULQ71zoQ7R/THpQU7VFMdi2cwFLaw2/
HBkhY6lAfj/VOtVyKock7p2EocQXPvk1dX7LHCqVV7cDp8m8ZWcLGWcUpUJAFuD0H8OsR3clnW7E
JE0Jq9PRmRMdMkfCzuqJMXGq1U03ieJUp2o0Y6c6aEVvX8lSIpFHnBxKA4ejv2sR2NrIMkVssiyR
o9W2jriwyQQmu34b1S26fUgBKJAhaME+kYZRLOpc12qKEsNCJ0a56zthWDHVe8vSocjsQz07KNRP
Huplg3ROyuxAmUFyqJbd1NU7BfrPUQNBw5ZetKVOydlfwOSlK96SLcezd0XDC5yeXdrwPPbCcZ5q
8SYz32TP42HnUUVUFtZXJNi7ra/B6O/2mvXV7/TvPqxLD+LsWn0DSZ7+WmVoe0x6eBRzmLn6nTFQ
hzvqkf11LNTmOkeHfCdeK2iUfeDF7KMtJ/Cd6v0E5ylH5+IEbCZ+OkHkNu4BKlNQr5S5tLdWmGzp
knaRbmYB6Js0fZsm/UmZcve286do11gRssQUcsw6/KedpZiHQS9sSC2K5Muo1E8SAIDSgewiMB7W
kTOFRr9WGotgzze/pXNmHVor4GtlwVqP6in8MBFfu34Bu6yN2PKRLG/s5cfV7kX1cKgASpLniii+
+etQ6SoCplzGUqdbfBo7PccRXyarC+py0y36FNLYRUeiSg7rGAhWuzSrW2zTHCAnPZAIEsflFOd5
EKXcjmShd4Ze2yiq/dkMXd+c+hLo0ocpAI10a4wQ7e3+PKTksJ+bTzFFG43HpPV+Fe0auJL1u1o5
69ycpWvsRU9I7FV2lCCxyJFoCiE1pN/xbrOaA81I4bRjk/Uvk36ab7X/ZdIAkbc+byLX2epUTi1r
ClmAWL5rH8cx+X5eoix2ObpYf1Ao/K23Z/C0SwT4Mv0QxSPZ4qW7xjrLbFUYfT+vgMR7Xs/01bAD
4OTexEZWkdLJ65cmpYBPVWaKUbLKgUe4cl4nm8p0CGv+SNrS/aJx/ySHp/m3c1zXN7oBEDLpHeOF
z3zYhEqr/qa0D6ix+78vY6xKfx/ja4p/i5RofTMnBaJdw7SdsoJVMRnt7y33500PictD3fTQeagB
q68wm783DtwP8EVO27SBy9EZpmLHjkr8APR4vLbdSTnqyN09uZpXsfKhDsvwoFteTj9Fw+PYN/q3
i0FaWyuwrZrFU1vDe+BOunNtDt6UoTrBCyT1QbVzSKzc+JrU4306uenPxEiopOTt7Rl+zZoaUyJC
RTW+1kN/L/mzv4v4mOMfIyhiQ96LKuCd2yVf4KVAuHiBQXR7ld2tr9bU1BSAha8CqChC1T6NcGyd
YQ5ZaQD1RA3jYIywV3Xw7R5LI+9RMzT1kyAh4jw6Tyrj251MOoGWlEkFQ0Fhp3OetNOQBYsRLQFa
zGuK6gxI9Fb5LdoGrEBQrDp3qaFvnoQ3VsNE7gSGlcUk9sVUx2p+K1N8zCOm2IL3OFY0Pmbo+21A
jxReQfIR3M62njw0lttsuzDMf3bLOr31vO8T6te7lIXWOcJq1X4TAtLxQNod7CamgOojnwodQPNQ
lKmGw1E2k+RPV6MFD/am1xSWLjKaTZtqo8P5sDyQA3tXjDPptSnLHtBG1qizhu+tq+IRQNV/Ompb
YS2xOAIyaucRSe/xLV4cQVyat7oBD/HdSKoqKxq1eXnP7wyGkx1GNqhvx1KDAayf1B9t8hYHMRxE
fahuI29CYhN80y0F7GtA3kf7OlXA8ymxe5za7mCprXNjT77l7EiXJIccIkVQRlp0dkeK7txE/D3Q
DyXJIaX07jrVKWKXvwyY9d4A/f/WjTB9rHa4cfZmmoRvfxNvL3Y98gqQjQ1cZAX0HmlS8ytdcpLS
V92g3rBtbF0tz4StV2rjxrSzFrHLynhr2HmpW5KQJAfuw7orN8KyObkJlFYKfIfSNW3zvw+qNBNw
Xj7dkaQqoL9dGgWeSuCF6Ge085+2xRGHpo0izADsSUVJC3bjUnOr2xhZyqdwafLR2jdlAbv70pMG
wL8ZNbx0LhYPmfiHjr1i6cHhCB8HyL471Q9uVlM81tnN0Ku/iEkau/OKa1fV2/PIJqrD67y2fkei
p7uB+xMZo25M+hsrKLotROgWe0xDSb59MYpHIuXoHC59M8h+z1NVBS+TjLcsmbR9NffDRrCW2kD1
De/leKQvMXIkDSxp8BYkt6sZ+l4AnGXXvQ+om5L62Vl9SHQHKSOl9RzuyYrOJ9fV/n6qAncXJ8b0
2vQheVTLe9JVsFzhWMIeamvKjTjnQVUpqCyqo3hd16quMj/0t+J1edTc2ZPzg8ri6dWCC/oFOYCi
rutuW9TKQzXALSaRhUV1djWhKCjz6DU/ncYapr149aZDlp16V9gwuSJwHPFjrJcnmVYiQEJC2KdU
z9KLcogoWXJWtzIbOasOEvtqgkbLLm4jEyFpS+tZhs2h/sWnmJUNjwiaqGhQrwa+yNcGNLp3VGVz
a66D8rWCHGOjDlX0a8GH5pPwCZALanZqEI9XXZADuFhSpyynUUeNwgpWPLqZXoTGBjRDcsdDCb6W
0qTYRjGdXdzG2jb1s78Ehg4iAH6VHdS8ijbhokOnLFtw/iJSl5ID8vqxvReTOO0GAhvVMwdEUYkQ
h91B5CTjxbZOolkdGN2suxe72igDkjRoZlGvr93WXZVflaH/5M+KCfWXUFoFmQ6RlQZH6uzHPzOe
5ZCrLJ6w8ThECyY52HUO8Gkxwt1MuByeQ6GuROquY1vKq/2d572FRTs9rCmASTEpC/Aj5UoSB+KI
GnPcQ6Jc77jBGo/iSPWGPe9Ce4MgIz05RZFz4/P0o5l13n3ZomuQWRGCCv48b9Xaid/awS02zpz5
Pyq3uh8GEvKbcf5esuDjUy1aKkj66vfEzL5aQ5J/7xT+tdQvT19YD2SIXqbNU9cXJARMC2H2cJyv
psDpTpXqDTcRG2SXZy5G8/OZreXMSljel1NBnqVIv7Np//nMfZd8jctM3ca52T/MUX6AxAw27tlU
jmYxKT+Mge+51yX6C3Qg7h6Kf++Wmv/+xD66djSGWH1MIDTbOk1VfrOa7m0BbTP+D6iN2Omckx+K
pqhvQe8kO50f/WOQ+sqR+u34FCVxcze2qKdb3ly8OqEPYXRoar8ipPF+GRqXofhB8GtnkAS8uIxp
9v7jMiLTLf5yGTUvNncG78nbbuT3XA3IV7AJkb1CBVs8GS23laVneioNWL4cifp7MfG21ey8xuiO
0pXh4QxWSbqtMZ6HU9ftNNtlKIUB1JhDiuzMZrTrjdB68Qste2KpBTChtV7QE7Be+mBJwiCCdCO2
OggW1O/CdQXJ8QsIo+zJ9t+HIwnGfmJkkU0wO/W2a833plmOEuDvttKDLl16dtTP5FZSg8Tp4oGc
B9UeFINVWCp3IthgamQX2AKZb2GDRVNP/SnmBunBk0SJTo1E5fM03ZaV+sR7i7+NyhI+zGkw69t+
YVCRRm97pDNRkrqOoH+8Xh1IIxCtfkRPY70vWv+qLVg5G+TPrmXzLk3gvoJhwoUMFZy1eOG89q5l
py/T526LBMGGGnl/fwYOzEMYbpARdo9FpNXGjjqf4l5bjGgquEfVoQh+Who5Eq8Oi9umXbxVC3am
G9riOock7GEOjVddWGqX3mSrr0JhK76lt/qWSPUj8q/jxj9nKY3aoJAMWJg/WNM+aeFQklfA89ug
GMeoRCdkeVmUrXJpztFma1Dlyw772ngT6sJTydvvENpXsakYgBSi6TvArl2ZesnbFNUlpX7YhZs2
iTyYLKr0bHenhWHM9afvi32N13Tzd17fBu5h5F7GhbFdmjbRqRYZuoh0G7bVGyxxmdPOgB1ktZin
WXgfaDy42nag0mLZ5vE8P9iNRqafZHfH+T+sXdmSnLqy/SIiADG+1tg199ztfiFsbxsxDwIk+Pq7
lLS72t4+98SNuC8ESqVED1VIyly5VnU7TaN4+cNL+qnOLe5znP7vDPzTeuYhcREkvrMKSo4EZ6PP
+Eyou2bEv5TSGoONMxul16Bl69/ljskewLKzNrDeQDPF7Y9GjvMaKdXYuYXtnM1RRKR1bCD7UgKa
zsWBejtIlY+grbiPY+7QHGQeIC165AXmoCkZ4mDAI2XFouBVBgWrnj/UY9OAfgdApYYl/KECcT/I
WoLlpMA+u2zYAE3DKPI3jeO992Y4VtNQMv1tvPagTh8FdmsXmjQQgW39rta/ipgJzP3KaY74VcTM
WW66vD1S76Qz49SL7Dicdd782kvfJmpy3/489m/O9F3DWy07ykOZ+GpZeqHxaMTjv+5GZb/b5Mfd
H35GGhsLJVq1FWXGDlwFIN3RH1rgIO7HWo0P7tCxQ92PUCXXH84WdN8Mp5dPdvowR7/8ZQou0Gmo
pGeua89HgAgkJodJcPsw2p0HKeWULch27fhbE7EEqFjTuGs3Kydv1XGIVv/RYen5c6y4qy5gkPgy
LH6hS1Hlj6hf9YF4/GWiO/C6hUtwyufrivQyyVinArQpXgAKtN+9Ew6we+59u5rZGCfXJxR+9f4E
3wV2S7PGhUs75vmaRlydPaN4iGWxMwywbKJ6KV00hUo3UFHGEcgP7F03mc3Z1KlagxfhwewBMdCZ
Xqy04l5AVhkyCw10W7UHdRTC2VmoIZsHoby4XwmIm43WFJ0hR9otjDysv3Q10pGuXfBDEQ31C/TI
Zns7QqUIgkTOusna5kuNvaplVdU9KyOwFRUjkMbaPujhqICKr8MbSK4+xF7/DJGLagXtvexBmgi3
0B3ZpLaN2kZ3/z9+RoXwQmmCulwpbi1DNoFuX7/R3O00jN2rY/PxMJrALJM1ywtrqSTeKDVn0K9Y
9xNIsEOI8BggyNu0IrW2JHQx+ezsWpV5nxUqu02E/Q+ZyStIAnNbOs74qr3M0N+yAniYynAesNdE
NbOLlwDy8e4D2SrOVwpFjnfMhT5J6oIK1gfqekseNMAZEe7UArAPZNMDBg/srXMcILDjBCC+bA3W
bv4CuHS7i4bWXnMd+vJhdzv3s73CsehN+//NLqcc6rNNtOCK9+eslMEms4dqXZW8eAKNIbuBLmW4
5FFXPEneomjZj/2FEaKZThGCElrniJwtBj6foZBn6szqdLrPQEIWY+skobO1KuLKfrR7mdxJv5M3
Q+YFJsJwXrevsVjmC2nF0c5hW8sVYviHOowKdFeHwlbdfnaHbB/0ZiBCBfRUAxaWqVZnJ6n6l27l
KUe+mIboIDilcqiZoBnXvWaYNCADq5tQJa0hroBSFmoWCgpmsSsfkJkO74LeO5EZf10wFMUAuddZ
iykDqKAVEIK5oV7fGt+gUt9tshznu+tyi+hIPi4SREigBfBpGabV9rr4Rmqti3o/OVAfJwUWdE6Q
eZnXahpoIwadgAzp6IDdHWdICyrqOstW9Kq7T6Zo0/U8vpCpNwPoHfP2H+oj03XQ1fb7oE5NzcHq
5T/k/38dlFACkJ7SiwBxUl9dwjQG1KMWkjXfxjY+GCl2mw9l1FWPZRb9tPSuq/HbZBFgM3kCnSCb
m97vTeq9OiNiJU7XpsxQcWblcbMKjV3k6MpixYLpFq2Y6oyHv7aYX5YLmXvNPSAh9tItuH0X2Na4
gax0ewQR3LCXAmI5oR+IC+LLbGUAMPE0NRDSGKum/RY0fCcs4G0XFeDcICmAUGjBvkF5h796tm8v
M6Tb5ikHQ9M++uX7lHICYKmX7vuUKCk/xvjsJp2Qr0ZlD6BmxN2IGrwFdA7kaynwTLqT2vZXv4pN
oIkNQVi6VF3BN6QNFiGscvJ8UFw0IE5eU7PtWwiFQ5GTlMJIM6wubP/0YSdpMQ8BDCzGWYq94Cko
IRu8wI0TYf1ZQKpjvvnc9b/4mAD87IcpYZu4Z/2KT360S8JwfPUhZ93Lqn4WVpWecjBELxR0PV7J
LYHS4w4cwdDZdPxFbQ/hTZrZ0ZajWHGFwmRnncga/+s6n/oVq3LoflB77JwetCKOs1YQFYIuqDet
melvgWX6J3LHeEe89QBddRe6+7BfTWSfXGv2ZxomQiZX3ynYsarGO7KTiTr/q/2P+fEZ//Tz/D4/
/ZwhITo+5pa2uwlR1baxDA9q4R+XAUS2o91f+jID73sjA6QuyvRby/woWwPbjvhP24NkRA+YfdiU
Qugl9aEKk+It/e+prpaP6ebhKSh9PVVAIVyrITiVqz9Fol6GVpBvyEbaCT2YT88yNxdssMGLjaWU
ObG1Q2rUnHFjMsidhSuC/uSDZf4padj7ApzW724zjEy7hV3Vn8Aa4j1lv9ymTv1rtt/daHgVxfi/
efj0swkHYygwXbrahSY9a/y7RCTOHdCeEvXD+KBX5jHvwGxBnsJh3Y3nsQBciTYOJdq/nRJQHfIW
XLfkMxqut2gF0HQ2ciyzj34C2JfdT08wV7N7LqPpCNqIW/KmaVWI9xabk0OmUHvlA7XiREZxk0MH
89mskZKI/Cg+URNUf9u26JIHA4p0D8XIVqOucc1yZp+CWlQLak6TxW5AxmzOvbniAMKosryhXpqS
Q3DjRE095ZiDk4+mLEGvk/dxd3LjCLQoRohgBV/aFDfRF9EWgIlDDu5IsZQ+rido4iXxhppWxuXB
NqFZNDS8fIyRN3pw8jmUQg5tA8rn63AhGnMZ+v3a6hhUCuM0vFMNStXseCy+13IA7YTfAWjcD2B/
+LeHDLpDq7DU/+EB5BTC4jrl8Zc5fJzfVyph0IfHnqWw10DiIKTiMQfXSdPuD6mxISL92Tb3g1Qf
JPtNCxZYtzSsrds4yErYYDVFOq05+tREymRuEsKGMDVcurPpiqn5GERoHfL6MFGLXD8G2ihHOPIY
pdSpXV36PDtAftB/ADTYf/Bt+xllXO0JJLE+JMubYI34tlpTZ+cb4WlEyKrTnWQqy/xc+bkNVlqM
zhI3XaOkvt3Q8MAUFk6i7bd5tB4EKY0t4P3JLZnMYMCmCsTPW/oJ1BD0Bw494AX10hw2cnClaQ93
ZJK1gQoi6Wc39CNAXbvZu7ZnAgDy6ycCsw9Uv4x7snRmAdWn6VuUJsOOAnACBLnbqenrOYAnE9ad
sdDeUSd9yJCNheh7yu/oA8azDmUfvw8XRV2vuGeDvrnMgl2CdQDY3WDXhU3x6Npp+Vhgn8RUpi5x
w/AZd21n6dpc3FAnENLTDQNRwpIGfAzH+6oAievorwOvSs+MPRBowsYitAKkdwL7DvjuswZJ5Vaq
5BtocL96PfR9QDQS7goONUY/z603DKR+GjjWRrByU4BmypVhpvbO1RB8y2jGG6TFLQ29EHfIC7uL
qG7zTQDWAgkZpNc+SxjYTnNkMHRmsdNSLtoOZK39yf67P3KGJztseb9D6bIChDUDUkFH/v6IAdZ+
Ui9ZgoTGteNTsLClSKAvwapZJniHD0MFLg0Z3UHFK7rzLGRZsD0OtwNkbO/AEYCYv4fSLxmER/Kw
o9S6Vf3XaXTddJmH3NP04T8iX3rp0tXswK2eknxpDprSbVpo9uknNION4G0P9e5oQNGbPtnhveRB
xi/udtRsbXPFwQr7lODkgW3Lv91oqRhcKGiHRfdXt0bPRkDmDzd9jplnIzs91OgdcX0ozdYPYFQe
MgngBITJtt2UZQfoguWHwjKc7QgUwoXLCjD2ygoe+gih68Z2qy92wr8kXNY/mhR6d5mv+IIpQKBb
Xv3ow+bLaPDyS9GUKaRxMv9htPFlrg2eXyBQ8f6UxlKfn+I5SbpGHqwF/fFbw8x31hgoTcsDMFvE
EfPJDG3ImVbmbzYapCk4gtiCxEYYrHPE3h4gElPtXWRnIMzjOg9ki8VrJ53hXlpYDkIXssPtBC6s
qz+krwBpFCZ2qa3V3s2Xl6GbIFpaObfuqLw905tVD9iNjZWNKdLYk7gg2a7cxR/GWTyejEx7pmtn
r0QQ/FNl5tEEy8n1xves2RL+uvnNp0rD8TnpmjfaI9NumTbK4wCxeRGZO7LLMLhwFgD7kE9f+hiy
A9fwLoWBtd2xIXbuePGGKg9G+VzHUKqAVIS1SpBnhORcOp1ZJMwlObjhc9Y1zpKXKFZvRZwvxWTG
mylxnbMBxO18sUKbH0PhrIciQniLOshFQm5pWeJLtiHbgPq/lekmMYTpenEZJOhCOjdTm6oU+Ps1
lYEApBj32DSOr2DP9SFR6Rr7Xjdte9OEyn+pQV5zcAOo93GtHW0Vk7/sBSj8J98owYRV/6hHZrzp
myCr328s8ONmAoIgroXsYmnl1nMTdN2K98K5SAvaAlmbFHskDMDoEE3hurahipBaUbnMa5DvxM7U
4hOIuz4A2htAHrRNC0m/VJnW+j/7kCNd0hRsJ1x7XyejO158LcsuxHGLHenIOVR8urWN6UgyZFlq
j7e6j06Y1Nfa+LTow+lH3/82DnwoYLlXzlsLWYYFiI/4A2dRsBkDYGwkaAxPdhom674R1nNl9F+L
SkU/7AQ8eNjVfQfdM1soPciwfw0C+FadUNCTglnTMJ8npeZBkFWdB7UVAlqAmxjRkB2SxjWW+STT
JWJO2SGOFEjaqaeL0vH9lrqmzEQAxS2mPVNIoJW6rLIyUAieWBBehxZYcgwjMGgYhWjvDSetl1Ut
+NtYyIvvotZrMcivgwi6HyiZ+skDN3j2cwYe5kA5l8w3M+g+Cb7HX7Y+ZSOz18IJ/Ac7FS9JFG8n
nT+ii6zGENgajrpxaucM6eLMVXuLMlCffD66ecDHPbU6E4rz3RhOW4IEVQo65UOLiN6MENLwIVCy
/N0mPDBQkCg1OZOf+hhLqCOaj/z+43zg9opPQdYdwb+B8hTTN1bXCMvgmI9gSQfmRgdpSgegwMr1
QFWm0dH6QoMiaDutr7YpDc+W8dbg2L1PgrDGKdk0FP6G8WpuKll4l1EWKSp3kxDhAhAnJfpCHWCy
ixbMLfn2kzd2y6t2zIfT1dn1NbF3Vj98coOQe7JWbtGCC/wFBDHhSVS1yxYd4gG7kEUvtW1H51Hg
3LIC/H7jMZCPzS6ouZoWaRIZeLuMxQp4IogaXN9Pys5rEFyv6cXUkd0Ze+dc5l2xktqZeqIcGbiF
KQAQTMXs/MfLj2YvbGaBbBFl6Zrt0NP0iLFdoi6Tbk0iPrx2kVFaqQNUH7AZeghp4H3y44NV8RU5
uomF8iBW+2xnO3K2zTOwsb5pIdPm8EVRF5CbsCznNsmm5sZNunxXMne8TBCChEZc2nxRkHv0jdj4
Ecjmxqts/63zC7WkQYWXNjcyt8A8EvbjhWHKeVBheid6Izhld4MYkTcPioBruw3TcW1DoW9R6AoB
T1cq0KVWzRJBq/DEHGkBV6OP9uDa4KC/QukBCBnf/XBqAnOJqBvgzRHyWXwMNqtEbqGPBnljpHMu
wAyrS5HJ5mR7UKgXduFBfAc8KmbSjvsqNO+o5WkT3YG3JL/pPV2eoIfSJNRRGnG2MWvA7/yoLd9n
CfO8W9k9IqmJFUTJunRw0FSZDULC66OQW8JPAwTNDc2mxvQmSlNxFiBVWAeBTNb0jar018pMygdT
1vaRWm0Udqey6cH7hz66hI0p1x4QF+u0Ct9tqFy9iyojmL+LqKotT/XELuRPX0WQx4t1zGWzvk4k
I3HLIFt8onkQHAb9xuinCDKBUqXW/FdWlvwUMvVv3QHi3SICaz3Zhef6S6u17EMbl+rJTvm2GwPr
Sy4tKFmX7bgltwwp9NzCwb6dBnv/n6adbKNeeBI0XDRtEclyzwgW2Bo9u0HVYLQu3KnbEAsZNVPE
1j81uW4SZZnZNtH62htJBCXM8meMZeFpgKbQXmT4LanpcETLKy9AIYLuTV3NEclr4BJ100yBPRSa
pp+aSBkkp6zusrkZj9I8xbXxY54JGY9zGpdfqRUL1z0PnfnsT9P01JWiuxjQEaM+bjF+2+bhmfoU
kIu37cjAGYAnglGjucMG6yYCwcpTYkwGMEXjhvqKwbbuPRAG0rje7duHsUuW1FdPcfLoFT9rfPK2
MgXWvY/K4UEWZQZarnw4eJrcCbBhdpPaTg0tHfBFzS6opmmY695RKy1zGxjAxNpQc7BUdS6z8Ewt
GlRig75AgGA4UJOm9IP+zs/Sx1HTnuRDm90bOmpb1tzZYoMxQO6G1zuF2v0zuSApw8/QoNhdB3SF
MLcoBACCQk9Cl75IxDxJXDTDjgG6vADDRIhUdu0t0iYEmrl2HGNhGy6HyJYIV04/Rbd1XkW3qJbM
bxLIGy1M8mlslNmVdX+mXrqQ87gvw9i7nZ2yFi+XFp+Bed4sBFOS6WbxzXXQ9VmlfoyVgsI2zEp3
hYIrYEjC2LQPLv44H3uBQiZAa1P70+qvkjFf9z6C4HVnbtM+H248VAs9xNz9h6dT8b00Q2QO/Oqp
AF3a3xyy1n8Kx6qeHbDwDjf1iEOXniHHYeneB4/MIvGgaV9acX3yc4O92GIzRUXyUjeqOaskBk5b
m/tS8m0G4PgGySj2ch303sRuPUUka5qqw7wyKjvEdyThFcr7II/06dJHALzxYYTKLzpavbbSHWTe
/TMOPAlT4YosoW1jn5NV1TbKS6jhuU4IWddcrF1hp0+iwFYw6eLunwqxKsN2nJ8CaazaH9Mvboeg
Rg58Nk7aPY6H2H7vrbpFsZ0eHkHsZh4+BWb7hJTHsE5z7PZbjYXwND5CtA6WS78/U8s3waYwdZlY
WqMFfIfu7QP53hvHKJdv3AqIKT30Y3wYqHJjhmAwTUBhjVgACuEHXaOSM9Cq4AvygLx9AK4onAUG
3zbfevlI/RG43VY2C6cDDcz1wI6KWyb12OTJuPd1WUXTBeXZ1XfUjL0I39NoOFoTtLbBwgF+xqaS
R3Ijj8mIq23Xgyx2B/BRvwzcokHGczTm2oAoT6tFYpny1hqC+gzsiwE0K1KnnqwrfD5rLU76awSL
s/AOhIDgMM+d774IxIEWp75NwjNk0LYdx0q/bO142IBJr11dt3p6gCfz7kAmCZq+jRkwgKQRHhWp
p96ivN6BeMf4YbnWEcKl0xcBZoGlj3r/C3izjBu3N4cblJcCtakH+S7qFlOz2U2KV5cpcspFNpb8
lOuq1CwBPFpCEmhufdhd4ZZiVchiXzJwKV5JZgALha6P0ftgVzXLPXXk+Hitq9xBjt+OoOTam+Op
AUPaS/+zllb/EtsqBkcuWNHCJmQvAvxfm9SSakNOYG19H2N7jfNifXfi/EY2ZXLXN4w/2AUDMD43
QV/VpslDLqr2iDfOF+qcOK9PoKg+lcrLj2zM8hWUcSGwqJthjxVwQbd0iYwUrzDdM6oMPT6EO7VQ
j7cm4+B+AyQuv3NGvznnwI8uuiE0X3mrjFXV2OWOmhkyFlDHlE+ZpY9gwNkuOJhhXqO0UcBWmMHO
50F6QNWpt8R2aNFnQjxPRcxPpjGGINAFDABCst3KqIJ4X+mmdhPazYwbfkK8EppocYtkGFBYK1DZ
8D01P9wsPRvAYuBGI1DB1H5DZQcYturqa+ghpq4j5qnZSiCt+uCswrI6oiLOW314ICWBEoBUyqWn
PaIOlPLkAU2i6mvcvM9BHgYU58BFBI5kvJDM+w7JtPXUoAZEVY11j1J66z4X4aZFlPJCHkWSMiAO
QrVAdAo8u37qTQu8bcYdOTsMhdlibIG5wlAa0eo5EY5s104lp2JZe8ZGDe4XG5pauwx0TItOM8O4
U1QfqAmRGvbk9uK9Gasx2SQoVV6pRng3dQnBMDqre/itb0QlkxUd5KmXmnRavzo7nYwOCOqkC8pq
dU4HquC0HDZJGxgAKRf9XjgsOJhAbc3ZsSwCJZdChpUGkJ1SZ+2oku0IDNA803XAn3MiUgRVwlXG
se2xcwDdeDFkt2GGFU1N/l0TlTABQ3BQdvB2NQ2pB0kEp5DLuMv7dOnzQqxSo8s2c7uOJ81ZnrDd
3LYiLL5NVZ5piqrwsttR9Tgf6sHA283z5yixBUmd2ufJoYhldsRu5/0yBSnAPn+2eVWDeb09kJ1G
dFHIQKNqEtUMO/sabD4NEQSDfdRSssiwF2RzdQf+/dWyBChqfaUBoTuE0ZFGBdKOJ8XD5I7uoxKA
yYzJpQfl3CNZmDHtQB/R3wptGpjZLNK69w/kUSIjsWoFlNBao/Wwo0KppGjAIUVDOaRk9yjGChfU
REmsdf4vT/JZ098mgLi0yMKHfe6iUnpqikOnL4liaPcjL4AZmooD3VF35fQK5MRMgbfxY0xM7tRP
nvVUg8/nz1vqN9qhWUNKK9k6eZytSDd8V+jqsBqfk5XdmvLUA4B/cvM8W+WmzQ7Kq36IKOuPluzf
L3Hq9EeyeQH49VwnP1DnpD16sDUgjvbhQj0KFXSgdAavWmHcXdNU0+Dzgzk2X8RHZbmDNAOZKE1F
F6MDRaX2oha50sCJd/PAOaP1a67r9L/PRfaPJ17nsn89kWa2y5IdUIuN1ydeRk2GyltC8AYfTRx3
7Ke0w2vl2ovtxOcm9SIhznO7PTmuIU/KFtEOS9u+s1Mgdsg23wYAqOxSy9qTjS6lV6OeWV9QZgCS
0hfe4QQB3i7hj08G4PdBarzUXVN9K1nwEuCD8A1U0PMN8KTzzW9dZqT8Z0hl7HV3qUf+lyn+330g
AYYqL/B3r93edY+N8pwFET0UPOebFjq1MzsE86HsUteme+7wKz/bwWMy2ezlb4OiwG5ndoh/D1Jp
zV5i5iRHWaL4si8MdUuXLvFzaGUur5YJgbhbL9Eb8oxr0VdTs1mWtbW1EpxRPWmNn4bm/dKImiqa
pxwscHWYSgcl9BN0TO+2ibi1zSIQwZLNQYZy0XZ+CWrQsl4PYCLdRb7In0dj2paNDVCrtpssC692
GVfvdh+MbbsG+Lpnt8IZ8sN+9f/dXjWoX6Ps1Zz40tkrUF5Ck3mck2UNaGuPfdg+XvNn+WA328EN
1PKaP5NIYSIKmwSba1Ksd+IveeyoA5lmO19WESrKKOc2GVF25Kx+vD66xwtn2zR8XF6naaPh89TU
MVr5PDVNZILK+bb37OVkoUJQeBMCgzkgKee89ryl0YoCdQAqOs89eEONO9S1PBXaRn6tHUFBEQiS
Lc0wj6UJPmaRYPdBQZOe9OOC7ek809V0nbNJsi3WG/9AncCB3adu3h8HlPGvVOFjx603MvPOAwtf
PTpIzWpTAJ7pmyofQdWlm7RdccsYuTYZZQeyeQEIDgAKv1Dn7Kbn9ZAK31xtpf3zOq0xBp+npUGh
gWBWKkWGcxS2QTTtAEZr6qRL9zFtJHBUGGvsqlRnuLu6w86O9jNBDBwENWk/Q00vGCQKkZCauDap
F7Vs+L5kxyDGqWdABfE2UtPXsMORKPbN4QhCcezxqO1rI93RJYlKSMRm7ZaGRmBZx7Khh1D7OkNU
geCfDe39H/Z55k8PGfMwWfhBKTcIcQw75ccPtjOYbz6EWMPITb4XfTosW5UGZ0gAd0fQeKCccKzC
r1ZzIgcXqsTLygenfKPq+lRCR2RFHd6WQWPqG5Sdm5XXyOQU8rg48wnYA6S2ku+e/TjU1vSVoSh9
BR3bUm+boy1SxIg9CAh3Ys0d3wrTEYskY/FtWXrOmTpwBEBthe4wUGI3d9QG+JcjG3UUqtn7Fh9B
W6QhUErIe7LJzgXKbhzG+waRwQ2LDXmJcm5frNa8E3pTmyKVRC3ZGXxjgDEfisAoaIl9394jqrKj
opZroQs1oe7s7kF+PneSP9npMiK1tHcT7+ZPu54W7NDGvrK6m0/+H/Uz2WTwAwpy5s4/hqN6F/lj
U84/3rXehtwAiSwPU51vr9PawNSf0kAuG0Ook+choaOAyb8MEZZrFJol9yILAfutoNig2rBcWo5V
v/iiRRmfbPO3IAAKQMrye5iBPKn0+p+9U66yrPChH3qPZFCKU0oulnXIop9InQHGnWffVPIPavSa
J6fvxzXHq/HYmGV1sJBd3UyBg00lyAcWcRF035kdL40pL36Cg/u5d0fnJTQUgvuIvJ89wzR3UEU1
tj7OZHdpGQxL2ZnW2+gMO+lZ+U/Tn/b9GDZvAG1CoAvsh34vFlwO04Npl+k2cpps3/giuzgBj1dW
OMg3IOm3Y53lP8yRv/Z5Oj4PUo04fVrlMbR654hvdrX2B7968XuEA7Ur66Zd4gf80LSJu6zjtAcF
tisOSWBND52wHsDT4b5BoxlqTpHTHaEfVt+Dpu0b2fHLICozNPJUgrburhUcQOokWBkhiutAgBmf
jaJMTo3FcdhnbPjWumsvTcrvANdAJks72MIbt6ih5OvUzspbFL+Ut1WEAi8EHGrE693i1oL2WrCo
C/zEU34hE2q4DGSmZcj4QhnVTWx06UZq0Af+1cadHeTJAmFjuWd63Zs7IlQLTFF1Sy3uRdWpsPnp
OiivsOqPPAGJ58dEJRLGK3yZ0o1BEBFsqN8nJh+fW2JRBO13InubNB9nnfXjoSsWpasp32bit/lK
PnT51K5VPB0EsK69FewhYbNwPbB4VDk7z5iFCdIYCA6kG8I4xKUtTijQeKZOMnncOtlsePcXQLgj
TRa7B6MN3CXRUThV+1oljnVvI2h2/It9aMrP9tTuXt1cvPs3AAAtib0Cn5vXMErtexWjmmqOZJXR
IN75XZEEOfoeuEEJk0ClagX4F7q2A/dE5NziD1M9DZBkuulQwr3pRma9Tnjxxr3Pv2EJA32KyIzj
2LvTBSrVAYgyUJCsRyKnWz0pPVJUCAzFXj2PJAc3QhEYjWRAVFz6FKLj/q+R9EzTB0SRRro8MF8F
wEfkgJ0eai/idRG3zj0Q4ukG/4zwKLMEfMMQr75hgtXIC3AGtfDehB41A70qs7PvkC7ajLU/xahJ
5GtwdFnfUweVhUDMps/uZMpVaEv7UsnY2A7T0O29phuPyLNDfNyvmvsGr3mU5w3lF2wjHqMM4N4F
v5/6FoxhtV9rVRHnizDMcvm3n23q2b9+trg2P/1siWFAZFfXflHpFleiWArGu/1cnKWbAPR3eyr7
ErZxjzoSsatllskFIqugkKNwXdD6zZolYAyYjR7StutAcWOBNHaJU2vnbxTEzJZcRfirk1FUCdbo
2D1OWsVL6UvZm/5GxBA792u1Zcov9wYgISfp9epEd3Tp0woMZZHnra4dTRN9S4QZLYrWVxuWxmwX
+DW/D0Zd0jaC6hfIkyNKPOsX8hgdZiO/yZ5Q/SOX0GOP9wqvEnZN63+K8c+35DTBiVIAfpq4G6k4
jv1goxsR3HX9ADUoUb5uNKxYMNEtrA7IwAGwoEfPBUTayaZXcotM0Jy6dY0I3ICzRpJ03bnTbkOM
Wj49/G9uCt/8bQkoImSs/P6pLYotSrmR18M3b2O7fNoWuinzeplCN+QlKxtzn9keZMeNyfxiuurH
mIbBLRLN6gI2bVSsa39mhd5S9D4yV3raoi+35D+m/vu0FeLGN1OBynZQa4NhdxMAM7ZEdjHZ0dGW
mrWZprv54Kt7UbGRfGoilpns0sZEJrpBdWlAwNU4cYeFZQ3uOixD8+gS2hWLxOBtUJ5x+/5EqNMc
4g5xmnyyuyOKTEAvUYCo+giBzsjexDWKyitfyQ3108Xwk6+pV9tbVdo9alhwScp4OFWiqVDKn7tg
kAk8tSBjUol3H+b1/bIWAtlf7U0dvR8r8F9CaSGrkbyF1np/6mUEMCH0pUAqB4lGmQHNj9Q9brHz
6jZgfOsWAUKTakHGVvfQXQCkzK5q/MvVXls2qD/m3p6trBpAQ4WdgYtl/CDoi4avED91mYPvHN3y
4KFmeQqFM8TN6YIcVS4R0v3V7sAvVILXnyyfRlJ7yhILmuVLmus6BkJCCMXri134bO2o3MvPoAfr
Nia4wM+1FbGT2T9ZGu5FFzLT3cQlW3rpWK4T7FR8nEGi4DjFxZJcMrKNYdlCv4c76+sMbWI+4XTC
QdMX9OXCgCrZPtQXuosztyvBpODBiPNcuCZrN7UO4Lvay/UdKJ2L8YZ8yOS41a/RNOW1TT7UrKrC
dZbXHs/yq5XlQVCylUgYyTJ5v6SIRraol0c7V0EDwqH4x2zLqYfc3davNkNh/KQI5KcgZZYkUPnh
IE/vgGY/4uz4OZr5R3CTBgdu/GQkxjNQ0OxkG+AHlIyPUIof01Mz5iW4l3rjDkVo9rLpuI0YTx4v
wBhZ/qPibA2QYgnsRwLhGjfiP/q0+VbFXvfajsjbGx4377HhCcA9KUz8H6tsh0VrAAtOi2p+P1t7
WFzxfXBL/C1SOR7nW4P1xt5qsacqswaVRLqHLp4EMmsELZ7CabBLbBTtgQ7jC4CXdxDrbB+CqQ6P
KBZsl2Q3epAvVi1vLlnEptvQVdi/6AEcXAHIGFXuwUF98WNQQU5XmuVTXE3tQoGR70iXURrF0dSX
q42avezF0s3tTTUBEC5LcRJeXD2FQMHeiyBamnbLgWtZtV6ZP7mqq54QeQW8se7vyTGu8jNQUsGF
Wm3a/qPKZpwngV4daFVzju+hnrPSB1q8iOSOmvnkTitggZwtNbugRnoQAe4NNcck+h/KvrS7UVxd
96/s1Z8v+0ggJHHW2fsDeIztxM5QGb6wkkoVg5hn+PX3QU6XK9V1et/bqxaNBrBNQEjv+ww1VmOV
XFjzh0IrNNoiu2F5uhWZeOOqzCFvoVsl76JD02CGqlvJYFY3CBmcdCOmrpFb2CPZpIZhTVBbVhUI
GdVVg8kBQkmp8g+4t/yD3jP64gl62f3GpLk9uWbpdwjAj1CCpykWhimcmec9vQngCnDlR9hcir/r
dzlMH6G76MMuxf//U10+8pdT/fINLp/xSz/dIOq+3Xb0zg9hsmzAJSR39e5lA+EPe5FbxeDCKCHZ
XRpEBEn6Mk//PESXL81yPuOlqPd+/YCkQUaSCqgc/v1pwvLHF9Ofor/JufLyqbqSVyXLXc7oaWoj
rN3mL3E5RBfPXfSuPqQo4kc4b5Zbw4ryYwNrSBupoH02K3bqTTHaQIEYfuGNpvVR1+u9WK0MmBod
xvkJADa6rVdVq8CV+HGsPiKPgZYbhHm41E8E3O0pwUikP/XSMEJep+e9us5kiJl5G3Z8qYrI8c6f
+OPEiFKBuA0N715/dtJmWCWXNF6cT6UPDtvnRPThzflUSUuLZRgZ5bmLYzjXFkSI1lCYaK94S9qr
855Iuo+939TpLoNkIsGDjeP0Jvuxd6nj82kuZ9UNl7oSKqFezPDEQ97NuS06AW2qEErquujbyrlt
TVho98q8CeceJezVNmFjd55uLJl0bnPEW9KyJ4fzQX0Lp0CQeBD5AkQ0a+vsRlrWNWRSyvdisq8N
Top31orrUGAnQ43043ovogTaTA7xt6IaHjQgXcPQgxmLjkjAuf5SpXvo+rScbsAyd8mIBUFix0cI
6LFTHMXiGgPSUpf0xpig5pxYzXs3BgqZvgaIvMIpa09yHyoGIg12VcLm9XzJn5sfeyqmH3V6r0sY
fw7DMXFJnornc2uwJtS5U22rTrZtqxN0r/m+bqadroI5hDo1AOLf+BjL4Jo3BJ7u1nWnEGJMR91L
b5qq3igr7w+6NESxOlVZ/piLDEoa85l11VBDs4IbZrC91HW5VXkyJmqtu+iGpE1BushB4tF1+pxh
CTvRoGFqcfnUQLTWWg1QoL6cL7AScyvoALwWlfjCcT7JHePNSR+mfxJwESVsToufzk5LyPDG569w
+QkKK8oe6l/Xl6rMr46DI8L95Zu1wo9cCplEcFJxwXTfmle+axhc/PSrStMHjNSEXJXuojfOBA2Q
mtb0/Kv0SUXnwHQvTVvv8rGkyeTGKIFbv/zSruqMKyL7p8uFQ4AUuv9tsr18uyGznZs8eNbnOv8N
naGYo67jzbk4FewKChv9TKbpt8KESYKRp8NrXDf3ZpKq+xiWjVeCECB053r42VlG3lxPmIcD/Cnr
VQMpo61MC/bQQuhOdyLcpF7DSXWILNtYGHaeui0M+O66gX7pmzE79HOJF860AlYEysmlQ+8qPlRH
CdGrRip6p6s6CmmvIA2ina4buqDYpFFOvPMBthncDXTlty2FEicgephXd/FWnxyauOoKURHq6qI+
wMHNYnA6nHRVNyGUmAxdtdYnB9sk3cdW9k036q9rRHSHFG5wc/70xuqBNov4Up9MCtVfE1Zc6/56
48Txa64E3evSgOnh2hdmBzkR/KDJGIITkCoL3airclhkuqzyhytdVFNhbUSEYJ3uor9CD2Ycme50
hSHg8eKUE9noLwBZD3IVtAOWklhT9dEjiazuNDHRHoupf/d7x3mCtfu4hCPguAkGFMPWWEB0CxjN
2HH2RZXCgQ8M6ifoFDJI4qbNrugiQNfM07m6gwNfW5bQC0GMxvtYcUNCbXPG6V2w+Qqpj12XFe5P
QD0rrmEmTq1bA1+7CPxHnb8OSPbW1m1+XyDJtmlrWPwgSuvczx10ahtzwDdWvxgIcr7FNgCQqmff
lZXcNMloPrdxM8IP1MxO3Iq6tSzN4covuUKcQhGoBrLhXo1wxs1g0Pl1Phwepex7hMNFimAwblF/
5VsJbo2EgJIw88gjaUDZgiqQz5Jw+AKPCmg5o/7SrZ/Z54kjkEZEQO3cjYN7r7uBHfFxtnHudjlb
FH/1tdABLI9HyHyD3mG46fieihDoUsd8hO1wCVAiTTf10KgvZcf2oqDhG/g8iVcAHn3dCpMccjoi
tWaN0duPI/sEZhT6yJwHgG1bFlkYcYwEUZAlX/ReFnB13ut/U/e7fgGhBONmkfyUZzO4Ne6gDLb5
Kat3zrHZ451hT3yr02vnVoEs2dI2StBMfuTodGd9lqSsN7p+iBM3m5DYvS66olhzyA88mmlx1rPi
iaRLZclqCxQSzHmT/Kxnhbk06uMGAtqmY3yZ+0vEycBSA0zB1gbiZtGbyxk774XcgQ52Gar/pdx7
cev6UevvHAXbEUBlVH6dTjYSLrRf6AbkCfPrCB6C1iKehgUwVP7u0s0f7XA1BonwBgY2Zw+gxq5N
u+4+7M1sCZWyYXUuThBiY7zCVzJFd9/2dIKAa7LXjXrTCwiGgdR10iV9tkHRj7Mx2n+cLbCMYNW1
WYOIlzSVqzWzYD+07yWtrnWpJkm9iZ208nRRbxDkhTBnUF+z0gFgc+5RQ0DMY7OViK77zTnOPeYD
Pp/jd59ilfB+LTpoT4YjK+4MRXdam8GHO+lGgWu1HOaHAh590RyL7m9KmHbfsX7aEZi/LjE4il1Y
B6HXyInta5VbXwjk0s+ydW2WX0GFslgEQM096W5+UrI9JcFamnkHUj1/009MXcO4okTM4tQQ0uya
oJMLEqjorU0PeWk5L52C7OrUTNEVSZPsbj5Qt1cqh4eOCbiQFSm+VQnOw2uTvwcI+IRh078hW9p7
HXPCo5KUwsx1gsqolU8wUVYffW04srSwY8wWFMnTDgq90P5gZDHoPQtL1T5rJcIF2Du3zntW+Go3
A1zcJWhC8waimG2wrgHoXdsNQ1K2xUjUYBoBfX8xrR2MM6dSILU+66Wd/xhhMy5qjqCr/lsmYRef
4Cw3e3AdbYfYLwm0dmGm2L+Y00C8VsU9vPSCftPwztgQZDpvelDCPeTlpudyGPZaQ9vJoN4Z5f0L
KRPYQYJ/YfRxep+Beg/qNvaCqoBtKIbkeyNuP+ourXovI6Re9lkFZSCGgRIUjfRKf2WfJ8mel9Xr
+RvPP4UXEPvSPdKw3cCxIH5w0mKf54ZzH0Pw6QojyvwU9uPLXJ8QvC3MMGRXXEAq5XP9hESGm9O6
3GD4Gw6Y8A+HyeY9/KFZvlZmEbklGWBCoFtEGE1uU9rhOu9H+JoZ8EGQzhzUmouXOqGScQNsW3Xq
5k0NYX1kL1Cni7rhUpfXol6Vvtl5GuWm8W5YA58E4/5W49su9YaIpzUBdthNtEzrxdnKsaoTcmv1
MmsxegQGNW8yZRvLaN4L+Pixp+t+1wpgKeRzgJVcx7h7riRSB6t6EsVDVWXvFqKM71FZrxCI619o
6qsF8FPjdSslIns0r1dZIrhnZpPh+jKle6kVEXSgWJdtROQwzwmudJXeiDmKrPeQpoCXazHBiBbg
1VUsWrCVZ8KdBnHpOggAwP/G4gcEcvJrZx5+s9Z8NuEst4mZjSG5MAa1ZcTAW6JU8EDv6oDBTIfG
7z6eCmly+7VwwnhBbTu9dhSRu3DK6+XQZi243uCLw83zndXp9zHvmnsZRs3a9/N0G6Q2nNLmk+ke
kwXH9ai2XxHajxe+mLKFIHLcQEJQY9T1xsmycukL21zqYg/y3i3/6MAse83TFHDxsbmbMh/UfhWl
W+Q0QDCEw8MJziAfdaU4GH68zUK+/J1nhW/hVTs3TnMqXmQhWQCy2Bt3iK7hKvRRUCw0918hdbVB
rtfEK0xUJwgpVqcQwZhznS7qBqDbm43lGQICCB3rzAfQwLsrZhazNrVE+LCCNcSlyCGgiOtqHWIr
AEJacsdTs8I4rFq/8LoK7oTdJPtuVL6nFb35n/VtbiX73JrtmRCBX0LLN4EpYeHisaVv0Ntogfk3
k6No+QitF/whEjvq7oisIDg0D7Vj+NG3C6FobJlteBtSiFe3PhJZWBtOL4zAmWdox0fYxXzUayAG
NDLP9br/lMX+MjAmcAyaRm1YH4UrJDmQ15MTxkXkyqFuA1KISpINVWnzpHuETcTWMcz5XEy2Uu8s
Pd8YZFj/tqyF55EvA0vGls7G5JCGC3kN9zN9Sdvq56JuRcS/3+rrX0b9X1p/OfbSuZtPVUqjXU/B
dNWPSLrCCr3cDYgArLKKWncZIGGwOc6m99y/KYbe/2ZN5XfLlvKhTShWlsHg74ECr87HtGlhLLMR
TCX9vJGRVevYCHPEnuY5UDtPePp5kziT5RHyeuFMX3jVBcQktmkJcx8G5nXP0xoGxWP7wcS+9IMn
A+bmXfrASE1wn/YVtGlSa5XYABdHqiwOIMFnS8Ceyi+VoF81tdHgXzFsqffLMSSawoXh288txx9T
s9aAMC5Xl6JTD+UK9sjhKhFBsLdHUK/s4VGj3/O8gzVd6I/Xksl+b7ZYyESlT19rde5gDXdkoC6y
BSUQIngkcswwERZmxV7b0KRz0Z6LutXqwO3UrVgrmg+69XfHKh4ic5FmEFA1smtMEzCvhAGtWQ5y
V7YEU825vq84BAPG5rlsZW59b5WQt/CjXUDhNkhPYTATGNpoD6Vum33NwCFeQFaD3RgFXP9GQ6iH
IMmrJZykpgMoX8kVLxRfT0VuHa24sL3O5uFzZ2a3aZKz7yD2A9/otO9h+efhImwB3+iUCSF/vCug
j+AgFOOke7vpfKAHhi/68df1Jsv4WhTV2X3IGc30CG73LstgjHQxJEqLsFnbbQgx3AmGRJcGWjAY
fhhHKNhAiaoAah/BFbe0o36ni82YfxQ19RBvh59bx89F3RoT0MP+12PzCRidMksXkLbd27XIts48
wQIaEY5sskzDgy7rzdzFz6dsGysR7Skmn1rPIG77b76dh0feD+yWTOpaiyFYWW+tARuNV7rXmE7f
wNILjpjbnnvpanO00GtI0Gueuf44F/Qrzr2yuuCrVtbWEhFKAISHijxGFrTh8Fz7pyysoceNwf8A
jgxyUH4XIujSW4cJUHGYI9bWbZPXjZfTbHiKHeu1c4T6ZpYNDp/zUHZSYqlE1Dt3YLQ6BDaBIVuA
ZzqooY3Sj0iTdDQ6+NR4TQyfnSeUnaLpPo/DVz1N0wsECZarK61OXenJmsNwD4IMXyy1mpfW9WoH
PzkYFV4Vs/KXrm+GFtSOuZ710rt01fWw6UzwYnBKF4K90xqkmfRRwF48ozJ8S33QoAW02K7jJOyv
JQjUgBo04VsMawCbQHvDFJG//nykotF0zFLrMcPM5gAJpuyAWW92wAok3tiD8UVaUbSz4mgVmGl5
lyRxd+RKANDSwxl0QMzFq3xCNrrV6OxmHwTy5dxKRv5eg/yxw+QIqxbODFheIkKm++oNhOtWdp8Z
N7oUlQ5f/PGP//r3/3wd/jv4lh8BIw3y7B9Zmx7zKGvqf/3ByR//KM7V2/d//cEcaUnbZtCwsB2o
j3Au0f719RZJcPSm/ydsoDcGNyLzjtV5fdeYCxgQpO9x5gfgpgUlQrcO21jOrKoAJv1to0bQcNtW
vCN1jvR59rUzFud1bNCHagfGylrpGVZv290GUDM7ueZTmK6l1pWDXSpzw7GM1meXQRU1n8rgEV+H
AMJcphmxsuMFsjEpDEKgTKQ3gfJ/rtOdyzRZENzjV7AnBnp23thZOhyseTPETbXKMehBkenP1qRq
nyCmn27sjmDGbqe8Ah5Jducu+ljdWZ8AbgrE/ftLz8y/XnrOGcedZdvIQXP2+dJDHi83+lrwu6aP
xg2SwAFQU3RapswonyuFpMk8negn8KBLyaqj7sHBeQJVmwAm9vteVeYbV2kofzpPT2aZDWtoYVZs
XNl2HT4nUWUuYkv1BwFLzF1ZQCdjRG7qywTRZ1xe/j53hf40MN5zV+LDaSRIxr1+zGg13rRhbF0x
ZmLMBaVB/If70rF+vTiMIOqLq8MADeE2tz9fnF6qUgI6n92dJ+m8sMHLz9kXZCjyExxluxOo+g96
OIzqzFjpIU8X516Aa2WnsYBXsRk6r4gBt0tupxlU0zAwhVkNswbbbp7MtjqIeY6Il+JtFpP80TYK
WAYVPbqOOdvV4hgaeXUE0H6FhL19l89q+iW0bSF3oPydroNkmFo3BfQfdas+oIqGlT3r8iNqBtfa
KmLg7Vmph+BUvJ1EBtV+PwPlcfChmWH1qvJqHyzCsLmDd71990tfRo81N7cSzh2/TO21w5zZ2s7V
3Kjt56YuADupR9AD01+ypyz6VvVOet/MG0QKi8qOIQCGQhrxzu1APbxKnSK7N1tarQw65Uvdqo/u
++R8dA7x3ptzvJEVJlmarFE/ict3jZhHZdqsdENpkvA/3BHM+XRH2IRIin82HLMFaMjCmh+nn0Yq
jCzmCCmZ4M7GKwr2cWS47inklTXPMCq/UKc2X/UkjBndsA9sf7g2QgdTNKOCFWSsDtoC9uwSq81j
z/awerdyiqJwm9ntLQIIEN47ZQxzGVXu9EG6QRf/17rzyQKi/HVdS6BsRksmG9FPdEeYpDu9xwZl
lW4WjUBbIVFENkzG20vzX/qcK1jVrv/D2PN52J8vJgSgOCNcOiaE6Bz++WKqsCI0SYl/K4Z6RCo2
dVwK/sLRjAwHoO+ULrvEyZ5zYi/1XFf3qKoQLL2e9VC4hfAs0oiFBPe4KzY18gzzOFvNo+tPG5CM
Dl0L8zZ00NXw+EDQiYYIpwVT5lWKQt7VJOmJOipydbBFN5DU+GhAdiZClACy7gZrMy8uCmjZ+E5y
4sC5/P1VccRfbjGLCWILakJylzDrl6uCGRULsibhtwR2uQdrNsyAtIkChE1At0progY8jhdDcYr4
lCx+kl7OYWig5ZJ1HfTzQIyVkJLX0sq+GIGDG3izqKvYgBZ3WnsaCpjbkOeAFXKws2fEYBysRVuI
x0uvmgOdJgisG/s5NFT4MUQxIiPY6GI71/USDKVwtP5Sp/sVc6jp3Hnup+vGWmKqzYznapb3dkUw
sTsMw/AVMYMYSl283OqWqITHll/Bhku3/tTbYXUNg1zm7MPWnG+B8QW3U7GKzXraZDaAKnM9yQeO
MQJBRaimYMUPwX4JML4t3a52hjtzJpAUICIjdYuV0lya2/oRDkpJg7AcLMLCIIPofE/9Lcy9i+u2
iSAzPzX+TqbiKcna5lZX5Xh1LRLkMFa6qBtoAgoVoa9/f4+Y9l8eHQd+Gw6FuYBjM6zC5/afxqHR
IXjdjVZ5G4Z0jjpnj3FdRW9ZD9ChP3ByROYnAjwPAGDo64VvBRQxkN/3nwuklVbwTYVKhuDR/ecj
naojWMCMeyc1InBcocXC+7hCTApytbooo2kZFu1014UCqiJBtopmY70iN/IDZGIBNZ2LWGE0Gylm
lZu5mFYQHy2lPWx0EUSjj1PqIqyQlxGgZktp4S7XjKDIN+tlNPHmJ+o12OKYGVXVmTiEQNW0TRio
bmfqtZ1CSAJOYPRMvYbbXH7jW/ZP1OsiGOpl26ft+SP054wg5gD3bSrxbJqiPXHTCW5UB/7rABLP
s9WacAonJN0DoSDuaVBu/bCgz1AVaVYYU/217hbH0D8vkOvqGwm8U4cVhK7nrHm9nNYKJkSA58P1
aYs2DxCKL/Z1yybgRmHdOJZdeA/NdQZ8DqJ1lai3Y42MAGgFwoP6RfSO6VPmplPpP6huMhe+MSQ3
GbChmzbvzK0+k90gA3g5U0/S4NYpBpCT4ZPV+YNnwjQOwWlwk+W80fV21YzL2rZaj/Lpo0436H4D
jrIIsc7nkNEaJlb1jQwQQclYm75AAP5KO0M2cbOzh8l5BoiRe7EYQ/AnYJ8qmopuhggBe2paFr6B
TF9kVF/VfvYAMoO6IRgOTyMWRvC8gMG1nXf3yHMFsLML8vs8nWrYBBTdWhd5mbTbugNwXBdhwmwd
65qs4tbKT4iw00VOEnFrlnlyQ0qxpuMgbnXVEPnNwjf9aWXNdSYrazh3nLv7fZJdm0W21cFamAZB
3TDhWx0wCnWGbK5rBgFsdEdACMdkSUK67dnI6CmqbAT18npr+VX5vTPVqxVPEpzX2vewTGfHklr1
miW1ATzQBLkGsDhXRdTmt787T6K2Q1qUawQsumXZwRIvi4rbYmajAAYJl+SZiJIZOUwb6yTDI4U6
vbFhHKD78gmjlIxK5OSH8Unm+WIa8/EhViBoyJJT5FqwYsfsloGgkeNFOosb2kmxALFouOqrpkIG
ru96dajjvPRqSpwT9EnDtSWLCI4z+bhXJqLzgCSKO24iUcDzUL6BU7VM0oB9D1pn1zXIyOjDAQdw
TiwIozUATdPq70dC69e3JWYNjFgELwZOKcWY8nkgRBiqbMzB6GAYTxFi7X2klzRlAHJTRyds6QZS
YYiI6LoO3lFh091PDS9heAOVfC4Keoq7DPOBvky/5rgrAS5jj5cewPAHSFT70UbMEitaZ6WFyCrW
P52z1KIqbQDxI70HC0cY43pBXafneYQF9LHXslFdt2FjHnUDQQbk+PeXgf46L50vg00wb5j/41yv
sH96H4hhAM5bkvb6A9MunJlJikeewPkYIl4IA1jmBL3My0OfBNaCDVb562CgjygSgPz10x8W0LND
piz2/v4rM/rLPEdQSaXEX05i8GB/WXmCaUphNBjF1+cJ/eSLCkroQfSCmHAyB+WhtqPWpeOT9Z/V
+h1fUUCp/lodQLfxXE2sNnqB1caldx03YmFHZQaNpqUOc6bCiR5MG1ouebIcwxrCwUh5LDJFw1sj
KD/2YITAFn0LmkcWULYY571LvwwWef9hOa7XD5dIiI13OpbBDAsLizuMoPz5du7HaYiqyVab0QfV
y/YsmLJ0E6y2BSaaCCCJ237qYag7E076Vh0Bequ+XHr4BpuQHzIHtw98uDaaoDJEwwArpxAC0wne
OWCB5uGdTdLyqp9bdVFvAiSCRz4E+5AReFX9OD7rbQWeMKVvpN/9/T1gztGFzz8XD68UUAlhphDg
ZH3+uaBapCMyWcHmzOGyCu8ckUFs3zmYQYbEJTRUqnmjpqCGDjjquzEDpw0C1a7iUHEM2g7CfEQg
bB2Y1nqElnOI9QKouz+VL+2aEyar8938X59iWLWOaX3Ni7GKgrD5pfjv9bf8+jX9Vv/PfNSPXp+P
+TdeV/j3t10O0dcKL/zvza+9Pp0Xn/7x7RavzeunwjLDDHQ8td+q8fZb3SbNn7G4uef/a+M/vumz
gMn47V9/vL6nUQbUOmIEX5s/Pprm2J3JTAtzzx/RvvkTPprna/GvP27CKP/NAd9e6+ZffxiS/NOm
kCgnJhE2dWwLg0T/7dzE/impMNHKbWkSi2KpDRHLJkTAkP7TwQSPOxYVHP+zEbcBa25usuQ/LUcQ
KpFuA68CA8wff/74j0Dk+a/2+8Ak+xwAsplwMMc2sf6hlgRPRv5yf/q9EXRhZttIaCYLIdl44zvD
rN4FriV81d6sdvRi+SY7els4gOwloGAtIAv7VDoyW2Hm3nkNnqRlBTJtGYxuUaHdwexgpWR3TEAU
8aAO5V/lQmDJIksA17C+otBKKTqw+GifAhXlm5BFgYMpVNSc7RRf542pvDEB39Mmz0qRcCkyiTXw
fZavk3EKNykF4XeqzStat+byp7/eb2K15m8uiUlwzXFVTIvz+c/y88rDaWXl095h28kQDiLK0D4P
EgMyCNG4zg1jzeFoh5lJ4S+HCa+fINyYk3oxKFDyMONcVCN+aVM4ymudDL8m2DsF6aD35bimyvlK
dkbiBg5/GgUv/sPSmuLP9+uAYyE3SOdYHhGSQ8no87f3Q8SPeRthIh/4T2kJvkRhpacUKyY3bRzY
IE30Jusfs0g0ECIoHbcUZb9llXzMY6Nf0wqv0CFIuIeYVOmJHOnyfty0DfgtQ0zdWNgLswbgIi3f
gPsSC8s0SjeXgZcHsN+ubWSNkwwGfIBEUHM6RbSEbpdRfUttVQMt0Owg65Ysi3zYQXzskZnTAdA+
zPQG+WR2wYMoGtD7I7olU4HoH99SFUc7Lo8BWP4uSCftKnLUw7RPOn/aGFgUpIbvQDkXQAWjXnas
QPLZGRYqCj0ysbcqnEpwuruvY3bVIr7rgSc7eYDES4NWSK4aUGZGsNflzTvQKJjzSAWlF3/ElDGo
l2DPQE2NP5b9gH41+DvILQL+/KUoG+51pvG1aZXhhqKxb8KkxQRKjB7pnNRt/BAAKNh+lngJuX3Y
lbiXBVQe+X1mNhMyKmnhNTiJkQelF7XsxNLsa+CHsP7quzVYr/DBHumrGu+HTkG2ZWCvMtxivQwT
zbI5RjYg0dAUcKeq9V2Vzj6JchUk8TOg5ksHwgQgCzHm1mycvarqQ8kma0VCK3XtyVzDHul1UqP0
EK8FrmMqF21XPRU2gFOQ2Cq8sh2GZZlDkptJxFXhFQe8qZc2WQYXA554USKtG9NvS4+aC4TTkaEu
25My7hB7UJsEFmVOLLGQo6abdAOk5Zo3v0IWNpwA1ZnYKoyyV4PP66EGQW2fdNlqyqdTAGEeF4GJ
57R7qLqxBAgu+wJ+20vV1G8CCTEoHD0JCSuhrsne6zg6mWFVuDSKbirVwAW97R4xp3uebM9g/ug2
Yky8yZiQbmsXNvN3xUQydyAM7kRQQs7NQ0mmakairqPRh5heZYAVTBEfKii4d1OrvDyXo1uycUtg
cjmFgaua7gaEMFgVNXv4OawbI/bkAEqTqr4K82TB1rZ10oeagscakAEOupiRte2VsuLlhBBpLnts
phFuSAmeNCDX5ChewlEkCwOWDYifwxAuR1iZsEepxH2ioisG/fK4CMkyHGZjYYCBNhnjHjD2N12U
38a8fs3N+hkiY2so7q1sPEkuNLleGrmxshofJ3jvAn5eU5DIlONTFyYSC+H4GFj5/ZT7yhXJWy3l
dx/fpUqgBMqsV6MOC8+c8foCNjr14MBG2X6K8fekcQgaGlZKZbxuqvJhGMursguOwra/+jZ+QMZe
2dhXa0HVws/8WxkXBwBnc2QvIb1o2LeY1S0bBtMZajqhG/gccjlpt04DCp/yAOKm4eC4HUseWjWu
ODETN+ZA7tokUhDfhBS0Nfgu6Mq5CwLZLcAx8A9Qs+ROEmPUGFOQUyD3m/FF3houznwahTxGgzrF
fLx2LGNTQMuMFpDSGoHXg2NHh+HaWeZ9fT1CLcQFXY15Vo6Yg99u4zkim/hvpo1ASRbeOWNTgbw7
PBQJNxdQIqhgHEuO589VzbTweb5qumATTPFrgjTl/HyPdR67iO3ugNfe+om/tGKypGCOTFD4Ae1t
hFXm8A3LSwRt/Q4XySqWDT36WL7NDbEjnlQ/QV/HeTMb/zbgyaKeNV1Bk/MsKV/kYO0DufPVVtRO
sPLL7mnajmREWosiUwtllDyZ4EmHUD14NjPclcQQhOXr3ATeSfAq9aLQnlEZ4T2MbekmjtqtaWLI
RPbSwRo5WFHW3xCn2mYNfbTsJdBLyUIJcc1F/hg41Q7GM09NgiEMMFBotrwSkUWLMoLhfARLw8yp
gIMLvDAO5UIgkwTNTckAxhb3dQWHPRtC0VgeAPnvSO4JvN4QJ4l8vL++QK0UvkkUZJLM7FcWs26S
ovrih8ORQ2ID0FvxhQKhEqv6PYzETLG23q0a1NcmA0oZO5UfpW6XdpCtRBPSDrdzVDVzJN6BEmTo
0HoxBxhfF0m2iKtgAUOIBEMIrM2HFHGIcVIuh6SKy6fu+2AhjgY+1hCkb5wM5GoA2HwTcb53egCQ
gmhAEtTqipU52jegu/DlmKbbPGnvoZ4BqVgyYnzBu2deztsKqJmy6lwLfGihOugpWPazGmpAIn3z
tTD8R/i4HCwfwgCZBWrkEJA1MnmI1RMAU6LcNU3bQHZpNLwWqwYYr7FDYSrkfSX8Jgd4pYmnFHGc
GTcSLl7iInoF3GHZctt6tTERiRsIgRlYJvkMicsiarIl1HSvmTRTd2pxKxYNP4KT22+IFXDPgY61
26sNkHjVkUFjJyTQ30A+HxCDwkJMyYSQgkSe68CziOyaOniH8ux9iQWci98wuPMND5XXyoNVegcU
zYLYTgIVgvxbRApoeMB3Eyu2epmOMTjNzrYJSvx5IDq4lPZ9E0TBvgMfa0g6t0rFkTAo48K2/h3+
c40LVZ+1CUZtWNXZmhlA8VIT2ulC3Pez8Fkgr8ymux6Iy8LiCoRZ6P0Y+LYYt/ypeU3gJbe2cUsc
VnYSHxBneYTKjMBYDIF0w9z3DXxPBnshGtU8z5duzpJhACdr5OCfgrJ9nww8xGlInnoBNykDIRfO
BIyU07tUAEzUNnRZ5/QJUN5iJSA/0rDkvcs6sigw224iyA8OgIY5iXHs2+6F4YXoTVDU6hFE5Bk8
fbukyt2yzL/8X+bOa7l1LEvTrzIvgAp4cwtDA3qJlLtByMJ7j6fvj6qMzqzs6p7omJu5OApKPHQg
sPda//oNyCTJY7i9MkLoZ/1BkMdTQjQRPkdXyk9f6KdrEMWMjFXyAEngIJXbbnmUvYTa7ffTsT06
KnkRRFkiNeJlFV1dyan1aCb6d5tMnPOT8VQZ8WXgEwLXeoBGxMMe9bk+YTnDG8c9PyKpNsgsu2vM
eIU0JTv3w8cy5JUdIoVcN+3aEnXF06uRSGXodV0+G1uiDBRnGBHnlnrps9SjjPDqorqhKXpdaqP3
YdhvJkEFlEUsgq8GLl7FGBsOzZs/lfBJSAhMNoJO5WM15arS1WZlLrGnYtu/Q3N2zgjQQumUwBPG
xcWtZAUJdhR7DewFrR+qPdqMq9SZA6MUOphUVT7NLpF2Yz7Zc72M6yXOb7KAon4S0KBHqnkFW9QR
PEDA6vrOCVLxUYLaVcSFF8AcB3fg8r9TBLui30Cg/Y7DJvAK4l2gY3HgU7Ic9rMMpp22DdKUKsZw
JGiO09yLD0VB8KIUxpc6TwXMpwXsiAu1ZsFCmg1b1s7a7RS2pitgktQGqBkqU5fcSYbGIOJ0mmej
iF+dcI897lzwAWz1QtUlKSI/GNBloshIXYRVnTtE0a7PZGHdalweQp0PLGk6xhBkTOEsj08iyEuc
uyWmbACGTeUP9x+iGVf+n7/+3pJmfdfoY7z+vXMUoNoLUGzd3zv/+QDlnDXLRGUk/vUpfu/DY3NY
GYNwrnu18stRtIgLFtnbFehECFJwJZYWZ4ij2o9I0XFQHJLmcT9hfn/I9zf0+0S/v1aTfC6SZFjV
bVz409DATP69mWIrlo4Id0PTfJ1gGfsFcS3OfXbmGYksbCtZ2uYN2QjMwus1vrPq1mgs1aaBw9K3
Kx6JyUD1NgdXVQNJ/336+9P83vp9CZwXeLXf586EuvBNVZrcNmBhCoW0xuVIb9EW5iLfVz0SyEMi
02CMXo3djF0lEqy2RhR3gdWHdgaf5JigC2Wt16o1wc4bM1aRcrZNdGruOdSTGUHknw2yIOu28LKq
lpxQapNjFISZN93tp7EDwA8gQG02sSlMQSc/wKnESCHBdoQKhmouqwcvHGecQUl1cEmr0i6aLMW+
nKd4BKm17MzGUDlGLilejL4VPFxgGgxdPIqJjW+hpZ3SSPD0oXyjHim3RInE+zhqnrocR8Z4KDw4
EqtZyuuD2OFWIOQUD2ZeeNEyW5AfKm2VSrx+q4HGjdgDgy98Ls2SbvOcKrVtAr8XVlmLPXaca5Wt
ohuHTpz41tzf9ZNLvNdb1oeiYqvocky720jL3hY2JDMh2TGrhgaXLdZZlaQKD3vGC27NzU6WGsOT
xuZRlWRMcRaaKTGfUT/2hbTTgToivQlP0kTsilxoW3p8lUlMkFw6q9PtkEuGUqP4GDosd5jgIw8p
3RbbrV0BtcVO6rC9hTMzwkiwqC4NgYUiIlXKMMJLSSw6AEBCPBNErispsT9Kzfo9tpUjEesNuTFQ
/HkYX2typ9fGaCwHThHTNeWuoBkPQ6hhAzWmYe4w+TZ2MKgsjXiArgI8yYoXUBjavcqaT6o+nAl3
tdZpH35oCP22Val+ZBO+r3gd44Gst7VbdQDTXdDFR0EZVTsIp8btZd2fl3q+CjqJLSmx2C7GEA+a
ZZnXUGiLrTD0uVNitEhXr5+nuVEcYqEY+w0JFWuRmPK+uv8YRPU8j2i1I4uJp7Zg3hob+jmtxnwT
99OhnYXqbFkBqksp25hK1+7CabxlRlb61OUBw8iz6RZFnzzApbT2caZvorCyI1qTh3kmVh0yoeSP
lfoSkyJyt3AYVri3mdtoCjt71EPZKyx2VbF+CahGEOyIyrbVEmubkXit5k11xHots1WmOVs9m5xY
U84YJYsboe0jWqSs22RQluzxKrUAD4tKZDTMthPjzhZhk1yukbH6sVrgKZIHX92QVg/SJLo4TRvr
OVIJdJc0Dpi0vEL9STcQ5oVJLLeEtO6UQSx3Gmdu0+orQv9ueTz4UaQpW2Oc2pURFc/BIqUPRoEf
WtC0u7GiBRXz2K0MTohhUQTKOVRzoDKGzRHG/aYIxqM2gZeY+nSJZ8laYV4B/UFNtY240McTFqu5
XYvJoSxEwi5Qd91gIqVsqtCBaYgtSxed+sl8DXLlabCoZKalWf/yGhrOXNiCuS+FDNr6RdniMbci
nrd38nmhOFIDGRwifsM+YcAdkVRSVLtNXoSXZK6OgZIPHrzJggaEmSaEDqUQdpU58+mUnBy3BTpc
ZmFYlBfrOMl80FKgl86YABRsOGHdTh3TfmdDvoSZGOfnmJJGcgJTndb63NaO2WPDH02FuIsEJNF1
k6ywMMfyVVgT2GMxfa0G9upM8EJjPgZY4PrI7XNOG9lax52lHxEXsco0xbwWxcBXe724Qbd76QZJ
PDTPdSPE137q3RSU4xxE5D9MFIy5qD2IIe7zS5ip96Ab3OMmO4V1QEEEq7tn0ObmSiuTuRTkbjuZ
XzhzzYRjwX+assU1NJTTVae5YKWrKjSB1nT1NltwCwZ8naoeBA62jLWpxB4Tza7YN+kNBerBYGjq
Mc4I/Bm6d1ft8rKq/SVrd3LZihcwS9skAhdR3zwqdAW1ZfnG/cfvrTjeVzVbMtIOg9bofnNq9rTA
AbtjJPjhkGyYUuSbxKpmLxDBkoRmsjQnEwpCSRTssHOhEvwsqn+wW2CwLgqyn4AX2wxSey9O5yC3
JRQl/j9vxtWkgCjUmZ/XW7xCxeAkZ5niLubcUX9wrfV3S0FovL5q0cB3OWE+mWbMftSqboSBIl0u
NOTfP/3+mFvraeqBOtLunsimxvLiD+gQ/7iJHjDeivewlVwT/fn+4/eWzPCePrAb//idcXDsikmW
u2lmFr7adKX/e6ugD6fCJzrYZ2CE/o1y7feOPg5xK50S4oHvhUutD5UvJ7rlimWDX8H9b8Fv6fLn
3Tp7vxe26RvLvO5oqWX85bG/T/D7488H/O1XUUxybCCaBGJ5SA/650Nqg3oW6g4ckf98M7/3wv/i
IX+5KVVAthr+qe6fj/7Lf/r9oynog8PlRNDq3z7B791/ewnLlCBeh1Hj/N6Bt4NuM6c2nD9f4G+P
+HfP8ud/kSau3LgTV9W9WmQhxMYeBy3SM2NlQe8PF7QtI6Iw73fj/sFhh1xJA9s8xFBZtnqpoxG6
/8DLofcBT6c/fjfvf5zaAOguQIhczTPNG2qvAblczy46C49ZYV51i7wT+X4GcF19Ep9K+ko5l6LH
KV76jDW4I2xo8APS1tBYZY9Wt/h5MNVrQcmjeZe1MOgnBgtAAFXpJ6r4NkE+bYbxK8rLcSUTV07c
by9XfpEbmU1hwQY5azJLhhLbnEV2jAF8ow03nJxiJGjVYxyTvVdWJ+I13VCxzqUUvsPIKxGHpkeQ
2J+md9shPtdTL9pTHxtupcdb2u6XIa5IKtRMRyK2Xm8FBqaC2NliI7z3uIroi4GxxlLhSDF9pnmu
gH1Mk4s/luoYIUoSCDMHpRR+Ap0CGF+HYlThV4zXqJ4rr5fN8+8EgRRBEN5s/FRGzQ2ZYDm6XD03
6jeJMKmtmcMpJ8BEzreDCAIkNmPiRlH3rRaCEynTjijSXS6Ea1kK3+T7ZxYYV7QQaCRzZ2hJQIEY
8WpYw1H/Jf20mvoSp82wQKNc7MYJk7w8t9PaYFyqnmStfyImSYkA07P6aZi1B7Jq0nu0xrqLha/W
RM6LAfAJDc8jnqu3tBymjaQitmisEsfWdlMJjZ9Ru6VpkPpVR+JCbs0PVagPUIt+jHKmLKrT2MEc
1p4D2HktUrsawxI31jvqzkxRbcLQ7EZdUA9JdANWhp0msuF6XFbmrqHYwszAtFwLHAIXCAWpxLQ4
akL5Hwr1Q1ff5nQef2RaUwZpqam8zcK4qqdgK/XBsdbGjTVYh64g2KNT7uX5UTSTqypZom2U1qMx
ucl8qDXVKbrhACVto8eza3Vvw0iiaDkKn6NV79NBStdlqD5VyVMlJ89TEDWAsFixmFWyE3q8vq0R
QgQgwoNJbpFr6tVHqeS85RaPLhaStZJggDf3Srwaa11bcfaM9ijXUG+wJsf5JRHuIy+nrxhC4BAV
2WoFPU6RuApNDCXUkkI+vDcyelkGbp1/NcI4OYs8EDq0USCzUEQXjBygsdlLwgGELQ7+NNML0qn7
5mA584NFkphTLeaX0Wcn1cCuX56C1AnqnJMxuMhNgJdFkYYOkOLVVPTZM7TgFpfGuhDbJ5oyXGwo
YPKB704VrZIoUu0cK3zgatISrvRlV0bZdxmv0ih9LDPrB/53jeCtIloR21tlSVkPLPmtFRUdHeTk
LmlF4jyIqiNn9xRVnUQLUZ1cA/xefi6zBlAyNwCCspiJRIsbjDjVlc2Skm7SKsvR8dmT2mMXt9S7
0eC4WWH6Ahty20+xA1BECh+HoCoEDV7sW8Ymt5Lv11ql5zQtfqVJx/u/IJljh4AdDYBT8dKO/VXQ
misnPCuNHnFqNd1gp73pNpgHOHUGytAsbI5lEVMI4V4/iUrkxInuEKAaAjGUbjxWWJ0uOkG/UNdy
RgXsZoZBhRDuFUSMulVg7S3IXhayc2djAVD82gL3kJSVRng2KzOftpncMkWltrSj15gp5ibh4ilY
YzpKUz8GGTLhRs0gQS7ATcJLPhkMqEauKwjrdqC/yaUV8H45kFIyMP9COUy3wlQreBzU+a3VrE+s
HAH5WunNXIfNJHtBHkBWmr7Jj/hu0vQhtrBmJk3XCfTwdh9IM+2q7bZD+Gbq2boZ69jTc4wuDRKS
nLHGpB9D5tSW0mWyDS2HuD4mWwU9slvkOUbneMrYc2fErllTqTcKhsyWsc7qgI5ZpR8k2Y4X1PCu
08RzJwijN+j1p1xH7TqR5xDGzrZlkNZkOaegrDLzU38Gk2641khQE07THbDv7lckqn7C1kJX7mOd
LODIjizhU46SfZqVn80dT5cH3LQroMLdwbSwVRqswK4UIV4b+saaumobyPNnzRXUADujlX8aYqCb
bo5fg+lnEubKSQvFJZoJ3j/jXQHoO+WkE4FORf0nBTJYVTiVAomGTgc9L9KWgogqsXFympmp9M1y
dpAipSvy6MBOYu01lpgaJ+knvk6YtmYLiGCC+YAVjpelMT9T1tBK0G5GKu3gfuKkizpeyAfy7iX1
vWt7HOb7DO5Uy3vKSg46lmlOQEZWkmKxhL7ess0Jh8Lg3ifpZuxQIiT171ehXhmsVQ4M7pyFauaE
CESi3SzhweSytPOqw+MIb4OyCKw1vsep2xGgJXw3WY0Nbchkp9eEiU005BqY6qc0O2WltbjzMsp2
EzqKAlG+7+sJgiwROP2RJIvaq6CoFkp/sHAHt9WEIgmOt8WSEG5+yQr/K1bO/wvh5l94PP8dvef/
R1aOIt5lBf89K+f4Pf6fzXtOYnHcfP8LPeefj/yDnmOI/4BVacLNE3UZ8dMf1BxD/oemmboCCURX
9F+SzX9Sc7R/KKIugXkYigQx/U7o+YOao8r/oLojdRHhjPRL6fnfUHPuHJ9/pY4ZBs8EcYz0E2iE
f9cMqgKdR21CJrHCdp3G+oEq0zNjT7jVeyQvOpvlqjb8QPYISOiv3bv6GV67J9wPmdLP1jqYV1QW
hvBMf9gHa0m3pQLXOUdrYlvcWImbC9AB7eiWMjoptlXwkK1zFyEx5F7UUh47Qh640U36YijhGluL
0f//hQ0o/Y3lTyQ0n5FxHjowBbqK9TeuTcNaJMm5uYBRGE+9JD1E/bKuTeWcjOpn3/Q/AoulXaXx
K7m9D385If4N0QcV5r85wirfFNprZHDa37VO5b14x+eajeZmjTvxp3xoTrBZxbdulf9EKMWwivox
HtUHKhR1F6GPfRRW5oEhieEsp7ry1IvUHKR97cvv+XHZ3p3j3PZI2vd46SsHhv9xfmdJZualPRrJ
eknccjN9lk/RXjmL68okL1XXPcFantLvlBDbM1bk7ljaDGYwb9UOzNaItLHvy+hbfctvQ4tbJBQB
Ozc8cDK8TGnCJEbItRMmdrvP9+NK/JrsAeN3AyasWxiuAKHFbR5rJOyOtGvXpq+4+RsurqIdfSZX
Ps5qei5+lrXwsBC9dgg2FCWpbA/vobkZ9/0p8URzlXzPG2iy8Kw9hJJsCD/yDv/CzgrtRNjipd5+
4GPQGzb52B+tQQ3jCtvmDQefXPaam5nDT2ZW6YEmh9eytK1b0K6z5DKfSZwPD4wWG/NaXtJvPD2m
3AZuvpJ6/gBFrHjOxytypjLBRNqG3vlSvOurkSoPA9yfBI4SiRQ4mPpp6BWoesPNYK6IwwsREMEF
MmzYM/r8AjSgoL2m9ckkrxAvqriae9u4NG/jTv8ozwGO0kf5cYRATK57uYkZVOPT9hCvhWPuj8fQ
H5ZNeL5nSzszoxVM3p3qPfPru0WnHV1KV/lJvHAl9yvCEcXcHj+6xAOWjFKoC67mBC+gWlV5RpIS
HSDvzK6BTygqAg+3jd2yhhTjYVVvJWBltvYqfQUMcm39sLwgkCAn9BQ42RvW0gcl5NC2lcvscpHs
XGPAZydrA9sfENj1vDOfLYbtkHlLF1XhJWNrOgIIqSfxVR487SFkwgFlyWYPLWVEP451HTgSCcwW
xyBkA3Rrk7z3Wzb0k/zAkNq8hR/6sW93nWDHz8HNvCyxzaldOQPhujjwbvVjfhq3Yuflyt640GgI
ULw2xcc9FcZJNvUmewEPJ1gLe3cnOVhn6wlaVtnDs3Emr3Nyrg47+x6YO9v9Tk6uSenUp3Krn9ps
tWg2sac0h0bqj4hJ+dLU1qVzh1cVuJnXveub2CX/UfIsGCBeKzjlyrpo8Gbt6AC8rsN5GreSx8hV
/8RC+/4B9VXhMYghDGLhQMJDXCeHeRNUGya+QBpHHPT7bXTArBNadHRTGKshcRyodZ1eB06G2mNL
X0hjvWyjvKZMrteyPW+mMw2BDgDsaNvk1r3N7mbeRDdVdMh0LkBaT/ccSIhQ1+C9/RFan/msfBiG
7fwMCOfR9VikD9vTZAvrucHAyZ6Q4DitbJsnpb9Zl+HQvUY+UIHxOj+Iz6ILHUi1xQfpxFTxf14f
79rff6EuQwi987UNZAdsc9rfhAdytpjaiNnlpg07t7CWtZwbz6ha3P/5Zf7LInx/Gc2SDYseCWua
vwm9mkZgBBpIpKxL4/X+EiA32zmcvhcCbuw57+Bh1Wzx/1kL/JulHxLEf9ldIUnKoqmh94fWCimd
T/8XPYECBZ7RVdtuJCHH0zAOPG0qkg2xFI1d6IrwJjE+yKxsFVRPSWiprmS+l8pYwO1pncEQ9K1a
zdcyCIbNgo2Zm2Xlsuo1CN2xgh84+QAT5EK8X5oW98RZc2IxVj1zIpOPmKBqRYDwCHLRHruJJQPR
jGuhhBZxpT8VC5oFFQaHqySGn+pweUgUlatec/R7Avcg9paTFaXgKebyAAISrDjLDSGcN7ICLmGW
t04z+seQ9OCDlRW7OqkGgoYNMtHUkMTZrt2TDEG4ZchGFojVqzWUiE1PWYjTU6Z99iFRP0WfrRod
cicZk0KZr0pCLJizSGtFXLZGXywrPUUXphbNWtADlJMNNo005HfiKNdGMZzjgo/A196xHJjQfzDU
aiQii6DmO5hDP8tVI7iNtTCCbOKfvunSozw2pDWV4mOqB+ohHmqVmTuwZCnLsOI0wU+xddLq5qJn
MejunK+muKbE1gqFN2n+yNdIClhTi2giFwTCWJh1pauF0n3ssahrtYYlOYnFSpBTZr6JaBy61jgk
6q9l1MjGZ6gnxlrzWhfUj9GaSIzqPDWDDQMomm0GOJ+22GntNm0l5q3JGYzs04KD4xfactXk95D3
C8cPPKNUg40GN4FBinxKhu4QCVpO3gFoiRzrTzRGC5MoNoqAJgH/nQa9JjUa0JG96PqjtoSPUGKc
JJWAeKKNMGtnafqqJ+1hqQQFot/8POnVUzVl70xuxCj32ql9mKLiMQnCqxy3X4lJW4t72NNCKiME
jOf7bXVkAhqb3gKHYqXlihtOi+RqosBHhOIxsCUUgPjgIuBwKhHoMorCPEkUh079GFXaDbD9IAhi
7wDW340M/TIphbWQYaxxH3skQE2OkooYZvXjU1FBpDTH0pkYcKwEAjQ41UUhu06V/IViF1OkomHh
SxnHpGuBRB+4d33DRqGfoYCF9szOQAQI38AMhJtxdLLlICFrq6pw1Y+PFRnuHVxhDBVdJiauOkeg
O717/87EgPTZ7NvKQgg3Pcighomf4d09Zjuz3qhnvUJuqME0RPZWoASr0to16Sk1KbDHyQBd3vZN
7OCH6gTSG624YzSinVJ4Fdo3NivL9LjgfKtMw81sxz0RSYSm4GRdxY6RLnYLzbOlRAN10Xe50eg7
JQzVNb7ppznSYELiLSh78AfYNJpe2QdCbwKLGccF/lc5j1ssBAOMtrXBnQup3srwgDZJ3m9asnru
jLmp3xV18wCJOFirZRi6U5rAZ8V7zQ/bRfJhuYl0/2brmoMcbuZh8KW+hQwVTBDrqgL7TTH2ZwAu
o2WG8/tDR1RDemxDzSZbXbRG93UOuqFwwJxaN5FaHL9IWvPGSEx3E6M539DfsWmgaP39U0za5YBN
fhnn2e73L1pkpf+8NcifXBFkKmuFBs4siQ42VJARGiWzUciyfE5WFvjImr/rUBZWsow6+QySBXJ0
Io9gBFJzKAGqjem2h/Ji5Xa8hgFIyRi8yrdlI78mlde6zSE7TAcJ8qXd7trUYUBjnRf4e62Tvs6P
XPv1/o5x/TRrNPhUCHvlaL7a5SUybfEVsFw9Re/tXl1NB4D14Fh+kLV0FgmqyWz5he9IfzF37WO0
Ud0YxJeph3kyqjWzYVb6XHJzlQPliJ07qm7TOsZRPFvgR5SnAPy6TzkLj44AL9PYShd4PaQbqXbz
KrUwL/YSa4LqGhSIRILY2od5Nr/Mbf0dD6/R4qaJC86p9jxw+KkVT3u6m2I5xWzj3VakVD1O2rnZ
0VobT+WVQj48m/b0ZKyNtXgCBYJ6xybGUPCi/ECZSNZQ4D6Wt2SxjXXdeqVMpW3P7E1seXiT77qN
VNOqrIYdJr1l6GcDC+jdZOpI6EeDbx60qdQLoXuMm8lcwcOTR09pd5K61QDKuNq6HYgdc1RCdztP
E8HjEfnbVe3Fk421AfW54I36WUMJxse71KxNu9wbPXIwyT+CS6czWAQVLJypdmEiY/sdPmfdGic9
itOjyTtXKEIhQjUvMrQZaVWMDiAUUGoGERwrpZPsm2Tp+Oah4OMR+weT2FyZOH+64wvHOOX6mtcd
xrnKRuZ46PupX8kYzMJ9GTxi4ztUZl58KTlaVJffWgBYuWs+IG/z9QAdTh7cpYll/GTpPo6id7ZG
8TASiGi9CkeWMOuoab7+KhBGuuG0yIUthxiH0RxHvqP6NTCZST1asq7ym4HEL8lZqBnNq3Ek2Qx+
j4kI4kvzCPJ9Ck70T+1rk9O1P3QE7rm8dvhG6ftC9Pd2+KInK7DP+1ZW8VE/5O89tGvF7p7HWwzR
ARD9yGWTel25IdIPC8TyVq2ax4hWi9CdV64A5QNQU07cQXKggFoQMDnBb3Xoqa52TG8aperiyjBm
Es+qvMBtngfsTUfG1Hbn837F/iAn9zaOEkrwps42RPvaEPJQ25Cs6psU2XO45WPy1MPAUOulhOFH
foKJn4gbp16SOhxEg0byiAxZ20u1Z+wCH1sDAOu55Jta8Rx16vIFgTkHT336FBLeRE57us76nfCh
kqTzEEqbfnE0a11TiB2tE+GjzErvRkXbYY8cpQxXnLmQXxiqrptdn67w8PbTQxKi5LEzeMJO8iJa
+2wfYHLNqALmGMV2sS0/EEoEdHN2RG0S2sYL59VMxFkMqdWBpSlsZNYMrK89dYNpW7uPNgXQsemm
L9ka1QfFAA0YfOanuLLTE7aWOa6sLsRzXFSFyEEzIpjOCB2YnkH3xn1NQ164C5Zn95OdpXnxsrdG
oHFxJs2JLnTkhZ+mV6Qjgm1dTSYvzwwPlGltOjBfHOlFWslr/ZatAXNeGeQsbB/b7BCvlFsBruAZ
+10pebDGcm8616Jdn7ML/cxrt0q2xPSph5RlLHQrLH0cA5a1zWjsqPK8w4u6Nt/4DBc6XRM82B8I
YrPDik/NYH3xrC367OkUSs7cOMSTFeVKPAZMuuzOuUO7SCJd2vLuoT0Jr/VOe+z55cW8MI55i7bt
LgBIoUy4BJNn9TTb6EUfk3llrplWBFt4Ix+ylwPM2t2ZSZ60h2F1DI/N56LYM5SrA+M668RgEeGo
eqs+GLscWGHVq3KMb+ku3KiyH+KxBNNhJufMJiYmS/dVt63Es35RD8Zj+YQ7NAUmAsIidLFZTbRN
80VrEAGoNFsYva2/nGjpjuwwQCH0iPFHBytWZnjj4c1IHJbROxnio9ytAp/jnrvqS42U3a5Ur3mR
FE9ROA3Mo3Z3f1sZRNkFm0jYTCRdVngqrPgsZXoRp32pbmUGTAYKPcb0K2zSVHssKRb2dJXSV1t/
UFVYtVt2e/USXQUbNpy0Mi/y2nqUIrfO7BIim+jgPq3GDozY3m62ERqe3p728QY6q2kd6yM6FVE9
1rojcVX+DI0LN4mszeflMz/+LnOqF/r5G+jKCHP1LQ83lEWWN58JVPPTSxj7ivQRCUgHL+F4iN+Y
Do/ZbiFyh6jcbmcySMr0A4t/j7wVP7Px2iM4D4Ufm+hi0/DK5Mz6Y6Fdyqxr6g+P2HR9Ss+C5dIR
jIfsFQRCeZFOACCDYkunbLus6ovU2Qn13CV8Y19iMVCUd2tY9YfhVD7EiAk/uxW2/PmzKDpMYHXR
sTgAkHHZylgfQ1rBkBhnj4ltdQtNqnAn1dYWe0u5YlORWO1ek7cOq4oTFLj5Mr0EwaMQg4Y53Vbh
jE1wrYRF5y34kr8xMEhTu5C86qO+lW9lsGfcGj8kZ7PaWdpG2ySv98JTWMXvU2kT/jHEboONpZ+c
FmWzsFE8SxsIjGsoN9gZAohs0IlvaU+JYkvdqFnX8qr/hjRExhfLJroRpjL9q/koLsfgsdgwmHvt
vwkmrKgCrvDzYEsoDUwXOzyKXn5jrhacy4vqhA/VPl+c9F2HNfujrPq3CnzjZ/bzd1m5kC7Q0tQt
HPZhN46c0nb2yJ4XX5jAngeRNPBt58fe/IY1V31jVceAq+BZwcaO6a55hCHDLqJszCcdmDK3rROA
0jtitG9+kTTytbcTODMQ67QOEliUXga56yqDXu60h+quGsOn8ZJjjEoV6+XfGuP+9LJYuxQurIcM
VTGOzIfv5Eh8dOgTxDcIo7QKH8Mi0pwwCwxfFh1pZsoGxRS8Xd2nnDGN7aiy0o0yMR2Nm1EC1diq
x6JnVCObLkNDNIy2ephp0F+KwgkOjfLTNp9N5DZnPtPMHkUezTb8poYpTgjc4gt0K0z9MqoE3+i8
pvEQglavSU+Na6vfAV9j4Wsp7Yfd30ZYgrEdXYf98GV8jm9QaJhVLx/1N12j1bpl4wQ/cAQnNpqR
nhlusa09hxNjanYhR1ob/nKY3Xyfr3OqS3eEr3hMKTOaCjoaYtWVNLgVRD+7PsbegrKCwfuXuKVE
jNfofcKdeqg3AH4sL6hvj9krBpoQ6Zz2o4cfDax5rXdl65CMx05xMtf10TR34nr6Hr7NI2elEDr5
dTlEB6J9rwRsHBB0qR/WNn5q9gNnAdqjp2lezcWPtJxJVEbUSOs1Y59c2nGzmj4Nc10xprBoZWyI
VXMu4IQS5+gDzFB21GkWdwvzUECIWgv9ux4v0gxxN4aZtJt+75DE7oCjq7AW2xlJWXa3SL3f+/vj
9//93vp9mDGiLCvSFHZh2Us7a0Kd+s//XRoLxK35nIXdZsyT6NLC1w61SXEVU7TjiHWmq+GimSLS
RkPmeFVKOK3zChp+MuXU8iZEjuSEBpYLO28HJ6+k2NWM9BJb0Q4BOO/N6kBu1VxcDQI7yGKIlh0U
ODF0aQXxfUhz8COZxYMJK0x8KipMn1fBLHqtYTZoE0XAKIhAthREoYcVzauEOQjawnZ8lHKi5/Ii
W9UyCLsItdbpGGy5dZBMdMLNY9sqpguF+12OVDYuATv+WYEJjtYpbHDblS0kSWPWAJrLQb5S4il6
iuOVVt+jAhND+g/2zmO5dWxL00+EG/BmCkcvkqJ4KGmCkKHgvcfT10flrcrsW4OOnndEJo883cbe
a/3rN35Mbpsz4P/i1xokqLrgKCzrsnuuqY5QpbrWQ/HZTCHN2qTSrrUjqSuc61W6AKSY4y5KsrMQ
1LD6RSk4RK3ypqtQhxf2h6RPo00BbRamd/JclePWrIydweEURHjDkYshwRKkfqRCHiF2ZHHwripp
u+3kArB+on1O2P/aRfOz1B9xCNvKRrlJwx399amrxMyV1QVIHIa7h76BTmSmqMg7dROO1jUiksNB
7uZHg7ltjXAfVNOrnhbyBvdt5mSdfgoQ8vVNsw0s6Y6tKm3ZYE7eMCfJCucUzl+BJA81e1NNmpUA
z11nMSuCQpau8YRgel7Cc14U2mvev7YCOvpJ7N6KfgFeHt04CV5q7UcSEEApYfZniDLO1TqdwNSs
n7owdlKL/lgQApCTgseQz1BNJ9UbZROGf77chM4c1t0Ei6wWox8EicBIdEMmtH+YStE6AMur++Va
G6q57hMBYrBggn3rDLH1cLzNjzuTZbpTaXZkC/YmlhoahBDL06POh10kQAWRRWj28lqEKGbHigW3
VsU2o4AO28i7frmNtXAbiugJTb03oLG0m6G8EUA8/vW7eaL9iOYmlZBoVyP9O3habOD3NGXmMdPF
2m5m8aUT1dcCwnRfezqpi4T7iDWnzrxYf9iVI+JxQx6B8SUF7a3Uxi1Eg8StCkpUpeyuRKNmHD4K
tfZofUI1keLgU9UpjeOh3xklBXOVM0HAhd5S36xMem16EMcUjlvbxaOTYg1GDDWRqLQMcsQIJalj
w4uzDGV8Hm6eIxQLJGrS0aVRvSqlmGamFUkJNM54KRPVAsNtMBrqaZwLqvEzmThpsIRbzRZ4UN5t
tLjbNjIWe1ZCeKGaXGu9hMWosKWQiWB4WB6VLokGXpcrs1fPMj5jpILZVhHr20HiADBCuMhEfhrK
aqAvTTr8sSVBPCMl8tuWtEzIyujIPzRVKkCfSKY0u24jZ0q6UtrqEVKAQEQZwC2EUCk2bQ2iFzNB
ZIv0lBlHgCboXVFh3hb21dG0ijPG31epRkQ4GLNpzy0W7FL3bI3w32pxvOZqB0FX1ulkjFm35Zax
RdCRoFsyThaNcF3NQLC64FdSeVZ4aVmdcrFuVEparVFxm0j7W1Jm1CMwjG328Hxv1X9Qkrf0/cmb
0ZHfqCLKf8L90ElC82UYk/2it3hdqalvFuKqLOmlpyGSSa4RZrgms3zEYAJCSjn4uoUuJCOiJSU6
ylbT6ZKYmN/iXPdRZ3SuZZRfIRba6FaoKi2lQfuGRF9N66cKmKHrgnuk4yw69NjAJSihZxUTgCyB
jDozWINHsm2HrdnK79FEIVt1b6K+CyV89MRgXRk1C6Br79bE4D5vXbGtKfCLQzkrYDN5eHCeS1OD
6lNfRMt8mqpmNYw6k7ZOHJEmNd9VhuwFI/cQFhOovIBr7wL9ps0Am4zsLRX8NmX622iEz+KSBjyK
riGkxZnfPvTZmkmwoLBvo9opBnBSBS1j14OKNKg5mLqOz7FZUHggphchtGiZlq+VmrHvVPbOAqUw
bJLcz/qZgzXFg7JdNp0+bIOkEXdlg6Q7EbPnaejehipBL5pDkQrlkGaZmigvhjOWGR8TzrBzpBzD
odhBnTjC3Ax5N3qo8wmtJEYfpkD+SdZGOiaIfKrncrNGZLdCuaYwOMOLAcKd4ZYo68tp5EsVsFoz
DrssCq8irMe2RMfXatKqHjOcTEZY4eIgr1p2M1s3U+AOctulRf6Di6K+itW0txekBlqxfCxavJNg
Vm8SUTrnZAICOKNGnDKaaL27TAoIbjAa55516uDgEIKLIsJtU5dUBfomZq2hSls1GNqqDSo/rRXi
h6q1ogiruALoUzLkCjFSL6IDd4MZXwSe/58Y8Dwt01eyYyNO4ohqkYNMKpSUaRuCPnUQdyKaeTRx
eEUMicI+1aixjx4usg3IxihQkZXGQl9ukoS+A5X1Q18f+0ExDMcUKtaQmGQJj+HAW2K50TJKvsJc
B9/VX6I8raE+f6iplTjjlGdOWaWbRZTWeWlu1KTrPUwycLfo0xRwXHd1IpRGGBvuGM0OIgq0iCLv
v/7wmyOL04ZQrjtBIpxmtcs3WqUmbmMWtOx56dfkCK6SUf4Z6wEYFx3j+DIImFWZuu7Uc0Lr0PaH
VoZS1w+RR6jbeja7S4t22RY6/DF7k9wp2L1Go53HnCO3WvpNPFlPyCVLJw6MfaUHAuo3DhuGVlkW
X+oZ7mjdajd5wkpfTPO3NBCvYxPNK03XGNRZN0MMAfoGXIRx63Jiq4WpHOqvKpkr0FeJWZOUlCFN
YdiSavi83aNfSjK6kFCzdR1MwHxg1pqcPS+CsIuq5dKkTCDY2DVimisu41wdX8ziwVo2pe8+xwpZ
TVo8ZGbUTGpV+0PQPYct8nDjU5dj0W0LfRvm80+Cn4pv6ijCiWl3oDB7/QS+JglUbDEhj47ezk49
cVUb9ZdR15xsOksialGadFOru6kv5WntyEMhEQ8nXQOxRzzd0yiosCPKAEVJlsSXNE96nwFNb1sm
rCCicUFDoUAsfpxhrDIx0ZhHcI2wMw6yQmXAxnYwxGm2e+scBG2JpdmyrOJiOA6KL5gyc/kIIvHS
FOq2zUd1+/vRf3yKYde8iXAXC+v0M2Yy5ElKrW1HM/rnze/XzGa2vFgM33/jan9v6oErgA1L8nJM
Bv1Akt/Eh9qk1YsvrRRb30ot2R1EQUQAFnZbLRpA+KKQplSikU1MpXCnQfAgVYFpZnRuYdVthzBE
yQjqpGX9A8TN/n3Tz9VZyBXDXyxB37bJDPVUfqRky5Gi/3VTFPBPure/k7d/o7Rj6AXqotWbpEWB
kD1ucoRDW63uiTjXxOecPAPJUbTiJAajvBr6R8p1nap/2RD/f5Lg/8W6S1JNEbbB/xAD/pd114Zd
oMDx8J/8wH//0n/bdxn/wp4LPh+2dfo/CIKW9C9NxGOJL8Nak2AP/u3dBXcQ+ygRna9OOY1l4f8Q
BBX9X5ZuGCa/osu/f/H/iSBoSv+LxCDJBiRFUbTID8Ep9+Ed+Q8SQ6zHaoJNVrRV+2tbWtZmDoaC
Ao2+gjRITsghZ4KLAgC9sNEANYp665n4A/pqGn/rU/Wz1PBdtaipHYFIOQ92rDPG1mluh3yLvae1
6ikxB7Suc6Xme4R5I0ycnmzAcIcwXftDJ2NKX6EyGhda9P0iTCaANNHhY7uYUN1VCTavGJw0xLXW
JEervM46X6/hKDcNE6Ns6QZfaTPJzl5HRGwbVMtAOfJ+ylKkNw1195hACeF6Ts1whmaB3BU+H3CF
mH0IDcYwUhSHK6HStH2bZH/MOSSWDriSWBPcMtZjJyekGc3h60ieVE8xNhdFc5Lzwpk1pKX4km3y
oANWHzOaQEVhljKN2zHrKZPEVjkR2xo8VRE7Iq4sjkZUzyqMGY9ZSXODzU4nMTEULJRIXCkVjW+v
KfEG8wUSoBLPbAMwk8dNp+MsDyfZgynNY+DVyLAymXupXKe5hZmUkCiM2SkZTHKBHg4Hzyr63ieN
+2vJ4VpBj9lVZGLY8Yx6XFoCD185eOwVmIZq4bkz9f3gPZjZc7FI61Sd782IbZHFmAFjVt8ws3Kl
l9NRnbrZyTD+VY10OpECxZh7pI8cSjrsAaC8TVR6OwEfsESxtkS0B3HoNbJqeFXVvuSjYafCVOzU
YqQPbBLgBL2wmGaUwXYB3JO2v5bTi9jCGygzbBk0fZ2UNN11t5i8gxyKWpLfYuS0Jml3bhlWu0kw
XmEB7VJkKmdh5FCNKCLo7QPlpJMsYBeG+R5oEYwyRWACTCEVW0aMRxWzjDxO+q1ioR/R9YpWfxba
Q8oUEwiEpI1e4UBEpmT0HYlYk579dcNT0+Youwxxtk8ruD5tU1I+VISAFG8cbG45MZTR5HphFAM5
AxeBdV6bMe2YAF4fgbMUck86yNBplGOi6WoyzuMxg680rQ+hKD1jqkMTuXRH6k9bUuT4kKaKT4iL
5Mk9PWonjC+1QVJKXucbIU01O1NK8zMtOlcvkj3oUvs8t3RPkZWHHuIupQaSIOP7rptgboH0qUal
5gUB1Dry2oYj/JqTgN0PdPZpdhcRZmInQvklaSlwcfIPR91CfBafpTZMvKlHnTJ00peZIwwUWpEa
SQsOwClr9OuNawj97CpWnGNDsl/C3dRSh5QSHunER1U5HL14WFJv6XqGK0njp7Ou7U0JOnGOk4FT
ayXpmimpmTn6m2E7MspfFvlLa9IXlGKCb4kFv93Q+GPCc0sGs+XtRL4TqebGTKLFVusFVzq6WBVD
bXeGPCmOiW8VSu1OZWw5ZUrVU6oI7hASrcKcuSROIjPjpDj3A/QyuprzvqfCMdKxWEYMex3KAj+o
hvQ0oeUp6uC9pjy6uqxUriGNn4RC/sFBD15l3UE0Ar8KkCrZuoDHejRB14LU9YSh3oSYNapE1jYh
c2OqE3mCPsqJTBzn3ggJnPw7PQxcGvm7EKi5ktlWT2Ahx2yqgBna+nUmz8zLzAG8bElB/FSYlkEZ
Qd5tC7igfeJpRbScxCL7qcPxAgRAZaC7yFIwgVmQZBE4HKPFxYSrSTa9EqHwhxiA9PwT8cImrCYq
sW78IUsIjWtafnVZRYIvMTnsvNO2Z9d08RKkbUEk7tA7rHoCiJwiT8jhCCY7iQAbwuCCEPZnAIKD
O4ZjQyzRcuC/dSoo+oSRKaH1EpkEFCEDuVkqQpwqC9y5kdc1621u+ye9aq9xVr8XU3xqM3ABkACm
4wJ8iGpBuRGY/TtaonhbJZptavIMNpGB6ukGR5VMUc4IFF8Ow1GjRSQ3Z9sts/NwyeobQtzv0Rie
sghXZ3kWn3SYWXY2KbskNw+yMW2iHNUlbJVVEmmya2aA0nJF8KghRiJtoXKTg+w9ywLoOuH8XcXi
BsX7G5Kpyq8H5TUksgfgN75NovQURb22kl4rEbpD3YSy20I1cvJYhD4fM+HW9PYWl8ku6IPRGbH+
AhwhqVJpFyIFh5++wNcL9oISBGdNgu4hyIgg5Z9yYbZDaoi5rrqkPFoYhHh6tmylkRFxiStipid7
4A1e4lKDqx2RsmVFDyOuJ3AdHPzkeDgKMzFsVYPZ0sMVg27Q67gvmxYO4+wBHxXzI47jwyA9HNcC
KAPsLVehaS/yyMkaJEgytWZnEpvwpBhwpnCJDzUimafFqwp27iTWAsT1y5o0UMRHshn4Ge3pIjBb
SLg+qjQfNunMg4x/YqzdUbBNdhSr11rumK6Q6ZhbA2ZqOHA51iuKuOcZAuahxznRHuZyOwvxha3H
JKGQKFQG+yPnRpdNO3in1xkXSooHdOazfrRGE+Oq4Y8ukimsIDTlBPLlLPVGLXTUHKxRnt/qUaEV
TOfGFfB3yZCY260ivVNG4MCQ3Iw44T3DAtcrapxxZkN+y3G1f+LhVbaooJfElZUqI90bijhtYskk
tOSxh4/9fEXOw6Sldrow/+ZSXTZCNHIWq72v8xbPuUwpgyu71YzFempRzfXCTsPbwDYHUsmVbGPV
EM97rPTo7MTXNsBEgBE1LYj6VU9nzOt1d9HxLetzTbVjqqgQFewOSTY8f502twfEIhIbN5h5YXzV
hWLAucHWlUj3PucoZShBc4azcuRVccTG0xtYvuWfskX8tqYcyID4lDvtPWz/TEOwk2NpVUBD01SW
bG++BOm6i7TrkM261wMNFDpySWJoWOh+Sv2xpLgKNcU2GZuPZSaXop5OFpFoUh0eZLP8lmsdUHHG
bAuR2Zw4vVbdpNlE9MUSE2sBjZawZjX6lYjv8yAqw2qhTt/FhflZ9D9d1ParsgXYz0eGeeTjfeEf
O6MeQxoSpSbZeqHx2hbBoQ21bx2nJ3cKjHtMEPU4CIduAXApmcnA/WFcayqBC2GVi4cxXFNp61Fj
aDWbBTlPTHKFwHiPi2pXKHrPjL47hBUjGDPFGI5XqXQMS8Ynf3FaSj8WLN3058Lgf9GXs9GEn+HQ
XfVE2JqPulKsMTn4VpXwpEks67jN/TqKsezBDiJqGz80OEgTGc5EK2xKdvBS0AD1ibfMX4UqPS1L
v8+LwBPMdTnMLpwXgkghgBOzrLUZDHkMwqRQvHbSPNkWnS8MG/GlhyZem4QeEy7vdNMNe/SHxWMS
rLHJRMFoyOspklUeMvwqvC5WkoU5r2zh41OnzCZBwmAhlDr1rQmOXIDWEwh1yxoBBdHAnMFSv6Z0
WHWq/G6lHdwY4dOIzGdNgsFfSAA+IG34EmgEg6ibAeEhOn1zvaQXOUW6o+jai9SgAhgTogmG9iC3
ibTqMt7+QW9wsSw2TcpGp0IWBnEA+QNtQ5aXjB5B12TVtOGKJQOgXDwOGTFpcAbSMYWqx4ZL5PGh
ZvbkeIJfobTl2yYy6n9/5/fzuK6jB1Cn/PXTv7/y+w2Z1x42/+NP/H3z+52/PzXkCHhhjtf/8fV/
3P3vD/8+sP/4GSx4dgpIPzY8GCZ6vz/HCQtv+PdD9v3234/z9/May0VTGREUtFBEyv5SGmlF9CBP
6fcGhfe/P/r7a3rZ/vNrfaNE21p0tCCY4cqYH/nvffz+lPp//uhfX1O3InUqbTLmF+3D4aB/3Cx5
T+BBHESuFojIh36/+PszvzfawyNh0pkft/rLQxzs/Mfv//0pcYSzg8FjhGD3Yajx93ekEqZWzSv0
t6VWVE9UyUXMnPJhs2UMU+qMWQdsT66F387teVJSxofRw10hyifok78f9kJ4KjoSb3qw32gvHFr1
idNq0chG3BFDbXqImClKA4+TemsmzvQ2npVLaUMLcQgQGnZULsx/rvmqgBR7W25UpPDXyq/CpnVk
t3CXbfwi1aA5+cXc64z69C3KdS4eO74nRwu1tb3cCJCpjHP2Yp6UabG/lMSRS7+Z97BScidzGV0O
kJZHOBtcv/QqPUPf0snfm86Jd8DHgrGOP3A5EWGp5St9lQMplSiJVt0XZNkUa0GsuFW3HN7h7mLx
FnG0uMpne4BUABS7Um5sJTaBL2DSrUNKzh+IHzu0rfB+RkBBhN9YzF4QpAOcSodsZXa+9KKq20ha
TXiWqZ5uDk956Jyyo3la2C1qm8Q10EGm5CHNbHTE9+w57PwSwrHdZHtutX0BwWkh0FeWX5eHty7T
DryDhAO3Eho0wW7vgJiL3j/4luEwbeh79G28ylfg362wJrj8wTd1OJKLJt2yj8KNSMloxKqopKyD
f0t2Owy0F+wy1JfpORGvwsepxWE1cJe1Btd8l11QtME4OTFLWONmdyku9TlyBFvzoU/TmoVrmGAU
ubZh5x+W/2pABnww0p0AcqcQbDM/712omx3UrRBsUfahQw6qQ4vp4umdfMDvWDfe/KoeK++LxjTc
Y8IwuojRTEd4z+x0H8q2dr4xRj1mdoyZhD1tK8gptqq4tIfYxzqnmnguiMun1Bn4Mo4Ij1vmbIKj
ngIovgNKvW6tvgUv5kYL7ZV+ig/6Rv8uPvl3ZK01N32TfTJzrFfBt9D73Q2MnaUanEIP1YBN+cUL
oKwtWE4QQuVgyxhId+/iCRWdg2MX+n7otBtImXZJM+rG78Hbl3WFYXwS0YalDuw/FevwrVW6UIdl
7QSIhIzCYOrgZvZKZXaKUYVXXut7+t4Jji/iPua+l0/H8PkV2buEiN1hxgMnyyjtDGUqDhQTjt52
GdgqMibZhebrZDb24M9MUeNrsNee7srzczxsBAe6ktd8wvmBW5wc0bpy75BQry8JQjNX2i02E6xH
LXKeolX2hhMijo0cZaA5cMMt9HY0R8I9PBfH2ev21RGG7rJOr0yQBxKLV/Vq2cE6Xnj25IrthNjf
IJYBTHqXFve/vwqg4cNuMz1YuXPx3MNXlPxaSVykKTYslAWaE383OcJlvecwoVbIOtax5hSjOznV
n3ZPhyJbf9QVOAtYj7N8sdi+DgnUxMYdfFlDPdcfmmN36RjZx/PRPMCjd+I/8XraMIj17+qmWddM
hHE271zD+2ul3FNnZTkZPaoNOby5faWrZi045guYD+c37N024aHkOEK5s+qmB+EJUpVgTzaLB3df
Buytwyrb4Vgdbh8vZnvfSHx7vBJLFeAwe6yKQ4A+EIyDIcRO3GpfyEImh7HQGTuZYN3rXMnrqd7E
T9EJ3qtlOOWBgd87IEniLLfYgx3mp++xl27RxMdb+pzyTMHEK1fCIreH/OyPD2pvQpXiiYdlgyOl
jy0+6Zf503tZneRz/4PNFK9KI/hMIOs13tB67jHciJ9Ky6k/UNg+zwvEHSdwx+Zd/sa/QJT+UOkC
ZWFtiGSTnhp3Z8nhQsbheFr2AjJH9WP4RsFQdIcaTgMCIft9ccXFMX9i8Zgo9iccJB3Niys84YOc
XgN3utW9iwWjK0Brw84NMS5IFP5+R1jSRI5Ubn4vV42AXsRRPsc7noGLjF8NwUEPvrhdE/brlite
FeiSGqvpGr325xHFwpFXZ9nVDgQKiP+f6KQWXHwdyOeK6UN14e+z0qN5rw5v5UHiLWrhIsNTL5DF
2nTj+ZarENf9iXnvnmsk9sTiWVm3q/5KPjZeVua+wwP1GRkCU78osqFh8/P5iuDJibd+vCcu5dXj
xLgonxyWHIG4je0wlGJzgJNXvjfsw/AKYRi59So8o4jN/OlzplIVyeZzgX/YoJ3Hew9UU37k28XG
TgeP7m8FAx0WyiHyh7X6WHsVwuX+Tw6t9fG2x5R4iczYy85e3ltOwY/wnF0YzByfeYjivbnwhB9P
+sDWg/MN7s9cb5uEWdimhd7jLk/derD/+j8cN8sn0/xd6PntFQu+2LDxZ/DSJ4aqDjnMp/JaXkPk
vOoam2JeiaKAROTMDyPEVfYlYkRj3hf1qFHsrnCOYzK9rGCmU4Az3RJnjiScxBJhJWOafc3vnAxs
Izf4f5LgcJ6PpCcdWeccb8EWEqYnelBUFif5Nn/01tdkWk3OKJ8l1HKtwBrhdeQk5QliQHGWPkly
RpHjSZ/yPd8abOeZ9WUQYipjZGMPkO+SS2chgz3G2w1uOoXvw+HUWpzK7K1er+An2Vj1YA1uPCUQ
wx4M5POyie9ajxKurbzSeKrwmxrEP9GLhZkka+ApfaHx/uxu4pUL9U48O7v6VtnV74kLT+BIhQI2
yJRR+zR2jMzS0PbDXf+hb6sNl8Fr+BG8CztlU+9CX3ABAEwHO1f8Z8r2VLf043Z2Qgu3iyl0QECc
wPB+NyaXzcmdDL+JnOzPCbmBDUAHt72xhifenPZqMsC3RQejHt5EhSNDtRP35bFM69UAamRXO4aT
ceKxO7Y+CTndvMk+Cko09jp0Dz4Cd/hAkmOeqp3AXkjTIEiAFZRDS/mOCRUFz8OKCmPW/KQO2Q5i
Bxp53N1cPdgPOAgpDE7XyCcf3MTxEgH94mxqi9AmeWv1ZKMRgx770nPqGM4dwxhHWO9caLA2tefF
slD7+2UO2w/eNSZQreI/KLvvzTHyE+tUQctdBT5olhv4mN85rPJnxY3JC/TG83QMxmNYf2aGk3/V
wkuThc70rdBNyop1wDSxELdRAcGndY3wJPXVdqlzT/iTLOWT7rCW87X5ESYtlKppJeAB8JGZLI5+
Q/IZrIpgeYG75uEVDNkF/jjaAeMCxKkF+4KRtYf5sFB8yXhIO9id5rSJ9YAY5qGzxhbAwpMaSRIX
EM64OHmvM784Ju5CcPUnexvnCYW0ZCBLmR7M5553Lj+j6mgsn3KlvqYcv1Dawg2FKhfekZ0nQjG2
7e816hLs6SQUaWwcLiUoBXU1sHk8w7nUnmt9Dx5faNsZDvrgfS27AVOowIYOCwkDCjG+CDA8FvkK
+5bKmqwSrjF40Wc8aqCJXPA5g0l9V+8CBBZHv48EvVFGvGGsRqlxgxyyQa444GvpybBQeTyLDbpi
58+SxhLGCcADJG6gOUurtAGBho+Ku4CrP3gQDnxi2OUMVBIskB390vePekcedxqzCJCg0kuKjczV
ioBqUo9AKkt2aGJfeA6SpxC27SF9N14D2KXq04SHMRDwN/6rf70e7H0ZRwosBB7zijOhKlEFIjQS
aDx2bbKpLpQuwI+wheBgMP7D61J5vJcelz+6GAjlic/1PGc2gyfO3hd1XGvhXjOpiPXDvBU92DnV
si/T07SDzgMzyPK7eot6LxLvgrpPYi8v3HestgQJLwhvwFFpBW0Hdjvn82uCVP6pOc3XcoSR6Ivl
81B7dbrqUxdQRby28Zqoqp5HoFOkbRSMTNrLLPwJpjeselDPsLlAqMzfOwjKiX3rQJgpwUmtwETr
eTlOsW35huUT/0GBMa/C/kiBikRsVbLmtSNAo7HtOQVQlq1ga9LUHYLHq8dSKq8ZVnEvDHW2kIhN
BJWfLScBDuE+puIl6kCasN6lMZPWBOw2+VmPthPUneAlS/yC3QBhEkZbj/JFYTcjUBi2fYv+B1mA
mBE37GfKqZeOlDOcj6i32OzGu3kfYSQByTa4sflYQdWqn/ZAUuULUavsSD6ElBpRXOWpvDRHhrTh
sEoM9jYH+w+l8RHypc3ayHd16OaQcvsf+gRIGuYFLETFlwQOgohdHhZ/zqgBfrsFScrVCvprgA5D
2BctlbyH8qQIV8fH8ltbx4JpmLViHJPmrvZF1BtEbGMt+TpC0WSP2OJRhHGOYMyMfu4c1n4W7YGj
C4u+dZ8+vA9b0caCN09Dt6chEWrSQweHGpH/oPciKUuvvAHLJ9Ugbn4wKFDYsBhOBN3h94qTKBLa
MYUpszYItDFOjejX4pYjW5KdCsX1uwq29VkJmEPR73AqyZpzl4O1UnpzvxZPmqcz/NqrIWc5RexU
bUG+5zubDZJfkOBR8TmmGR2L2UqN1yi4MuGq+V3uR9YahmJxa2CNRN8BhJA7R9LkJCU0ohce9IP3
ZdpKtQ3BQjiKKJjY65bsPAnu8MLxwPlkd0euGyxUGGH7RzRo1K81eLhP3dFd8jX4lQMJ7in8SD+6
/Xu1QcNUfSvr6faFWkl/g0fbfVdQqunTaErjj5iNaT7wJtwMahqWKFI27qY50cuu40N+Tsh8BGMH
maW9+xAuaNOmi86L9KG4w3HSveSLsstwYKpjMvdS+ZXgZkjtruam+Rxu7KWFW59j1p7EIp6aVUt8
jcc0iSkyVSq3xTE/pFuekN1dtPUDPMABDfMuSjTH+kwEn+2GTi/dFseiWo/P03ePnA6dBFQfgmjg
VmqAEazq2svb94lViSYQBw4Z3MMkI4vxAqTHxwsKKsFnmI2pm9jcp8xzT0iSkPNwkBBUjJgSDODy
UAiyjZXnfsUFl/L4akz02bP2xYWLlysy85mVgxewp0/sQbZM+TSuI6dhCL6R9gSQsMrme+xV3w9q
vkv1YQRuvq2JuUG0Vf+IV8Sz1Zp7yWkaTriYpN+Yaub3+JyfjV25MjzKO/3w+3jC4Zh8id6yx1P5
0TZT5FfVOjsG/RFy6mJsW9nnSYW/2qPcRRgLdevREj0Gpv1VoaCybskrPbmBHsPW1vIdgEn4TPGl
+zIqtz/LHpUOG2Thm+yZwKrTiaXVHelUpRvlJXrBNzjwsOMV/yhueMeNFTHBuOtid46ExMdyTKSi
5cVBqx470hfAUQw7V/QAq5noZwGNC9RP00d7yzYbv+tvbeVz1YTsf4KdHiiaNOvlbgx+6MnXafRp
2nFOLwvXfCtXkmuu4NPTZqBSVdJjox/j/EeyrRt33o2+xYrmOCavKdwlnScOLgoF8UXwYbpTwi/a
vjtBCe2fx6cME3pUOpFNNUuwbRmsxTcd7EM/mVxfdxbQJljxHOSH6ogtq3fIQR7c9KPZNzJSJi1a
CV8Y+ieKk0NcQDvuW6eBIY7qBCAv2KTu9cK/1V8Ii/bYle5IUCFZgpkMDA8bZ4LQxK3HCTvn0hi3
UnSl0vmYtmRAAyfaue+WsztQQriFgxkrh30NIe4j+BkupbUvWV7VGpgrjS+Id2o4kawI/SXGH6sD
td9Xw+v4wXnG3bznK4ya6u7tVv3kHcMP8CZ6NlX4qVqGqk76nl1eSkcJ9+2ZaqR/h+aHUleWdx3A
a24XJV40HjBjRx0LOtDeYeBGD+EQYjp0E+Jd2a2sZ2pzxNJ0mMxF3R4MU35DA0+0AsgMMkg8BHqk
2fIOk/Bk2UMVkX2aCY7n4kItkL+TmfJiMA1jpdYOCAgABkgP+7Qdgz5jU+LW96RZZT5xQ4c5hdDq
i/IOZl08bQQGGu1BROLZe8m+ha6trXPjSjLeqJ5KsJobmG9lwIaxJ+pQs93lf8zuODXPvOsHVMtV
v0sHnurRwmShzD5LDoIaDC5BPVrx08ZenF9B6OBEigYiXF9bPvkPROaRePv450kJdjl+i2N1tYzz
1O70Rx2qxyciddZVuX6BAmlG3wguB2HHffQg/qvgpziy6r/ARix1Na3bAdcGrwlcNrQ9Pf4DH7H1
YR34qKXh8rr8ofbZIA4dk0q6K3wo38DpKOGxYLpR8dItAVjiqB04m4cbO9rkK1HMyMS7W3fjnwfi
ttZu1jOS7RLEOcDK5a0X1jReT6x75N7pCrU13dttYPtB/UcZxq5xpNMwiw8Ru1mOKhOtdu9O2YEd
lbsBvqZr42JGC9hS/sZ+s078pHJjzbXGP/yxT5pLtGZQePpjSL8OoCvvUOWjgqH5vAlPHEMkGLDD
wDhh8EMRVXn4RCD//i/2zqPJcWW5wv9Fe7yAK5iFNk2CJGjaTPveIKbNwHtTAH69vuKV3pW0kEJ7
RUwwyB4amDKZJ0+eU+/N/JY+w452/4O6IB8cEZKdbkQh7Ia9kiyaHRF2WAqG4QXXFbC8sNw+kqs3
jyVZjZPdzp9cremVWItlDZGODMFKRh+LHnEp/YnPyRepC3ExWC4LZIqSzc49mNmJxOL0g2Nz9J7a
j4SYtISn1IR66o+frG7zW2nsJ96DWNl6khSdLog/Zo+AGkytW6L2Iuzjy4LCvTwY7NKvKM/OnwZF
7A3aFdSTjF2+D0ntb2YI0/Nexyr6VZfMtAcoFa5/kz3plCnzQEvvei/QsOrep+2G7sSY3jxqOBf5
bNOX3LY3xNU7Jpn1OTzCJUO5h7vfK0jIeye6L8CFjQ3oP6kQIYUBZkWM4HAPXmgi7WB1BAQjhnUw
srvxmSC2vOn/IIdPRJU7GyB3+yhlINDI3ROWwIzIsFsAVfqR4pV+hcp6jo9Z+KY9gomyZOzz5Aik
xGFxg2xaCX5i4Jw/Nptiu+ypSOAqRFglsz1XFGJKToqUH0mSovdFXqzX6i4P2NveuWx69ooAMmPt
yQOhoeUUzTH9c0YjIP3I45ClgaOhdeKTb2JZESTsiFBjTTTeFbCnnhyS2o2HVnZ9tj5t82SywH1g
vHuLDAEjMH+JMM7h7C9Zfgd1ni8r+kdWLZMrQ27xaB2mx/KFSrJYzu1GviQMQt7fxOeGQf1Jq6T/
OJ+YyIDVMMFuvQsDHKTJY/OpkTRAd78+sHaVhFg0wSAOQDoCd0MGvneT+ZSU9nr+IrpXNPkptVEM
JX/Nn3gvwE5LcJEHpthx37kbk6C4FMxAQqTVKFe49wkRXxvwOTluCdAPNe8etyj+8wG+Cu/PGHBU
vFKd8cLKf0dLe4Adgx8bCFOqekBn56Pyd3gDN3ZI5Nxbp1K8ohGE6sxei7YIKy0xXor7WV/U4MGb
S+lmcM+ITUiuJKOyovYbcB9stEbucNThiBJtq7ETMFQeCUxsJEoBK+oDR8+x8s08sQzGM3g6d5ce
YoQ4uDac72A984OsZFwPulD6+Yn/LTtEa7eVGYAm8pyUq37W541tPGWi2NjTgcJ6zfROvpv5m4s6
ync+zu+odGXLhR5Iz6sb68RlVVJRLKaEOxN3ZKtZSB4TEsWIjSs4boVeo+o57nTPXsgV53qhKcQ1
yvStt6owCFEBHLgQax4Be8iLG+4iEOUHo5PvxPqCfS/SDrX+xlkXgI1t/gLszwsOH2QdhTukP/gv
E9yalZKdj5TaQEmEaqbA/xpUk1HCPeNcyQajXEWO3FT2ea4qEkMagIaBdh69mjRWbjgB7vowbTgr
xlZHyBxtOXqOkVvEqsBQigQr3IPWPxZbSpQffrnhjL6SHfwEhAZ17Y8NbH+hr81Qlkg7cBKgytEL
1KD1Asd4Y6zwEsjVFOq7//plfsEfQg7BJq2G6YbuOPXxLelJY2HqECh5ZcDYlNwfLXCS4f3chFx+
fp6Nv3pc1iOXlc9TGVc3NN7wIc49o5vR33E6DHor4KiYRPwPb+F2yP2cUBpWp83ZmjMC0JuiR6Zd
XQKOMRU3nP/abPk6zpwPcbwMAnWT8JIct9ilUELiBpKDInShyjf60p+jI8kGDkYsRpwmwwG/zuUi
P/jh6ZEqgUbGtON3OR3+rf0jX+gA84hbbg+4cE7WbNuPLq1FHkSWkClfWqdBhCNVAUEDOEVgHc8b
6qZbvkxNDETcmQxiO7YU657cE35bA/I16Y4Jwm/wRm47Z8hpojKNhYyzb3HWOGisDWuwlg8tNElV
P4AGSvS7ndRU3hj+gWadNdrNVHX9rfHkFCfAEy0HTHhkzPPjEaxnDSpnsLj32bAp9G3t3nM+kqFE
PHhw1zO3gfciM6zGIsQU4GdTDSlFfQVxJ9xhrELrfJY/otvDG+UqcxS8j9tgeEduwwqkgJShe0lg
TFrPfCDRz9I/U69jfHArZzrXy31r7Pklau5YufXpkZYXvgf195NUs88l7eOoOOz1TGGDaaG0DsYT
g2y4H39RII07pIi2MaLsTwUUz5lrHCQtYQssnT0lNjTx/V1cba3kt17tOTrmsUgCIkcUdnqkRf1N
UxpIEoW/Vn/LcuKPD/SSIWLl9/VNXYSlfYHSppv0wtz05mXg61cayve1HlIa960AxlhuBLHY6eKV
e8xhTtETc8/tH3nJ6SoGV7OBw0FcHhkHF+tAbWvQ/aLctdSFjU/0F7I+kDzBcFyb8Hr5b9BTq1Bx
vmFMeu2zPYd/XWHWUm04wKnk+uTVllwYiRqJbsbLHMJ148wWOktAg/Ut10dggUcjvKo6bbp7m6bG
PVejXwP03lH8ZhTCKXDpv9YCLljVH5Jyx63jQlG1tpIArk4B4ZMLywrE607gYQP6EzQcN0IgTEVM
BlZUKgk01OBgQuKz3NzswOS+OT/uK8Myom5nK3wSFQ7/s32IOCcSJwZjeuTCkuZxSJy/IgRhKQSR
1Qkw7cbqqFa5KfzI1D525fO6nvh5NQgmoEwEMbG+3YCeC+THQDnJym6oXJhVMCM/1QGp3YzTcoPl
wGbP6rlpcRU34QL9Sp03JqN/Sr5gqZa/1HjVNnzz5IWLs8uqD7IHBhkJLjmwTdZWy6fcRxDgrM9R
QJ+xDsfzOu08e+dM6kpbXAEUX9ggH9gzCS3QoGItaRhjVZjSmdfCqEADlPVya1ORQgj5BV9jEDQE
LpQEGOwpvPNgBNBw/gClv30CZ4PJ4XsnA61VFKgwAnOLaM80UPPHRvQLfiGKLhQ7uvFYj2f+wK1u
21OHaua0pfWQKSlvoxeuqG5eYHZlIPeohCRBzRqCPkx/QA7Q6g+d96nGtfXAvQRo1SmIUvZs0w2+
kKw3G63YMbNGrMoQeOTYVnoagAj8femr67YsHg1GAFE+qz8pfnuLoB2oIp2+ETXy6SDsfTlskchl
ea7tI8OQs5jiPQm0RqDOBEW4j6Tkg3S3zUI/uUWsACZorDN5giFDhfTATIOR6WVhLX9rXzBWWMbs
n/ao+Qh//SrrAFV/QXjjY3H50CDR6m/USBpDmOU4reFJoV98bdtzeVaE8G6p7MV09yenBVfp6W0a
nlTVCyghCfBqtJih3ZG1ygRyGtS4Zi7m+sb+DYyAlrq1b9oDA5NbwZCF8Q8kpTQtb5mBAqyPIMu9
YYpU8TObkVdvGO0U8aR34r9Y2lXMgbzQg/bJa6y1+ao4wQVmI5qQu8ZOXuns9kct/4WTQ7mos+Cd
dYP05qZ0tkjYdBAjk1MC2RrBY/+gImnmvQb38x1EhJ93aVF21Oyh4sS+XbCdImXJaKTov6gFRO3Z
uGmbISsJBOUVbftqx7AZxQPTEnJ61L+0LPTKbuto8lX0hadBP3wx4KmBRNYDU3dIWey2DKgk+zVz
QpAdmBUoaWDr7eh7YzjSW4LOAjcMDsx4ssQBsS5t2elA50g6aQ/cHYli73Sy1wNADpdbqx7wSXdY
WK6LEZO1uS/eGTNMKY6MlWid1M3mTQxmFiNWDm5RrO/1IuSmsfKUkFacDfsjb2O57H9DCGGBYr/T
RMjbx70kbyZeLjZ4kBOA1cYdy9iYXjqEpyti8y1CRYQN/Bi/yt4HWMZLriHBGbNFn8lR76ngCB/Y
XhUZuK18qoxpzIEzfsEabatacrJZIoj8osElE58q3uOrCEFyzBcgCqBR5kEQzpSE1sToR/xUH0Pm
DHhaYf3GaZk+S7TJ1PbnfrHI34ONkqyTr6rtG+YJ8CfMogKhMmgGeNlZZgjTAjCZzbkDYYqIyLEv
0Aw052YfqZ3expvL11k8hI+RZYwGwNFqh1mJlfFa6yqqRZNwMr6eBbZt1x6lYHwZuzgjQnLk7eoV
GZ1Cg3sUiEbHVqYEXmFyLlJP941jP1w9t64eXH5rQCPDu2dT2WVIw9pHNtBGUQ6Lecw1xpTe5qFO
T+8x1WhqwVCvCrQul8dIdyfkBKMYPUIT1alKWmgg6yzieD7q6Bga8rh0+V2T0ttvrNyRXtrP0pHF
Jo56l8aKmZVrsK1gSp5a2yORik38IdYIbZxVfCOo8FtGbDIN+ruHZC33oxtkxDVx7FVhDmn6Rg5+
EeSu8Th7iDA56pPXj9MTu+yi3Lu7/qnLrZIgR3+8/l9Z5giXgdxUqi2oMum4LFXvJa4eXLJxOiOu
0h3zfz6Y8QoR8/p6SFzIoGaDa5Lys+po0EWeKvmPB6vfC1GzlcilJdzQf/39hszJvrzFGQOrqigC
qYduWnB4//v19dnUM/zKqgyXHhZl6gpYjNenhY7TzI1WN0gMVutJa2F2anm3bGcb7Y/KdZkjKXz/
7RChFXU9Wk+DEdq1+YCOpHp6/eNfH1SfhtnJ//z9xyaPwqkjBxt6sJ7OhQl5/eXrQ6buTH49nOvT
6x9F0776OpXE2aJbKS51fAZsdrpGXdjrg1Qv/9vfrv9x/Zs5Jgcrc9K95cozllcIM05xC9UF6XyZ
kcglMZKcefvS6WaP8FPibgfqG2bcy60+CbExHVjm/nnMPAffELfe9xqN+SAzK2Qx4Sl4GwF4Wc1/
+gJbj0iLPmORF0QE7bGOUJuUraAwssJpy4DQMpc+4Gaq4rtKgyhjoSVrNKqRLkFOvWi8jJC8p7MJ
V7yl1bl2y+jdaIu8bwY25EkXm7EqGjjNCylRcdvNqpvQs3MsuLAw8Gfvs+wfOwEgKDqjekIuVEtJ
1/W0lLvYa7O9MBsKIYAkduc8LKaB0B5qhpYN8bWV0c0wE54scA73onOQcaNBi5QAfK5e6LAvUIa3
2dLQJ/nVw6tsQK28vEAmvhxDMSEWbuBBWnTtNsIab1sijJX4Yjr0hQSHQmjOp7kvKGeudLzs+mrA
MQXf023nnvPY6MjI2+951NigY8IgB7QtbiimZ1pOtZ5NiN5Dd0NVIUHJnaxQoyqzFg2izl7JRUXp
X07go6h87xoJI6Q0yDDKOn2pdcxNPYQnJQXajPy5dt00NFY4SFirpx4AoSPziDLR+DHVXLSulTbI
64vlkzugBdNsdB/B83zeYogMkemD/sARauYE49+6SazkrV0Q+k3GJN64Y23vizr79EGAhIH75Wxh
w9qg5WAnFQWYEbDKiahHrWA7erpKOG1ZTEvTWF3K1nw0VdZFK0ToASFC9aKD1oV55N/NOGJtuklD
RjWR7/XIEWsa2jO95p3HYRa3OnuXOybHakZT3k4hezZJjngJ0aguPv3MF+d4ZIMrBY2mTRq/Gg6Z
ITzmMdTM5TQm07xt9ao6+RbutbqOHrQrEBY3VHhv1BGWvVVxoR1M1nI6991koWbaPOAmCUOKQi8t
KOsJp5231rSgEkzavhnTmgnkbVtvX5hx/CCru95y/NdUQYgCjy/LO5Uzol9pPYRjI9AFbrAm1bqL
6wp5yNvhw4mFsZOyhavC5EU3CB0MI2XfSxdE93GKU4OIPCd1J9Ac97tqVnmzSnrbMtv+bjXCubi0
doNDPKJNiKh5KYo0dtlX4Zhi2IkcSChh0mYr6pw1uh2MrvE9TzWqQOuQ7zKD/Xexv93YlQfZ0dhH
28etNeXm0cIvMq4Lov8l+i2QuyITkZeePv798lS27m6yDf/cNS1aMdVwom/lVETGH2vpaaBpAM7Y
Aqg1QEgaxEkII9trGfopOp1HpdEedbTVHZpnsSM2jxXkCNr8Qm9yYbGZC0lSkxWbrnD6Ix1S40aP
xLde1iix1c4+Mgp2gq5HbKL6kJhFoB1j7Fcs29VIp1PX1wMs5M2zmyyfXt6kWzNNAi+h5U3SotIa
/X4m/rb9g2YZB5k2tDQjy4yGOlyPbpXpKWMf8QckA9eIZm9JVqxIi9BA3JYO2Fa4ykEberZZ6zvU
WI5lM7GxuNGyzUc0I2gaDg1dW0PsQZcHO0kOWSNODJHys4jMi4eRhjnU87NRkseNtLk5ksqa7IEN
k+4do7OD7Q3aaU2haWiqQbKZ13iHzvTzohdzaOnWueXWADnC/o4TlAJH60dI8hs6rlCT84mKDGO5
nanvyjgjEUIN/U7Y1mvnGz3Ix5qGXWoRE9YAUd0ykBPShOU0OXyzbprD2nDgDSZUkbUdjbDWtrZo
09Fb53Gh//W4xLbcpxF+EItZVceVQMYp6vOYNtbD2GZPkeG3OxbjHDXNZyeudayQm7Mfr9bJpJ7l
5Kn5NGCkjhOdu+mx3saL7WNe/G9EltIDcuB/lgRDEdNKnmuUF6my1d6Hlq7T2W/qS9QuxT6j6Zju
Af030lZk8xH1LK/pznrTpOfcSF4qB90mnUrGUhgXQ1tZNr1J7rTcTQKjbF4YpZum1ZqLUw6k55Mk
bvZFEaQ9+rBDLB5trQuKVTgBLaU/2Ryds960oNMi5LI2hJ21TIdzQbZb5JRdWpsykJcbDl5A09OQ
mX0Y06FD4UFBJPQOI/OTIizZ7my3/NO7Bv0BxldEkzpNoFKGvZXmgXDM16GMZZDYYt7LqXF2pTuF
rVjYam3T2QlJeuR29q7Uixdjwuww7pcHzY0pilnTGpRI+Pp1XdH46A9nc7aIbVlaRnsyd1I3x7PZ
lPdSru9zPdx1ZQ9GkM/WYdWns41MCDaOCYK7jny0QQ3vMhwIC6PeaybuIOUQI7PqCIxa8wWKi2bR
GW1GoTlPKNsYGDsOWPre9A6gQjuYxRPtP3dymc8aVpoaFq6Bu5Z0QRDQt03bsqPCnTcyEJRMq76r
rA6KDLmaGRpxpNP7zGD/hecvULnrhSkR+qGMoXU4yXjWFv+XQRtyXHU+JROvgsC91eoee4mpf/Yd
g6VdA1U0HJKtNfa+0pVos/ZGqDIOOFVnxqGjA2nmlSvCQQaYpuczyaExQTUZEpim9QA257XMGd0Y
97aL3PWaTRe6Hue8+kPjPl48jvjdrG9tN3mbOEXxu5o4f4eOl3X108uS3HmihNswvi/2DJl1IRsw
T8uanYa2m88dftXwhr9j4RCYx93wkmi/JPJl29xHwirKpu90saNHn8qSXqe4ASB8cYnj6Svu3Wiv
hZZoDm1D6dYcZmCAtQ7bkpA+N8pT0pX2g8j7L2OY9p1JuNF6gOCdt76lEUSMli5hfFqZxh9u3wd2
vCIcbkyUm42ILWjNb435slhpch4bSqheZu2k4VMgdElySMOHWpDw5om1mesald7Efe9SP5Tm+M6G
8wsbElxBlaJEs5fM06CJInFu/OI0G+tAt7nCmPT6cfZTpJXgwS3FzEmaNPgKAHrLtykP9hb9z04b
dO1Z4Ihw56Zje0GYAFh/IWABIfASdJWNubmzjME5I0lzEjONOHmS0UmaoTC0mPmnV0fZGcU12EFZ
vnccAeQ6CxQepF4fpLtFm5ccSZyMWcMafDFeLSe/W0fpXIyie6FtnX3Sg72Z0ZBumiw5MzYJm6Xy
73OHW4lQBKwm07pB64A6py6brWM8gJgNRdmTUOCUuerVpbL7DAR8AKtzGoGBY3/Mpql96aEt7hrq
66g7/HKcDvjCbrhlBQHdpFOlb40KaLizK5r36schQ9iuFzTczUKE6WiaCOr4932rp4cx61WcWIGc
uf30RGra7HvasKED87L0iiEocvGBNBUesXZ3kjQZA1oaH53d3pW15cOAWvGXZfI4+RKQPHJxhWMr
Ti4hqVbuKgetUXvoBP3YhBEaKxOajfhpgYNEmf1RE/sGVqn/lF1FzV6XJZSQLjml7cH1maSNGbOM
YfWTR5RrCzkaYTSV6GfXJf1uLJM4V+OM5tErG/VPll54l3YC2a3N+lCnqg0BwmdlCKRJoxUjwMk4
mIhDHMinLbmqqADqeh7ru9leoTNCCCOhPhp5lz+MqY/w6khxPVdtkcjZpfDnF+usR/neKCcH1CyN
Nr6YQ0fSfuRhiHjjoYZwLArkspw8B5OKkHYyVovwZO9ZBUZdWEu+eGKCb5pX9I6hsx6/Fa6S5iOo
3zrump97HzillRV7nqlHt4ubq34ByieRKJ51HVzEsQ3jvkHCCqQazM+OyzWYe49OeQstCNuNd9AA
s30TYQOZDPWJPsafdnHTo7/WKchJ/zE6TbhqVQ/kgH7WWhtHLJQpFLl9deyA0aqYk9W9+G6wuLk9
hpOtvpIYCmwSpKdDI1vgZmiZLtDt7d80LV3YeiefmAV/jm6Bjk4WAeSUwvof1uG40v/SD7eaOcUX
T8/uTFtqT6S7Fnvn19rhGG/3p8lJQWw8ao2j9quu3DCqSBTckaqmHrF9FwNV9Apl4YWmi9z6knmC
Sl6e6jcZgmCUHVb4W8PbFM0vwA6C9MljlRP9oXYRh5ex35wx1JUUJIowJ7k/uk3H2tImx55Kv9bp
0T5v84meSG4nLc17bS0RP5RCZaH6dFx6C+IkCp7jSOhcFTBDDYvuE0OWoVsO1r2NvcAEPDLFUXpJ
Fg1qu9+2t4xPllMEJZEp11k7vYFw29G+TToLTp6Rvs0p26qeMBsZLUxoQljah+Zq1xn1rof2imak
3CxO7Nw0sY3bedG943xkBcPSfehSYEyXpkzRpgH6W9+MVH9OMkqF60RZ3vNlBP2fUn+0LCsF6vYj
SVsjsGaUtx245n0D/T9pqX4kCeKvdZnfzqn1qLly2utIaFL3WG+8TxlDv16SBqqG5pQED10RdMlD
sS4v67rQQuYDAI91eVv1/fOaVAetiOPHQrz20/Q1Z6h4IciD9Qkwx5bDxVMU7BZlymOPXup2gUFi
1DN8Be84efkl6c6WoX90K5IMpeWfXNQGbnzh4F6XIVfnl9NDrssfS9JG4gm6QqbUFze9m+ePIi3e
HPnS1LX4Xu3HKs0fyrlrQwySKANlsyo6UwnqfeDW3L7MbEgBaNSfqfWRbPWp5aFbgxNvteI/2ooc
ZBFGI/otv7WVyoLh4BW70HumweELjPyVBQtJ8yyCKVmxvjdT+pXWxXfjxi2obnvfGdF4ruBSTuyq
LtbIPlLGgaOkQdJhffk9esZ8q49a4JdcJHQr6n1rRfAAgq5IzXujmw5uXpLTyGFXsYJvRmM+T1Ns
hWZsEfAnl7WsJ7AEl9JFsx5m1DU287LQdjAiHJE6YWkqzEU1JkqcEPxlaADExxYl2pVgymzu6PGl
dNEyd1ENfKt8/8cqtXqXjf1n5XDHzTRq9svq3FnoOCNK4O56jajIJbdrPFpp0AhmUlQtLfoQxmcb
JRCfvi3uOtPHTrb97CojCBzjlSIoCzatAlq+RLeT33ynlCmHofwjIhnDkKcHtYPAzEoT+fpvrYRO
hBTkEiwFdeSUYpxmo73ad5+VQRdU5O2Wvq1DpEtZXm1SuWhKXse+f5undb0rxL1f0mmcj1qxR/Oj
gruIqJKmETH3YOk+36EV/cOQd0iay378y7Ht/4Xe/lehN9/7H91gVUXqv4q8XT/w7yJvvv4PQ7gu
ym+25f5tAus7/3DIWQzHdA3fNR1lgFfV3ZD867/YltJ4MzzXtjzf4XP2PzXebP0fIA0+4KPjeTYx
tvN/0XgzXJ+v+s82fOhzWeS9CBBh1WS6lqU04P6Txhsi1Xgvual3bK38daZmNHSJoDSt4c3i058W
ZS+euaRnT+vPfbr2cOsFM38xf1P1oYNW5aKgOpc4IzttvI9EZavYS/V5+pwSg4xN8WdRWe2i0lv3
Y1DZrk3aO6r811WZMAIaVGA869To3TmdENoZ5XPU6XmIuXoH5ad4MnXdeljc5qz1M1pxsjqmMZrM
TqVJxC4j/5hL79FugLK6waU9EJ5q3GH30rm4rJPPC5XZWyOy/SKysWnorECrKQc2BlhhlVPfKgrn
NfEz/a426RkrLOpVOIffChcFdgf2YdTY1kNbOT+uA9jXJ9NPKoYCfSlxTv1hDm3ACfRscAIrmHgo
WSY0LVraybaXwyiHd5la8CGJFyeJZpCQ1HkrY37O4T42ln0x7bH8tHxHCRYc4npdHuao0kNjHEKC
LVQ4yxxue21m+O56R/IafRdPIDDAwei+gckUGspLRnMnKd0i27dpkZ/fTh6s7AX92a5xSc8ps9zU
zbKeqGgc7CJcAIHmKxokDr5Ch0h5EMIFL/IAjhyFIC0KS3IVqsQWfmsrnAmJs80M8GQDQCFQPAZj
ZO/7Iin3BiBVq9CqXuFWkUKw5BXLUqjWovAtmoCw2TaPo0K+jPXXqJCwng4mBT8Zwsv2ReqeqMjh
zIV/xgzdxh1gcDW2/ceyqpMVyeFUad05mzX/HElv57zkAz0oqz9fClTewIyTTxsV2G1n6kdb4XiA
Gbe2wGKwEul8SOsftI2plsZ6TtZbouxPilopZDBVGOEEWGhUkUBwAFQGwDREsb0IMkv5QyXFsF0F
PXcpfOtpAo6siadcGxRDj6NvA1T7gG487COFXOYKwxwUmtkAawqFb04K6RQK80R79aPSk/lQ2MMl
j9f6RJKIFYgcQnarEBluH28CJ6Btxqvr6LVe7kDV4gcnO1gTzJ+ko6DCAINiQw9b470JzVpPS+fB
RAaWgAfxgAO7dZkUmpsZf2zUf7EIHDGirNAl6bQI5B83g8YlGaLUVp2YcfNWyS6XdkNLn99R+h3S
V8JrNK5yx94kbumc9fpLm3s4iFP5Hi8DwoYezdBmhzQI9Xl0/kGqzYj0vkHgO20REkPxyvJKIOLB
kBtNaHdSYd4l4LdHcSpL9LD0dGR5iW4KG5QcM/QbZHslzDxn5zQIeIsFmjGRJvh6TJaS5yOqsD0m
J0O7m92CbX0ClR/pZkxlEe/9LH8bCnyXgPDjGSx/+UiLFCofdtQ+2jKdZOEylgXSSou2upcigKMa
diJGDdwQA8Hmg8zAlBLsC1FZo6Wx7h+QNPxjRzAFwXnjdEK7aPagQus/ngOcgtgOeggNZYalPcxZ
+cVxowuRu2FTk09UVMxQayBPdusa7RC6+sCG6GztE0Cn95n++jzqtaAvKXRMK2w8PXkuWbRvnGWA
cFDUoJoDmjwden2bX10NnWyNoCEJZwZe+hXTco4kZRqaTXFn95IYTjhfU5Ksm4JyShA5Lex2BcEv
+YhQ1gBNdygoxzoZEgwOAVeR0ywm4QgNTrstBe5QjuKT2HeOD5UBl8hkM9UUzMcoJ4NAVshHJW4z
lG/N2uU7Nqp2U2ZYC+tEmwjrnXsTuQJMSwnSl2/k2fPtnEf0BMbxrrQXbLac7sOZGT/2zFm2g4uh
9eq+lj8UQop9XnVr2KG6kusIGaf1cvZTkp0xrb7qGZZZ5Oa3hEELTLNBA1+MEgw0aeS+ihtJVNi7
2g+r0oTvbwo6UbSf1Qc/xHYCbGvWMRySP0R8AMezT8ksteIX9twdmOr92vkI2g2G6q1bzlmWsCZV
5Sc5zrOmRydD9nDPaElyYnOi6D69tvMYaBDNOiND6aMzVEObeUqKPn4ksv/VTpXYrTMEGMsWOc2Q
rYXK2oR2Cd2xC6UiCMxEnG6vm3ewHaeXxfKi45gNIMOmiyT2Ql9Z34AERr1d3uouLdaWCYpi91BG
YpdOvNpe76O8G2iUaM84FzB8hA5ClbnLPXhYzWAHWklp0BhQRsRAxvWPnk3TFtjAcDM3BNSId+Hc
10IwIMsz9wm+ADZtrQBvobYg34h2PK0aPQSGKoGT5vcZisZAvs4k1lvLaVoIjCVkpXo8pZFkT/Bm
KM9a8ewtHmKIU0u2v9DnE/dJ4E7ggf0yT9tRB6Z0TGDKYeW6dauR43xRF7cEwCy+0bCTTndJRwyE
nNg+WR0msLHZnx0qolsx19kdCj57J7Zu18aXR5NMtk/SHOcrBC3N9DBFNKY7GvJIs4/kGTt7e5zh
ftgNRW+iFuzWMciYM+mwIyv0p04eUh0Dwx5jiFyDaeUOJarVdIPMKZKJXueicDWiAFHgROtXSBhi
fovrQsIGnNLkB3zLQPBoCEpM7zI2tnnoHrW0oRXDspqbJY2fIjeBZwJotHeiZtrIRBFgx4ktV/kJ
OsZZRC3dblkmLmBhdAo2u7bR5jN1PVCjCc5pjiinI7tJHWV516eEAT5KChoqCnGhPXoon4ao3MBa
0hwaTca1OI+Q0ZcWA09RLDqoSeuyABnlMckiJcRbZOPjAIfEjRvzEK+ugYtK0XX4DMJYjBoHnlEy
rH8RFsbO+zaHhaZFM7ySF/5mKdj90qIwMG5cfa4QmpoeZzdakS+jPxiFdskoo2ezMR0a/0EpNyXD
7Og01geGCh39bRMcRMg9HYvYQR/0g9DH5Xh9WIvRgHjr/85L2cPGnL60VXm9EBvU2Aaru10gDQSI
Xx9LsY6HSGhQGmFe20lc0Pjho00z5hWsPkDZofeQEKBkYVGEV54SuUAnU8OgXI+1JTCG4XMgBqd7
rSZhVwc5VxKiuukMKJtDVZxHoXzi8Huy+ueuxEI5JvdHu/M5ylVRcSzaoye85mj4/Rmn1Xh/fRU3
3tlc8eTKLAbiAqJ7vD4zO+3fn11fXh9K2IFWk/qH0ZCIkqmH/p/PFtPSQqWaO0XpKfGQ4q/9XxZ1
g1MbRXmI2C+6tJ6xERUO41WGDHktdGAO4tedYTf318OVLjS9JIeSr3gvV+7M9cGSQ4bAgmJsXB+c
OHFRbnZe52VF+EOJeU1NXFSHSE37Oe1gvJLLsLd2U5gpBkiv4UJlTx1/uz7tbS5vTuWOYgfjTTde
jQm7WQ+mynGaDA0vTfW0ELRLtyssx+ttzdFR5yrir4Rup3q8/sGw6/vV0bFhMef3K7OJ8Vn/xXG6
vrw+ICsLQ8bkwth6ifzqWiMiJZHNcbEDsia7OQr1cH3ZLfmP3vRt8Pef8qYD7PQRfkOxrvnrMojr
Zbleq94UZwGMsDOfqm5Yjwk2I8doJZVHdBXObmomp+tDr5713p92hKGXSHr/ch2xnTwmR6mrFpIr
vYDoeTuHKxnq7wdfEaR0KCk7TEWeS63Rjk2SaMdCqjGXMj9bDY6BNmINqB6oG3cg1f1Poa9S36yy
Rcywdw9Xuk6k2DvXhyuP569nlQ3Eq6+mHcza8H5lJl0fXEOpyXn0HxM4svaNfcuq7qOegrzy8d/Y
O5PlxpUty/5K/QCeoXHAgSl7UpREUX1MYIqQAo6+dXRfXwvMZ3kzc1BlNa8JTVQoJJIAHH7O2Xtt
L9YPYdNEe3rMzBTCtrkGcph2t3/sl4vdqQm+7eoR48BN+KQzXEkmeObNbZ3wliWiWXRQt68AN1aA
A5bnfRe9xf4Q7W4H5XYsbgeqX9RXXiGfW4dZCdYw9FK1h2UfVux/KL7+x/nbDgM1VQuv8J9/kOjA
2TYfbV0X5GguJ/LIqkGSyVSjjmVD4N8+EO7j//6obp9SMFZ9tiLCQB0pJ/7jI7i9y9v7FcxlTv+8
c5ZtHLaNOua0dKuerCtlOt8lDN6VGgtxkJ31ZFERS8GU0rWbRZgWYLScxWe7NP7s3tt2HTCFqXw1
Co123GeaYc8kngR+90Obzfcx3Y7ZMH00dOSh+0YBbToYUCm8gA1j7PT+n4cxgPMtrfiudWk2ChQD
3gwUt8ESIrFh2rF77ZWvkNHe10b9YEfhpfGo3QzFjV7oU5RYWOxtguhbcS278hnIAHdMZvECZbFM
2bxbeUpqQXE/9vdJUfyxpPVmRniQMwMs8zDE77n5lijQcplffRDO8kFkOswYh0sAUiwpkEV2KMX4
ZBLCWta468f8HNNlXOUmGhOvd+h9UXk27N5X7HZ2WkKZM2c33UWZPhBsztZH9i9JZVd3TBDvO2fw
D1GmXmtrkiRpos0WDBzgn5KDbHJ/jdAKaZ+oEMux13Au6af5LwkzG7wN8Z3/26BPQG4X8BZNcI2r
ER1Nfn9CT3mfNX9GG/n0tYL6vwsVSUJ1np4JbPpNQQL+yjAeDI2xzBZAcCNBte77NZ0ICF5eyBgj
agyOWIPD3n0sssvkp99giXGxTjSqIbF8tSTAIwdDW2rq9Oy7C+oe1YubVFe/ORJ4RSIjjlDLhz7i
lt0llTT01ehAR8ozDJL5vS5r7IrMac3xLZSYj7oIAgebjK5puCQATa7aZqPYM29kVb36DHEsh7EO
EEg41Wl8nLsyhzHWifSrdfuX1vN/9XwIs8Lvpwf0vIHnPjdZSlSuSTJbR+7i5GyrZv6T2tTUfQK6
JBnaJ4EhPPFQkDPJI4Uoi980WXdjb79OYUgseYDPMnd/mobASO3QzbYVIvNWX9CREJ63m8V41zGy
4oL/2y7GtKAL1AZxW2qP7rlOsm3rYgrTCtrpEqCVEAmwqsz2mlcoTicMnkweii7+PdvpNQmWFnLq
3WcTfDk/Lc4yHA8IU05dPt2lkHXTHu9GL8Y/hYbDnDevcyOfUyv4DDwdrm2uo7mc3aPpMDtG2HPJ
KliOZvYwpGih2ZPuG09/lGV+5VWurD6YSDFJfMTbFF4ig2rlFAwF4OjSKUG5Vi5SyHjeGByGaLiM
GTlnI7QyDFoQfRzQ1LsYy6kj+mntChf4Qh5c4rH9mKfwJN1wQrbdfjSRIkQeiUnH4Hid+z6wlAal
eDemZGnHdbxnRPCJ1DfYhFbJrQCI9/Ajy1buQh+3h6r7LyQRLH6G3rp2gIRiZjnwNCQfmeG/aX1/
TeSNSiGhqoi9spGREl1YL61fYMwgCGmjEuCFdsMMs4EuxqdWs08GNpz3wx1t62kDuvswMbBdtaIb
CVQyiV9F26yT4m9G0N+696oPX+DZqPpgW1rWTzcRTKlKtHdssRjbhUC8siBb6woWXNTXJJ4v6UAQ
2lKFqC3vQeb1eyclNq3KYXCYqVdApTXQpdXG2bSjszIxBkeMVi+VTqd10Dj71pXXQEESJM+q30gH
H2DG2CiZvL/sLKKto3soVdlF2pHFfQKtTPxEXTyfLRGfyYhiZ+3pv47GdxKAWeFXfo1uYxJKY36i
Ci7h0AuIyraFnxc+nq8wKzjfImvkdk7mEZk+WczoDkdk2rHj37sV8+IQNIqYPaxj5Fwh50NFZQKT
l2HxyuTx0hZ0Y/MUmrHZCcjHdvbGXYPQrJBG4FSc22igVEMIiwf9CoP3t2c6xb3tInyfpeE9dKBs
zGAxLhvISuOc+L2uP/RpHx1zRVugw6oShv7fJMnGLWWIu2Yqgl1PMsbMYZcpt/po6ViTxkjbY+Ro
ulHzl7bHtGsW+bwgvMsksLZmDToVQf1XZQMhkfAx87z5UXRR0KD+9RMy74zi7JvM4yORPSG4AYPQ
e1CichOnHLCamnGToIHAQrbL2d57cfehe/+HWzrooRG1WOAKyJOQKpLv1PWm7YBg4ewN3BsT9mRa
OIzi/Jbu1S5pUTNn3NK4kFpva2BrryRO87Scm1XQG9Epx7DiBxer1/HGNVhl2NVCVTcHm2UQkWY9
AyTWjQve33cwzgCMaOJrk7r5g1cg+vVyYru1HkBucUPM5CWjsAajAObAEAMQFWJR9D3EezxU4lcz
yoJ9ph72Ze5CcftBkwIWwiJmuszBGVudi4UNY3OHr8mmf75mjHOqS/VZmjU0gG4T1ORx9ygtnRnp
U+ii7Ily8vyYgAIRiXHECecRqSbW81ryhm2YnKaV7Xrbu7ZJJRl5p8mhdokPq4ez4WEMCtx7gyps
44kcj4J4KVImaUWSAowtWdAi3V/C3lkDxEcrGCLdy0HvR724dzirkbju54RcQ+EM8KYnW+9wiOdZ
sxnbDO0Dan3Dw25lZfUyj43eiS7Ju1aQ3gk9jfG8cK1rxKmPfBs13M6Vw5/UWSIc7tvCd1c9k4RN
ptH49dqmZgr0EklJBw5uWOF3qPCM+DL1e6Q15ok2GVxVM0DS67rALZFBx0wdVb7AgcR7Sn97hYCz
JFCPB9ljvUiL8GAV1YtgYRs2g5yAWnc2HS+aQ5XGn0YvOMZwHBLsmXLzj/7mY1gRKS3MvQxh1LRw
sFgMoRg42T23uXWqdPDAABc/zFg8J/3vuLsL7drddmyJVrICzhA6zmuDAEBWAMw7mX4FhL/As42b
w5T1n7OF6V3hE4+yX2aKSiHN/KcwKTdOz76liZ+cjNfTyuF7VEjPI0RmuS+2uURPEYov152qU1dU
HoXycTYpr+Iu+9FCXsu6gGvYgo5wkt+VLX7PdDzwVKJMGAWl5uKm833jHuZ/su3KEGKjxk7OMWEZ
TklHZAx8agztcTjVEvBYrofJ8le0TK9OXSfrBl6cmzPLt4Jj6JUDs/qkhvKxtJKG/K2x7HKrZVvR
zHSOnpMvGHV9N43IuJQnHqW1UH78xCDaJ0CUEpfVYwdzylzA8FQD0NR6WBtjk9Zn5QX4tXIQDlJB
SHO/SCghzdP8U1eQewOOY14pe6c9CwGWGXwNVbFNkGLXi1dOzGsucZQRS8NcW9NZ1g/DTNMiaMqX
HIkh9dWk18py2lM3ZYj1q4gMr9tzsybzy16qrrdsMX40tz7CLSTm9vyfh7hSLBcuK71RyNM4WdVe
WWjKSxr/m2n5DYbJH4hvNZvP+abi5HQLCyvG4omZyLhjw8NfWP72Pw89CkaQhyhOysUpkRAQ1B56
gVXCTO6TOf/0aWVs0aTrky+ZRyMq7U9FV6CnKfzZJYoWn4Is04iOQBQNJ83U4TQsD7yA82xFOGmX
75veJzz56Rjn3nAiCoTYXM1GcJ5cEgqWEFwCS4h47JiM3J5KrwvWRll5S7OsJj2EJocy6xw6HtuZ
CH/MkXEXlNtiHog/oD3iLg90bv7rQ9aZyI7t2QL0RGEvlkp+DJ0rbhN2anH24g52s3PHcDjdHtAA
jqd5QWjiEzqES+Gc4ECitcXD7at/vleaw4UZPmMzadGUXyrwKJz6E5rJgJCl5fk/3yzI4S7dzAJU
MegTSVLbJvWqg+FSHM1jpbi7E+y0aVzgbMx1iWBbOkV14durkAAqWm0JsH/NdAv5ZwX4QKLlXqxW
t6/E8vT21fITte13ByeQYtN2ooHwcvEdmcB01QvcAIPKybQt3qLXiDUbNvuUe7Z9qpav+qQGqcvk
s299pE/pIPCHDAGJTHinbt9LIlbO21fWCCPZ1Pgx20L/WNhutgUpNCffUNZJwOM/pvXv25Pbt0VX
dMeUI9aZkCFvD81/fvU/nrLhbdFjw6+5vT6jHB1O2Y3V8oZv6Xm3h9u3JyJPjyMALgKV0SV6Kt0T
efxgCcXTbHmxt1ecsklYS4D962p5jWKarZO3PNye3h68ugMo2lyJwsXni6TuhLfm9vf/y4tYPiTP
X2wz05Lid/uXiRMhJhoGVl+Kjtd/EXXzGPRTtdaqiqi5VmVtQjejWJklvH8QnR4+vyWgS3rMOJC0
+ARvNpV4mPPAYk9PS9vo6Wa3YXe2bCA4o598pWP2mz0QPr+JjGEb0aZVAk51i9ey4yxJJ5TKpQUY
KTUJAZq0iaqUj2sscEmE0+IkZHjYx22+tWhU7JxJ3HVUNN0IpheykbdpYBz8ReNIvbmfQ+w9dhNh
QF2CsmE8x9ZrafU/RsY78Mg/wq8K9oUwIwDqdGObXp6izoNa1pvPhkHKU+0BSrpF3v1/0cj/RTTi
WMIy/0/pgM+MWtT/Wn81ZJQV/00+8u//+m/5iPT/5fKrpOd5JoJT+x8Fie/8y3Gl7yErCXzf9i37
PxUkjvsv23QZmNuOg8qEn/pPBYlj/8skN9CV7rKLZ4Qo/l8UJLZjB/9dQSIY6WJGFLStTC5Gx+Rd
/1cFCY1OpnVYfA5N2UVoAHp5jmv9QjQgofXjOym67bVv63rdjD3kNmG55wQT/JwvPmTP3z9KpGI7
4Yf5gwQdIBeIyBzM+9KwTk4ZoZlXYbglnnlqqubA7u4PNQol2Iw7yhuZwyAGw1caA68ZvBG/xIOf
Z8lzsFAaG/hFU5ghtMOnhYlUA932EHtPqbOHZFwSHE2VmxFlvhNNVa5aSvCtKZlAu0WRHOwSi1g1
0mwsIvcucIkzZ/Ca2pa1tXihlFCqZMtQFUfGAid/HMdNYw415XAU7IsKTPkkgl3YRSEVqPdAH5wI
7YqwFcTVq7x3vEOdzofY6MtNHVvV3TI8ZVvuH/N4cve2Gl+ZV0OUzpLmbLh7TdjLXTWifpyCof00
nHGkoePsowSkCtW5eAi7hK4s58vJG4rvhgUG0Fs3bfrStoB4aXbo1shO0+POJOL2Iyvj89Qb6q2j
n58kbI+duHb2QU2rlLPqTpfSouns/G7aGPVlWxdHi7tNbLkvQd2KbRnXcCswZBS5ys/RCMI9tIG/
C7QOIfF84/Q19+05d17dwA3uHKO0tkkIkthMisOcCQbQi85ZQkbryUIIvPwaLkiC1GgF7gkMxW2w
dP5VCH8vkuadq4271JtIR0u7+CHpgxHGR/XaLznyjp5qPO7KPWdVOUHX3Ga6D2H7NujOkfD4Dvl+
TSGaJ0TC7zjJ6rPZyLexlB0pqSlQFBrw1yHtNllvAOys9cRgHzNroNkOT0ONT6mDPhqH7lvIHLWz
Q2SLTXQVU+zs6iyhDqjUts6XwFUvvHM8AAujHUMPJCAOQtEMQLJznxrppFc+UAw33mEe2uGlMmhx
tIHZbY2MYLqsTwhpqgbAM2mJZiKNFsrzt8XbXdnSkxeRIkYsnc8qt6ovEs2Sc0Yy5xMYeVS3JriJ
hmbyOymR6Bgm91DQSYACkz2iXULDTDDFEphOHEQ93edKGhcU8l5kVndqzK8+MKZYd88ioLs9NYtv
LFKkcXrnoA0dTNxYyGrpyCcsR4fKJrXeKqKD5gZ6jkec8A6O7KOarWOS1Xrb+cT+jG3XrKSr27vO
mJ/qsk8PtKLru/k7Mcr5JGOG4EWewx3tHmycf08lYppc0ya3pWlyXMFTtZHGcFoDL0hyD65cjBm1
pp6iezRuDPSkB8MyrTubCb3xS07BSx039SMuyjyp3T0HSg10MqfEPxtBO9Brao2Vr1uUY036aub4
CN0gOE+k9eKRrE6+ox9He8weieN8kBJdljcmd6PjGyR4mOZWJIiYLD/YBkbb7wMFqN2lrxeOlebO
nKhtO9oNYqxxHSBSCZxCvTT2W9EAZvP9cVOYVvwQRRAvk8Bej5YhLyGgR5YgeRkG/Ve1TIslAU3r
uGR+7+UTypsiYs2oHKb8DAeUKbx9UrP39lMMT5ZXP4xRLM9lF4T7zDeQWMdgj3WnjXvhazqjNdvh
2COsaGDbMUQaCVxClPhUBTGfj/3LkgLGCalNOFD1d+stXfbI3htRlh4Sh44tO9Mfqadsi1XR2nQm
II0h8fMLWJPUB5JnvGZJaO9ih0FqjuxlU3iMEMqJ6h8n9mVWybSdkT5sleP/FUH4hmhokeAhi0GF
LfblOzVR/DD55LwlDDJ53eMjHy2RPFMO2vAnzzr92mgLCYfYJOSXHkyR6C1T8JVFC3706ThFSX+k
zARbHuLCGVw0TX2fwajjJkCSINnt009YQfJoazmuGgusQNfW7wlmXvImGw/pR7YJioIRCzp7X1Li
1mJ8LVAyb6axk7CmwrOyWrIXzeLP7GPoL+mnG8XwJ7ci4DQpI4YG7omcFAValoFDk3BpMmtvMdVY
aceAyAHxIbRInOqwSqOu5KJU5ls1QXQtHUT7MeaiVUT9tOOlH8ZAwWFL5VkIY7z4ljJWw3wcG888
YcLk9jCzcDiN22zHaMhZ5kdBpGZOoJ3xLuLodWrx7bhV4Bxprq6JqfztjuAePccf94HX5kdnrj/B
FPz2VRY+Nc0ROTeydGLkptR98k0RX6LYsjYYQgF8ejjrp5I30Yr4qVG0e6kvUffnDtBmROkFMnQn
xICBrDTYWSlIjYY9vOGkwSmzaHogkWi3c5Z3FOv3PvqRx07C9omqwjzgDP09z260GSyXIE1BAysJ
gDEBsZSQ+oiqKx5yIYjHy2mXRkWSb2+VkCR2nls2DrpJTWgK5nobSpSXQbqETzrNuwP2+2B3Mckx
RUwjYCi+JkXXgykDpEG4KrR3XQBoaLoUJ1hWg7opZRsciQzxcHC/ohQ85AD6ZhXNh3YW32yjEasn
ihgViCeG1f2dct96gbHEtPPDkkN1zfvovaznP4UTEqDTcc7kKAJBPLSPkAQzw8EZvQ9CwzhZuvn0
QRUc6ozecEA5swndJFnLVnr7AOfgs2VTioUMfWPW713thvYFTQY7Dd96Cjw4zYURf0zpMRlbahMb
4yu6Y3O3mM1Orhd17ykCOz8en9rCUh89vWlKPIi3iXZf/NB4ZVlaRlHdu7SibyVA3uP6aR+wnTVA
fboIpG1pYtn2SO7pdPYs4qEk8bLpMJWz5pk1btpEteHH6E1QX7vuwYoLsQmSM0IpolHMiGGaHMK7
zrMe/HrxZisc+zRQ5Jer/A+0c1+KRsjRFDktSF0Rsxdl8qyaWbww3X7vBckTnRX1O+Zq0dX1AmYv
2FEPMyZNsDVYwSs5piftjleR9/09NvdiY88w+WEgRnOofphzDivXa5LnNMz0vvctLFjacR+Tgc/D
FeTEBI0NVKJWx4pC+m8Zobd1sjMq1h/lm/ipZXVkwA1KmsweOBPRfmC+yTzCCvfNZBUnw5q58nUH
Jfia5g2sTlWdCIZsiMbgJHYx3/8ZoRxWXn2NfQRcNQqwI9jGLRyuZz4qwinauDrqziHxMZzzM72+
6M6vk684wneQ1L7moLibsrEIPxpjmELJZdln9UugQhZ6e6nI8wry+pV77w5PXXqUNZ18bbpXXbUX
eziGZeP/8kPSoVprDp5niRdIlXNxj+MyYK3uUA3OAvpX+GNz81+LrsT5WeD5ocSFJduAskjLiGgr
ySzELZy/SbsQ4DrhHfLCvPhEjs7tu8DM882U5DO0q/jDVCGmvqniBpeQHjS7A9CJCeZR+UapjAUJ
7dHaNFz4Q2T/4vCb1Wd4KZz4PpTD+BNBDlBktH5iXMLO4/5ug6K8Fk5/ZKp3z3rECoJSep+JmlGA
Hz9anJZY4Qf0YcOHO9ClzF12peU6ILJktpqfsOM4yjb2Hv1e3M0qN7bAEp1Qq7vaLxh9LDZcwxvh
crbkmlsyFbuJnj6Yo6FbF3MYXzwBDSg23nwNRbUdFNDMCgV5aKijNaTfFaGem3awpgP9//eamFKU
XIygpjn4TPsGIzcvP5ESpVMz0jQTbwxXMImZ9t8h70Y4bD4jQm2SPh2nxY4y4dspRrittr4r2oUl
UCHis+34rV8i7Sg9ZqQWPeqC5f/c/uONoKIEs4Uy52fZoT9Xw8JuKtOAkKwyyeY7bJJvhVkywejH
b99F0Z3YJS3ampSOwQ/fPBMeMxuP/qRv7cLlgfX5qMzqyehsrODZnJxUDOWYM85OvAe6Dv2eDdj9
aGM6DiuSP8XSP7w9DEE8nuJ++LRKBoMitmCImm7AtSEwXDfbnr7xKY1AZWW9zfQqgvhQELu+QfpI
I+MmFgkHdDZphVisrpJ3a5rTnYZKZrTATSx3pK2SRiCyEJIxItVA5TTEXIWUWLtQtZ1FV2Yz/qbr
CevOyekEC9P7jWzF2OYa33eQLQOUsHupxwkGhx9T06Htj+yMtvIk8bdO6ql2JZb0SAOVy69zTXud
pAupfnvMk8/dt+qDRRicPOaudgGtMVAIrfaO/OvoGNJFPI+48IrY3KedFxCoLBQ+/VCRzZAcZqTw
j740GaerZBvlCXJRXwb3/Zy9lQrY8ZiK+JqilLVg/fZ6YWCqNLlaudzTGfsJcL4+GwntqwEv5jZb
aG5pmExo3PtPY1gYZnNh7pCpfxTMipk3DWKP4k3DaVq30B9OCVPTDrfq85xAeTMi/5P212FqenUg
M/pDZ/JTJN6+q6yzHNRv5QY443PxDtxDgc2vu4BCtIaDaCfctPpwftTd9NmlJA1BRzHRaVN+wIaL
vJBMTVY2ZSJTMfsjhcldWiQIzR4ySGZhjuczA2XomtN+oCpuVN8fClTCB23Y+3ZCLBtyzyJPhq6d
pgZcNWniHXQNKkBBjopG81F4ozzhwe7zATidrr/6ZNagwNyr0Q4Jf5aobTfM07tYveEk+fJG58K1
eyl0+h46lXcKuvxkjeaD8KRG7P54+0XlPFpY0NNDHTYn0VbcOCrYtyG+MfQI73aU23dhyXWsGp+y
sO9C0jcwMd4UjRolI1UQ7QOFMTwMggVbD8EmB2875c6Bnp13aoYALTQB4z2knM4txDGY8norSele
RTbvqe0RPlgZU+w4YOJpTvqZhecp1g57nJxNZB7a2EAaypEtJmEEA/kjxrLmLkrKFY6CMbGOVesY
J4049K5xo/BodET/UfQ2gdTrHHcoRWDz4I+Tv4tTOW6mHEHX7f3nhqWpevwXKisX2n7tnhI2b6dA
aWfv8vuqCn+niBbLKwZqwov5LAI9PAtmFJnXPdqa9qYehomsWvZR7GWIwSzzQ4GmbIf9G6myiv6w
G4JuFkVogJS7N233dWAesGF6eyVQM7H01SIVHmvugLtR5lvYZQ/m3M3baK4IrjLbN+AmcEQ8dR/J
7BsruLUiLBmEnbk3TPbKmNA19QGgAckU+5TqcS9gT6xMM3yVQ4xEypp+huKzrcf82bZ/0FG95WOM
Ui2Flt/XRMxoJ0UK49v7TD3m08Ds1qPBOmLk0HATQzUSFSrhpdfWoVBsmWZb7jvbvySR9UtbSzfe
PQptfnb0AE8lMHt3mpFyaJ0wN0Pp30ZoLRzyOK2vgI7Eyq07VKwTtM6U2qaZSD6K7J/KqIP7Bz0F
wS+bTpnfrmud691AZyzy6Qu3aLaCduoRxZOy6U4mCXCR2EToeHTqDI/dqBR4yATYdujvxzhPzjZb
feRDLXkLmWbVbqtTKRjxcTAm5PyMgr6HEeBQBqZn19AZ4bz07kIDIUqc+P22dKz6ceCnEhewMxHk
2xk5e41GFx9lSbhMigIywyC3NUSkHmWL+YqY2nTDtBc4bRojbitLBz4v8QQBFXDNaQ0di5nenF3S
oj52Y/lTU+uuRkXiiYRGYWTjY/WqZLcf8MfmqnkLDIYqxLhf2iBrt238y1aEi5pulrJspAQpyFfV
saCVtEJm+4HrGjFIdcrH/KfqOB1sp74TYFfWbjNgokGnjBt+MxKLM0NhW4kKhj4K+7r2nmsT19Pi
E0pDcOW2QDTFwOhrKsZD73CXC5z2weZessop47BNbI1uXnBI3BdK9iyouUrqj1h8+wlwjBDDSvI8
Rrnepo7DAWo+Ui/9BIL303ZH0XDkrAUlLvXeDd0nFfGGmz77KpV134/Q8wt0z1mI3EQZR9mFh8gs
vn38w2O5KLQ7QtiLdm0mCoYIO2WEdx5x7p15FAuwhqLqzkyMS0W4Jt2eheHyEvfVs6+QSLDC7xL2
N2yOrlwjXVQ9FXH/49nI31rLe4/68aFE1yFoUTRo2GgwnWLb+B2HDjb/DDFhmpxMn5mHYJmPEAqF
5ra1aghMPa1VRziXpkPZBKZsY/cCgmb5PgfNn3kQP8lMnK7wtnM0bhN/eGtD7xAU4x/oHvXGaqZ7
I3Z+G2P9PA85qrT4uzetq2TqaAb9EVrBZ59BX0lA2KzcBbKrs6/RqMzFK/1tYd4OsT/0PseBQuVB
2LRNKROOQQw1zY2sV1Knj1OVHqMY5T1G96bqPsvafRmoAoYy2SF6O2YQeNuFGxthxFDGPs+BbciS
rqt7IHsKVFrqgHVMKyvBH+x8+wqWSwlOo5OQPXWXvbleyWsM26ukCjF7MsM636g3md1uUM3+pg18
UUeRf5e1szKa5t5pmNKbJho1lM5cVGK6L7v6d2cL8iAmPKxkviZj8Ta6UUkhhe8lZV/WEWw0ldnP
JI6FgbQMehjVjY8EkugKy/9uwuFT9C4AS4v9Y1lADK+IzJmJv3PQumw7o34reO9l2l0CzqnIX+d1
vAnxudUzipAoDUkoCCHF27wBhz6u3euVi+Vm60mcC6MgDaRuELY2mr21co3nQlEFhYl4Sx1S3fxT
4NL/KPnv8KDWXUHeXtSMfys8aesqDV4bQxBe7M+fys/Jvwmd+egkgLdSui3BoP62hfPQuXLi8gxQ
f+qt3ekE+HFh3tflz0QfzCvgADjK2SOaNw6evtZzLuA/rxQ9DtCh8EDEsBwRyHjBmIHe7MMjWr/7
MG0VVTnpJXMI1TKOH/M+ZGNKM6eoiTKJDZZeiB0QTYth3/SmQwbcopQLx994J34VdYW6Vd1JhWaI
KjxbW/mwRpRwYman7zJGE+ogqrrf9ybSzzqMNkneYj9paEsJ2DSdgYXexsG4mgPueH5LjdkojfN+
0rSqQoxT+EIxRyCqj/Oanuwi7JIkAggksKsRtF9U5SBKi+TLU2RdjmaNLyPADcGpv3JHiLi+RDWG
XNg7j6DuERiBMSDlws1p8MtTHvvsgXS80r37Gll8ysOD51pfRfanRjX06ismBA2WWHuxJ7SThZgS
+NsxKaNil0WMeI2sgZuHsyiMbfYYFn1JAuag6YFz70HvtHZ8nRONbiwQHUhfmp913FOpR8ZWhQqR
qVsd0B/qBxdyzR+zAtU8zKXPXW5i26isnW2gOhv6/mWyzQBXzHWunJqPgZaEKQNwwORfpQVyEtsa
VmlGZlxcpeOe+6I42KMGQ9ylUMNcPGpOWLxNdOGaKHqB6AOPN4nf0w6JpDuIx55FK7DwT8VecDFr
8WKpCUWwr2DVNrAC4gjORte7V7RszXFSgrIl7X83KnrpPDxsoo1YdyL6qqWNnr9tn/2sA/XfBbCn
Nhm+IIrJYzeRGu7TAVolFXeIikb9rpm5Ov0A/W0rSL5xHBVcBEwU12K3NkHF7DgPzk0wk2jU2Qc8
s+xRfP9vkcBQLlirvNkiUK72Dqpe4APJezMZ1UVA6bDQd2Z4bLc6i9utSdiQ6gl7Ccw3Nrh4hiqZ
nmx6IuxAsj+6NPAY2684H+tjGlCEuUHuPJrR/Kt1c4/z2ikfetXs8qx+zUPZ7hw3BJQykUNaQA8y
8vCrwrFEAxB3Yr8I5Csc5nbGr0UmKDZ1/0a3nyQM/ZO002l08u+hwwplk7Y3G96n8IrHOYqIaKz2
de+Uq6SfPwrc6CsvKJ5HyYsyn3xcmHCCPHa8A/vhX7Ycnv2CFkZgDea2cmkoRCnXQDHXO6qKmnSn
vBoBe+uBjzoiUbyZMCaa8S4RaNitsT1YUi+WMWMluslaTSFYt+eQlk4MpHYlEwo4E3VIPoRPRrh4
GUJwdFy74xxsaWMuGmwC1rjGg9YeqDUh3AcpDQXmENepgQEaIOWH7Zl9LXinVCBDw1Y5NffSDMm8
rhj7OXF1tTG2opt2I3jcU/JQ5c2vZug4Y7NPl+2uN45n3GFr+r94kiuyCzwJm97pL+lSGzgzMJDs
vsvfQR2hLU9BtwRm/TNnGERVTpVCu8vZI1Z4ssfhneniNm8xHtgSSLf+O/OR9K748UfUf2bFbxnI
+uHci50vJ2y3dpp/5xZiheCpnDwEkeh+ZTCcbeinogm7LSCiJ5SW3dwScBKRjeFF93Xc/oKEsm3K
9o1dHuRO7T/oUSJZxGDcULUSzpy99Lr7qNzwtPyuxk3vi1LcsWPdd85HHTRrJhYUW+PJ4t4ai2Ef
xsVdlD/WsvgI7OkymN4Vpwvw27039x+2Lc//m73zWI5cy7Lsr6TlHNnQoq2zB4DD4VpS+gTGYJDQ
WuPre4GvMl9lWpV1f0BPGBRBd6fj4opz9l6bK4kRdSWTBaDF/grJMPsUZh/FnXLJk5ki7ZGdSY0X
L2WSqtvlfCIu0s2Zo045HZWSqTLKpLs5zU9Rk7+NFDpaUCuI+rEzlnuYV8+p+sS7tuIu3UZi7Xb0
Q+rROmtk3CzXqxMo6Gbxmac8iQk4P/3qt81jKKlqIY9Ffdpx1h6JQMYCStA8qYXDBtpxbMtpzdKC
09ZWqa2XSo2Ub6quetq9VmbN292wAsg3WYdA24L30ueLHtduDQaZdvZ7rCkNNNXq2ljXXNJPFSzz
2pzWeph6Odtigj61F/AtayhKOx+2aVV3il0mwtOII4p37hrHVKoEA21MEdZYaNP4ZRTG33QVHdBg
WOLb4KJ0yQ18HSCgtN+MbQ0Xgr5BI6iIzn0Vmpd6ruQAO12IjYaGa1iVJmWyF2rPEMVhydiGTCaC
jnNWP/nqg8LWPp16YihHitZ9vBEtDM2DDDOJsFUSN5ge1e4S6KPbMkYEaTpGquRFcbjt4vBJjtl4
C8p6bgnsacqN7xNOSPqCr9N1KXOABiNdJQljh086jNbdfYrArcCZ1soxRC20WUs8yEXkZlFOBtsy
6cYfRUrVgzUNTfswgfZRqlWtGG9pEu5rwToBJXOb1nym0f42JMTSayPMVHwueiW+SoOpEWDynSuo
jcasuU7c8rakB1ycfiDqUsr3bD0OVa9uZZEoogYDreo/yVQfSvYvRSaDP4pOeVx+0L5+b0aTHKiW
3riceQhtc2yuAHIOKkkjNRsXgRkV8OavWWp+d5kK3sF8bkLq7hQjfqOAJ7wIEbUgb/W2eqGP+ZjZ
K3b+Q9T8qzo330kVPuc5XAUtudJz3g7AyBMC1swlDSKPz2LvCUX1pIcdAWPcyhZp8yJ9YF25Q+ly
I637pAyzWQBbHZF8gnir0+Y9464X8vLQhfGbXA7vQwvnIVDRViNRxmBzmWnBKgW97wBlYJWwAGHF
NTNrFxox8tBmi0X/WVakS8E1UUzzN68VNXrohIAMiuxZpJOms35WUnaJxyf6S19QNk5VIJ+alCA9
mO6BEW/SMDhE83gySYpRhPw4K+q+VsqvCPFhjelCE7o3hZtKRxSqT1JGTrrdJuI1baJ3vOh4w2Xq
eRxwOyYTbrBXTcBHCOxKpNhYGgRiR+UpNKwNMl9Equ2AxhughwxaclbIHZAoP7NemsGu8ZMDltAn
ikv3mjUFkEFwK8BfgbVCt8vQZvbUJAJvTW7PTL7AMdz6t1wbBBv2YUYpUu/avY5XgPMZnE9otMZZ
mxauk4b4xcpR2S+DxZczzKIXya/XYWmOhLGVCfMMMDCjwT/h5xStMFb7mTKhnijXBRRnOzgTfL0h
CvwJJo7bK5NjFBqhMEVFenh5TltS04y7Eg9bbVIQJ1DhD+Q3IA+Kl42UgIzpbuhLNWboqKTVBE+p
x3iSL5ZQ/VLGcBPU6Giz+eDTRW3m+ZQlzSProluRPVkhphjFMF4n8+Fb03bUxs9CKOmkSPKpbZKb
j7x+fB6k6mPo1n3dHAasNKE6vRsYjLPEeglNbrmceCu1aT/BmxxVquC0RbxSRD8rIMelTlVsx1Ze
RUIANgqKTNDS2UAXEyGUGCxqcRnN6IQEqHD2/IQ9EjOGqxN0Mg84PYxRJ4lECNGGSvm6YpsFOf+O
CzZY9Yb0THfraOW4psDqcsbZRGr6ghOopucb8Oigeik/lGR65FLN8KPwpKkX9rxfEz/3JdO1YIGN
0lmvsifYal6gXGF7vjZDfdc1bW2xjaA7QLk8JGwi5FxXrkGVUqDWLFeX1O/leZNJv4qAysIqPIYS
deFaRqqzPGGmSncj06JVFFqHMejw0WDSbRgpYfQsZ+BD++LFgIUwHzUpJBFnVDmHhL2XauZeCOk/
L/9pzKrXzgg47kVfchMi6870p0Iur124NkIH0kNa5HcTSQlOBjx01i+58TGbKdpNnGdWcms1c4Cz
/SKmMgxyHPzVizJ3XqwRZQF8vYlMR1cpigg1RW42O7jXZQrMTSIc8b2DPp1YDsZhUxv92cKU6Ivq
1h+a8yQYxwkaWRC2XjwrW/Wt7yhiT089fNQxmjb4rM5q9B4spcyh+IoH8xfV1q2e0wMNRagQxq/K
eqZFswn89MtXzaMf4pmYdPzOYvMBifXmZ7E7YCklhQDRNsYKuKs2UJoVcNQz+6bEo4QHH8l45HTT
Vhod8jQtIDkOvJVJp2LzUJdMI0NYGbRVnRhCCHMQVoSB9HZ1camNmfy+TJlBM77pGc4Ruj8kyTdn
3WwVB8xRBTxmY8lMj6gmjtoUblr2EzsMRz+axv8v//y/yD+Z2UzkmP/jf/+vz/F/Bl/F6qP9+MsX
lsN2On1kX3//6zb/HX38q+7zP37nP3Sfpvo3aF0IPGXLQmMB7uuvf1mqen//q2CafxMtETmOKJma
9seP/oEOk/5maBaqKEqGkrqww/4Ufhp/o5UoWpauWKYlL5rQf7y6S5FOAXDLf/v6L3mXXYoob5u/
/xXq7L+hw1RTUlA4WbqlKewTZZkX+C/CT+7caA5HYUv3euZmS3UFWWYcZWe0ywnnLZHyRWecsGJH
rh6D3AD8QmVbIkIJ/dRKGVUPHvKATzoK2IZiAoH15WUdwSRN/dE2GRKQRP6lY5NZ4c+51rqs7vok
+qiMMFwPQ0jiqmq2+6IgkCDNOjJoM+wqg04WGe41dy4IVqpAOFIkfms7LSGebPbKTun30xDsIlOu
mVwq387Qj9hKVhysNAedN/WHfrKwnRT4FlJTPGqWLpPFBIUIk8uvSW4rR2DaYYn0bURaWPXa7ibU
WJUteoxGBFDVxzTHPQwzUFHwUcr0pVibVpNmPAphDNcTJ6GgrNM9DHsmNrPyimBAbEX0addLxVFq
3BrEU8kB87ema+9xivsmE0sXFeF3T26GtMbSlqLQhDBPS8dayXDbrJgGIKzO2NGFiopKoPIWj0Q9
9RJaQLLJUwvSpg9jxS7KbCv2H5iVvhLCmyvOPFlKTGwucVpPZa+CKDirQ/WiVfmqpMvVpS0VL+oJ
J0RXh7rrOyeKwktWqwTrFeqvQA3bc6jqGuZwvdoAC7oL9yyUILgCKsHEyoGkzfGkhJILNt06Wf4o
XqvuO27PliwHr8NoFqtsoKasGPInfiVjN+C3I7kG1KIVzSc166D2G7cpQiowUQA+V+k1iXnCXkIL
nKRwEGcjuDRpC2CqFW6CkktOVSS/9YoKZj8v5BoNZ2UsQDqKjIyOLcWeUJJmEteAWqM6g+5jKFc6
vuSA6zFozTL99Asr3cVGCWoOBos0DPKqMYRmE5nCc5QT8JHXyjUM6SJ1fTatoynI9yhS7TEnSKt5
obKvb2Vy7TloSyt8Ns2WjiVxWnp5kJaTSkMnRVDwbo/k9MnaNOzxJwQncPwWcLUJFaWo3zkclK9L
YQ8/nIlLYlWmhQpyWaDrhfwfu/MCJ0MtNwPvXZnqRMhuN2xaIXpJyuLezGXOZE+JT8ZJL6QGK7Go
6RvdmrDC00hZI/4VNcwjuSJ0uzBTiUEPZ2p5D2NQx6cOCpvlQ9ycA3naxgJQjk4QV5MseFhPcW0V
1dkw1d4Zcw5pXVbVwDaMg1Qka61JNUfEnrEaxCw8oPb8iGYdbz8oGgFWg2F1DzkGFT6xRTKjpRjX
ljfBDBDyVlcDjeEpicl1RPa94IHEmH3SVxJgJxrASvgzQGJJhaghtMEv9LPrpJlCz5qzTyFJTqEi
TB7nwY3M9XaJjGGmgRulaDUnK2JDYIJhxUULKxHbpEixDuEa877OWQ2xsX6Z8GoBKSjQsxWtvh4i
Z2hJd5qr9i2eqn3cmeEmJUuwM9F5paa6ijodGCIksHwsSW8N2mundV+JGNBFl1sUltGE+UkYcXB1
GLDYHqW6od6qI9vWA0obH+Ec+95ZCSjOH2S5OQWSiDpmOrVVH8AKJlckm9l4+kjVipkqSbkQhxGy
u0R5bPo2PgoKiEGgTAig+24niSJnaYk+npCJcBeHg8To2I50pAjChvEQ6ORj5NWVkuvk9CbA4C5G
OaMpRzVlao9AD9gtEOxeUm5iabxrfoeePcv2g/Ca0sNdZ7TJBRXzC0hT9kqLvnRO1Ktg0RptlSl4
Q+FA3Az+fRFH0TnUi6dQtN7CYdTcXOpL7F49/ca6+ggq+dRHIVDapHgxEQvRQ4HkEyb5ph6iL6ko
hiunbSRJs/mU9QJ9BaE17wWApoAYHE6BwcWfuxu9S+SBugj6qsYGZjGPSyBdOXXG8FyBsFvmdyBF
ZBDK3XPZLrj46MtsR8RCSGXKQavcWBg1L1a7txmXYjPrb1YZHwsxvQGuv7Vi9RtVLbdjn0FeG8yD
n7LkUXVvd9NIHw+qFwKkXVCOcIEFqAaclgvC6rxghjsYg7coxdOA0uvcScZzHrJfNqVmIgmUXpFS
veeoLvexJByQTQpr7MofI6Qpb5bCL2UuxkNsfENX1rcpmDMB2bupo+4sJTenH341lBTV6nxW/Hi+
qf7iWU58txs7GItdPG3qmWJ3hbvSiwbEb9akIViA0SSmVGHnGiNXA4owULHawigLhmkrC6J41tuF
AqkBZUs7KrULTRPFXnVozPnDV5FsJGXyohvicLJKbekr0EAoR2SQI3hdeCGeqjIbkI7jmFGgHesq
v8LCRBHdwMftSLaw81oA7SCWX6WVU61OQEkpkezTTe8+9FqvdxPGKjOT4yP5WbHtmzJbfLp3ROkE
bIP9hnoUx03Jt4o9/s5fswKNEA/+i6JTXFOtXz1REW5bmZpnxDIJPplK0niRXwRN30kB621kzb+T
vvsVTx1QSxXvW0WpfM+khClNYR3Pwj225PsUW8jOfWp3Kik4TjfDEZva6klM2OLA+e1djWpqKdHa
HKHbrOR8fkIqIrh09i5lxlooTM0SvyT6q0B6CiniowtjOmvRZByx5lOSE3REvhkJdjGinHLBSs5s
9Vej9C2PHIHNUj8aULKCztBXk0RU0UyAcULx6FRtrBnVWaIEBBaUOrsvRTS8mDOfHYRJSDnfJKMK
Eo40vTV1kK0WF1gcBclRI38pY/+0nwzxEpCBAICmV09tn05bo5c//Ip0G93ojGPQi0vDQpA8zSA7
U1Tb33DxxkNFfAneR/inGn9J/FRU2LGlogb+2hEPLhXPeGgeLXKyTdKwjFDIgXtj7aaiTe9RW1MG
V28mla9VKWR4GMDOGAR9ilNarkNkG5D1R+bsEqmWLMy/ogaxoRTnJyqxZAFrZN1LCOnkVpLXyA7Z
v617q34psWQIXmFmxB628BikUlLXZmsueeep2wX+opybP8OBsBiZnZ6dQrKL5YT8QiNjhqf8N5RJ
5ZUT3ZVslt6Frm3YxGELtBIOsjDUZBx+ZIZHaBpbnNM+8LEZdRa93hJUSS+e07EibVWhKtzp3bbX
ogGALU24jkpdgHB0U8zAdpVKPMcZKgPrHiUtORcR7Q1dogWJl94GwJvF5rxrp4h4+plYvhFOhgW2
nIl+1Dj5WbiuzdRc9xL15lxAzFETiwVkkF2gMaKXqCt52/rHsMjKU6KKANSBpk3s8kEwUBiKVT2a
9n6oVd4oiJBK8jvc4GI95iYiC6UmV86YAIZZ8qKaKkv4g2MW/kYMBKohrUGZdP5TpIZPkY+baerh
1KXB4jU2gTJSnKJhZ/pRt9OXD1pBrQwhDt7ln69/PrDHxoha35TBAvhUq3iEKziQO34XLRwhcuTY
RcTxaOpI5OUwUp5cfpxHrbhG+XiuOtBerCJwopbP/qsv/6vvjb2M8A9WkP3zu2kNEbGkUI+I5r95
lJ//h8hNJspy7FJSpQXY+P/831qSURv782uwahkehJTIyj9/8p8+/fNFBTo6EOr0RC3989EouwoU
hQpEsiabqT8e9//1r5SCkJNXCeeQW+AxVbrk/vlsf/wFPw+VlB3DWxGsP57453tFTYUe4KaJ4j/h
uhOBU7WFgmZ1GQq1gj/r5wf49QArLP+lScn9IKOResvy5c8PKAzOjrGMslT1M0dq2yVsY2ZIhVYC
b+4H1vbzwY9z3DYJ0sYfYzhTHe3Ff3z4+Z5FFZD0Gwq9WR7PHnL0jbxg6bqFO4cgCmtWSJBMY8gp
oU15Fa7TLH2WlwsK3Yd43UUta9HG2InwUf747N++p6rmRoz7zpsM9i178A1QIy2odlPKDlADwvrD
qNOXe0fWElCEIlV9O8xl8BxUn/soouVdBD1KbJ7nzw/T8ow/7MU/v1eAM0uJrCTCAwwenYJ8F8xg
Av0hOUQLBe/P7/c9bsSpkA8/JL2O5iurDc/580tWqN9CKS/WAFJAfQVBBdzp5ycKzXRF7uvNzwsu
FzDez2f/9qUMqXsNu4YRffiJCl1eQdq0KA4qIh//DHv8MxAyLClemXTBV/o/0W41koU/+G5/fI9x
R8647SXby7Sed5Qc7EsMYS8jOlZdv9KT91IkuE14q91hnRwg+Bxfxx2V5O20rlbNSvN63CzGZuic
WFtf5t3rsPYIdLFBDUyQDsAIHywfoPTWv3t9sssOSCc8/1672jW1u/VBt8mPXwHCmmxv3jUrwjfd
9+XJDkzOiCkvSb16jU3nQCD79jU3Vq+msNbP0yff6FY8ITXuu0aZo/gtYS1KQBXbXnZ49e9tSvkA
oA5WctOZd9GWXfCV1yZ5bAGuHo/N2P5G3m6jTNrNzrBCPTmsyLAp6lVp3dGfkRSf2DCq+OuGt6g6
qvmZt2XGyTNfCu2Tt2fCyzrPW0t7Q8A3khR2zq2BMiBB4fKuatzWd8lwFIU1PIaeePUJgc5FJ3Mk
cMd5K8o6m5wTz+0f0zZwU3bqw2VYc0kk3x0IycI/mGxQYPTfuYm3FP7TCt6vCK91eOV10GwwPV4G
8KoamBua6rXOokDoJX8WLc+GGqZlm4HLJ3xpoe2at/MEL5sKgd1mrnoOCdwd9kQXUXvlIrAl0K2j
yYH5k/QfmZA14KD6Rnr0vst3NYBQwwq1S53cBzRulUKkyi5K8eGe2PwvTzaeJNJwUrt4m9U18wdM
aJ4dib2gr6KtHtBBspV0JZ5n1rUjKnQr2jIsoNk4+eTCOA7IuAga17ybZ0qz5jn1IQKMLv+or4Ur
e8x38pWcXI10n3Q1t17yMkFSeVHOii2Wju+UiNpv+RFDRH8Md4h/7J2KHvSJEyaWfurC4qfYkYyN
ht4Lf4mXtIWNtuq/sJHmD96dbHrxb8yKtiWf0vCjc+d1+ETzIHGmX5vmSVy7IzProdiio2+XQI2v
siDIfZs5yg1Q8K88OwKuXWfJC+maNbjqpDqKt86Ge7NCyvbtf7JZ1Lhes3Mqj6G8b0/5cwpCf/sN
dJf+13u/HdMrahBjXWRbjRmj9B3DGRnRfUhY5NKRV2jv67aW7pTv8VvhldvFIf5gCHSasBYNmsgE
wbjdvT9lv0vIXy9SvIXKkyn4zEBk2/GLXl6tJQC3fJIyL6CjnL/z6y1AEPQrw0o9N5YdwF9kMHLG
ztxxfAgptKUz45FL1jmv8078RNVvd2/USh5SvEGiyOE9dZLGZSCl8yb/tlK4dXNzk0ony888dwzJ
hqLgN5cftx83If+TEqJaQtsiiRst3vKUJCrN5j2fj+ELfxwPyQ0RcmGN5kaXqlKXEZ0oziSsGfjz
TJDV0nO3edC8XjfDXoWKltwn+VvoOct3H4zkpt7KeOWEQxgcGZSpsVJIslHXfLOji1Pme7PZpT/v
Up7sEvO5Kp+s8hOUEhIaz8rcqt4W9RYghEFhq0a8tI7ig1D/anxWHxpi5l1BPiMfejb3fdrQlvGk
YdpIHSKLy6J44ZbPqmsyQScbH1X+LorkaRYXuTya91naVYQ80G1A8VzY3N8SSqA43vacxUPJ4yHC
4vcrxL3ihWi0oGYjtuLeoxZIF4h7MlmbNtedtkXvqJ8mUpd1Um+7+WI9zDNXWK43vK+98xE55rm1
T1F407zpkztYl2ymJ24TpoWh3pC7ZGwy6zyo7odyVTzoyClBqnZymMFdQARZrrDh9bveXeZu5th3
hhLP4Um77pN5deRQtCSpMOvm3xpfuLyUQ/5CnQlTJbsxpDiSHVgf8Ovlu/AFMonRw2UjVfdTXJcu
WO16gwQrLU4Ee931s0HO0TJOos5TKBhkrrJjEPJKyJx4Q35w4j2g7kYVw5vVt05aAdb1z9N6oFv3
xMwJHK7eAqDi3TK6Z16Cyn+G39e7ZBC+meN6WqcTT87sw1Q6cq/RBzdZFkFQ7SRvWTlUmoBu5JTL
rJm/MFkSC7MMVKp8MQFR/A2GZ0YHPEugN3eMeuFZbb38W3gULO7CuseIwP7cQREhrdTAzbZw8/j9
LH68q3fh+EX2nPjJW9eteBUQubmTuB2Xh49fqaQw7WpwIJH2Meox+U4sW/y6knn03IsDCrgP4+Hy
7gvPxpVE9DfTth4GhgOH62h4vEHhx/DJJx75hPWyiqC8IuQNJTLrMAu7yIVeVkIV8Kgt7YTnPuRK
MTaU/FLKjEhiF1csZvN15ooytHitUPIcjHD0kT2uBxKQncLbxVYy2S5/siN+fjDyWC4MB5L4rjqw
fplnrpJ15WrOrMTNGiHCwbhmPB7rgfdqPDiGHUoeOIRFlJKg4CieeBaOwjPAAybNyX5FseJ88ibo
9xEXAwkhLCS843zK38+fxeBnCe1BMnKr7kuXZmpuS1eWF03H5fmSvsh3LmNxYHn278axRUPvKMxR
JBQwZfFeGUdWP+3KXZYdeNj4I8z3MtfPkQNXmDY84+yxlC3OTF70YDFmGCycSflNpkrqrFiS7Obt
nV9mj5IxpK1sz1QZbHO4EoflyjFBvjANSjvuPPolB/4y5oA3Fnft+M5foTz4axAvsYbyzmKExTa8
5qmMxzvtcRR/woMPVDyhNAer4Ilhn22nwCWoV2BAly7XBUaRug4/cm3fsE5uW1eFI7kMVno+vADD
4x3O6pVyZf5fYpyWQaqPa4ZZ+s3LYvHnKTiKz5uu3pT+pfnktvYNj6uSz1uW7ImeZku/fIUFCp3t
ll2UcOA3J30zmvdllKouDmuZgX5QRM9H6WqeCCzB5TFc0m9q8Sa7veAGkXom+2m8Uz8IKbx2z6yb
uC3M6gGD29a04cJbUByiS4wPavA6Mqa3xGcFLvkY3Xap6TPqW2ulylxJ3LNOZpAS1R2FG1rmaINC
wtEgFIH9pvjRUysJG6TNZd2t1V7fp2G0mRWO8FuyLGhqVaJTNpcae4v+VNI+SGXTjXGiHj/MO4d0
m7wGpoZxmeRkybacYTwFxvNlqt7yzENaHz2I/JtBM01OIBAhAbVigWe07RYU82F58yUEPmzRAIre
X9OMyuKabVOJyc0xoYTeZemgZ2emKFjg9vCJQA57YrQUARbXffzOcjrwMEMUO2oMppZVDQ+0vy6s
Y1m8aEfd2pVcRBoikuf76zw/AeRQ+2UYmMWxrJfasPMcNJI9mydUn9N0YWcuDp5cHEOGKztiSIAr
UXELJn92rlyfW3DUCkx5+zD7Mjnrv7C0Gs+QRhmkMM8V7tNgReuHPc0ywA4V8wh7/U/G7BKQaPO1
kWGaXw0XwCTNOxRVn52/ZksiKoR19TZ1W3Hrr7nQXUfCxRolEmsgydiheWr58jqaJ0l0ksEmaEVX
XM/zmOTa+iY81+iLoJ68MV8xAkbR0ahpj2sYyhnboWAVlUcV5aabeHA7ZmYBphWiUymAyVuagpww
2K2MjvjbJLVedAXxaej3vGBOHIwtLySThfMOyyt7N1subfOJqGTqjmzSWTGabiOdIMewN0jZp7AR
HligHOU4grwlkv3QfI7Nd5bT/LvS3SO2k4xpbSc/SQ+0aK5qeGiMQTOH9Z4UMZOtMRMyhji0gz5V
9lQcL6jWz62vboxfVi1x4A/fK0Jo4o+AVA+OMpF1Txcs2Uvi8YsBR9R1hPex3vNWQK15lChjjJ2q
kSPjhp2NQR1pQko29jm6Ci57S1djcG3Y2BKH0u8X3XQWHUQ2JMqxeW+53SHrmsiB7famb2hZLEk9
gkPS3gmH4+ePKNHlJkZOS3cZFyMOiQVzbANtmK1Vnm+pfKHMeKXehPI6wlpKdeiz/WaZMvZW7ras
dUcmEy5uqHoAswtUpMImlZzsOBwpPtLsbK5i5MzZg+ZutaPTQvckXIsUENm6ZAKGVFvsXdwnpD/X
rk5LDAGyrW/RuXWDLZCNRKP2ZCoX8R36K0No5FbO7L77bVqhfakELyTAWKAci+nj0opO3r2gy8I4
FwtvCcMGuapyFJDFafAuPeEFB5h2mvI1pjeVmR8EwPg2auj+WwfLX+c21peuMwu9d5oDYjAu0PBh
4qRn42DKEhXObdc2PBNAR0OdP0WPvDLfBOye9RWOFB0fqGM+3Ui1Woenn42JzKnNDh7WiRsHVK7m
ZV9gJC4seIDgYRCp4j6msotcjPiAnroAq24mICzKD7HCNsQTnOk32l3/1mH13ucsg3b+KnRrC1Po
k7/h0D0iQQqVYoVFaCfGiN+EdqDZc9VuDYVh8B6VByHCovVpN9XDYP6pHj3ZnRAzsHSRzcIelsQB
R7v5VxIcld8o67MX/6EKTBlYckw7vhPPmdsayl7gwL/I9+7zbVl5A83IO0YbpV8xjUkP/2Dd2kpy
itYEj+72cJCg2Dy4zGq/jTxTPvgt88u4WxS+6PRsHolrnSpgcA5ae6pptNf7qb9G2iUYnub0TcX3
Fk5eGBJ8lGNnq2wstpmKgElHdHCQGqc+p5+zsuqu+fvwqIgRQ1BlIz+d96PN+fWwqOlsa0d4BKkl
OY4su/7Fv+E5PcvP7YVGTGNht7UpRusImPoTsgdfXamDMzJfxK5wJIwlal1gl4AOww9mjGawY/RJ
A0kcAHkcKD9Yog/lVvem3ZL+iWHHf8zr8aCBN7Ex9hwCiZmQdFK2Bx+mdww28xM2S6ANaL4IhLiP
PdlYGHgfqBdWVeVGxo7MVPbKnPecOfxoBPMiUiBclVvVKR7AQNbMmSzmbvWC9cI86s8UWVwItUgs
VI0Txk5m1L62/dqX1jmddgp39FGtNbm4COeodqyx8Y/+Sge9lZImTnE/2Qds6K2zsN9P2ZY2hn4N
9iShPMvdpopXiQclDLlleGY2Vd+T47jXSFDYZImrbEh3ulm4dcNDyHS2AoAn7LWztKLizayAi2Iz
HoqcXucHhBos8BjZ3vJtTvNn5b9XMC+oAHhL3uau9NRDt0WAWV3u/gkUwsE4C5QUbONcuMUe5dl4
jzAsuyG7UPmQfY8c787VuBqfIjddY7cN5jf9PXh0z8R5itivV9Wzyju+4RU3Dsk9InqEluQWm2X1
Vbrh5SqOU3Iq5H1hunVz50I3DgAchM5ODPUrgiNtDwJQNpQYbLa84jhUP3MiBATm/BPuWnlruM1b
/MosKr7TIYPexrusbKOY+XtfqOgw7Iqkq+pRRk86WWZwdm6Vepng9xvQWUjw+GbXZdYb9ghiDc3E
ydl1Z5nIV7gf3zk6sfyxQxDIt1nI54g+6tFB6vi2/FtoLe94yt18MN18h2M3c5ptjZiWORMYFZbN
HVEmcbDNCMgyAzKLHQzDh+HNQILAntZ8JTDAW9KqumjyYIQs0BBXTQmPtgO3FPY0szhV0dKh1bZE
WgGZt7urCgjqKFsgZ9DFQbSxxdwd223e4fYBDeoNAB3V+JntJif06S2RV0R2stUvXcO6zNKVUr+4
zZczO0oSF/Mj5zTWf6oZwnFafzAK0POx7SURjwNq/MCUkzrYZk7hZvhN649TU07wDH0TO3hOe86e
htu+WvoOiYUNK99YB/lGPeJDfF9m7+C5pTVkExv1lnxHr92vhCoM5feV9KlRPVlZGyIWfOgC01Zs
Dsn0aL7TsgQbSkuPvSo6dzurHO6Lb/wczHGoC9hxHOCH0BanASU3B8oBMmUUXOp2uqXNhD6I8gEK
IHYIzPIoOkphFb+V9zBxGg/MhLYxt2zy7zPxfU52QzwtxWu//ChAAoE1RoyzR/9Eccg6hWd8fVK+
SV/x3jXY26CTEMv4O84ll4hHszs0iqY4vI3YeiBDvJNiSqVIWU4v4UsveZ28IjAtvgnImDg+W9V7
+UJJ9bONr+y0sFaql65dBerJQiTZUBIuaTPNG6aOZId/CLWy02+Hk/RqvneC7VUex/sDt6Sy7u/t
q/4eMovSEl8XgeawKmnjJogvSYd6TfOQCnRfvAOcAr+zk1x8aZjhWvWg3Eb2E8+gNOX+mHzInHtB
/DBEgOutI+5Bv3ZpEhS0l1/LX+Wv4tM6aruakz11jTNyAdQCSnVPuaG70ent0WWr8hUTMh+x275Y
J2XP6Ig2eOdNTzuP5RWhZ7RrCc/59g/tr+i5fC3dZVd29p9yZRO056CC/GdLI9Hb/hdwPu6WZTJg
SSKwIpefzai1v1Avk9e9CfaUBgwQQa7ggoHhiL5cFo6MXv+rtWcbHp/Lo4Y03fbjpt2MaBGc5X3c
MJMEV7a3R+sEC/gJyfcpMd5mymhrUV2RSmsj3rjfrFPwoF8VYrwQ38U7NbaXDxpA+jLbvoSvbKHI
HCaADGk4Mx2RCtYaqoUQ2Ez7/atx0sAMsdwpzOQEC1H8tOO1zDney47a6/hbpvD7UG7Fs7/twGi/
RrvxiZH4VcWXnuTeKn5Rg51xe1IF/rbPyomeJds4wQCcG0c4JTvh1LEiMxT8S4rfaFV5vd0VTvDI
kCza5yTc9LIri2/znqjfHZszqhuJfG0Hf5MMWD+fjEI4tEIAGIsGUJCNnP1/Ph2UpRdUT+whsRau
gwHvuthiEBiWvs/UCQYCr57Wx0D61s/3SBfbl+h4PCDf+S5commQSFCQkcGjMfMP4IX++ZNs+ezP
L9UAok0sPsHihTm/9Np+fv/nw89/bVXwHwvGK0RtWTEP/Ovvo02XttBc8PxjMvg/7J3HcuRImq3f
ZdYXZe4Ovbgbho6g1skNjGSSEA6tgaefD5F1q7qq+3bb7GdDo8ikiEDA3c9/zncMp/r1Jlw+PH8u
gL3AhM6z3308QxvC4ZnbRf/wT//2P8/fwy6YFf353Yo6KLapbh5s28P8B1GQQe2eNH11PL8Jq+Vn
nN+1GdgD0Fi+RKFUIzcQUPJdM0anP/95/8ev+efn/NCofv8W50+e/w0M+njPUrP989+dP//nh7/e
i7JIrP72FW3Bo6galqY/v+CZC37m/HExsC+TZUm1xvK7/sOPP//ZOEJB8BoTL6smZAPJazor/R6E
JCtntWi4cT5t+9JH0KuyQ9JXe9t2oy2TfbGwBq7CjJlXnKBdzeaj1Ab70eGhkRDaS45/2rQORt/a
a3qgL2qaSNuWpd2JvPs4ND483V41lnrz4R9MOT7KViCjGT6+WvMlIiROe6Bc+YaPYcRC/wFppFed
avKVoDYCrdnb9ZmUKMa9te17uRc1tgIdLLkUG5tspF/SIQEf19gkUWs8eOKxPHt9QDnwLccn05fc
BYvkAU75KQvYnolqk/fTOpF7lfib0WJvWenbJHuF6rG1UDkGDm+25x+o92WrmNB0P5AK9mtyMVF8
EzXZ1pL02ZhmeDu/C886ut0ST06Mo0VdSxkb78KZ73KagYLwY6CsoDHhQeERcHx1M9d5QcGPDxmi
gHtK8uWKtAcC6IyoE7hvI3ZR4IH5LVYzAFF1aXM4wh3JCYDpK6uI7f8IQ8x6dHqywRh64yqi/CVw
v6Z2VGCI1E+cJFcidF9DjYVVdfNu1J9SHsMh/aQ5jrhcPrMJiBr8q8Adc++DMXJ+6oTZA7ebox0Y
PXIL+7nCmmjbHKdbhU23zV9cCgJkK4819DvMJIcsY85C4muM1X1T97cTvbmUxeCOyo+TZiJE/iYS
7TZrySQNDnsxbvdBjavRUk+dv+u9R4fOc9h2xE/seScd7xSiebb2Gw/TR4PpDxT6jVTJB2Ukq3Sk
FwYi/EaRqS5RPTIeMzORX3DjPpqQSptxttjtscbXmFx4xCbHvWxdWV8YtR2dotm7CFpqEiessxd+
ZTrrcryrgB19zgRs68C+z9rpNStrdFC4liR+U3xG+RcQeuL3wF6HBhaYVeSg59wdsQZJ4IwzFa09
s8XGMkmM6RBVyc8iW1nKFWvCTU+lx+o6tTZtFn0zHnqdXNJsjWnXHteNQTAyE2l5HTfix1wqvQa+
bqx7k/Nkpp7HThaHJpvftDNzS1ESrwylSdgAKBTMlvDZMn0KVzLFeRnXCWxPCyJMvpGyfaaQ+L2d
nJuAqfTsYtWYxfg0jv2pT+NN7VQ4d/sMKLq4mtzwAVDbMZMmoAQf+cMc1P34XGcIOqlPt2LCLLNc
4o1hbD2Z9GleVLZ6rz6F6X9XOusPuuDhGmnViNzppGwZbIeKb+5PE4tXD2jPjvsLoxpnuluOQCOv
adPZ4vANrjG/nvyk/ZKDr9YBh4e0dJ5wk9cYMXHfUhR5Nff2u5NjXxgL9tFMxMCcVxujFkwtpuJn
QlPyFMBI1aLwVnq+xvx8IyvN/qOefGAPwXdgDsnl0L3akttcJcajnTrORppMtyM6I3CjQ4xKs+/a
pUbWH1jFPe+uDho2GbTI5v231cwPuJ0p+Ak5FgZBPK6SIjk5TvNC4kbwZA1UCOPoZWLNsCP1Kr0p
nwF72LuWUtLSMJ4jXps8uvYrefxyKw0UmVgcvHBiVkmIr+uSt2mQL32E/UsR4d0JgxMzBGHCCROE
aE0MLmjoM2+cK9uTJydWDScacZ1FKTvVIbwtvvq6/Bm0zHlsBpDZ0Yxmsa6s2KUuOVy5inIYxyX7
3KdobbZatoRMXGj+Ovpe91bMTD+pncGmwb0Hrk2AYkYJbZRWb3bZPFX5cM1jfj3XCjQk8OouYWpq
iJeQZqUL7T8GQ3WbzfPOKMvb2DLRPnIWhtqdBaG8+NsaH0xgqbBEHcIRRXSriAdhDU5R5AkUJz5o
CoXDdGXYtCAoRxAmW2ow+/TTKGiDCub223KQt4jAH0JLfxDbbEkxRx9ePScHrMHjiTatI0Q78ASE
6kttYUbECue2D00Xf7cx8WrZcvXPIW51C2gj1mpegbMutplHL2ScUqyaNNUrXMth1bQ029zSyASN
BgdL9mVTwLz66UDw2hJgTdsPJ6IVxxIKot0kAN9m8waj/lFlBOtr+p6r5hp39eIqRVCXBXgeFdQE
o6E+BW32bETdh63Mcu2qZdS1aHUWpexZSmNdQfyJ+vqn2Jkbdqf+DbZPMP0Y50rmnuWEgV1BaC6P
xui6O1FYjIE1MNYCxbxsEUE8vL1jWdyaObMvrLjEjYPhRYw0gsWWd6iLQK/yUTV4qu0XUQt27CLn
qu1ahJBaP9LH+Fn00aag9MenYRS6E+UH7J5SzCWupKyXjir70kxQ0ltOnxGK2KYAl7jqg7Q/5BYR
xaFZmebR6C5dypcg6zFmCAMfr8kIqEDbwVWI5OhnmD5dc/r0U9Qp0SAZZRkSbY+gr73rrCuCddR3
Pr8tc5I8Hyd2OhKhvczvu6Zqtr0lqEBukAA8dRQBdWsS+vOaNp4LpwZpE2MO2zRd+Sm1s//fSNk5
GPYfImWmLdS/jZQ9f9VZkbf/9XvO7PCT1Nav//N7pMyVv5GDMAmACamw2pnyj0iZa/5mmZYrXMeS
jlh6Bv7oErDs34Tk055lu4L8MgUETYFV+P/+l6V+cxUhFL7C3Y+lw/2fJMqcv/YIKN9mKfBdfkEK
Dci2LXGzz/f7OA+Jn8n/48me1qrCY/Pl+J9e5wK0uMNWzX0rrMxfscRfWbvf02x/Sa/9U3bNYaXh
r/I906e2QPwtuxZ0faUICwQQDaVGG8IaTy21uZIV3fDLCU78pF6bruVNJSbyuN5rZYyHlI3DYvl/
y1xMfCmhEJhL3BWogdEj+V1Lh1iT8vgp9tgUp2iajmOe4pQuqlJV9JfXSL8WziJ89QjUNoaBkJWw
EdxW+qnY9EZ9+w+hwn/xh7ruXx9Vy+MPtR0soT7PlMvT+9dHNXLSdDS15++n0NqPLSUgZuLpNexD
WM4MxSU3PjtWn5ZIv9PY3JdjfSvi5TgZLFSkst2GJPIjkX1nFv6pFO+aB/Fo5dT2RucqI9kaV+S/
uM0WSMx1Jl90F2GK3OkutQ7KMxl8WQ1TE0ttita8cnGZp0mJicrcyI5CFkMJHItu8hyT2KVnB4cs
Pko4SGVkClrVojWl6tAtXJ/f1OLXbsmorAaijlivqeF0w/YVR2uDAlPtI08+5TFkuzCHpeExaE88
Nu0+0WH+S/wtiT/k5XDbOzwBUWPqNZmIaf5ifbslo/PtaFZ4tqYPZTet1TDCrywa5EJLQ/giKxb4
/XtfkULIHHwm/+G5Wi66X8nL5bVqn58r1+J5sn3KO8hU/vW5Evgmzayd/T1Vv5RqVQHdpPrNB0jW
56NgrUGLrvOuA36Q2Ou+ErDx8OTMjr1vDObPQddimiUgr4kculCoiDc7NIMqtVbx0u6UOxu78l5B
tjFQtrAFCgQ1CKPIVU64q8sa+ROH4Nab7tgViZQ0Whh/28mCDY8tJmkuO4yk4LqvemNTD4NP8NP/
oAsMS0ZdvaZRfmkVoJeM2E7WHhbYyNanTJXP3ZDfZgUXHohmwtf9ZSz1GzTvW1zCUIqO4CwOk3LW
SqbXSWDcdKq9ZCyd4p01BYUGbQ+EgX+AXMazaOUCwc3z7wS8notgorIShtMNyXfCA+nj2Ohvr9ZH
nqj7zOeK+Q/P0794mjysytLzPMt11N8KTxrL7AhnD/4+NrHL1IJzAlm1aUs19UWL5cPSr//+B8p/
9SKmKMHkErE9m7KXv14Ydi+brGS3vjdH81Q6zu3sAQyzlhcDwfOXMs6vTQPaZ+x1r3riCo4ZqyGt
QQGHIUwRUPiNmBJWDOu6H//+d/tX1yxZZGoWuJkq32Td+Me7tpJNnmdG6u8Za/hNwSAl4ldjJeM0
RQfNqisQjfI5+w/Pwb/4saSfl3i0Z1JyY/3tOQDTDb93MLx9Zqffo+09EkYQF16RfDdVF2xCUGW6
8R7//d9KMu6fn3pb8WlKNlim/mmNAtep/IEXLvX0UAHi8CZc7BGIFZdBKZiVloyArJ4dtPUUNO6j
TiiFpAu7XxWu+JbSP2X9jCWcZYmXXXblJMBtE24yAbkhwljpJSjM3eS76KAJO1d+kcUT59CA6GS3
VgNsP53iF2JSd7nlHPOeh5qTZLrWDh1i/NxNOuISSy1nm5RDy7V565A3XbsOzjudYgZzlhYo8wTu
mWDKWzghpNJtg6UUX8fKBQJVFSa2aq/+bMUTeS4cf90AIYGQtB0wtgdz/NaCzNU2v9mgXco7K0bN
gU8EiDA6cy37JGleWCcxB+UyGzfeQlctLzoHqz+RJ+h544zZicVALGnRiaetrLaGw3gnHhGzzHR6
NPuC6cvyb1laSbdM97ArUzr5mOt0sf9ohYs9mFJr3LnmK6VgeF+X1WFiOD5UjPAVM0NEgH1NUKLo
oJyMVoh9oc5+tVv9f/cRUlnsmf560/aEkKyxrqKKyQcC99cXQKBAyUdzzdDAV4jf5jbJ+5tuWs5k
QcPG3L/zxMgMVpZXphkgarTu1TzMDJDpbZtGy8fwl/YeapzISWx71AB7AwYPWscRBFmI2Kus7GHA
Hp5xTBRdeEmZz1OXNBKWhq5W6bbjhr4GapjTrtQz2qkYcxj2Z+ymFTHpeTVBVV3ZHl4hGjRgDLtU
nkkXjQx1Bo47ifds+l7i966KBcg8/6MQhzoa7skSkQvuZXlR4OhR2qqvitn6STsPHZbB9DiW7Pe5
Z20KLidyyXE5P5giukzt/N4Don7hjDVYqIJ+hVKqV79Lh62yKPnMcmKvna83bWIg/M3Bau7YYoUS
Z9QsOTPLCeRPTpdob7w4DiG6moG6R49QMxc/ggKnQ93YMOoa3Pdp/IAMhEscAqtDY3ESuJdeSuui
0xjX1dwdxiwAgty6d/zcBl+ZT2auxpPh4RuLBkg05V718YZYDSkGjQ1kSrq1xyPkpjxU1nM7pM0K
peUe0OX3VJGbzOpym+Pq4kDkkzx3+b0ppr+L2FivXLvFX63lVvsouOms+L8RZvgAHKE7j2seq3U6
FeC8OPPj4Zq7TWAifYZsvoCKjmPGlcz/XSlnemdrhvVuGX9QQ7nsTiVKKBiBADcWYVCm6FF17GBm
31AsFW+hlIDhTup1lZiLFQfDCaWGDBVLekLS2oq3A1Uu6KhZudI6KcFzqlOd2+JQLouzyRzPS6N2
4y1wSS2z14lpeTJW0fMcpg+JXZGELA+JEymaUyd4onG0z7oKWrUJPI24s2vjbuFimOh+oGeeESQM
SS67fQWLi6u7IIs6YcsMyVVlRv8QNhVnZ1nTP4Fm10ty9INrHPpGn+hYmd/hBTiL0MVS4uzKwIJG
YF87QCpBxQLQ1TbQTsHqUo0Vd0FFX42IlhHjhAEzfsr1Mriiy2IoBLWbafk0qsrFKQQF2B8L8yLr
5M6FYogNmLU00hkRQsMdtxFGHgiA7OUZGA8TVqseQFIRl/QEmDcTnHfkpXf6re7YtELV12DlzGV4
DNmGUEX/o1f5PWMU/shaiBN4/2PjioNC6Y9sdisFlc/bvDMe4OLR251zi7WY+TYx2cwkvksWKBos
z/vG6OGUd3haLENdznVDYZbkVd3igp90PK8gwf8wedkAhEefDlBeSNRf6WQJ0TPfqoofIN3g48RI
aE6GbaWgaONiTM13vz0GUfez4m5zqAdex/4IN8cOrtOqeiDierjDBRpdlZNJvgfalRjrrZO05CGj
Z+THr4pWCbp2gz13tutmPHVO9aOtukcAhm/aOjIGO1bwk2CiFbRFTC7Ojhoz2+wOL6nN7KJlSJm2
O7JT8JZpnJhznJRJj1efmkZk/+ypTnvGq6n/rin8IDM3PqQ+CnPm4iU3CXK6Rd9vU271ueGpG7xk
lKz3YJVAzqKNjXJnKNzdwmkw+KaXfR48LuD7YSzma5yZWEpU+iPJeXQi67mkDfYyqwH6UoUskM6H
F1+xmhiJAGVm+PneLRp6uWWFRRvTccHpACjB3hgJWXQ4DDk34kqbHNBqDt0JVsv3F8OTB1+K00d/
X4H/TCxezGWhCF9b7ZPr09jVljfapMQyx2iTDFiiW8/bVI0JnnR2n1zON4c5x8NQjjH3yLlBOQM9
vWu8jphFlG6kb+HVj5L3IH6sG79dDSS4osi8y0MhOHRRK4mOOVrRTkbJo1txJ01q56h9EvlxGbT7
svCnDZSyTdtX1OG5lrvpO5ORMOnDiwEtfUmHN6qDTEnEtJMHel9YbidjF488V9qfPoz4jVd5swmS
Aa+N7z93jX83ysWD4eunpqxBkOCtaQUguTtR0xhG6dBOV7G7oQGkWEclsIiy7+AaiEvhcfJjH3lh
WF1zYc/ma+lbPzwLN2TWscFj3Yz77mQ7+ZGy0U9Trfs0/MwsEyZ3BUCX3dRTyzhq1aZlsi7t4aiC
5kUY/id66N4pIQdOgfGMuk+lkGT4THFqtSlG+CYC2FM9PWbcXsgiLEb0EYCbC8oME58eOEbq9Nj5
7jeqIEKpxyit6YuXYeEjuCQqhzy6LszoNQhfG3WCJNPiz7KKVWL6O1mOGI0jhbmM/ztMMV5RlrcG
/Oc0gpE1fbYGgyTGAIprrjQyezi8RA7RgtrwEmqwDaQDl1Ri3c1PRpfi6O0jSPkpwRe+ngvuua3+
tnvK0dxUD3s5yZeCtiJMxvZGVZbciCXHwT0OLYIxfOx5p7H2v8flh81ewUstTJ+jkmQOvTbLEOAp
UhzX8AvIZPjRGgVQZvdVhdJ+Neq7JBb32TDXG8NtDRJcM+5ki1t8XmfZD10YFEHG62FKkh3No9g+
aXi9MHz5FSWiPnbTOzTB22HA3eOiIhyMEkCPG162UXDsc+C+OWaPwjaepklaQIlbZqclLgk2PFSh
ztaaZSBdd651q8uTaheQllEdDU6uDSozUEqU/KhZDoD1rzf2jNfIKpaAvWPfsV2dtwX1t5SnTRnp
fQNdZwRcLpRfHfhzu+M4RP3x/N6fb8JFoMgSmgJF1w8XIybrI7hexqypt3OWLmNziaw6FfvvdiZV
Mur5GFXtfEyoh15KRbDELN/ca5W769JxV9nh3vL8U+hlHjmM9hraGjnLKn+uvQzXxlIrHAeKlQNS
AoMe2Nw6wRFjqqvSFlciN9fwLeEwtOoqUSTPdPbEJc6yazGLaUNMxV3IbsTGQVgZsASEak+z12+r
hRQZGvqrq+PbYc5g33j5ly3TKze6K2POHvMESiMYocF6lNi50e1QNE+AdB8qHZ8QiL/qYTzFCtuc
p969znmzjrDRXnXvY5nJii+VhrcKqVmqIeP44+L7BT3HLuOq7xzW9e6JyPQXe6hTXy3bFAsbmJhZ
+hDDPEiy9eRFOMX00hXOT4FvbG9KP3vj3DcdzxUaw1Le0rtMiApHZrQeY1ZqFSUZvUHrdVnuxsVM
cQ4FO4rci90Vz+fA6zm6q3midWODgeUlasTU1Z27RM5v8iE1jiLW1+y7g21APv0IO2hnpYO9O4db
a6H9eRUv8f+qLh4T3X4yueh+XTDn987XSjzbch1PAftsM+yiX/nec3L3nOhlisnArHIyvNy4b2v/
0VH0kdvZ/KGKjKIlJyL8J36ECerP0OfUAwW7fBE0RKK/kz545MC0t+AArfzcvlRt+OSbXbwjzM/v
K+x9PLK65SJr4X6ER7jiI6D9gYNr33YrXgTAZdnExQU+7Yqt28oyW2D0ub2x1fzTmobDWcNsE8/D
EQaStzFWXgFWsozt7Vx3r5za2B5RD7Rx5iuHtpmEL5jcNzeDw/GEufNF3SbfvYUgZ9vG19jTW1nX
/AEt5iDgIOSzZkgRFlvMo7u4wt2AFyJD7U3lfOtlWV+kv/MhMSBsUTr4q6ys3XuFxThnOXLPPd9b
xg4I+L490EfpMS7mU9QMPEnsd76H+2KR8M4yF0Odx0qkb9XMgCzRePFEmnyC02RSRnFXmx6ckb8v
qa8jYWCKDWnXUEKcLSv3ifLQ2ADBH9zpxujxyNHFYe4cIterjvshrCZsfzF91WM4b7u8xLeLA046
frR2qGtrmXYNE1u4JC7fvZZAcU3p6mSBSzT13k2798yZEvRl2gOQyC9VfJl2S3ctpO/ey9UqctSw
d9FT2/em4AS1XDHjHDnratExnVltsgjuA+pB3Wblhonk2qqneBUKzF3np9ILePaTXKTEoHiNd4us
OBSRz59FsMWtfwYOikA+TKdS0sIY9AgVTtK8BF65cyceblsUz7LDRWVVQKsSPZxqSwXrtGXVHmqi
ESabJjT3nLyPq1ba4JdyjPYWr3DRnDoqEHEi8PRE3GniiPoXJ0jeWp6ITT/nz0qwlCUog4NdwKXB
x6qphIOzMtzPFpjjYC55eWhgqKZ3J2yEk7hiN+353r0RS8I5PqpEy6PiJqgYqRP/iDumWgFa7/mq
02O0yaTAEziyOxlGIgRSfM8z+4cImPAihGjI3gt8CbgkiiPzB35X+sHTBLBbsnyNU1vFBXXwsJUu
T4AZLUfqRYlxM/uurq3PtEQb8gNMskJ8xYYghfQAMp3BekQZ8PKQxlSXbkyaExEqAfOxz8lpJly+
W6Hf2dtSMzH3eIizRcel6JhJm8iWC3wztPohG8frpECd7wvOchmTRYieVCSlM27FMJNXKbS2HLEB
q4SpNjMX/MXY8ryexe0cMQ5lGxcbLCuhUXgMJ8s3he7UPpsxEFRDslEjwnBRWvFeghVDdNLIRplN
Ld1QHQssraGFCgOeqJeIEjWRgzSz7gNG8Fvke5bjyD1Vg4w2uVHUq6T3cP7HzRoOXLv3gwdCUfGO
oTsv2hixpt7nXUFWOQEPlA6cFEB1H2Q8HWrDfg0ZPXAqKDdVHhzbUH8Mocb80GG+Tr35OxNPcEEY
okcIawzS3+IhoAIq4Hic80M0upmsxd1QurvMRJ0TCbLSjLkKXQjJggsP/cJe5fp0nsmkRvKNvMLT
PHiPcUoye7bvmoDLlg1UQ2kluC3ADgaYjPM1NluE10YA4BInGC/dWm1EV901Da7iqNDfYuZO21HO
wa0SXjyu/GDCl9JJdVLKMtYI9iKrdkoxQh57UnICq/BglIeJEjF8NTx1ftF8BrShLiou3N+2mu6j
PnwRGS/q0VHkdgg5+n2z6GjsgsPeOzgBhr+J1zN/IabIEoj1RM2EzfiWU4kpST0hkPoJpbncU1ZR
NEv0B0ZtWdhTxOFjrBmoF3PG97oigOtSYQQxjAP/JczTxZ1BvEa47BJHjjkNTUA71Ro3ob/PivhQ
VPtaqGo9FlsNaj0sCQUxKXiJrfZONMO+QJHCX4Sbe3Gkuhw7djIH98viTKvnio45sR6cH7VMGXSk
05Mzu3t6zd57z/hkqoxrSNL1qNjBVXBXJdvCOImRovAQ15xvSpW8lMC4VvE0vtE0YVw0vT7gK7rU
mG0uYoBjF37aUy7gNNeBr/Z2qx7PPbpzfC2q9Bp++l1XCHz5RJNmPwF+ktZ7vxbkCgrnQ3bpaxty
WIy9FMi4wLzA6F3jVFwHYu5Zi+xXyUB8OzQU0vlWtUOyTU7ZnFDwsiCT2g5bjq+L0zixTXHau9hC
z4QgsZ9mSluVbX4Fs6qIyQXgA9GZI3y91CSf34Siwoj258e1j6xZUZhnNIV3qitZ70wjvK/5DY4y
S4nMWtxD+tGYTs1M+/dMQY7JfQnflhDHIjInglJOLY7nj/0ouKEXBLtf51Flm5n5ZcBAdh48/E2d
u4FHSm4qJp2aD7QJDKmJfdCUx1Zrkytiebe0QwwBy3vnN5SXMTFl7aZsaAKBvbwJuhSjeYOLvY20
+etz5y/MUXyJ5o8XOkEnrAtvC3PrgaZikrprbKIVmThDY6uykEX2ecB8EsmUo3Fz6FiO7BNV4Mmm
YNW+CPIE8vUfb2wf0J1J/SA9l1V+og7qeB4N/C/n9j+ZEkwK1/5hivJPnNvHrzz/apqvr7/YEn79
r/9HupW/ObaL90AtAx14tv4ftgRf/GZK22TIhtzKoMdDff+ddGs6vzmYDhwmT8KSi2XhD1+Caf3G
XB8x3vWZl0G7tf4nvgTFIe/vGj8MXgcpRUjTAaD79/mbO9WmEQ12foikSwBwoREB7iyPAxvmQyue
u+WcWZgK5Wimq3hlVMRZm+WT56+c3xjZ1MO9kMPvnxyXA+qfXz5/4fy5vMMuztmI8BCWV3sxmDd9
WBxFGOIyP3/8613PrMGK+sT/HfqvwCqxccNVjhidH8/vnd90sSAwidUNRb0yb5KFJySbBlv4+d0B
uOlMiRafrZafoq1kuT+bGOc4fyP5VWC6osE4cKgFZYgliQVTP9tpjuBOKcqFzRmznU8Y38mzwPGS
zKxYfGmi4LhOxMN18lMMCO0iayr6J/2Ks6mvtjoK32HJ5hfTWD7V0hxA5bufxg2jvh+0nUfXkyJo
Cl2YRWRGZDRIJGedBd67TG9a0d8OVkSx5TQUcAoCqqqNek1XMVMF4rKsj+zGqZ0QzK9BsOBmD8f4
1JK69ocuWIs8ei1r8zSNYbK1POxmVkELW5jGJ8Ps7sa02bFacR7a0d5Cre7wpKMef/aycg/Y6cRQ
blVmvQgnfWwGipecAI2d7QLwkdHFk5bdYVwkKuPiHbOM0t56/oMXyn6bzDANCS695jPlywzc6Z2k
+WUS/uXUc1uWGQ1UYkIyjRH0sdT6couBGGhplWxamOTYhZ+M6H5okx8pdVt5PM+0qYEpDEj0a7OX
W3Q6Jn6+RR3zXF0MHvGfzh0uVWg/ZK609iKuLxQFuTroQOvJFKoYsKxUUlSoPBoyksi7sppy3FuW
/DZyeDp5rPxjlZa3pq6rO6WPdl+7hNKNFvcHMwRQ1VtkO5AuEyf1XMqOdpn53vUbagMairEmD7kw
ReZoXcTnmilDZ44/VFyGK13EckvRWLXOA+djWL6LMyFgj685HWL7Mu77C9Ob31BBYtJ/M9I3r6D5
oUnZMU5qvBU5m5rYpscwipeYdGR9hi3Hwd5kOJm6XDYBIwtKvxW9mvWu6Rgktgrco6V3jAehsgoG
XYKj8Qj9Fw8t8U5oqxuabbZjRNTf0Z7eh7258VoIlKKPt3Y9HGYye2XtjJex4WXr4M5X+mAvaUmv
7xdzzIOK+4+0Q+Ca5uKuJaFBGmq8MDp2ktzWtmUNRjeiUlmivcqgpGDWUPHKjZv7vB7oZBuBNYwa
HzViOeIfL8R2nzs5p5COvuuR7kRdVvLEmOKxFtR9xoY8iXlfWdbPWHX0HurM3juFuKRn/twKxfEo
ZlfvmcUHVwdwrW6INyImWccRhPBVxdnT8C+UCQCKq3gdx/Vrb3chrSzYSx2yVRyXA52DB1t4ne00
bGXbyYuiGC88e4artJQEKI/RjAFdGRtLiiZuEAbZOYJ8DxfQXQFGp5yAToL2g+zH6WSy2BNV1PWs
OjNcAMZhc8isx0w6byBuMe1uY5v9YJW9OY1PablkNOMHPYLKdmCg6n51ttvuHY+sWrlUmIChLcBG
NS+kP7K9azL8CcmrtTOUUCMXdBhBl22gyZRkfy1SSGyA/L4lMw7hLRG0RkW+j/tTjcnOr4nCuYP8
WU2HMKN6MTwnrE2KZfKIpmleGhSQM0PMb5zlhxRVtpvpZdlFrtOyG7wS1J6uzLG2bxGXf6acGIuQ
hFk8ch6O2+uJjr5VX9fhofEfgtEPnxvXptBrisc9dVyHmmtMdJOznVMss5FixolwPO36hPQlRn+Q
TVAOevGpNB9lInwPjVWNUYf2CSr4KF70shRCcnQ/hdAvVcSdsxe05tkuYc50EzYlVyN7QO4eMa4E
59kcBa+DGFfVGIbpEopQYFwWf0uXrYzcDSFwERmfh4oKGBKVU5Ay4amodWe80ecUFNjD5Gz6wfuy
Rm4vvTOl+8nndV4euqmnS8Uhgx2wUnl19mpb30ZWtSuJ+xi9PqbikcR+UX57Ra6OOuj3Ri27PSmK
R0a4MImpOdzlmmNSQrXvrY3DK8k5VWojOMyS+2b3s6zCeR/M5rM/0dI8asmMsBnydZH7asNV3bOv
vAhLDnMcLQ6ue5+gMtZGAA9DEqAdqIPkEjaGQz5hu8pk1l/OycdcIvEzp7FPVDlkjnrr++rNrCGG
W5LaqKoj5Sqo2LxAsvigmvh9BIxC3zbsgvEm60vge8I/JlHVnEz/RjB3YECq0ZFU8KMuxHDwoo5V
JqKOPot2tk3awmpz7E/mnO4NIMy7GlvXYFs4dxHMbo0Sfxh+TOzDamnhQ46IJqejgb0++uOpkbwk
zdEJ1nWU3E1j0q+aJVkQbg32IOtyxtA9mNOOcMdILTLb6sbGWwQ8n0sYN79Z3+QRwkeho8cqYy2a
1RDsUpE1K51z0xiYM4Q95V+DmWIumFwyaJ06NC+9VTIsma7KruRGM020aZH6FPggy6pbp5a77F/y
79x3DFCtdb3JI4oJcxaVsJluJj0/1k7TbrWTTJfAnZFfKrJ7ODnvgTVDZJ7tk47mE/fp69gpw61t
Vs+cVomwC+faSLZ9g6ZuNALjdh3hGeP8hMnTWDWLFICH/N4w7L1vVxoentou2xfEDOLkYcaYWFy7
uf3AK+dVLBJzVZbjrtbREU0Jb/zyBv/DUTeJt3HVfWl7a5JT1dqOiAtbvU0+IyoauAVQKauhOGSz
zwFreWNG6i1jSV8Lz7sau9zd2Jqb+qzTu6gsufIi/62PMnAodHKMISPtIBQj9zqrQirK7EfR56R6
gumH8HqqQ7CMGF5kpxzlM6adXv5exgmzOcpEaEcwUL44R98LnfT/zd6ZLLeNtF36Vjp6jwqMmcCi
NxJnarIkS7Y3CHnCPM+4+n4y5Sq6HfX1H93rvxYoEARJmcSQ+b7nPGe3YKeIUkE0DaamxsfaKatm
Fwbfw6VrtnhGkIoFFoWoiRIv44nDZBhfueZ3O8J27qN+9HZRw6VfGC5NV/rB1KSho2MRosbS+IRQ
LimHKTgpGwM26StkwGZkHxj5EWSB6Y1wMdX1O50IlG8VdtIux4buQ/voBAkDaJCSIEBG2hNhAsJ9
chhVZ86jSL2IupR0uEnUzcmMQ4hGfGZnluap6KupuDI482i6kN9n0uB1cuuQqUEshsFnDEpYl9rk
VkfNS8CX+7lLT3RDvN00x/czmqjT4hLMYy1EOcRpTkRYU1/3sWxO7pA34MP8x7LrSRJNnpb4heBb
mHoDNXD95wj6rBwn8VFS1drlI9E0Fl7+eA6zU9ra16Ww7RMRSlCrDIsxYWDnOzq9z6kmnS6qPTTM
xu0aZB6AO3viugesX43doxo8rrmoLhcmq8Yz+i2aBOJPBdBVCc9ANFaIfQT2VZ+MzcZMIDDE4QCR
IhmaU+zYzakAgtGFH9OVwXLnUtDjJDEdH6OV0x6m2HxxbNHtsI/QK69OU4etZFgoKmTS7Q/gw7fr
2Me7vhWf/KgzT11JknUcAL5r82g9VaYpthKIbJG03X7Nse0bQ3eivWP0RJN7UfmlGZ9wMv6YEq4X
sVmRPmaBXrbzE/6vjzOljqzJnpPGsK/H2hlPAypcRMniLUgMMl49WoCBzy9vLiHRgRPYhorTyaI5
uQYDgWtkSkZF8IlxYLwjwQZCg0ggpJtIAcYfYxYaW7o+YQRJZTHjn/2cn7XMuEaRjZLwGPXOcnLV
JIK4510skDLlft0iVFxGRqMQ8ssAKzKHEQGNFDpMxmBmXUt4/tkHowGL7BWgPX2zORgmzbowrwAv
jCPIyrJbjkXw2OKBO9VqMUXfcukv8NTWYmfT1XMcSxVKVlR+MegU0uboPUVxe+03Xrd3mLi5JCzu
ZF5/ZkRBVbPgYgOaou9d1ZbFc9EWq7+J5vJjw8V2Jxy658t4TpLmaZwI56sGOZ4NOnbL6lvHZTjI
lVZWl/RvjB5eqBQlnFbd2Qvo6Q2wjwoEElO8nLALoCYO6mYzxJ5Lg9bbJ00+HzqPmglRrArAkdsn
qi/yKKvXxCBDL+da/n5Su1PxwW4AlARzQKKUOgrtloasAPi+n3MJniCqLDjegFwaDvcaulxhGu11
NCB5nMnbSwXMYSug9ISZmrPbT/Hi9HxFYY/TJ1hImW0D9GtDkeyZWd0m4ZSclgfUn5Dnet5OOtFz
tUQ0XtM+Pg/FKlCSqSGfqgOJtNgFsXyJpGPhy1q54KnWIHImUa7piXykMk/47KF2oTgu6TGCd3xV
dcFLk2BljCyHzrk6zBdEeldceLJtID7LxP6CwwyN31LfpDb2MMcZtk67nvMIO+PkESdYr+0mXSGb
tCZDaumhFq2nmyajZBi7X4oy6NDN05Vu/J8FOp+TXtBwYgQWes4HAvQ4RtXcFf3ir0VeDy9j1c27
yfB+bWoE7QEnHoGxqUUoqPyWZITcmKatB+nb1bE+cCPtMJFG/cnJSDsz+uYNSD2R5AnZULMBrduk
S74pUIydkDX9rcVHW3qYKEmIwu13GNPm69xoxl3/mnAxOoWr6Z6SpiBJXK1lk7iOMpSNJfch2jde
B1akNJOr0kDV48wxJe9oGg4dGK0eC+CpcZuHoIzivSkaiQEWJFETBKdRPXdZ6G15ChAvMsA7BGqX
pirCk0jTRwIq5W5GUXfCMWK71FCjMly+uRRXrpfBh6tUZdxAoSzfNUYU7WOhSp+BDDd9A3xGN9nd
Ft0NBvpPEy4r7g0B8JSKIrKVmD9qkHTO53qgVlBkfgwbviVUWNkVmYrhVFeNf70I1V3Sihntprrp
rxZApAFrgLDAQ1hw2aANpHUDemGsHxo6A0d9W7tsBuxUe5xDS0G6pqkW61A/l70L7sIfwDYm7lvY
ZRFNB3s6r5KDKl25+K4co4eoqI7rSmOuFGNR0YZMy209KyWoyNFVjMfIMMgxCHZcA3CGF+iFHdJe
HvSiMMyv5lA9eb3scGVaHxsaytw4SQFpAzgCaXKuWg+Yld3X+7azkUl45CSk+AmNBooqR961i3d3
42SWewPXqbsi+DNbnOjzXD4SG1gOKmqgrKJNLK3kzR0H+E65153DNSSApJVPdc3QwPRxf9Sc6mXo
PYQw9Y84Lr/3rbHHgOGfkhpoRuOu1UbMKViCLAPqzSjiGaTU2ZOEImeEHwORqaJza39ZzeLoZ8Hw
ueyQTZLTWdWp89rVqX1F85JauJNU58xs+LIwfk8pkJIB0e4Rt8kP4OKElRTBAbI8uXqO3McT07Mw
rubHNQGVWZZvYVFY38qmOlEUeF3swnlsc7CNXooIEklifJr8EcRbNN/VSfPdDPx1k6xMLSvSX6gV
puN5qoIjfQiojmaPGaYgjKPwp+Amqb9aVNnP9f2sGmzMQGwiZ4tp1yYwCGOuiNWyIsi0mflGtVUo
xRcJzxHjCRzXoP8nOeyZ3W7apmwOWdi2N1M4hzcYSB696W2Z4+yL7aJMMnsob7PzLALx5r/mkUUy
qV8DYO490inQqRZ9YB9nhdLFRrLc9PkKU9MICNJYuuCGVpd7lXaEL7SFswkiUqhACKPBQP8w1mjb
pfOzjWE5Ci+d9ivDESYgvrHNu/C5Wmn3R4jB0c+5823TdcvW6cW4if3pa24k3b1Xdq9x5bvXWh2j
5RhDEElwetxM9U1Y48mXJCsOEdErGJMRH5DljCyCyz+50evJb4d+Vxnps97EWGg5PTR5MFDXYrEs
w3hKJ7yQuY1/d1A1Ji0e6lURFyvsJujwO/kB+ZsLxO7K4gDMLYxLKXieTF252zGYDpET795R7Ari
vtjtA7P66X0TuUsUXWtbfOznJtrZpFqc9MJUa75odhWACQAw3HGa+KFLKnJX1FMOd/pTx/SMznzM
WKEwZ7TNdsfgWqwkMeQR4zi9sOcOaTCHr2nSxxtEDHpAS2X0oCfs+EfrtdxKIWeV1oue6VRMayRB
Xft5BtMzc6AIy/puNX68r5PiSCpzcEAVGZztqLuuqpGCIe1GAi5syi1LmR7qiB9vnHPBKDcYDvzz
KIoMe04YFOBhzPXDeJgtOMojLACUPM10RSjZj3GZrfPi+mffT0Et0dxHcThs8+oxjtJTbE3jiXdH
yxRmz2J1aAtLqseJjU7LCa1sUxM5lTZ81oi6jQX4NTsKt2MoIJstwM45WmslteYSWdmbGG47PmR/
je/9fltPJewFp0F6RViOT5Gd8tG0CWp1qYkeBkc+pKOLf4YIkLyxQWWl8jGL0p8UtQhoNE7ZPO/q
mNDmfEW1u9TjxywtDszZou3i0x6mrQGljJ8AAd+SbRNYHFu/Q9feph8x2v0YlhLkRgKLcIriN+bx
90M077Mgo9LThf2uVQpwiotcHsfd3HCLlipujl8ps5xDYMBEo7o4bh18GRD+ZlKOLJtrub8Q15bw
ZcuVFAbZZWhKnWTYQZp1J/8mc02xGVb5tcwCQDb5TYHjmZYG//xgffUmeUrxPNpzdo+jghqdsLxN
3aE7M6tNTZEXsjXeKy8TvJq0PuKu1/OwWPAgh/VptggcYPBKTzShet0BX0QZXt/YGYJMaaTWfQVP
t7AhOpp+cuPw5QjL5VKOsGVHOwM5etDcCmql9OF/zACF4ilobmb6AddOW9DbD7yDXdDgJ6pos/br
ndUZ58XBPdH0xhOF/qdtE9J/qa1PY0fZVw1jy+nNZHZ9hfCyeyzWBEWBCTwDOzctmpTqeV9QcGY4
mOTRExOB1Lntl0IFSsUqNc24dkPueKsSCdTFs7Aj6CHzduxIw5vVD90sLsThFFJCJICJ2d9k4687
2b8gzsSLU8iPtH5ewCtYIDHJ40NldDtJSiGBCIFP+DVBw35IY8FQEgiC7OJQHrvYsulwouVIuZuV
RoYnwtz57fyK0kgeDWt59v18Z4kFaynXLO5qkFBHbzMvw0Twz9xTzLfq3QCBOTbS8JB74tG2aQgk
I0kJZkR8gCXQbEES7FCD5iA4TgUGzrLIww9ZeDssBpxzGxyPSdfERDe0WQRx0YsBF2yavK3hZZCX
LaxOEa2eInCCje38MIL+O+ljd3ZZgVk3qpyB8ecofoiJ2IEaPCL8wuhjMjxAsQH0IfTgKXoCpmNH
LlnhkEXXTVtJhhBRM2vDl2VyUQlPvtF+8Vr8Rd9KuoRXeVTeGovp3RRR/Fqm35ipAhX3egwleFtX
aKCmsJmy1Q9Lgph5DahawWqfi65+7qAkGnJ9ajzTZ74EVDNyYbEkXzA9c6ZNAqG1+JQS80d5wNn1
3YI4MsPQP+SA/jKxMWv41ONEScBF+sWtyyETnDJL2/BPKdJNa3+q0hQ9d+YA57a/Jg5anWZCyhGv
1UtZUCq3BuCFKJbO7dBWu35GaJxRTSwX63mlHN4uuG455+rBfQ6TAHyByoyvsufMHdD6pWu5ESOD
nyLwd3G6wDdPyrfImq/GWqGn43a9duic4Bd5lBRGJkY9Xe+Q2lDCfE+4Ybm0h5L6sJYVYD5pPJpm
2D/Frv1aLcHnEjgyVbc42Pdc0rtY3Nlh8jNKXWJspwgQXw2bxU9TekYld6OYEVQaQZDr/AIRFWrE
KwL4CIGhp7C1M+M4TNSNgyW1tpjREgXhgShsoRXmxoaIJzG+dkT2emG4qa2OuPekBrQ3W+7Wx7By
Jcc9449vnOybuEWV4ZbAHWLTZnIdGwA27iEFjxZnWpN+JKYexGVbV1B1aFZ0kfUi8x5C4OofV7++
iUrv6CazKuARte5W7Q0yzn4/5TvGNPcd9OU2b8W16cQYK9tbxNLA4C0kr7Xz024JHqZlwrEDBUb2
8iqMgwHSfn4bP2eASYfpLLySDlAj+BoC3mJE2X4bGtMVOVdfkFoxWEn6V5oI3nXj2PcpxUEwL8a5
8ch7d9fRv3aAhCIDvp/juEK3AukiKyq5I0nMw5pQu6h9OOvbNgaEKEtnO5cOncGm2o158K0PK76Z
tVb5gysWGk6ojhpRqIg3QXslm5rpgAccL+M+0QlKvSX3S/CIEdqzmTnoMnTMgUy59YW/mcpw2DIt
5yhE3pjLL1Q3we6Te+Am9dU8HaUVmM9JJWkH5Zj11SAxcr4lS3/OFvxjXGs26wyS06RHhKNx63+X
CH0KsHol2DwjVSUjNJTFlGJ9Ix3LThFFMgpKenjeVO+9jWukT22VkT8hs8dx4RAzZxp2Jac00Lal
3BLLhZu4RJAtOnLbZXUqCpA8fgOKYo7pQMa1uSk6JO14NbioSr/awRZOyOte6RudolYSvBOqYFoK
OSbD9WYuDox+PzW5x6FpEzLXjNZtQoNzyss391vq5c6dXY/kfwGngozlHj0CPdYJozWSBERfZVdt
vdkXV4Pf/eQaI68bU/qANMAdR3QXZq4Ze2uk8hrj/PILzHaUqCQOwm06tVR7CJ4PTbGzVOkQBleF
trwfMXCEVE0hpv29kEqVnNqQ2v7YdnlorKj3rpiOYYwr0eMmHoS4sleJTXo1MSsUBVQRIOZNYY1X
sOAp7mwVQnafG+Jl/za06X+TolTrl+t9flt9fzu1e6WKCcLm9LDUW/gwgqzVgiumntQL/drLw/c/
4vJ5v731H7u/fx5GAHMbWSuXagwn2EX5lElVcyL1CRNMMMZeaqOFMBdFI+jbIrI/mquT7GVklsCJ
+m8UxZbD0NcZAT1+dSgZXW/rVHwTCzk442vSVNwNEWjGS1zdSdmecnI0FIvvS4zmqYyJ6oQ85B0M
e6VipTT7wRQwGvpztWyK7tT4THD6YfgSqnoh46dfi9QXKEL0Y1QHgbXVqzEWBNo8aq/OlOmpULig
0T1WxfnP5/X7yZKK9fu7ELvV/fb+wk7/fif9ysBdGVuKipEz9+D3TepjLn/W+3tdHv/bPv+2zSWE
8yi7faMK6J7KgZooNV5Jd3E2+mGsjtPun2f1mt6mn9UP9UK/weXhv732394KO8LEuI3folXNERpt
1JXoG0T8aznA1eN/3ejULXOOy/OVelFyeZF+rJ8WDbOfwT9OqnXQDhzS9KtZDSu5/FrVT+mFl2wo
kRnHy8v/+Aj9kIDKX1iT/1ah/RcqNEtYNsqw/5y2fn4ru7fudwnar5f8kqAF7l/gBaVkyOe5yI+s
iwQNSfpftFJtpTTzLZgKzj8SNNf8y1T/IU9jeMsz/A2/0Dio0wKqVBZuFQeZmsA2/ke4+v8tbB0B
5h/AGpMPIKMTKZLw0MEJ8QfwgDAmn6nALHDXh0cnzc2byR3MG9lP82lFFhOh5NiXSw1yeGhoCKjK
pNvNHP5S1ScH6RO7DV+HG39C41ltA9CC60Ktjap5dHlYgXUZ+9Y76CfLEPGNWx/1RVZfWfWavvC2
w+AcMbVeNl+e09vydWFKeHm6r7psXzvZGXcAwVSx30y7hJwaDwg6BPnPlCytXR5c0VMzjsy5ilNm
glNwBNZ9v4t5r0GF95X4tUECV/F2FU1Na8DM0fKbz2U0zwcLXfUUG/E5t5N5K4T4id2FqQRKWvem
LToCiloMRbquqhZdKJGh+fmrVZjUzWico7zm+z5S/9LfowxLJiFomLToz1YeLz7vlwbw8nCuocYD
RSSEfL6XOQ5TLyZxNV+H27wTPaq78ARDkctkXc70l1nkHkKcUpm/XLe/yUMVJUNC+bW+r+vF+z1c
r1LJqQ85/+aqiFBkj+D9Ln+G/tMuykT9kL+j33XmRAoOPVwm9b8v9La+Qqc95SiLiD4/UK9+1xem
DJK4cpKLdi08xLqu4RBS7/s0VIQhyW5RC9OZNlA+R6hChL5hOAGA3OfGDufCE3HttNZnLzmt5o6C
1nwSibo1YL5UvjpgfmjQmppIrNXJyajDo+OCxd1TYKNqjEMuKdD3SId++H1kjAGtQ6CVjkW9o6Q0
c+VUYbWBC4MdziR0jxGYVRDcWap2u4sCHB0DYQ9lmLinyfKQozXW16Dyb7TOMVS1Ob2wh8I80FS/
1o8SyDU7f4hvU8ZcuOPSkIasWoTJ32vV4o1g3h/D1X2VywISkrMq0ciiBpTm0VGJzMPOj8PkUDLg
PgTpsA1CHB7YDoD6qx7SVKPZzirXQQ5OQyb2ycro7eBn0NDGIoQ3vwboh5D6fe+6iDDq6D3d7sfc
fabaA7nSOYypG/LtQjMfQncH+gkZ2Wh/M1SRz85bOAOWpHaWEn/dCGs60RJbNiqu9aqo0xpTUYuU
W3XMxeIrI7kSf+qvwcuoG9DxfPzj367VpDTG4n0ftgZlK1j8vUrcpNNXwvtloc9NlSL76zQlVeTK
HErvMMjrwhkDJl/G93YkkNMobkQHbsTufYyjHdOTBt3VpmswgYVw/bZrSPk2N6DZxSPRBIK2JCiS
+lkV/DnEJLCKdvyYG4LQryEAYVE2+yxL4N3Pu9kGWdX1k3malEUT2mFnwk61y7I+raqiKoyRZD87
QkruM61QB7mNMRy0oU8Znz8Aenc4IAtN0hiWwuhhuzKLTavKwi6TMKYwXCm0EhHEibVdiuitsOf+
1EZ1T+szoN8/R1+jhQO0GtHX5r1IDiNNzGxMxKZTjVNj7ABVolexVKfUUYtENU71mt7mT9a4RQvz
TZ/9vhr5N03GiH6tomI7Ciu6In0TSKOH+TfpwGaCh2gR6ZM/4bf4Y97/JAJRD82IwlNdg/QmGQAd
dQ0L7mH+RiV7OjlqQUQ3GhdaJ0oBXNZddcAvDnq95OfUx8L7qtuQBDaI8RAoobGVkezAjGybOWGP
rxwibWQfB3vFb4QSita1x6gTxuRMgPZ4F9dcIWxEbacswhrp+A+BhQhNf5UuAAhUGecpURxZL/oo
7A9rAWC/gm/fF3GwMXP0g/qCq69vZWyeZ1ek79dlP0aPGtIRvpJtUh5Mqzb2RDN/MJCbTiTIX7l1
fZtUqLzqhCoKTJAMX6tcqCwyJDZXLNntLBH0pO2NYYtpr8OIGSD/yiZGVYKdwugPxRAoUQI/BzPg
9hQrWrZ+GNrwFMxqwM5ZM5tSH9UnjD096fxYMsfaVkmRn5FgZGe46QMnnBdx453THLC0XtULqTa+
r9ldSjeXy2YbIficRR9cxUvCmNV1qDjlbnV0bOofq5kX58UaivMwiXpbGZh0it6btqJE51EuXGbm
ZkhRl6FzjNQFpQ9j+t7I1Z0iONEtCJg+Mel0swLdC5lzvQNQiA4n9GLi4nN7X1RYkZ20qxDNMd2w
1b1Ab0MBbG+CHM882l0wF75c8DR5R1kq5ivwEUsJsZi+BvV9ibvrmIj8dkRneJimecWeixZtSRvu
+G64STtYPqHjUS3IrKNPIPMautEeoM14Tmt7PNP5vWrmbQa41oI+sxNRZZiYCBGpQ9r49UvphzED
ob0jyRoLroGqTfsuGh5ncB6pIM88GaPD0LioN/veQZnSUeTnFNCL0q/TnVOXL4MiqidqbpmrCaVe
YPVmVlsX6dGjpyw1qf39iQDNUUkbMv/RztN9Ienz21bC9atH5WzbaHBb6zGtcPQjQ3yzwZ20CuBd
58w3o+oNHV29d6aWBqSBLdhczP2MTNFf5FNRByrj0TGxKEv84HT45+kl92I8sGJIrzO6jhlIE28I
b1oDQ1QdE68UqFPa4PoSO8SAeM0rjZznLIS/Fhvduvfj5auX19uu5vTgZMTwndz2oZejE8XBje1i
n4NjBw4YvBRWctNP63JA4bCDCPKzs8UdnUcMgSGGzhHodW8lK1q8CAeiO+6cNQ25QDcvYiSQLMlf
ZD8XdwVjPAcGSZnkGfBuEOvFKu+6DOpDUo27JIq/SHpgV1iltg7jJzyhdC+AER5SSdS5mGkMMGJU
tJmCuk3fbyidbKquUveBt7rqIir/DVhywGfXfbO1DnPW2w9NLD4W5XLik2Vc1PdhMuG47NXdJ+DW
so7E44Z4QX03EDuGqwMJUyOasglWxOwWz6jfmTInE+E462y9dNyT/NH8KdyC7NbcgJTlCApwzaZt
U8xiK+LzNWT0N4vv1sj/k6B/tqC2UCIcI/xwtFvL0UIWwiAjmFexpSkBQanfY77jpLOi81yDE6J3
l0cCbbtJFFXnfFqWyfqAThAarX01zMjU8epGeBi+NF4VQ4Buj+hk6HnKDv+olPc2EPSjOy18vUH4
5lfeCSoJ6RwyRdtSJPnGeRDFkD5mCLWQfed0Cwp5pIGE8NcDuTBT/YJqgMEqvZ0FXTdsXPUOPTpq
M6zmdtMAsllWnC4lKJjeJ0SUpEciUqlblcLZ5TP9m1Um+yQuP4+IrZIk5ZaX4gqVrYXXG4QD7H0S
FY3xiz8QvRagTps8MqZS8TiByDm4lf8ZQgNhOZ5L8i/M+u5W2DBxwBinFImr6RbuDMEh40bWi0Vj
we931hp8zv3plu40mU/PQ/QhE8k5Fn2l+qIwO+PWhuIcf8T5cZ3XnUkdnAJsklQPvWPR3AVqQq+M
3ec5BTWRdF+Q5X+Z0hq/QwvKIoaJnkqMiWGNmDa96T1VAO1AJtVkZDiTsx4qe/ywRDF4C3qgaALh
rnjB9y5quRC6E2lWlcwgY4Tm3jBnsammwxyK+zGtAs5iYsTo9oOrz4izBLOzR+5AOzfI6Ll62Amh
o5ihXDZxFJI4het+iq6mYnyqCu+7YdT72uIfbnb+zsnTbRRUr+jFvkbxwJ89+cN1Q9/+ihZgcmXL
+Gsl8YDLcfhsmW7+1eoFfMtxOzFd3vnW8KkNyB8UEuJlX6a7JfIkMq08XsiXsyoG2kEBorFuBHMm
HW0+zimWGm4bTLE8lN6IGdjhstA7XR5SLOeVWvuoN/7x9P/nNrSJtwFW/JnWSO8wOtLZHI6641oz
rkqY6iq2Qy2Sf9b0Q2xMfz8tGDPu7EDeYitA97sy9tNrvTDrYwTLps3ErQHUcqc360Wh9rrsetmm
10CXM3r7j09f3ialRfL+YctThsX6fV2/OfZzsHG0OfTelx1/+4DL+6CGVMNFV2TMjv/5B1SMnPdh
3h/XdATgWTevqbrHJXoET1zDJmtd8yrXs229US8u+1y2VYua3V8e/7GPHInMK43+M4Bu+k7q/S+L
y76ZnjBcHut9dIbJZVs51Cm0Wr3nv/5lQ0C5NvNLElIvb5f7RCFkU/qhdltnxRkqHywfPUZpMdBG
LP77QqhRl97WLAu+qZCGU6LHWmOtyiiX598f//tz7j/vovfPWjwKPU7oCRFnyJicvw7IejKakLr1
VDgvgSjc69XVlUwq5oYIQVWC95S2Q69dFomSelwems24oZtC/pZ6wWVR4gq6piUyXWf/5wv06/9t
G2dMQlfgn70v++CH/ICFe91pP29cjNYpbssfQAMI+MaHsNd1uf8uYf4XJUzHci0gp/+5hPmkmNv/
Y/OWVf3b74XMXy/8u5Ap/nIpU3JbDrSVVllVpx9d/7/+p8H1+y9TcE9zvcCVtlCG2V9eWhDfATRT
H7+sTaVAOlQffxUyYXwDQLCFFMS2aDL4/1Mh05F/IFTNAKsuyBSLAmxgm55m3f6G+Q7MruxDqnvn
1Ejo+MaMZkvAQTgIkO0AxDh2UQxHpes++V6IrWYJT+ncfWIi+IARBqtJYy7XKTZBAnXlzh7pl1uw
8LAjwvHh5H6IcJrIZAVZUJ/ClhCxlZiSxSlX/Bp5vqsI6ootUm7mgCoXpQOIbMVjJ4ZPztrtI3gj
jMvLu3guwef5D5aDQsesGOo6LaIyMYTovoLPZiufgqBCZb/eTe78jZ44WhdSSYZiObsMNv1wPgRZ
eUM1hQZULG8ZVBAFZWePVZ98dVKI+ehCa0NlY3SP4FRJoFBEtHqIXcJqcRqk+Ta3Z+8GXkEN+XWD
+IZscaP8Gef53nSBL1UwKMft2g0PAyJrJsYdMe5+uwmrn1PMzklOp7Z33Y8D8/BpyF4MSfu+dPg3
e6EkA7X7QClBuf0buIeR/W2l6b6A+EChbz82eYYqzXuijoKbqGZcng7Bxm+NL703PtdN+dZvMG4U
TErSo5WSYmw73A2yat0ac/sR63a/MQlqXsE+ecOYXgsGp6Aqbw2Jr9maX8x0vB2rhnDziVQvJgd5
xrfQGfg5rXJ8oFJQMdQNS+br8SEzjyKtH/tyPvgrzjNrICge7ByZhyH1MTt5o/kPWGFJ8BD42fcq
f8gi755p9BMy/p3gPSgU1Q382KQlx8FErUKsCQFaGKEN4y6kPU+DdP7aFtmNofTXTU5uWrA+5slj
Lb4xSrud6nw69XwJS436c8Euk+Jp2wZkLmEcrlvSnIfw2ZvXh5jfGtFEtZ+S8ejR+r/y50Ye8ZwS
o8bItbUWfBt5/HFwJv8Qt/0tSSX1uZbjMzrHjijx4WCtxBmNkpGp1+Hk4MekNcuIECHFawHUnWhi
iISRn93Qyk93Fgw9d/7QxWV+8Lr4zlHYVkeGSALG8lPh15+ymDpKab64Mnutszq/zkZ0e7a0XpBH
f1vGWzMobyGs7XwqQSAKV9DoghrigtCtr56qSTyuhX+sYlQZS00bDFAHoubh2mEcKrwO0c+dNKJk
AwLjEckdui5iCnG5XHlOO6AjIsOwys79PFnXTu9kt5cFTQkXjx7/xMKPAqglWckJPS2fAh9+okUm
mN//GJA1EVtcMlXNm+R6aWCdwTwFuyu2fUQCxep+bhwS//oY9WNJvA7SKMrro/Mhp4OONJRaQ2I6
35uxhbi4jJugjY+h15e7VvmKnMRe3yuGeu2yzWgsJkwIM/4uAujCgH7YqRKBuhiDNfI/6U2Dzlxr
ctVL/33dWGsPAwPTuvfnfnu7IiPIrzaBa9rI7ueptzAcE/OuHmUtX9PWStJlA5mD0E4mCvw6BRqK
0uuhLncU1P0h+SZNPBn1YDbtoYM/ZS9YBosyxlIcQpRPK+A38Kp6wsmr/hTRGnhfmxxEUgu42ssm
vQeTlrtkTsgp/2f/RL1I77ZwL9msHqo6o6K1gJ28Bse4IrSR9r4FNkp1VW1D5UdaitpFL8oo9Bg6
7y9bLnslMuNViF5LLm7QQ9Qr39+p1++nN4xJ+oj4tEUJx9HtjRUhM16IlDVxn6cCKeCyr6csfat9
hEiAd4fIdz5PxASuSoTSJD79ftk80IlhhNfPLjzucT80fXqexup5Wpb2drChNAqrvNPa2qFXUW4I
SY8pmbmjfQVkb32b4/ERn1tgkxRwVRv1zgH76s1NercWoYtecXwuEqPaliMo3FCuxsZec/9Ez6s5
UHX+2OEwxbFi3hDbM8BAruU2T/D3x/15WD/NVkDCFWhjLBWfWuRrg2d8Xh0fLpXREi02p/1dlXXH
zDZRra7dGzA/eTBKpztgM/zqIme/6lGlHOJu9D8mQYhlVWaHHtPOlgFbcTT86DNinx9lPHSPwgyr
B3uU144/bilvDs9rOdC3qcqHIZyJc5n76lXM2bZY4scijcOd0ZEVW8ci3XbS/IRZbKXO2vgUf7nh
dgSrxd8HYiTu7PhDy9G1mwpm9NXSYD4pic5dSiwMYYRQjxkop3FNznoEFNQFM7wXdojfnPMsVWqO
uO2aEsCdKrnBLVMdBJyKZnEYVRNQL9YkvB9HicZaNWlmDbvo+25at76i69WjF3KKKOW1lKN1JL1c
zAH1bW0WXAeq8Z7yLGlvol6Eqlf27tS7PF5q02YWTqbzXNkrGIwW7bZaUO7yaShwhLYnoYQPs0L0
GmBba6UliDLKv+0/a3rb5aFc6xejnI2tVoA7qj2xlNzdMQdP24SxAn1VgAk4++1r/axbV0Tr2HAr
iz5R6XbAz+pySY5w4pqTXngWtIRrvfpuTHG8VyFGf6sNgh6jAtslB1vbgFblBbq4gvRD/PWkQUSS
pEctT5lVy+p9Vavv9WNjosWQZvU3N1pRZQmMHaqzxhHJ15CHJc3YfJHLYVr9d1NltUwksKejd61/
11ULjciG4NpZF2LfCDLD1K8cpyvcKLs+jGpGevmVNcSx0xNUtdBPACX74S1mRTgoFQZdQtALfSBc
Huq1tRmW676e8a+qlpeW6OsFAX8EaqpFXUhGLyALo10hmo/6t3etlVmRXkWxyWpkdJ/CEisA7bb6
aCZfO9XwCU2yt7OIoGz9FWqnmF70EirKUIaA5NTXqBf6+47Sztp7c3/QZobL4t1RqEU5/yz0tlV8
bqq0B/qrwjK1UVUfbnotUxzKLPR9rFccb5fF5Ri8HIiSVBaTE2s/GiaOgv/N3pksua1kW/ZXymqO
a44eKLOaEOwZjFZdaAKTFLro+x5fX8udNzOUylv57M3fBAKgIINBdO7n7L12BOg2K5neAWGvzmqh
rAS2apGp7UkKMvOk+TnJWebt2N2uUaUfU6tJ2XNry5bt+4FzI40C598dQ8ROjODd4aiOzaiu2duV
e1u30/qHmxKTpQ7M+yFSR+y3fW7pj0GTl8Qdyv62unoV5NNRx05tq/8xtDjcNRQYddm6v128bcc3
oLa7FEY083K3ODHso+YsWzLqklGXkjLWqrX3fXoEO7wzYMREqMU6snczKMk2Kv1DpxqFsqWn/u/2
A3JfFZGhDVTD3fqC+6GC1Lr/XPttn9Y2mKAZu4PYl+2WhJkD1tAE7BqBAxc/WQ/v/hC1VvpS5OG3
X9Uh1OUN5f2IFlbIA1ZtExjiHLuUfF55CapLsuriGF1dpHOntDMP3wMdklYnhvV2CNd7f2rS25Vn
SmP2RIk/UJek08H90NH77m6sVVV/Uce9xnVYpkW7Vwf6Vut7r/2FHs98bOQhJ++QMQORfXnfthgw
vntobtud52hbK8dHuJQya/d2hGXprpZHXaid8BHp+PXpHlT5X0fY9uUgRG6qNbVQh17tCwmyCcsG
UMk/fXy5cqGoO+dtlfd/LX0quUEGWtiXDxmV3YtSsCqOnvoTZiUZuf2fEbUrYARqdrPO+OioVtV/
MQ7767VqMzIEvUfD0b6PNa7v7yEUzIOqQY46f5Jae1/83b5S0xhivv8Mzlm+mr97i5m5Cl2G+E/1
Nrl6HYyBi20jivzlZX/32t/2wV9wtmsHZOC9cor+95s70W5UP1vNUD27qt7qbf9G14rHkaq3qdLY
e33sfR9hulxshtD2ooWLjB7lUmhDcTAd6QhSr4hUIe69bPd3b6Nqd7+8BgLIzk7Nu1L+8XFrftZj
BN7qp25vd/vZWzXP49vQTRQo71XBW8FP1f7GFeZTwYkChYrbRDdxQtWIuKARxfiZO6deoKajjT6O
0j6q5DFJjE8RycFBKQ50KTuY1cO9NqWTq6/0DIzRu0TwF8EiiVtfWqgZO6XHWOI+3HvSNawkGjWW
1bZIwvJuIfAQcxHPQyW+eNdieOrOq7ZTv9C5XeBV+F1xq7Zrpeb1lv7JkqXSyRzeCqtud0oqAUqh
PpMJI6ENrNGlQTSRlh8x5wMNZIK3taQzbRRRydcWntXfona9yx2jVHfIE84PvW/P9VFJO5WCE9pD
tvN8GKtKUBpJDe1NBavkpyLNSSWeS3joqFNwTkjvspLPqLUOOcB54ESUEDU7F6/2tFo7DL/ciP+J
XdPtcWslHYY0eetVbDW11jpWIAGJR/oBkMGk6CKbDE5BpbpQ25OFbWIxiB/rId4ebyowqZQrDNvi
Lhl+6UdCXGg3MlhUqqvbmrCjMxiYqTBXffcu21BrqLp9+F/DNW1sUgqMayirreoPVwskLgMuOJu0
HDmoKMi1QPAuh2gVc3kRNDF4BG8IC7rkTONQuO2x6jswGCY0Z4oLt5BITjNw3qsTR+kzbpoNtYqV
ngeyFd41QGRu4jpBPWsBh4rO7i9dnVgO5ZAe32XVao1jxHPhfacYMXIPLRoTVSh+XxRe6h7Wzt2/
71J1bBhUUdADUqVIYbf7WdOe1Lsptbdae18oIXevd5+HIvJ26o2A2/HsUqvODHY+sFJiTNvRPvYW
k7FLOEbDMTYRb8gxuFooKXEsg89TBDAikwnh6j+0ilaAh/n9JpSXmmzPL9BQq21byanj3hw4uOY3
YzQupZJgqZNPLRJqhPRTyuhPin1k31Hm5K1JdVjpg56Urg/T53xG5Inl4327iBqsWRCMwzabzkqZ
VXk0dIGHxGhU1N4kSfhwdvmjlC780F/GcxSyUJv/ti9tQd7Sji6mOwJHqodmLKb7IWxx4Bg7xjUU
isaElDwr3K9YqoLe0V5GD+JBQv9wT1KFQ0ReVR7csgh3NRby/YIOZtcKb33Ui2d0WO7R8vFQ1s1L
3a3eJZ2rD6sVhiSV2NGmN51XQ1/iuwkBXlut4nEgPfkujzDMe1eG2+l1WIR5maH/6anLBRHFuwnm
yi7RrSD3zEefau4nL7GyUzbW5bYbATKB3KMK05ubUUDQIHicyIoxPLbhii9tSY5N5/aXehrvRtMJ
jxMwH62abNQDYiYKT7sORNtCJUqbo+PGKALQTchsE/Nkdfk9ljptp/ldebAWzmincQZ8jMPRj6A1
RY1t30fuepcmg0YpePk8ocolN3BaAigosNo1WjmGLQiFNqYHKlvNBQhUc1FrQ9b87Mxi3NtNV+Nt
VINcJH2ZNsfbiDpnsNYoiJqhJRDNBp1QRiDXtTC0Aju3kvs8Lyh8Mhsn9ilYc8unm21VR1BX0bFs
23tEbw/czqYPIN69PcldRaC7cAoIw4Oym0/FQ7agqAW8QRkEgaidiobIiHmP+364M7ySlPuaRrlp
GZDUq6SCIuRdzbIt926jE0xFbQaLV06p8MmutQ85KrGD5yY7vaeQWpjDDzxI8KuMaUeplfiClQRJ
UODE6sbF1pz9nRWOb5WOux9JvLdO9bYJzQ92WczXEELR0bKXj7MwYL+mZb+ZJZmhJiB8l2KNqKy5
BUeu50FLZX1JxXeno4hbjm91FOqbehVU+P3jOiNVNJ3hWnZWT67KhMXdFFSC8/S5cST8ton7fdiZ
MPzsWTzBvyGis8QrKiCZFUCP9h5PiiBr8Mr1kbHJfRuVSQUxrcEramvw0DRjANQBpqYS2P/wX613
0RIRpMLQfw8vFyr+So5zMUMwnpK3MT/24ItAavAxcK0KPSJ0gWEf5kjJaI/xoblFdTVNLaXUxC+G
VEyKyaLH97MGJwtlLDmLJh7zfqCZkXjNz96W403I4sDL+CAej9oh63jYS6vWjFmfCkRxSMy+P0al
fggJXdmaFQjwMNF3ZtP5W3jfU1B23kMopG/Eye6gPx2JPS9OWdZ8r4lUx8Ru9rcIy//p3v0X3TtD
J6/zP3XvrklHQ61Nfu3c/fWif1Bw/T8E0u5bZ86AqftX2863/yAcwyCZz2XnPxp24g88+PTjDCwB
BgZTfvlfDTucBzxYmDzwA+K/D781VJzlL6mkAg0kYF5h255nugQKyyjGXxp2re6kzdBE8dkAZe5Z
0VOtlz0VPwkdiA1gKVnOlZMBiJNbaiFV0a0QcBLJ7ziN+psanaiFVy3diqiMqZtovTqgK3CPAIlu
XbxizMsdAlurr70IYzpSZXtHF2Qbm8VPZhSoNsr2ymyZebo/7ZcCiFGLd5mXp3fhHIFFIg3IGfSH
sKA/MDtRcweoEcDLVAN1ImYcUiydGIzqo3Ss19K6Lj3sjnSzU4Qh1pQmG6L2bSMd7530vqPl5RYi
/fBZtnOwxzfSJ4+0EV4m7SwM9MiFTmEZfu9qx+E+H8IM33TScc8dzN840oVfST++IZ35nvLoS7Wt
IX37YUgDb9ZgG/SRbx7j08jAdDNJt790Rhha4m+4vwWJJALkkg0wAgnQgQXMQAN0SQ8Y2rQM5lr8
NA2yt+ALpJI00EnmQCfpA/DENTpiGNUrySbIgRSswApqgZAMuR9CQWPZD9WlNnHDpQAOHAk6kMQD
8EvbRDIQemAIPIUePeAIvZ7OmKtrqkwN+DeIhroxjAdv3XWSrABCdwdVVPIWqEVfGklgcCSLYZJU
hljyGdLGfXQ1l+dETzHEz7qHlvvTNtFpx40Zn9iVrIcszChEQ39IJAciiTDCVc/QydZvnQEOYfqJ
xSA8FaGoaFL122lp822XE3WUV/mLPeGK95C3VjwnELMOzDIiNDOZX8271Q37jdem4b7oWxpC2jSf
Yi1nGP+0eGV8zOuc+65rffCLFnNcr52s0buS+KfRgXQvblPplwhIO+5cMKiSaAEzyAwI83tMRunX
I/Z9AdMg+OtaApOPbts5ex8wF3iDMT2GlithLUJmIpfLaaqWZJe1+hOif4TVpPh88DR3Vy5EFRoS
6N/kokfNC2BfGHyZWRbRURxf54GQO7RNHgOpeQMDqdxNMrK4w9FtmeBdtbw6jM0cn8uufEvypyXG
VxNlYnlYsQ4FsWZ/HCufT2/YZzwXhPSYItqOc3/SDDS7ptk+O1FqctBA5PVcZwRe8Y3b9kI/tIeQ
A9GUGJuvcXdiznUZrOJsQb7Y6GN2R+GUQG3vQ7SWr3o54I9PEusYJ+G676rnCMLpvrK6o2+Wglyi
AdAJMXqQZw8pI+G9DRb+UFAj8+hbM+2RfBp07n5cIQxYIFrFhAYlUCCSvL6vECb2TRtv+qXTDuCg
x/YwrNEjNRmGas4ekNUaFBhoUV1aXOFGLA59AbTENWSDctnHtWh2pZOVwdRG+5ph1TiQjG2QyYj3
Jbsi4n0w5rraYZlPzOm+WD72nbYe7BpPEgm0RqFFL8iw/WvqpfeALV5dIhi6iS6Hrrl3FWwloqUQ
ART+eKkN+7vwNfg/kGYduJQBjB964wnr0AOEf4qSj+hTh82AdmgfFd1TSEelB28L/pvQkLXqA1GO
EDIQDx/CIuPcsB+XcV0fRjQT2hh/JvsJqoNVLUgDmurUht4eXg1ZaNV3KVClMZ9DlPV2RrRKVJZD
A94X4APIPGwQ0CeCOeIU7ZhjIzWAz+fXb2G2hPdovrk3QQ2kQCgl6bMLSnZZ4y2lGw/ThOUETUv2
JfLTcSibwMK/ve1rrw1yd7r2GiRuZJMU+vXLujoPJkLmQ+VQW86G7rtVaNW+8v2fSWN9Idyjxa6R
MBoy6gcoDDhxZ/zksSGURpoQIIsOLrc2WFjOKU4Hbb8sy7cFwykhvBBgyaw4iqIaARzHV5PE22mM
TJ5E812VDIRXllNPm7vAqzEeO9hvjwR3tGaI0FhUh7pn0NUtMHrqaLlH99Cvn1zpDgk7gSJ79d4m
WIGVwSMC9PhdPDWPjUv4OL4hesvJj7T0UqakxHBVGmFm8fLZ7SmpkmhFPh5haO3Sh/id1m9tIiNE
W2blHSlBh1oTaD0M0lIRYzFVFNOfy1xVOz2zrnhkFqzxYpszQQrGctXA2bbNiUfLk7BeGkK539yJ
fCvSKdwse5kSGJG+zVPTmuiN52L62fvFSDl2fA5t/P3ow1EDmD65EBhaIOx/TYBDedk1JWdFVBjo
AeC2c7Fuh1DHTM30vc4J4wojf+vqck5FmWLTj+OPwv5M/y56EXF5rLqOu0pxv/iGeRArE4HZhzjZ
PQ1mm+8cSqDIoYd6N0cI/f3vAL03OoW6IPKm8QCr40VURUbnEClH0tCzrGd3D6McXhDsISiHcHur
5qu2LJBdsecHvk9AlwAxFeRhZe5iZ/7oxOuXBK8HehOkCBOwCc6PrxXsRyKH+9feoU+yOrBaet2d
wA6ne3i5e9ecSy5+B2W4jjZHjztqXEnXB+BRv5iukRI5qL3ZHoiRzBbdjnnfurU8+mS23zT3yUIP
bIrC5Dr5+c6expNX9OZjpU/FKSo5rG5jBENJFiXA1GyLZwJqWTeebWtFxzzKpCPQHYeCwUbeoAaI
OhEeeNY+0MfFbtD2m5xmy1kY+Ql3AJEzkV/f1S7IkcTujk0bEfsKn2TvVqQRiPGLSRwV2aXlTpg5
gLMMyluVmT9iRA9Oa99rHaRDz8gOZc2UizoAxLnSPbmD9ux4sPU5jQKgbIL+a8CcU/sBjMi0Ju2D
L9KHyByj69r19wgW8n7tzwAEl12cALHBvvElq7l4LWMkZTdKwX2X3ReeOva+XNqQrEIeZthwEVmJ
FcIj2Ub4rCBsCi96qKJk0xGvE7odPbp2thFeMU3uSQ0WWtlBk65P7dx9DVeZArO4ybm19Z9Jzzgj
XBHjgFI7QH8jF0aqKztPnOyoWHd2QReeNOKKMBRdf9RlXU2z84+zXtT71UWS4xoivGeeSNyK70WB
667ZXQZIYEtPsA/iL5pufuFTLkHnr9yrdQ1St90uO9c/WDAlDwM+fqetUCq5ZIUBXk8pKeFkS0gV
3djVehJ5GQY2T+ttV1DYnjzzzsKAtEE4xFOwBlEMEIYR6WRkT1VtnCWG2hd0Rcms2RerjjXJd/D3
9ruh0+1jN5Lhw5TkPvUT4yLmMN9OtvXWUsw5ojFGmcGIZbA/cH6Ssz2BilockQE8Kc7aWHjUiwZa
4SExRzNTwMaIekqxZLxQMzFHEV98k0jdYmgYwGjGzygzO2KznK9Wb2EXbQHrldl0aqJ5G5Xo6dPJ
Wvawi6HNwpGftcjeUeLuCGdZdwvWRxIIuXXmro+NsXswa+vrbHCuJFZL4QReTpHZX0svJ+PR7cYP
vYjRZg08HtVmM6L3GVOuxr4RPEF8/zEdGJwiFD9JkcN2SOm6pXn1Ilqr3Bco/+4mIe/fuQ9E0KrH
g+u0EXfB6rmBgdUbeBQy+N2fMNGeZ6e2d3YDcIThSHoRorymPQN22447BEbbpnkiHoACGGqivQ0Z
e5MwTemcJoUcipiYOUYAXyWBwsXIL+XOXdRJyElYfRqbwrmuYQKfZv1ca8B4K3KLLvq0jQyoT7jr
vIlSiuvYUGxSIl1DGLx+FaZ3q5F9n1MysfMYp4YDDpWIJ+Nioc2/YyDy4CNv2ul+4WwdH/caWaAe
/u2rg3zpoWvuMIk3u6wzD0B+mH+APGfO0X1e81lmAueXxU8YFAgEXbMZ7nAH9Zt+Ki+9Xjl3U7bO
uy4j6tDlze0MFY/xPBvDa5f4JyN2X5eqiiXq3ISXaxOpbMC6pD4WoFkJIp8crBEXBKiNmE96bYkb
uhfEeRPUVQR2tHKadd1ujb7GhACc2z4A7YYj3UPm4lnpoTN4rBr9eODW+CNpC+sp14tLW1DkYrx0
MvEQBWhxnLNl10cK7Z0bHuJo/GHD4rzqPNgDXG0bEvXCF8hob7lPuQcPcr9NtOcxavtPse1QNonf
Om0W+6Fp57t1TS+5RhjXcl4RoNCIfPXh+z4wlRGrn1zdZgLCAsKHsSuw2xZGT7N+GTlq35YU6tic
lX9GO6lk5JgvAQLa4YBX+aHuXa5pzEobKsgGVpg1IXZ6P0w7TiXMcQLbRk45B8Z/cqw9QMMccGcj
Iu8HLUGGWWQXY+6SKMCx+xjVXXq0yUDSuUihZILaWjiPVh/CzXBXRhrZw83Kc8BFnmfpy8HyumcI
cWQ2zr71rUhJaE+rXZJq5ZuRJoGDpwBVU9MwwiUkYC24kpkD76Ipu6dXeBdFyUNLYtwHbKvcoG3+
/lrX2rNJRFmgGeEp10x715IsGTAOL5E65sjBBBlLa65Xh8wlJ3DpHmpnehmSmEdkUkcHvDd3YTab
xw4iD+5IKEfT+mrWxSNFweEOLaKxT4ye8WxHcbgq5cCqK4MQ6JjNMxnOVjKDxluejNGktiXyT4Xb
WnuHyf1sGc6+tSksl+54msfaASpgzwcaCHggHeNzD7RvF5NJc9JyyRPWf3Tg07hOiz/TrNnH8L2v
+jg+GEy2GWVm2mZAf3Aaw/GDn+kOIYcSP5XxjJ9NdxsxLrgrjYnBGPingKQ9hpZVdK3r7mftoLIi
UHOHJ+glAdaGbEnLUTLoAtkoFQC/BArVpDHM9fZT60bJzuc+sMfHSoicADbkUecjKzkYGx+qaYkb
gBSTnY8lI+mSz63TJsGqAc7ShPESS5oqVXNaY1C6VzSBcaoxxHI1mddHx6PWx59don/s5sg6EQxp
ttEFtQqtABJaDjT80dvG23zkZlL7g30YEChbi3UxrKXZT0lX7KhByJTGhRb/XFYXkQH7XgYC8jLI
OthpGwStC0++3tiAv/poVMnP1eDtcPoxPcamms/5d0a+3wxDmojC/i6aOLfLiqsNrirs/La27qGB
6dyOjs7i4sZj8Na4A5eDy5+AaBD0VSM+Y0eDqAUSGt5yYDftg0ZE35TZuzREP4799VGB1xuhGWfu
Uy5oX8cwYOdW5vmGZJeb2B3DgahWz+lGUoOeyG9NgRrGOuQcFgC+9XMlF2qTmzeFXGPKA8B48sUs
4nyirNy38b3jYD4m9QQ+YO4/gvMjh0L+tk5+BLWoqcaeEde9fwjRYx3Cb97tbvnB0qH+jv4d/3WT
TvOmKrXu5MrPplDAnfutEqV+Uhtq92zMOGLH9qdodSSvrmDqvawMnOSHVWvmmDzkDPPBzof0btU+
jUo6p310yuW3UkQDyHq5ZkKtDXQDH5w1pB75dAPGct900/MQP/aSQ+72hgWcQPTHoS13DTeecyUX
ak1pWNRay2FSP9EzAKDf2RII7UwWsUcy1Vhxlk08ubR5qgmZyxjpwSrRD6Z83UyeuMrRtUJfHFvE
sJVsiK2SHqEWc58h23vfOfJE4SwhWYO57qMmO2whsjqGkaz5cvG+r2S0DqkTRfocIuiWdAS1yDWU
pZlHmKAjy22u/hzJ8AMlHxrjiTbEMCZbpR95Xyj5EIPs+tz4/bT1REQkbuUkJx1Yqd9rWX181wy5
jNE5oWtkuy3qoLKAAcrACz+j3NQyMpx8egT0VagQpoWDg5cr8aQ7r0MUTWd6C7gS4uROJRiMEkCk
9ntVFgHwT0aNgOXVDqq+lCNgCbVVwRWKcetrGWkCa/Gqp9dJZkVks513JCyRHaG5XhpME41VJWh7
X+BAwNXvIAGv5vJJ7ef3p2cfBZdqg76z0etSxFTxaJMR2l0foso9mzYAvbSOB/COtKzfF6X8pbRw
kJGonY+m1McpUaLSxzWyAz4sOY1VtQ1ClXyh3G3JFK4+4I5jrGr5qI/nZBu53CbdCWCkYJpUyiR0
L6JPF/ef/InQ4MTPuKfr1tdxxu2L24q6yOr8MBqqs2R4nqZMu4Yjga6tS+p8CHp5zcgls7VsDaaq
6QIkpK+0YJ7g9B9GQSTGkOovCM0/LwU6zbBAeprGBzT4j8kyzkylm/4a92S1FI7zlmov8IYastGI
eMa28wmwwZ2ZWvl+YLS+8QGc7ovlrUjm/OBxHReQ/ECV5ve5ZtnkH27EEVJtti2ZNBxBfhhbxztr
MHB3lZl/ijzIkbITluXFHmfCwPwCyKbV5i9V7ZnbqOj/ZEg3nFBJ093KPiUZhEEn5X4pDmO+wNjD
xh44slxOZwCyREj4uucOD2nF23oaER9rRPNq1sqAWJNsn7YlUNMJ9Ezv0MMz33qi23JQ4dxHEG6l
hvZqCdrjlcw/6ImtMOFNb8epMTeSLa3ln7rCXbd265CWkzPhMjAyD06moRGD0Oen9hkgir7JADFe
3bI9EWPyyS/H69hWC8x3pmcWfxn2xGZ47IYYCZr5sSmWoBoYLBeT9rkyyw/A5nG493KWCeZX10Lg
t6T+rjZBt6+jTyC26YL+Q2TRfk7IEIDLQ5AZA0GohvrrYPJUBfrk7qpyNk7R9ClFdvmBShaW6wlG
LwRPP5/ktDN/IrDF3XZ4Y21pkm2kXdbFNzvaGGgHnLR8T99o2OTfHTy2pTTb6rhue2m/raURF2Us
UoMIc642ld/5wj8buHa9nKi6nmR3GDj4wo23sRhfEny+EpmI/uRxlQbgeaDu6eMJ7vEG55Ql8JzP
yYEUbUb6GIgt2huMZDAVU35/KKdjKM3GtrQdm9KA7EsrcitNyfkc/TQzx6aPWZH9hHEZxNLT2mjr
UcdMj36WmZ2oofqBdF2slBTRzv/IDGHGHsIUs2eMgEeaWsHXSZqmI3uugokKI60QHiUx3upFmqyz
Gru1ie/aWOKPY1uSoey2FKqor2Ijjy+F/tg+rwZ/eIaDmyG4FL732Hcwdxc0rwFEwgHA9m1KA7ht
YAVvr1xanF04xFNpFY9s+9UifAnq/nNVOCtDNrxGemHto7H/GmpDvtVsXOeMHuFe4kbnfsbAR4aB
4FOPpGG9nuxtFcXWPu0FZRtmjB3u9lba3EtpeNel9T0pwg+gy8lEg+q/19003eh2fOXi2shWRu4O
PVFvmOlH6aqX9vpcGu1dabm3HmtlwHdxH1HaiqnFmGfReN8irxJ3Ur3D9Nx+wBOElT8NxwCtzWlx
NCJo068gszWErni8dVJ4wBQHSZzrT3oovjhp9pXCNuEREYaVqT7VHjgB7q27Er4AgziEcJDetZmp
XezAX4qhEQwSSwCClHQxo/0Q01hhaoKRnH/DmHCwcdbsDQrJLdghZ+9BPLAl+sCFgdAiPpkkFKGS
eATQhdmWsdEHR6ITHAlRIBIHnIIEKxQSsbDAWuC5CH1G4hd8CWJwJJIBn0GOaQ5TwcdJIhsEARG7
TmIcSMazT5VEO2QwHoBrfixhPmQS/pBJDEQED6KBokWCM3IvKNvHQUIjICOkuxL5kBnxOE0m7uBD
PO69frkzTPueG5axSRMmN4Y58LspTUpARZx/siWwwmmbT4ZEWGjmuEct1VOfBW8xKdAFxAtOAvvU
KgaGSYnW2NdmuxxzKBkWtIxMYjN6CdDQ6eBTDykOy5JcRwnZaBl+WlA3XOgbkcRwpBLIkY/OBwae
n4VEdaQwO1yf538FxWPs+xEYQHTFtdbthP8ZvVYa2H2OnQUGiHRPUgg7CwkHySUmxIUXMsENWeGH
WIZEF9OPYcJnE2wHZaSCNgJNBa1bnG0mOCSJBJK0rf7czSuBvAak/yaE6ltFaIrE8IBC+ifFQGvE
R6Y0+crdFFLH7aoQV4zcp/5DLZR1u1D+jQjoxwgLAObxdFaLpmFwOnDT9QpET/ZSEoADi2WCyYII
67kAAX2I7KBt4LCM7XBwpFtJLUIF4ZGbS9ijIYv1JNx3ob6t550HESapQcPUA5CYReJiPBoTnr6e
hkRE5GhSaQaRFW5pfzaorCiukvZ5dqHjHfMwuxYSSuNDp4lnHuN+qntEb0mUTY1SPhMI4gyYwWdg
Rg23V2A3uUTh8JAkvnWRak94OIYE46j9jYLlQM2poec0lO9360B7MsmecZQ7eyF5O0TXMrAeg7kH
kFYbmDcBoTArpZV1cj0GQk6H6yiXAB/y03FsCFHvFsn4MVcvv6wS9AN1m4qIpAApaewk0UCNhAT5
Dr0Z0gHSnRLJKhWrWlOLm9ZWrZYShwA5WOKISgkmmiWiKCd3Cuw0ThSPazu3GMAtejLsqJa9RQJ7
R685KOwk/UhtMtUDRAIVqV1QSamj5Uoaz20NkeTBgqfUSLCSZ/iE57ZptvUkdikPJYCJyV+QyF9l
zSW186jcrHwdaTQ9CSxUB9NyoL+ENu4jBKDvC7NEF9kZUhqqVtX/LNCDSTYRxyyLiwvcnZVGSQI3
pH7N5Dm5CLRlQQYcQiOqcP/Lvt7prqO+plyozPyctY+AiEHBkGf3O7yQfnR/GspPU+qYZ+6c5plM
Pa4EFGhSz2D5iM3V4gbjWy30snHYb30T6GAjheq/gfjsdMZjSTbaFqhMcjFG7ZCW1KmJrzM3yoQI
GLsMu+gMBJxankm4rFE3HtVmmUdn9WGEf7PlHJNDfbVwk8HfG5F7T0yhce4T7yfOK0SQGeAmWvOD
GTMMZwgHsisMKjkMdyMyxDwxUzaQmg4adhhdFEtgqF3CbJ3F2SgB8PvC90R+1COmsDe7Ei+GLan9
+Zv41/8neNVsfDswXc5Ru4+9/ZwM94oXdlOLDA3WX6c+bhdwMSKYkL0ce0S6SkxdyNmibxPctETU
cdUhUQrRG1qya11n69G+pvLRTzTxGZLjzuWJ2pb2BSDapacFRIGymLWDEroCx6ae6tfH2O3pvEV1
hQVwsY5KAFvU4XPo++Ve/Z5J+ZRuTOGuA7MXmtNT7620c1wyAIqwovBr9XzY0ToCBJbopu5ca7a7
G8kSUrHNppK6IJcMLN+FWSm9Rkqeq+TcatMiguhg+kRJy0neyE9sQ1MILBYWN0pTzgX9uEEiag3M
QMDmHbD9jECIKAqbw3fHWJ7TNe1IrWMWqpideRaBrFDbczRS82wTvouxGi4u1tlTTVlBSXBmZZxQ
q5U8P9uOjDi6BygxuTnEzRdCg9qT+qRVTnE4MI3+6nYcwlEl9ynVc5Nvac76+4hfIjVzp9g5qrdc
lGdKraqFyAjMkb+bVtVfvFFDIUrft8fRxGdprU/akH2NI5OQ+dg7dOOC7N6QanPOEB2V46odw1ne
XOS+1nIaclot5A/yG7DcofwLe0pw7pcV8MI2necbLDO+I6HQPLv54Jz7jjyTKTNv16b6iOOCH93B
q7hFC8LYsvC+hwt8KVke6ZolgtlDKUVuIUV9G2ei4JRCPqR9SPZw2KHJHDGfyI+lrhe1qRbKBzBJ
kfeIspL5CD8yL1qzN03jjniZ+8iCA95wdFPXjlEUA6+pESAmTALHaTiNRZGdHZNLvhjoh9fLF55g
Gqgk1PV11j5p+T5v6hdz8EzIA8O9XmKRdWV6BHOa7UytZdP77RWL1SMjCIqR3LmMnKiEdswNuq3R
sjEdyteNHnMNamej4ls16vFHTV1zU/nFs1cbX9LeeXVyGOW17m+ZUVoHvy4tWnr2XQ4M4VCnKY9z
0WPsqy6dW7/ag0m/wxbPGhEYm8JFlUMyoth0xdcIA20wjEYByD0JSrAPVEoEyc0eXO4EbMFyMZvw
WqHnrQx72pJrfJ9O+deqy7nPWtdhQjHrZtUPyvHd80itcsxnetbx8pyHAtl/cudF5MsyKjy5jdZv
XU+QiZo7BPMOj16KZct90t0Q27SFNX52EmKWGBkndV8CXrN2JkiGgEEqA5Ue2Wdb/eCKBFCnMSgz
ktDjydzNzCFIkvQ65A90C8rL0tgO6UblaSmb4XslHm03tH7EIehC5ic85SvGqCO5jN4kPkWW9uBT
uNilepadnKn/UwcuiCB8fJqbzgy6SvP36mKk6DwcU1IX5rIVh8nxDjeRf2sAxlGr2RwZJ6KKb/jS
pdcf9Jz4OD8u/fNcuOL0P6QWpqD98l9oPaH4e/BR/v+kls9J9wNhWVL+Kvb861X/EHs6f3jCMWzd
NmzP9Wjlvus9jT88AC6G71umZ3Hm/oJpcf8QyD3hu/A/xr9hWijCoiB10H7SrLX+e5gWNJ3vmk/L
832qFaYwLJO30x2Tz/Cr5tPQRZwNduxcfCwyR5rg84PVP6Nsa492Q7ixV43xvV2SCqmv5omC5kxD
Ztlh6hGHwZquv3x9j7ff+7/KoXissIl2//d/6//KjLl9HIg1wrd09KdEAv3rx8HyaTAVLuyLaRse
d6643qfGj3Fx6wdRfvNrsgts9BYUR+oHyeE//+ffD/z7374N13L4dn0fyrFSyP6igPVTZ+18w7Uu
7Ry+YtkYXuyZVkXflZdJhPmOwXexHev+rmP2eOMh/Zj/T/Sz+ru/XX7Vvx0KThXOFdt2hCus3/72
Np7iaCBN7wLXyv5WhQvcOKZ1BcmG2xRAwgctjS6067PKXaHcp288D85ZlRJpTIH1YHagltE+xjT9
u/X4n78YHQXyv304BRvyPKH7rv7beYL5YlzI8bQueUjQY9o1rzbPoH3ThMgWuoQ2WhdHzLfwsdol
gclJcciHiPn7aLzklbacwBE30+zt//PnsqQm+bcvjasBwJDt6ISVyOv11/MXXhdVxjmxLjFY0UPU
hPO268kCKUP/T2gs0UeS3w+mkWtQGK0J4ehow/4kxLJqiYvJ8MZaxtHsxr2TNwt2CiKQNEFI+P9j
70yW40a2LfsrZW+OawDc0ZnVq0EA0TGCwVYdJzBKlNC3Djiar38r4tarm6ksy2tW45owSaYkBhGA
u59z9l6bJJv8wWQ2FGAto/v2IhrynheP4ZybZNZpcucPRLfu09h8czGqsBHLQ7aiJEhhfL5RpH0y
cls+MxV45CEr7gMmNuaQW0+ume9w7UJqD5YnwpJ+qVr2TzEoV8Z+Pmeq3PtmMMk07To4//3VssDU
/3a1XPQ1rguv3nM9af+m8M4tEoTLJJYQhYjRTWI0s65j0WDhMqKjQKeywrYIs8ZNNn7d/2jIJmIo
9v/2QiyLlcfiSeeB+g1yj9rUBC3I+BGdFaMNM72vzFg8r+O8b+3hheQ9VJeLOslYHhEPHwffmF//
/mL89c5hRi996Tie6fimg7D+j3dONrSokZtRnnSc/jLsA2LdNZxRqEqUJzLLd7xH/255I0HgL9ef
Fd8KAn42W8Jvd6sJypuZWilPwnQOc984kaHslybxHxuitHd5YK4nNEUXe0AJV6zePe1kfNOW+Nz3
zr95dOy/rjeuKYD+2C6gMGFdAWJ/vAB+LCy9Ing6NcWAtn0SZyqTex9YP57M4Nn0F/QWRkZMrJeF
ZTZpaNz1PZbl9ajWOotE2lr3oMwIrkOjQ/TlUhKWWz4Lk/ClZkEI2/XMSf2hOVe9gt7dsHhbugp5
3MbN37+Z9l9XbteU7GO4F/jE/v3Ojm2k8rFbyBPFQXOq1zZ+6HsYWM6cVvs5R3wcB/65NZQRdpiw
jiV5x9t4cd9E03bPal3poaJVa8eiBpDgCeCefRE1bapJtRIn7djGpVTJNjahU7uVVW3NsVi2xpJc
g4WIv2M+v2wc+F37PFD94e9/Pe//ct9ISfIE2RMAXc3fHpeiDDBDFi33TeF0B8xEFYBTXu5Uo+fv
9NeRMdj273/k1Vjyl3vVdYUPuI1jiP378zEzBGl6rxOnjPzYZ2SfyyPtzkerxYcXOH0A75PcSFJy
/NPtg2+H0v0ourr6N5vyb3sPGz3EusD0ANfBrPvrk9qmAwkFXWvcDTHTo8wyX2QZEETrwj5M52ze
21Nu7mjDuQQAGeLeVjioEtULKnWFSqfEMEJH4aW2UIz//VVy/ryiXl8bvhyPdjgzLW7A6xnujw9R
W6woUnDnMROuQtcova3lDFi6NGk+bhKAyRjzKuS13ZuejYViQJ5dxf7DdV9JppJpeeeZwMmEcZqc
LEYEhvQNBfOO5vmpwO+17xtu47p2vANEnG3AqYz2jQq2s81fzBcHOf0S47wcnfPclck9Tkvr4mdu
d1gGH3+YjJ8QG2E19oMtQJO7oW+Tncp9qNOkcTFB5dxHF43stGLeoZGothyPimhZMzvK0RJZpDIc
JDaGx+mQWU1z+vsryFv45zvN4egLh566keRxIVxOf3++hrXPHGmuhLwDSgFj2HHJcErXXZO5BkF2
1YO4Du/LbjSj3BgURF6fMhFBRvhPU+2/TLadCQAg82mLmk23kOu0FMcc8F45LPYdhV2+49j1VskK
ICqp8SneOMD6dPeWa58v8NyneTKzfUm8ANR8EvMsCAdFYXt3ta9ySrGJBMc8CZm82rzZ9IVTmSxh
H8T4OG9NwFs/MIdBjXH52iS8fQ32XUQq8OqN2UMnRDvq+7t47UOxtik6JU3/sRXNKUvhOfkZedgT
ucPjtFxqZi1xSRPYntD9DrZLLnfucQtN0NW6WYTr4h9YN7IndxDGvhM5LfL6S9kW+rim9XPjO8+s
ayktlEj1pX5byEkBF6Ze8HpgMUpNm4htYw6ZisYPsAlR4uBiGFhDHyZjaCLdrekWDC41sbXuETOp
c0X6H87GxNsWolyQmJAKPCQ9LkqyF3n3bEDsNfBE+uMy9GbMvmZl1HeCWLK8s796JpV7loyoqfT8
rtiEX8ryLa/zr8I5lCAEt9ZIq8LT2XxWaDlJXDO/NDpJjqPlvI/DWG5b6nA4O8tVARI3e+WVdTR7
JiLjSou7HVIRsZFtRmCbvtAHde8ZNu/XudGnuqfTPQQMTpDUkRMe7zBLDvsARd7dsi6f8jqbznMu
Dlh/U4Q37s969jXJiAGNyyttW5B6tpPWCO6ZrvOj1nCZzDHDRa/St4JoQenXB/S++tmzec8nwUF+
GJ+ZkBXnuKQbmzgxSpociGPRpK+y6Lyn1GIM4yccPMi020+w/49YQ8sINM0v5ark2dDxr5jcWFjN
BXEQuHv284ACRTnlel8njKFwtjesNdlYp5chrohOWH3/69T2CRgHNGiTd4pT2e45qI4hRusJz7hG
NAAG7XXUBJf07X40YshganlmaLOHMz5fDMcNRZU527U18SNxWyN1KZh4eQbmiPZidyuy89IhLjGt
RdT0I+cZi/dGBLRbU7v2eZTKKeoSfAC3Oxwh4XaoYu7UgM+sLv4VMO06NWvzAakAn0CwNo+T31xY
yWyQoWuwTwQAAEeZy10wulak1HeDR+NTLL7l9fQcFJl9Xumrh4JKet+mEsAbGgJmv7upW7oXJQCx
yyl+HPCO5RiHWD4qtDfuz6wmHNjB+bVDGGeFQaGbY5WsJ4WHZSPzPN25a548LXn3LsWsDr2ik6yS
kkB2VNY5GfNayu6RXxBrXt57x9iO32UQL6ehan4ZUk/3yYgWELeCHzKNpxHYj9lr4nCH1dkdc8bl
M/rV3s64K8bR+xjODok6z42tzE3rc/CWnugfVF1gdq+qu9KsBfqNX8FkGfcEqb+rcugepKfpEq7f
ybub7upxIRugQEjA6ONrZkI46rwvqunfMiuOVOOkD25zRUHFCbouPyggU0yogTwBSYEfOCOlC6/q
6/3a0QCgWXsZZb/s0eSbWyR8yJzQbOOQN/Jz0xmfe8rhvTN5uM9LVNQqaH6ghAGPpBBoWFb72BYJ
2krAlVWTxfd2itrCXusXcwYu5wZoKY31LXUWgR59QXFgeCUtaPjJnX5D75CPldoHtfJIEmX8jaRn
Crmk7jnzrQPUvPsct/+TCHZ17Ns7d7jS4h2Aj2pqsG2ogTK0sa1X0AbJ4CWvoyU0erzqUy/z+WxY
Rfy5k/InNIEFWNJSUEbzSjSxQ09lC1cQUVbwGRZ7cyHwpIzgRhH5meIdZbOuDyRFbua+xNUSd19m
TmgbSyZEaIzjfK508Jou4Nw7pfdituSDkbpwIys/6mb6iKJ2ltfkPJuIzCqJmMNLzEvWBMWbTrpw
svJkZ0lq6mp2jkqRj6UH67GLO/66HM+xUv69sd4jUcYucS3OairjnT0QQZWTGEpX0QdICtvWQ5ix
lpwXX1Zlo/aYZXcMWJ3AK4ClqeetVfnOaSnWx3pg6NzbeJgqANHInNUrzTHvlFQ+8SBF8BZXbkOm
coACf8iR2iIh29T2LL5oaeldm8+YW1mcxFqwQ9jq57qoJKonoY91DBXNoBraTE43Ik/YT9QMUZrK
Zdu4xcxNYj8xIWem6FBLBHac8ugi9vTcQW7bunz1jLk8C3VedG8cAvgKEeaRZIGgCAHfbudHhckA
2F4SkqftnFvb+BT0FqpqQ2MoTBJnP48tZXzBdCjtPcLoURAx+vdD6CTgm0xPPNhTMeIFZbTSTcHX
Ti1fdZn1h7mS457wiG9kr+qvyYJdECekS6xyUUV1Z8aHYo1pjl2LC19O6mMBfcECmZkn8LgwaHFs
bDtZ/6qUSCPfcMQZXMkT4pbqgYxwlFEYn3bV6J8B7PZPnMNXflyQECXl7Mq2T0+lwoqRWD1gTWfX
ejN+mZT6RSxbh6TLndvgaMXdlaqdL8wt8Tcu+W0z1SV+DxkYep+tlrmbme4aM1pimwjiM1RUGJQ5
cVTuNDqcg/BugPZCmdv5jHARnTjz3J4ybUNpWDXDtmBvouTbBYgOqMf1FLkNliArcB/6psOl1uQI
02U6IF2xTMab5SUY+48Oo+dbhgGrHOx9ny7G/azkVhb5eFGxm0VkuwfbXgeXnOxwiDnE+ZJzixpt
oOXFeNdl87fz3UAjPCoWlsVEF/4hbipSuatmwmNg95ERoDTNRYXLV2T5/VLScNh0nYFs/foT8y4d
9y0OsU3hfCPwdTrnCE0ZPQ4kw9m5c05XyCnsvPZZlneiGoAy14tzRCLkEw3lFvczOziIKhXwvIPm
7Mk1Yme0ttMa/GSw+CttNGQoH9lh7X60bU65K/FkxfkQERv0vTDwitmqSqPJ0I+atJ5dQGhXioZm
1/aC/Kl+PZtCX/BnUqjI4ZttELk+n4yF+7uy2p/Ssd6gcfB02ei24vkag5Sxd8gfTTuR2aarr2NT
pAdd4AUzG5TelvvMGBQ6kE9KdFenb657ujbD5lSke3i9C1XKr7kmRpOZzHdUgF8ceNxwZXduNuOo
JneOQ5yzA3sBFHVVLzOPLBDQOgun9k35GMhJw8L0U6Gx6DASl0ES77DlRP0yQpVMrXvZ9XGInefe
sH2oPPUOczBOzFc9WVdHqfjs89/F4m2bhuXNmQuU/Ol89J2rIMLBp5Po5t2slvfRyg/kzv8A32F1
NQnC5YsmnTpq/VyiEJSHqv9sjJkdVgVaVUxyIuydD7t06hB/S8m8pUMWQg4N/sTvmH84YiPT3GC+
qgk8cS6LThGwdQPCi7Jgdt0qkCK5wduChGBaGhmmSf2kzS7MkMNvQWlsY2FYEUiDwlyIBiavLu2v
rgOvQ/7gz1GRI2BXE0HiwAU5/ZL6ocYmKk2p0Ic0lyaXw5YEcmgMPpdieBlb3HFlZ+tjFGB2j0xJ
lpKymOPJqXxMBl3u9DofLHfh3Ktbag+cV6nTUuwMCnoViFiNacXQTgH3NeV2TqZ4s7ZKQuMZ+rBD
mGlhZttS9IEWxJrilWmIpYy4tfWhKy6GKL6NhfmGXMffSZfc7WE0QuHUD4aHyTqGQ6IDFnQqtYgz
or8LVDZGvrQ2Y5f9pOI9yBonRC/jOtK9/MzG8MhZ9EOubsOaxM6deG3EuXOKpOE9+UaW7W0oe4K0
ol29ds9lTb465FP8TH6644QO/KQ4Vg0a9nFmlfPMQ2t0PxeHEgO09J5l80sfA0wMaCU5ouJYmRjW
pknsqzm1j6pqhNLkNScizqAmieKFqgI9OZHNXlsTZR/X+zoRC+uYe8CmmoHawkrPphVsytGr9nHx
4afOz2l22DPI69zBPt8vs/eaxd2yLbqUjSCPt1WVgudOkrNpCea7A8pa7esupMZ/qtriguDlueUQ
zPqBX1oawQ9tsFTqnjY9Yx/S0ueN6xs/5s6NhHZexCTXjTnFn6ZefOCYAcMz0jivPIa3XUZyN0iE
oNjGlouGvsHtCIaCe21wYUuN30X9uJbpvJkCw0E5t00MF9FeTX/XEU1UkW63aZrvJCJDpasTdSjs
j0JPaguPkexh5I6eQZYSPIIz6luwydY3bTt96A7lOeEgGBYwDmoPMTO2LI+Vdk6/rPuhUxc/dohW
RNSDjkg92bAJtkYM8Y0XcnRifgtlkm+kNa5+/jkSnQvZ9ghXSqp176nWqYpcgbfCtMo7x/3m9BgW
HdnMD4s+xLltbUTuVGEOiwwpG9eYW9fn+uMfBii87YlDJGen97ayknc+1QRLxffsrZkDwEXz/F6i
nJwNeOGVb7O7jAJ1SsiAinO+A4IJP+G48TuPiit5lu7Yb9pCYE5dgLepxD3nPbtrhfi2KL0vuENB
CO1xmVkHu8Zi4er33vla2sOHERQcT4a76xZmz8sYJUqeAISUIVWO2DerdcYGjqbBRNOI7OFOTunB
q5LPtdn+shKW53FuOeQGlMMOPF2/vCTscrENwKMI3EdjWABQg8tbaU8fPBf3sm0GzxPkjVLV+kwL
dHohBcgCIo5t2g7oEom167cOllh2H3S0JLgfhGUVXSiWIIwD+UbH0yR1Bvkj44I4SvV4Ffz4Hi2s
q3XOqI2INIYi7Dpv2SG+t/dz0/10At+6d93mrFmG7ywQ2ETDeTtTw6e1zYaIdDnnF/6d/HL7rJzr
/JIm1SNpTOvxX99XgwRGgHucVafJqKhMNLU2z8Xty9sHipKW3CKXHbcVKg8hrV9VS3pA1t6llxZ9
sMlpVqMZj6fjcP1ef/veMqQfaV2lh2buk8tkG3DhlXnndWlyuX1w/s9niC3MEKd6jyLa/yQm96ss
hT6M7kzTqVRTcEwT48zMhy+9qTtj4eYWKkJ0mMwJuszethAq3sicaEcMqUaJJjnTE2Xi4qPKwEs4
EvEU2pX5RlU8Ryhbph1yihAYqo3XY5tV7QfS8gqfcD6EKtZP/nQIauofr5HFrjXwe+BP3xSpaZ0I
kOONRHXPr6RxS49OsYS0tu97Z9qlesijkuEhC2clI+/qZXf6M3IGBVaP/hhS6mPhjC95njyMZYp4
tCFU07QeaMokYbZSzQUEP202TGmLXZaDu8Pg86o68Y5N3oWBkv8aV0IfXdnxAF17jClQfAPtWeXQ
pQ5pidJI773+qOSaPvuWPitbpI8jrlQLSMMk6/2c0REVytXn60o5LdAcEE5xrK1zcTKSyaEhonB1
E1wQNauqQpoePmlp43D2VYd9Yawf1JqtlzYBfsImNQPJ4uGJcxygzmgdpD3ZEUW0fVTm7JzKav1Y
RENebbPee/aQnn2/IyyvBQ03L3HwABujdlT/ZBZecOg5WmzWyvJeLIfNJE4sHRlpUZ2UUz0oB+FI
CYbtkFdLhQJxgd82DUh5gfISl8AjmnbJnZlZ+XGG4m0YPqSMAeCXVimSfVs3jyatss2MncWryMGN
83Xr2dOXKjWSiPGGc1Z1/eJ23YOT5cW56XH+dd41lYJoC9/mJdeJ7e/ZN4mu7B5rU3lYHn3ryUmf
kTp2eACy5ItW1cVvLXK/2t2A4WSTwR+LEFkTR4v1dsvT8q0xyvJQYe3flDNpRN5S9ofG+5R7A8s7
oY33/KyyAJqARb+n9s76lzI/lrZsTk7a/Oi7Xj3IsskOq/aRIC3srrYzvwXa+4y0H6JNj62XXz3d
txUqy3lOwHeLOw6qxR4jsEuFIt3TXF/BdH5UyCC5n5ZHexUeT+OVTFLGAfgJd4SLhLuYieC0ufrx
n1HeseOP3YlUky92U5khthrn4HmFcfa7+iVYil1gNEDgXPb/YSgr8Cz0TxJN4TMHyZe+jd8N386Q
r/rPCy6pM4KLT1bpWCdrtld4gXkJct/4ZC5p82wJcaTc9qOmg2d4Kz7tpkuOg3bv6RQljyNZNpsK
/ndYoEPfAw8171tTm/elzK17ZZYNQk6JwEeBytjcvnn7M1Pt6Hv/pUaRbUhXPaXSTF+mqVA7GP70
30lf43CacjKpq+FJB3IgEpzgU+IQCXQeG+mcm3gW28pFvh9UstaI+JkEiHGiO1Ine9A8VouhV+a0
MVaMyw3Qvm1H+UMqp/saxCIAKlEtkdfgeaEtiiUCnbVvMwPnpTPXwv16bHPK5zK2QzDS3vU+fk5X
66s5f82neIxESfilFMVZ4fzlPUgbHoPZwOsSo0etOXqyYJnUodu+R+zK08irZZGzq4i0WU52fnZA
aVugRU8/MtFcfYuRLet7xvly02UObn8ZRGP/EFCQbaZ5AZ7RFekPccWPrYax3OVwtMbUDQ6+wpAp
7dE9msnnVhM/e/vAc/S8yvyHNPyrc27uWHZptazX7IlxAvJ7+6yZr0LeFkPwljhVeqdDgg+Woh9h
LwwvMDhgTpTDVSl9Wpo3rbsuDZSz1t1qoevV+jqUo+6fho2D0STSvrWBEWIxC8IPhNsDukZL/wQs
hFvzbJgszWZizGi3rGMlUg/lXlkeVU8RYi/uyzK5P9SVHpm7t/XVep262dmT+PI09XjoZ5br7ezM
D2gH6UlpVMiKyyw0wdhjBn0KxWmkBM5pY8zvUkEEsicGYmfGn1Un5yPa+JOxTsyqOKpHbuUADaQb
jb78l9MXRDfZwYEuHPkyo1wOhb/PWkq+xRUT8Ni+BFgSfGox0jxlOJF8J/k5ys69axZe8ewY5HoO
rI6UZEgy++QedBXM2yrAKmjknLJqwuKqJhYHqtiEKKdNx8q5gauwoEidJWVVeU+jqcBaRQCJSSsC
M3LwWWh8/FNpvMy9ee2AbMiicbcB9C12jSFhThY8mAUNqqDs3zS15DHPaKxbQG08vNYMzWJNYMt2
nB0iSJVZ7May4nrnCBYnTOK0enDqAQqg7NzIJV8fhXUEHqb2dPn3iSufW0ZaobMiZzZGhCUj3p0h
C7ZjbkraIG66J+GeEruVUc6ZxFwMnETeSmPTEN8yyyYXpezvcdjCoJ8taHYNeIO23DNS8ENcMu7W
nn/QmjOo1mjpuRxD6S96CfWOv3YfJk2iCqt4tHTXls9cDdu0ffcKOyXM6mlNkTivhfloYa3co5zB
pVr7l6yS4tjYaRyNBhyoZhrDpukZY1v5trV7It3tXCMWr0jyNJsTdD1+Nx8Wl1ez37Tuz05W484L
iidBnU3hA0DUuOaFAPlNCPbwLXmI8U9WgQk21AqmkOYACtZidTYN6xJM1DnDCR3NC3U1/xjDlMKG
49s2T6QXxjur/a5ohh/cYDo0aRDTf31OpC6jwY4/MBH+dBIS5HWMJp6D31uGnmeDcwnHSskorfOo
g7IUg0zXyh0LxKfUql5M20+2iRt/m7CHRbn2693c0yWYFLqGgmV/jzFNREPlHUpTbINafI6T5FvQ
wx1oBebz2vWTCE+PFTVBxqpAtYrDjT0xZpgq4gj0tkYpM5eo4umwK2FfvCX/PKSCiUfRP+f9+GOd
sScGv6aM00LH2MnOpvYU11jsmO75OU0RXBer+XXtM1r4GS4mRN0sQz7x54HOtmToRF5SFScKeBgh
P4L22uJgIo0DqwjzvquI2Uk4poN7yM09E2F2vHJGnGUtZ4sWxQ4Z2SdnBo46KXxPbt9eGeFUQw6H
5qDF65YRhBEVpfsEb+BtMfFuES9n36Hi2y6uJHjDFhhylZoibDcsFuJ6exu/nHwxo77vMFUt0tnT
nKblYZ06GUN1Ewtr/NJ9IBHj8fDVhxkrG9bUPG1Ihm0je7R2hUUTaKIeD8hXDldNI8P0d920fiJu
8ylY/T086uGghsm861rdbVu5zI/aPOXXgyTNL6gZcJR3MV1tBnFzjwTMyl9mSvjT1EQC7Vy0cPS+
E0HOmRTfaoiyhmSayQXI63byzsl67qBu/eYlw/Apz1LnwU31w6iD5MlW8SFwpuK1DH0Gqz2RIecJ
nCuN5RYagME8eTI5xFdy0YR909LwkmY3VkeElu1Zdfs6cD4Reffulk17IN/5QKi799A24yagT79b
s54Ig5LCorIpnyxVPmSrPlWjmF8qRoY45YbXNTHiUypr/yzHlPMV+W4iiPfrKMGIeRyU2krltJwE
dTC437ECOLVm3bZRLuP8pcba1/ncf6P1qYwnmC8Si3FBVpOWyYuzZj9HYOwRRXN9XzXzxRn9ab/Y
otuabfWjXjUlRq7UQRj+O5ItGxeFMD9j94xJPBfYRQqFsTzDOul3DNxnyAwVY3H4EVIGX5rrsCO2
kzcxN19IDbcwS07JgVPpD7vht2n0iLuhqhgZrWTyDbmHbXeACN241iNsH3NfeyBLOAEOh6w1dpbe
AurLdnUggeglZLvXOOwDWk0hGWwmo2CmRKCx+1cnqT8ab/whO7PYD7F17zSufxaZPhSoSY4ASVsw
iCXknUbsbasEuOewQzND8iOVth6nCQAUNX99Uxc+UIgxgQ9t+oqe1Yj5rhPfmUdDN8m7Jyy8ci/8
Mg8XtwN0qnr0h/UAoMZdiMI2ApxIMW8P3cvMaZlwzfIpsaq9K6hEq66AEN4TPszqNgJu2ixxxWlL
dvY2wUDJodfaj1nwPPaOeRcnIt0ks+9uEaaGqqvua2dKMDMVZE4B/dQGMAyIKowlmYdbaWXDw2TT
jdPF2+Ez+hZr3rkUcQR+/xadQXE0WTlDP2MoSkO3wHB4XDV3e7xJITXTheQMTUcwUrk6EOaY3gFX
g1ZfMs/MyXH63I7EXZtXSh6Tm9BEl3oN86Zf4OmFrcYVxKcn1s7G2BfqFXlUsLrtKUjzE9bOY637
r71XEStwnQ3iJ/dDJ85/LRnBrO0kvmNfNQ+jv97JcqFC75IkGtSyx99XnvtColKcpbfxsjQ5GkZh
vMTd3i9guWYeE0OJdsT1QAnUPz1c7cncynMz4ItGogKXxED/6Tr2oSVdkXfpwag5qgos0hXqGSwe
/cEYvYzp2USzdQq2C5M1jCQwMt2WOzQFFEMbNN+YeOLi2UJr1lFeK1DlIJ7HY15QUBmURYnNSBx+
wRzSG6dA8NJsl1UUnwm0F7svAnzwbv6IiOrVRJW2aTL7AnjEwMPKCS63u3hvgcNzv4KCtkifoJaR
zNeNOf9Gle2zuwbmLu6dX5DPyCLwkQxa2QFfdMIEJLtuG3hc2mC6YwO96HLYS8rSB4fIMKb16mz3
BDqWboKEdmzP2sU40gHFEA3xlropL91qUX+CLKVzAK9oQEu+6ZcZvByYBQ4lKmXzWgB/6u6Tt/Co
+Eb5qTXHdgeGh365qU6rSu0INwS7vXbWy8iVQ08z4N/hR7dK95s18MnxXBKGatl4RBdzSOzhIILO
psI1rJCGRM/ogdo17wFhehKPVJAgu7qykjGEMUFZ8IzlVtVs4e4tj5NjcuiMlb/1x+6MagFikFwf
DbdWW0EVFto2QLDVG8BywA6/9BDb93rB4tjb3hwN+UAJKvz4rtCfwYco037wGiiXc2yqnTejIEm1
h6G6Eztb0nZfZiY5rWZm4lf6OUEq+FKB8gL36nEawmBMJkTYziO8Xv0l4/KFZuKsgAH6KE+C0zQH
n2BmfrfG9MC5cGTrxbD3rw+37+k//4/b94zS7NgRxLzxST7YEkD25ebouzn8/mkvun16++btQ+dB
AFHKhWnc1/2+QaIZd5g8cxvPp7Fa5Ejfvv7XN71rQlXH3oXX6vrp7U9iksPzODBkJ6CQ+nu6ct3j
ol+Y3vOvVfV6ihu2yeIWHXX7yenN7XT71KxqYsXN9He/YfdP/9c1heRmqvIWzqGZm/+4BY10/Hp3
Kw6jfgJaJJ3G2Ru22v8rhOT2B8xrzhBEBT+8hZDcXq2VXOPLbp/ePqTXX9YbiRbospxjPYbjygaA
Ul0v+8TjX1bFcrgZvhirvnQFBvRbvEVQoN1zXVqh17iU27dg/EHES+SLrPKKFRSnf1LgwszosA40
4ddq3wjiDHTMmLWrknd3heB5/es3tHYr/X5v1a9KCronV98qqQVeeFPZ/X9c++vS/vzP/3gHm1JH
wLj67MfwRzOObTGDvl2qf/owovfh/X/8vJl/Lu8Vf/M++4Eg//1PDp7//Zf+28FDLrJF+rsFu8DB
EiKQgP43sd38Bw1p65pMdW3LSRdVco1xIP3P/5D+Pyw/MKG5BwKZtXM1TFzXouv/sv4BUc8UHvMx
75+09//1P/9kE1G/ff0ny8z1h/xBqIsEVdB+ksLjSI5pBCnqn+WT3WzMQ1cq62TE1svQd819vOJy
aIQDaSX4PqNBvDNHgI1eOZjbBiv1Q0+uwylYrcvtK6I8/LuqDJ5o/8knZoBfu2adTrevnBkAgcFB
gvos+SEr82dtq6fGMOSZORsCRKvF5FHH2Z09udtxwY4NYM6hYdl0G4Oj7GZxKusgurp7nmf9jWGY
e2Jm8kyLI3mw+1p8ov0p2M1MdWd7/nxsyLfgWj+qwZifa8+lfHGvT05gIgnqxyo+Dfl8IFiH1qM9
uBcQJ5WdJE+WAzVkIXOSQ5aCogo86t0lq66a9URLVkNlm62aRzmnS4tgaJvNNeaCNAZP4Qn5tKLj
C0nRfdSxbbxA0nsXyM6eZlZdJNAGL7r74QJLePEqOe3XvKTyp4jFFrK8Jfj2OYZCmfByBypP5faM
U+bTYDOxKlle2JRM/VIl7GudH5z9Ed8yJ9nqGCOBOvD2MZETwrv4i0Y1ECsHuFBOk1rqh1ZCSqhp
YliDoS/NSEavTOqfUNC88zip4MVf6X3ZNgxwTXNOFbn50Ngx1eE1kj7T0OxxFOqzO7gvrpnGe5t1
CsGnVT/UDdHAXuWe52EB6Jv550nBu0+FE46OBibNH7/kXqSNpH/M7F/1ahlZGOSSGAsD+y6/HfVa
4j66pKGeUidhaoHVpfL08wqT69mZhv3i2sMFIMO8NQj+iThMOU9Bae21k+fAk4y3cgGMOwzIneOF
Y03ZfYZl1JzwJlwnZe0z7ciJsD06IUQwMwMo6C3Zs2ejK2OEScz51s/Bh8jFtB4VqIxw0mR+ezUB
AIt4GK12+nd69D+7OK6ab54zGAae6WPWsn9/4HxFlACijR4TEGIilnUYeLE+Q60EUT9mtHvH9Ejg
2suQJtaxztQ3Qo1UlEpqUCshgOcPC9bjX01zNo6N35cAnnvL8jAHSN9Fp/ybr8TIStFCQkpw8aXT
sSwqIEUku4RlOz2PAIKOpiagSHWqCP3Rfass03iCK3Pq6Ux2gei//Bdl57UjN7Jl0S8iwKDnazK9
qywrVb0QsvQu6Pn1syJ7gLmSLloYNFCQ1N2qrEwyeMzea1cpweAhVSaTcu8GRWwJkiKMPkZrZFDJ
LMYqxneXzw3KTxq9+N9qMtXZ5fvz6S5wFzZLDktkkGtTD/J/C0emG7QA4Rr4kApYTo4QBY0q7Cr+
x8hBjxX5PjJ9ox0PZk3Za6EqXXV2vzwwQbkMfbEH9ObSLVGnlrDBczYF8WAmTKy6nLFHNF0t/dCZ
YfFVG8iO0EPN3TlafJGQll8iNkWziKH4h64XePoAES0TRAMJ55JpIrqgU8oCow7zoMdgcClk+WzM
2gc7bBSw0tzYUn/D+U7HAI7CMTTrtkimdKGIAzsdUUAg4CfP13gBUlKBlEdTqLPYHJ+m2kj3cccu
KEoRalmIWhA2kmQ7/ixCgnaatH8V0uHmTkQbNKaGB9+PrzM4s6AHSn4Cpnx20pTdbfFeFB3LQbYE
GywPHYMq8eUelF2Vi7PL+v6T60xyPXdYitMR6krhg43umLu5oM2DuIvXWtGi01ngiLQQJu9qf5mZ
4MFdalGjPPCSqn08V8RD4GfB053Qx4zTeVp6YxOi+MET0+BHdsXKEMN310eSnaSVFpAGHAgR0cIU
MD50APixnTI4lPkeYkp7ijM6aRQpB2HjgOg7+Y7PhMmnA+otj2AcWzHg/K5btMDWsnFdMy8PUnWP
SFvbL2SGrNtw/jTECdPFGRXYYEE/ZZ6M4wUi3Hpq6TdJfwLIWPubrsXDbsUWQMtlfuFneiD94dly
Bh9+XDJckERd84UlU95P4prTP8C1pZ4FcLEnjRl4p28lWyOUCaEbbwMZQQGZERAhZ/KzXKkjF8TW
YVR+d8I1sa/IYznbIeJtQEzbdDRJG8kL9x+XUWQnD1L46NG913/MRv6crjwz/GL7MzGMyCRoN+Kd
oNAk/uJZU9LrHPnQxQIn1Rd+9oR4KXbQ35d+5e98OKdg4aQI+t4bdqg4N1XdvrSdmJ48N6Uo5wkQ
EgRymRULyZrKA8ukfjXVCEqU+nTpt3f7LuPJb1pjgFFl1ohGOHwxLfetIrhppZnlTmpWsmnSqjrP
cl2LKRBtM91yELPBnJVXaN/aOkRxsAnL5M0QrNMGp+Z2AKOKUwQ6mBujY2rngTRmWW+rTvibuAXU
pQ0JMVwGtYDHuKzzwmxblBlEN55SzSTt50iyeGyUOavKH6lJmLQK3Vr7sAo280zgFBTl12iYv1p1
LzE8RLdU+kxrlFQ5YR04JWXC+DH/8NFdc61x8jSL/Ih11KuIRozAtuXbUPqvLYhboF2U5FOpMUpT
70Ml7ZOeaui28Oun0DN3dvji9p+lT1yDLW6dDrxNE5OLTJvxEsJKD/14t0kdY9/jFzlXMRu5ONfs
3Vhb31ACWFfzW7EYFTVDse6Jd0HBx/y34FpsoYO3bLnahI1FhPUGeewtduRelOiCzGFMGPYAXlZn
XJ2xSJdqUt665rmehu40d8n+vqpFjtKgH5Ef1Timew3vkbKeSb37YGPYrFmuqozi0lulg7HL5lQL
/Nk2Dxh6tADQ5HE2nGVTjxAnwrHc2sWTHZrutmeVjAXUvsKJJg9e3ZGIKuFBxdWVQcqxbimoZOsS
fyn7K0Kb+nFA5hdZizzXMxFXALYbaCmRw2C2+1EYXnst+n4r3B6Mh1FfQym8m69H/s3zZnr/CC6Y
NcLyHMz+zLC24bVB7yvMo9M4H1AWqxU+xezJmbWTpQyheUQJWyXxofPrmfV5Ea8aDfkPqQovYW46
+7Iu0Mgs7rkh3Adlxtpl17Quo5IYxpm1frsQaEikYnzKIL0V3qKfYJzb27l3f45QJOlpM8X7R8E7
lOYPtF3pPptYqltisgKHocOWkfCypioJoVrb5TGPPGSDffQ987PysckSBsRV9Q58Nz1Ks3+Ev9fh
PBnEVea2cUr6RVtpdSfOdA+H3ELj3SEqF23HSiHq6q02OteqvGZ6kiJeKFcmNu82V/YPZW3sLAsU
spl/0ZZ+RiZjIjJe3OjmRv5lTnQKMqINzuz/RiQgHQ+jhzKe5nXcKj+93nCb9EzwF+VDKgnu2VSi
vo563Fw8zNVAQUc8NhYcj46bECaZsUGWMZ8Srzs7nGlbbxjTlc07FuioMEFzde0aHyAPCIvxaWO6
/GwaN6OlQXNjvANFOsWOU4bTcNbS8VGrECHcfweNk62xWyc7HjUlWx7Nes6NmOiQRQf0hr++BO4C
PoMANxlma33gLBfRdIAKHz4SEmHrwA09L/xU1L0JcK4BjDnpD3dj5JIa/maxvS+5W7M0ItVtI2fa
kgEhRlBG1ussPxBtd5tKHbCJOmr7KK03tOZ6wIIlOYh+/gwTGLy5BynTqsV2bA3G32lLqENDcGaM
vDiI4ydGID+YtlanzNDESzsIjN1UTTklLXWL/C7SOvA8V6BUEi+8nHRfZsmPKdK72+DYB5Mgb6Q6
4MqjqHlta+HsEqsboGSF3W5s2mU9qI89GY3kuozTWzb29ZqjSEfGGRW2f+3wB0B+emAB/zPRTWhH
MY4NrlWLWc3jFMfXoUXbPi3iW+TkJ5tB/c5E2aZxk3ETEuzQ4QlTb+4MxC13S+2JR5fFqvsKf4Qp
/DDvLaYna7hKy0rGuXuw/eIdvJA8EV/FvrEpn2qZ8QScWKpWpAlQd9Z0YdhGybaHYM8W7GrmKDIh
+xnM7eXW8CPztSWzwJfQXhDN3YoJccDgpMk2rprydP/Sl/r3iuH4lkhvGjCJ5j/uAJgPIA96OFMz
f0NgLFh0yQVS+vaQc5ifZD+pJTnUhoEgTLs6/9NAMhRensp8myS2EeBtsQ51siAkWJZ+jamUKwwA
12qWprUJ42LaxzD9Sbs3IiY33UMuY2JDRpR7bk06F7aDNChm9hIL3Dysx36gDcPIf8rexoEoeUhc
ZDUTekM/6ev3+1V5N9EOY3wmJeOBxVt9Y99dBO1k11t0M19jOiT8FZJ8HKkb29Gn8mbjVaP7bz4Z
dHfBmADdobom7hsiN9Azx/rCK+PldTWceGr6NZL1YpcOswFOfGbJZI5HVx39nUdISNTXDb6N7IBZ
z6ENrdfxNIY8t7AfViVBJ27J0jiMK3WlL3tfK74yuGwR6K96cuiu0jvMetZszIzSvB2cJzaBMEy1
/BShbZ16Qz9aMvlhJdVXWlzrNLWNC1eUvgH1zCZV3uFJpiwis5GkrNjMPkgXD8DTkmhP0h0POW5l
/tzZyW6u1k7Ykx4GVn3V2D3UeuNgYrk7D73xFZnqQYssHyGjYWxQUENNxy7JBts31yRwN+shtjzY
6dRWthcnaxyjyF+xNGya2Hskm0upq/1i17ZDeLY/PE6261iKJ5NBhCbg+edhGW31yjvkdlW92RUD
/LAkHWuR+EWm6cPo8o35WHWOt4dGuuyqybj6klKD2T4BEFKp25ttQrBGwLPCPH5zxaRf8yGKkT2h
9y2RxJpGvxwSneI6dKL3pvDkM1TM586bd8yWkd3Oo3s2ebM2NPjG2kjVcDEtQXOTt7xrLesnn0rC
bjQTa9TSxI+SyLKIcVv1Jdu5FlihHRePfZO+sSBDbDh0Skui7gKfpClLcAD4RfM1zFrzbPcIIFvL
PYksna8d2sLSu+QjYhv28eZel1p7BmpwqfowO/HCvgDmch9tdDzkcBF0dFc06dTcWxLjcJlZt47I
PKgWMiZ6Q2l/isR6o8p9xjc6uIY8TGWHgm/Mzp4NTTppH2ZhIkZEz3jTGeQIqPBHTOdEk5Up4S1l
Tf+fXzDt1bilMSkTDHiyG8u+iMxGW6+qudII3SBOo0seuvrWdugcNMnwoKN23xS6mezujlWG5cGY
eoA81BcVhWtZ2QPGBX0jU2PZ9F0VgILW905JU5sa4/fM4E4aB74F8rfVZMfa091+P0pMXq0auyW1
GnwtxALdhze+hOFHwXPQKvbDsgLTG3pZxTnlxKdkSpPT/VcksrI7SfIj4i7Y/FWtrWKvas5UaJ7S
6j4kiZ4+MZ8sH+y+oEPjIAiitMLkyZ+t3an/YiKFBkrfZwQsxHJt9jSPpEtt3ciokfeP4TmEKGGs
BjFRi+IfOlHqw4IkhixA6wjKTF/Co8TPg2Gsa5X0OP22OKlVr7SyeGIASgjN3IuN0WkRILUgQZG+
tcrwPey74tzF6s4qHX9tKZB8b9NGDG4DIFsa2suYlZ+odPtdQrQYYTMkWXFJBjkJKJumTuYHUSwS
+U+YsB9sihPQ5SAyp+xJq5Cr5SaJe0BDCb7zxcmLjeJhVEMvbWKXNaGeJ2op2iV9hLNyKm0yhHgt
WqLHL5zSy3muou/n0UrcZ71x3ee4kRwJonQO8YygUQLjUL6k9LGaiV40zOGkVzmdCot+b8bqYIvm
o1pYuSY2AvfaGdCaJoVx673weaBj35q2n+7zGLMEAFAN8ZR3uP/QqZltqwi33CyNi+lJcblfK50Q
B7rhx5Fa+FbXuAfvQ8jacLLTwihjDfb7ewh5bkWdnO+bkHySECBoOd7ovlYR7rojsYwSzq03Uy+7
6ZphIGVwq1/i5nVxsRKROZYRyOI8hS5VWmMjYao0fSsa3zo3l677kS5xdU7IHQngsnQM9wwevLJI
d5LSiz104p4qGxHY7AMTR5E5mOQpukV2do10CjIPIbMSqq8jrzOo4PmRRIK81Cd2Kmi99oW0x2kv
pwzdhlyujksGSIz04FIsuMItQGtXcLj4sAGdX0w9rdd66zXrchkLa5WgJFyG8AnwnXfOLEvucw50
nrb6tENy+KNEPHZqxzwHs0OblA9C24W9uS5TvzjlUxcydiXAYsw7BCDqi1UZ3W4Zx2d7MNzTMLIV
HIqp398LEA9h5BLJAuHOJI6m6Pjmi0AlBcOxJXdkTSgA54XBJCYV62UZf9R++TS5DR5jzVSSgy+R
2VZUD3W0MXhCQfKG8Z1F+5ahB+A/0zuAiCz2egrPc8BotrVMAB5heu3brH3z8+ZV1vqlF6P/WhYX
A+nJysb+eS1KgWRBS7b6pLl7HhlskGdO0CZrvdtClBn1rvfYuz47aJVh5SMvtr3EPDWyfpCxXZ2A
yn02a8H97Y8XlL95QHAqlniLXbpdvZAnuL03klUL+oGx+ufOY6DTtso1WxBZZLEZjTJ+/Bb1P3qM
6kvSLj+q2JOYfz5p07JaHEfhrhNMxDp54h7lTkH8TZBC0dotFd6TOWeduVTHO6+CDxlL0TQcak03
z5U2PHZoqS4INT7HiTZSefpf7syfAlWGKqUnIqd4jws2CulGOuE65Cl/LBFhj8wUUnp1NBLMm0Iu
2iICBGwxzu5Z1Ww5aNptzjFO9FQXnazERvZoG82OPs7YejU0KOSDm55K+TWV6DSEA0m3MnXc2TX2
OZLMmNBU+ub++VO6sdTUFqj+Vv1JG7py5xlE/Hj5kG6FI6mbzbe5oAibixwLg+DjcCF1RBHW9Jz1
AvoxjKx5a17m0tuKHtmZ5pcWTQVNvsyQk+P1qs8aQQIZz8qHeEY7ZoDYd0CuUQlON6wBa1S89Q4J
UrcunPnnaDjNBU/pqu0Vk5xJJ5YU5OOxPtrHAh2C5RF9ySwpXccjB6Hs2VaXprdSS9/1ndElPVDP
Q8igsk5MSN60M1NNYmmqxTFab3wAETLglRHvaBNGtNwFk7oslfsEx9kK+kKv+8OxDSHii4gpJpVO
ctyYQo8O42B+9jJ9uUrLeSqLDNQoclw7tm0+Wr9fmRrTva5Cq2m14XfA/2v6YZ5ZeoHlNmnC4I45
CUvGXCuG7VqQpcDaGVnQZDAZ/umWojlreaQ99yx3nGr2/xmm9GHzmbXHUz1lw2YZsCsVUAVSzJ1I
c0qCu96AkFsHKGnjypSUVjhMvpsyOc6zMWx7k+6i1DT3aDdw3kRc7/1FpxtwS30fRyEBZpW4zY0f
o5RliU41A06/BZDuMLZxLOY7zN/7TdHgZ+rrsdxozkc2tiYqBc6d0XDxEY7NNqrtI5WXtc3DlNgA
9EokIDMKSoVFtGsDBab6EmOy/fA7+6Xi5FhKFlFpeDHnoXzUl2gN+RMcctb4tJmifvcMlKGuDxC3
BE2+HuDHkKf50tXCP0RWl5ymvgWIPS5QLor488Q4K2EKep/cm1zXrkWwodklT4hXsrW/wO/raHN9
5KIBcVj+2+B7V5kt9A4h0pdBjtqpr0h3vk8kepMz3E2ptrx0GSGNjnI/sv+Kok8phpG9C05qhQuI
ifdS425zfXbhlhkefaAYHscXMy4nfkYl5K3MxsQDG5Lq5ph9/NzOpJePo19tbFHXJ1d9sRP3kusR
0lZVtMTG9OhWLfDL3I1OaGUQ+Clsrxd2IONFm/K6veaU1slGzQSwrvlOdrD5rYaj9uyrL6WjvTnE
CKmkHwIh/VG/VlBu+5ijuuvEYyayGBH1T0/rTPxvw4cZSY9phkX31LjLZuwMNP3ItLHSlzdcieUR
v3WD6wWcylxHxyV1PnQNX0CFIoLpwRQ+tmPyief/16rp/OeMk4t9CQ40yCkVlnIUnExt8hcypQOt
SxHPpqUaH/nGrmZvuqpRjlG9DOaneOm+gVsA8T624mikTrRGVjztpowEMp/MkMLrQRl0ouU57hQb
cA7NOp2q4mXRi2NjeLDVNAIBuqln/xuyYs3qyn6lBNqTrIqIFdPeZsl1YAtA8HIDxwR/M6FwCHZe
lO++SH3WBr477Efb9W5dWnzIGhuSpxsvjfWdbEalXnX125KiwxmTfNsYJP9mlakCS5mCmUv3Sp5U
iLCuZtghoG0Jo3rVPS5n4gnZaPbwV6Np+Zw3DuId+zMGUIdHKqJ2NyzsjRgnzL8zBYoPALlgGXjU
WyTmzDVNQ1/jVGcdyZaWuG7rFjm81XmuT59G6CNhttAOMnU7e8O01TlKP5e18RSlzG6yskbZNPJg
4SPSEL4n7W2wSCtN7DN3h7hgNerXYdhlW1xmzWFJiETOiZyNyth7miKfzNJBj7ZL5uFtnwgtwiny
GQ8fpoyhidYix8mHlFc7Diru5n5K+h0VplMmgLPDpn6v+9w7+eEyru//lmcme1FE6qlVnh2tgk/G
8jGoF/oJHIzoUOaHvqBJS/tq19jzLezBl0VabFyGHDYE8dw37sNkx60esBbTA8uz+9cw/tJocxcY
Athe6DE0oSeSa1ZY9cWyZ+bUPrU8Gks4FbBPPtnV9zmOUnZtFUPw0MIgmzTxKeohiKRpMZ3IMSQP
t/Eead8YwrICXLCFb5xisS4lCKN8DIkL7VOoHparowiXxZkkoYyVDbzLZEkpSJSzaEQYirH2p4Eb
7b7WzvBFHiEev4QdTiRv/AR59eb0aMGgKy0kBHvf0Lcx/U4WbxVLs3uenMY/Mcy5Yab/PvZl9xSZ
Gwb4EI2Ve61TPrYBQ9vEQbWWWNxKQ39xIgfTgnK/Qc+KEGT6xCXP0QzYYTIfcJBvO+Wbw3LxkGKk
IwH1kCpn3dCHcuVzmTuY7kLMn+sYyggrYVqJBmtehUWvU169HtOe0Pa68vBNeGNS5eqjv0l42zQK
ERx/3t37N+4lVkBXeQKlcgfOQ/Fd6PgFU8odVimO8hEK5SgUWAuJoAoDlu9wLZTvsFAORHn3IipX
Ig2J8ihqNW5FktbTrRKPKx+jg6FRL7LwEmOgudx/FeF2zJTtsXMmLI+mMkOi7/g84o4clU3SVoZJ
LCkRq32+3H91/6LhpzgOGBPJLI6ukbJfTvgwm7sjs70bNnFEtMquWd3/DEB4fB2VnbNTxk62rcjt
lNlzvPs+TWULvX/RlS20R4+zuv82VKZRqeyjrrKagjgDm6jMpREu00zZTf/vz++/EsqWuiiDqodR
9e5Y7ZV51cbFaik764ivlQc5R6yyulJDIhZX9tdUGWH5+8kuVuZYU9lkG2WYrZR1Frrvh4HSC1ER
rlodf+2gjLZwoKq1ocy3QtlwdWXIJfJHbOA4jc+ZsusO+HYF/l1HGXlnZek1OBHCjnkfs/hbwTsb
EF+wafEBJ8oQbIbOx0jntaqr5LXCM1yOyZuJh5jOn4wGRpOND3gsahjldLO5k8p6rJitQpmRCwXW
wJ3sVgXr6fF7Wb47eJcFy79emZnHBh20JGDV/ZTjdU6U6VlGztlXNmh6O6o2ZY2O8Ui3yqxnuyTw
+NBCFyZnK0EXR+5rT3QHWXtYrWM7DqpM/1IqE3b80YuvrjJmmzi0q3Ei9r7R2doo+7aPj9vEFhtY
g4Paus81rDjYvX1l/J6GvaWM4JayhFvO+4JDfHYhkC2iQFKBezzHRc6jWF5tfOW0rT0uc6ns5pYy
ng840ENlRe/VJDq2+8eQkXjgdUTtxHl/1faTsrGbytBeKGt7StGoIa0MUEKfXWDeSsPwXuKH15Ux
3sEhz0MjYHRsr7yWv1PPVVeImV7Z6kvs9cpmnyrD/aCs91roBKm74XXYawKSJrxtt8n/mk1+gXk/
VoU0Nn5fYOgfcfbXBvYjjP61svwbeP8N9nk0Oeb3BSoAdd4CHd9+9mvc6kvyfcJZpjACvQIK4F6A
W1e739D/W6tKYQdi+APQ4K4VLlt2x9jeFKJAz6Zm68jwZJiuweLDxxXgzQHyG6yBjf3isSby8YBu
rViMgQsHwc++ZwqLMClAQqJQCcyOkzWi+n2hMAomPAVHgRVmhVjQYS3wXz+PQ9NiPGtORooNrC1b
Sd9lPcdGQhgGmtoNvkJGoJimcBFh48x2kwI88Oz4YUN8oGzfGplOvBEsCE54hvHxFlkon4DCRRRw
IwwJQKJYUN2GLJJMzX30FWQiUbiJAe5ENET1hj7zu1BECsgUeFNKPInAKnSoFR30CheKhadwFiwr
PaS96bpXqAvSZ8gyhn5hQMFoFQ1DYTFyBcjoIGWwlHxXfIcaOiERnLHDRVV1nkoBY0HfawiC1TOm
YoyiMBy5AnJUCs0RKkhHD61jUtiOGH4HPSeubIge8wDag84FyAcJXgCBYZjN6a11VE+a2SKoG99f
M0HjgWMQZ7AyW/nsKIgI/OIyBSoyQBfJdDAjpQKOLCqcEwKJVCgSunI4RQpPErlEBytgSQO5JDMY
Nuk5kW/A1dDUAWRoe0TkdSA0Eqo9GCshmDmCSP2Nm7DWwU5jcRCW7MpK5lu+MK+sQ0taWGV7dEiG
HeGsdPBWEgVekQrBUoR6GWg1cKTKDIqaof3iQDgpwldMA/u8YJYihYzWLNyfewV5kduisr4VUc52
Zf6CsukLxgRYgwoOEyOoyVvpbMdQ/2hmRj5MMMjnNd/6ETeR+1L0gGaWkoAYwDOu212qglVt6DCI
s+YiKEW1tlW9aY02pD0HwP9CEa97Y7Yb6g95h9x04G4auDezAuCA69pWColjKziOAyXHgpZDY/cp
TbOvIgYAZ3MYl+SEE3QV76C2v8wTMRzhu8FJtO5YR20xKjzpjOtjj+Gy5dH5JtlnEFE4H2vjW11F
b6BUYMcaxGxnpKyQXPRR+MUPd2ihXFWncPAOUS3fC0UJWsAF+cz6KonqnOEQwwiQQn0BW2jQhptQ
tKFUcYfgqn4tFIkoB0lE81GdmZd+Rx3wESlqkQO+aABjFNo8cBvARqMiHP27PE0pXX/Vp1qQTPgH
bDhUdf93znBTFaaX5nV47IlnTGbvU+3UYDVLpFfxSPAHbICSsYSyZPThJssxiGXaJaPRX/cuk3kr
c1rEkrgqI6qjv7y4X8m6SsvnQh5F1+sg8nUJaPxVPGuFS+zG7BKOaevh8VbjLwcuztaNrQ0jeub5
uX/xzR4kHmb5YPBiF98WgY8sZmEddvBVQlqUQpw7MDk7Y376ywv8L4BZ13F5eT5KQ4P8wF9fIHAi
p2+hKx0t2rxoVYEh3JTxNiOFZ9fwwmGejViTwTuy+R/RN8FsNMzq+u8v4w+NMW+Tq+uCz1GYnn/H
sP8HGF9YfatFSA+PqGlYUiwZiUJgjQr7A4Qb4iX1YdYAxMKKhLV//9a/crrVJ+TppBz46Jx14bm/
E3abyHdr1MEOYVqspFvWhcS5eRt79PNgUT9xBIwOhUzlrf/9Gxvqs/8/tvz9Owub85MrV3csGOG/
vvXCI0q7zGHFY3BrHpB9HbtRW/s4rPddlOzmkZBy0U4v5eL9hMkvASLd5nu1B9CNiWHys5hySLr+
wPytnEx28P0pTyUR4nb1pXAo4tE6/E2eav6K6r+/bFP3dM81TItL5nd56lww8vGpjI9mL5mvaMtx
VAqCiqXDOjOt4UbCEpsC+I7e2lrMJgiBBJ4R4GLxxH+xRZWYjkZ1jjJ27hox3bJv8X4b8rHu6u7U
E1HWS/R7LsRZ9saIyJfvxej1u7FNWTiwmlgVCC7g8MVo5VwH21aLUxJoK3HvxeXOZPz3T+rPqxOO
GQ2Zp7su4dL6bx9UVWLT4512jj1z41XLDbzScTA2Q/+5NakEE8kAmNxGMrUzffvv3/vP043v7Qob
0we7TyTBv14kQBFG1O+tcxS6symXqd0i0uw3tRsSQsPY9N+/25/HlWe7vvAULNnn2Prtu0H5NRrU
ks4xMbQfYE9f0Xiv7tP9TBQ/pzr88e/fz1DHy2/3gE0+iQ4H3AJ0/fs9kDVFw+Sjso9YtN1NoqUB
JfFOtPgvq14NO9SKIKkY+0faU13LEpkXeWNh5TEEvNPJpQvWJaqf7qLRovbToDTpqsYQOqdtkc3G
XdBF9kPUkhSlMcn9y0/w5wHqkQjqurxhhJzwU/z6AcHhCecxd6xjnGqKJMr4Pm3lTfRedJyIX9wL
oX02WYQ5PjB1BFW4c4uJGZuSI44eCpG63LVhT1amNfusM5yLp9VvBkn3L0v5GtrN8heo+H+5nH3D
Z7XL287z/vf33DfGRF9qG45FmzDgt9l22EBN9igADwCPxbpURgdG4VGh/4XG/Rv1/X54cCW7jskA
miSU35+HLsNbvndhHCflHmhKaCXCQ7kzSIyEOP9VrOJ8ER2+Rivt2HUpTa2c9GmFxm/4y9X+WxzM
/74aHgDC0m3HsU11Qv/HY2fQE8iWPnSN3Gk4r5R6aFGanxvXX7xb6le6cm446kPN1aq/3Nnun7c2
QHLXRlDnsrD581hh1+XpEF+Pta6/MxOsUY6Y82fb2xVm/rQkrKBNu2AEGqoVjp5GaJEjliSx8+Em
xj7MNfFVCncPH8J+gEzN5D5IBO57kIEiiJx02CYsLh8mS9yWmBKjDmGg49Q+ZQMR6Db+wN4Y9F1n
A47uYlZuNZraa5REG5M5ywrDiL0tGsnTb3b8TVLl/jq1iqfB7PY9hOUTSwm1+LP/ya71nb1Vo5oV
cxQHTmwg/Wop00Gl8iwT5UeqR09wo1tiKFgUjiIEmxt4XCjrxI2mc5Qazm6cwIZHtXaGpTt/TKO5
11JUSVqRPUmNwo2i9twOcA3QY7LsbOmo0l5fVpY3eOfSzZ+7KLv1bSzozkrxl8vlvzywfR0jlAGO
wKCBuB9m/3G5lAnd40wE9BFShndaMnuH0uAr0HLvcej0kxchw8iI/SbWm0amtQkRT8sXGK32QV8k
y2UWVRGO787o850vRuYEaBlV5qM89I2NQ7PUVjgUjL+8cPvPO97XXU5ZymPfM0kt/fU6j/IB2Qo1
4PEuE7XRmIA3/0niu/0VMumHB+Emz233gks+xPpE9oGBx7vzAbrSPYgXJDSEDLDIQ/kAZzwJmD6b
qAclZPdcMw+EBDJXTN8itlWbgS3fzgollqOaXQP0gEL4n810RF4vtIKQiZxNPuEF0VFM9e1eWXX0
/efihmOKg9GfjE1uYPoP2S2frMJ8nDR2Ibn8JkNEz+spT9gUcmTuG8hteDX9rfbhwb1BZ5yAS1Tb
soXq3uQdfiAtuFhJ3GD7qkPnZRvj+78/AMSfdh1f5xnNKSJMbuLfQ530pgXx6vEIy729z7Dn2rpd
s0HOhr/Iz81V1IE/EipOI6usiqABVwRTjCgi8+toJ7O/nO73DKtfHqmOybtvCSxE5ItZv7+eJmlZ
XMp5Ie7AHg9ui6TCdTdTpctrAvPG6R5JpQcNVqN7JImbXF2U6qXL4i2Jq/bcJyL+S6X756nPS8LV
ZOrEWPC0/L2A8hZguxHDw6MRJyYyU4i9zCvCkX1DFgvGMwbyOtfR5wvz/vng5F1Q6INxMgVJKX/5
uP6o99VrQWssCIOgeP09d6TAnVO3Ibx3O8JTT41QHtqu2SWsAVdjz4cWwpfcROw9152jibXb89q0
sX6IshxOVlPc2OuH/D+9tW7odmkmk/S0TMvHX17on08nh4JCNSWYm2gQfm/NcjNOJqd2x6MmgeTh
ndQByOtn1LFkC7B23DOAhZKN5v8hDP295u+ailvbT4r4rCVP5oIJZXTt1ziSErxY0q+k9IpzPo+X
GGLz2D/VzVQEHHfXzu/qZ06I4sTGEsPRWG+MnmO4ytp6PUO23iyV/x6W3Q99Qf5ZzWZIjhXUJKS4
JYC+EkG4nVoMF5WwOm7CYjt4YMJorXcmSn2rde2D3WAjl3PhbjqD2PMasxCYN0bbKNO2Vu+5u74l
QHIQbrlnWGAiD3L87VKRBdSny/zAPY1JdxmPzEZD5I2aF1SWXZ4mk7Xw/Uvdzd12gKm7uzcgFQs9
1K9mB54QWhxBnM7DMiNBGDZF7xqvYqacT+EWF0b9DnuJzX2SbzSrEwccnD+ljh5kMBcvYPZyiWJw
HE7f+w/3QzRlaHjSveF5bvp3vVrwRmibEaXVGRDuU2uQ/hVNaClcK7pE9ScW/imeA98/OgR83zvp
JJQwklGwp/7Au8GTICiXSFxFnvCMK8J9a9nTX2qOPy9+W9Dp4zf2SeX7o9lNShwyqLnaI9GldGsw
D1QNXQMMwwO81RoWCOP8/7/7bcFtb7nk63DD/l5vdpEOD3CK5dHLsm6rVdYl7wf/lGplfkgHON2L
Z+46YBQrpcoqMPP8o1ewe5Aq/35TGb81OGTBUGoZPAkxg9n6H/dUifVDNNK2WE1rL6AKyjM3EY9g
m4Etst8d9g3r4MThRbP6ea38GovLlWhXrv8GcWMbw3iXpTcSo15+pRBhcGxoQY3QcdIKaiefVf4S
PxLm2yikUw9FV27trN1U02T87aQnVe3X9sniZyFT0TH5WQzCgWz1bPqPigRmXpdYiLaP8dQk8N9j
QHEFHBeYPcy177/HsiiO919l/8PeeS1HjmxZ9l/mHXegxeOE1hFkkEwyX2BMUdDCHRpfPwtgVTEr
+3bfH2hLMxhUiGREAO7n7L12TvpNOUT7zvHHQ1zjhAZ3yyp4XVZTN0s3g6G89H0yHuZFxCgeiXvP
wFNaq3mXpZDgY1K6AMxdjwe9T2go1LA0EMLRBBHGKkkwUFwJOgNwTTMlJvomsmKFXOUpCufPVRVl
ihJQeMY5bhzi0IU3b1d/ZN6gHKJi7Lm/V1NqLsD9ZdYXIZifFtlSamQ7cBi7WCGuibQz/5Ai1/Zd
AHtZ7xI7P60OmIVoSBzyaTGvwVFhQqnmKkvcyQufH8dDbtWYZWR8r30Tt7Qvgh1zUeIMbHOruyoy
mz68i4abFlcxFHPiKaszhMYKd4EQRJoTPocZ8H9HYGejl4BeXLGjhS7Dp9mZ+WG/Qi+I5S5ollaP
H6gZaMuUKbkeSvSu1fLgG5m4jGbIAFxG/cbAprVQqyIg5CVJlz1aEp3mxmOstQRNkPhboWVZ9z5c
15RI9aU2mPLo4QnaplylQaK57snJjBW1Z39TmtpmHp4NXXkz44n5FSTuJjXrcFdjFJvfJT3wc07v
fQ98M1qqTm7d60SPVl7Ct4HpC515JEIrO1Xqk2IUzSlG/MTkokRyrxNXIGtqTXXe3nxfqE9xoBKp
gnZYklRyx/O/TAS/IVURBvelqlRWoTOr/cxzkAfpVcQIZosEBZbd2fZ+tutw21IWAUkDwJxbxBR1
jr19wC6PW2vHdzBYTGHhO5yt+TbsCQYKKqbTngUbq6q+453d1UYHyNBMwD4JwGVobIrVUFjZCZXL
pHayTlaC8izAR7GtEblucW5pi6hm/uSJit6jbz8hGNPX8DGDbZHhh0xg8NVupND/CV6oEV2xWlGG
AkrnpqAV9czcBUz20aiP+rr25WGIuiWtjyQX2mueWS/Agl5d4l1WYRPiK8UVv9cbuVFax9oZgYaV
Lyj2torFvwxx9clW/4JwlrFznprrTprRDhBOx4vGjexvvM1FbWOP/6hQqgmyQ1c+FsRNdxjJHmdj
6jDJcnvhPenou2jCUMu0GPqd8r65FtrYLHMlJp64Q15FGMUXlLBwp12+RrO72Edhe4PQg/EFsut3
Gb6rwWhvvUpLtxBDJ7dXqi/zOCywtTJdx2XA93XUH0aUMU8dGvFFEqUh4iQ2Sdc6Y+TRuNqqNroR
qgtO0yFqCUF6RZJRP0hJINiRG+8qoQJLJQLFaPE9xynmxR7D39pUhhAXtm88ohfg5Ud5H/TUWamW
uo6VBLOXDbsv5s67dBNansXehLdzh8wQLEspSCGKTFKhRjqseTrpj7Dersg0SVUspwgI0p0ZFB6i
oWC69Q6w02sVCaQMTxRLwr0ZcxWqVH4QudEoG2kk1aoGhrBqaWCdbb2imOMwfupcbvgOHWqvMFDo
4Sw4QjxLfpYJUlG0feVJjaJJmYLhJEVYefLyB2Yq9YlSb7qmAOkthRMbJOOazoRADPZuWzHKtAPx
xLiWULLcfGDEhGXFq8553WgXz1BiPBGPGHcyeI4N15iqGtNVW3sUVMy+O/L/Dw92ri8j1e1vsZUP
NxRUId+AkUhwR2wsM3RvSlBp15Ifk2A6uwwQYx4ifPBTAZc0eaGcYhc/cUCTrFFfC6J6A/QDT4nu
+dwph2FVl8EVAbF7T5Lv3BjosFaGe6gzZj3MJEWgY9tEzGtua0wWrQ/HKL55vVY9UZbXNqqA0pyE
eXro0+CY9YchiRysJfV7OgASijIjWAZl0qwksqRjAVd3Ri8L7z1sgr2HT+aQeIjgBsTvm4i29sJO
Qalass2es+S5qYxlj9vqGKEm37VteaDLGB8Vi1uc9CyoZXmJrtEB4YrqvOqJVg0AY6P/0ArvWtQw
+uGBSsj98YOZU+qrS374RZmbK0XFk9agMN9HWa7ugyF75pbPhQqNKn9tlUKfVzUYktC3LRkTg5QL
AVylNIO3AcTZHgz73E2NS1REplsdy14wW268rSJKfs2qdfFi448ksFeDMQVi6nRpfKu31hGqqTyg
341wtjgOGcNl4a/s3PxKjoC+gIagb2rXYtycJldU93wMMfG1QKZNOsAdzi9lG6QYBXCLjbC4Kgpt
6ujB1M08qN3kVOCKIa5gFHglPC05SvWsN6pxYdqCVg0+zbWTBk5+ZK1ok3Rj7VKzJz9MrgpHd08I
6Jp1QdzXBumWuuXvumvrdNgUIun3liHwnE9PTVM4WmoTrQXpjsuPoweAhWGVmDYUuYW8Cz0AbRs0
PeKJm2kZ1l1wqcycikiCoci3XVt3y1HaGE7aBIuP37hL4asw3XsRr8moxks5VJNlJDqRUIEqb+zj
d9V7sZOLGTXOmw1vo7JEil+rALLad+0dldpy1v4W8KRXQ2i9Z46NqjBOw72n1BCuFfOc5eawlq28
MaX8oUdi57YeBHp1ZTKUYmLU/0DOgfswqx4cZ0pzKzRrZzbOBQjnRafGfdWr4W0wS38F9PukV6q3
0yXAq9FAahtgT1w2QadtGaKtm2i0d8Rs+XBmVSIlTGYdoQmWc6DMUFct0cyqvc8SAU5UmPe5LdPU
BnHwioQ4F+dfDRUFR93apzoXR3MSW/cBup0UCnhsyr2eNLST/QCjdUs4kucRFGjwKlpWdkebaKUo
CLWT1drH0U1/iDr2Lj6yIIMCz7Ye5U30RsJ/wwcD7Y/NYUoFC8djPnjlBX0ZkmKzVPZ0noG8qNJb
J/w5IiANlIIgCAzxY+G54dnCPqENmnsS0l65owFuz+/eZ2c5oesEKWThWo4VOUK1u7A8CDJeXS/n
ZkhdGiRFt8lKCE1b9Uhb131EjaigEA21nC+Ho3b7JC7JSsq0h5LqSNx8V62NQIxgSt/bE0MrgByX
CQI9DPeE1ACiL7G+d5OFEYcoPmFp0KgLvyEt7ndlbdxQtOarIZYlIoDGPzDJQyePNXqpTXFHPvbM
baRb75FvGGdrrCajUrzX1fTV7ztzQz9UW4TZhEfH6xOpeX2Ujn33UvJfzFg5+BnEVrtgBpqU3T03
KvXYEINNE3VY1gOs+8yodhq2X52h+SO1vSfYwuoxHdGrdH6yT6OU8A1sq+vBMcILcpJNN2JvBlDi
nLSmxnjStdGB+qO2xpSRHigLZkyYrZutRCStJBKMY6FeR27GBvLWveGGXEDq5NKMlneldGJHCCgj
OoIILGn7iar9SvWvfLAfZsBJkDiEcE3zeUTTm9QzwhPjfYPLOJJuRdRyrfDLXylyVFEXwvolWUwc
R3NlmnWzR+RRrQLDbR8UD9QxvuZz3ShkigQWlCHLTrZ56Fxj1ZRbJUsxzYz4GGEWIFSpom9Om4z7
vmtwrHrZo9QSbmiZclcDs9zGBpFLjhkjPrHATeeRv/d6UT7mI6AEjVhP7pzBzi95rb5NvrRGdRdZ
/2Jrnf9ItQg9VJno1xaTNeUhADNDXCHmS9xsVxGsCuHIw5rXjseoUserDt96IbNO+ToY6RUnUmMr
zh9+GPO/leo782FlJfWaAA+6o2KkClon2l4mOeMbk+9GOpmqcIBVJaaj1q66k4E/dGcL9xt0AB3n
2FHUdMlGf8gIbRfl2rQ8Ul416E4fIuAKOAHiUdqpmIsWthi6AxyfZ2Hp65CoiAfU2DDlQpdIs7B5
cI3Mee/4gXkjtqCG/I8DES3qY2mjueFqso8CF/tx38QY1P3pnsFUq8/CQ2y+2mLCUuYVkuSyKrVV
PYWiV3CA92E23AIxFhvTHP1XO0Rt0wNcL+L2FrQmvzlSci7OyF1ZIv0eolC/+YZ59aweD0hnpKcB
LzVMZu/JNfA4Iu87N8KkfjHIB6sqq4e2RRHZlqO5nOYP8/e2QxO+7CQMl6pB+ds4Rv/Yg4q9xI3h
vXD38dbWgB4eo89mKAEStOhjV9KBNex1w35UmOcxw34xvc48KpmKwZJQvC2fzJde5hY9Oq62fqwu
Sw91aC6z4GFCypQScfyQ9CaApom3WwMt6JJ2Z6cYuykbuvfUffNHCwCK5t078CsfXBF+1lBRx4jb
+tQuaHRsT3zbMC8WPm3EHHBLZZbrOE/kgsIZmqu832dqzX1SmiBq2rYHB9Cui4bxQCoMABdpMm69
FMKolhbmiVvNAB9CR4BU5n9QyvDWdFX0ZSWzZqno/bBXNVwRfm8ZmzmowSiMDWKe5JjRbNrXTn3S
+1AceposriVvPB3i33hAwpwk5bb2kGr0aq1sJWn328JXSR+o4uNAQXoubwHr/J639HA9nK9kS/rx
CYs1l2bdfqIF/9Tlw0UquLpMRnBDXsU4Hi2MohXA1ELi9dSgm6sgqCeWURVbLwCax4Wo0mrtT64m
rPrVtRRtRQCTh89Kc0EF1+0WfzUhhhS/iDGt3vW6MUCStSPdBJQ7izaYrmH5QCAD8uXAYmZgA59O
Xf1Cs6x/Sy0sKMMmS1OboW2/tv0OeXtA+ix2jOrS1XVy0Gr/kNVpcXRF8i2ohbJNgx5Hh0kXrDDo
h82IpBr97BrZVrioE/LEKEFdYOJs5nQQI2Yg6cfy2xB6A0NtdFlu1C4qwtv3iT4BuImhWAFIqY9t
UBvgJC0KZoUFyrNwo5OVHUt/DM5wc7sNJgCY0rRKkICDObFpslohf0MCljwShlH2APveN460d5Hf
XwIEl7te1/9w5GCdM9U9DS6+iMrEkyKGuNuFyDJXqmJ8NVEcr21mFEya2nHZ8vfbOfKlc7k06Aa3
9abrHmcQFGMjlR8+0ZWQ2WbMBFJz7eKTataKUJ4Vq3kSqBaXgBezdenaPhN2YOVtoKVnSsh+V/Sn
zuoPLnOIQwkCrEFZt0bxm0DVsuXRifWr1rnVI/Nzvp6TQTYj5cfNDm7imVd8uceiIQ8YUFZwo36/
gjws1k4QqKvaQVY5KKE4SVE2y1SKq1Y2w5cGWC+NLjWQ1wohuolrzYErfHEa6xi0IZ88eIiNbxVf
O8mJs/XQIgRr1RMZk2AVWmkB6kuBq2KRuPWLaIynFhsyNqMB2AmRxbEPJgwG0ZIr/7dMCfGgpbo4
d7zm3uusF6XwvjJWWQjTTSHzegxzKWpsU5ljoEnjs6hg006zTJkPH4XStLSNfe5om0qj9Tpa3LvU
qWrpkZMo9JABb5PefeOnBowLe7gYGFZZO1UU+heXmJKs+Rb0eGZMp/PXoZ7ij9SY9ve64a6xWYLe
repgg7NtF+COSUajIhMQdkzohWecgz/MhoGcQ2FgYWuCAMEaRxCCadxq+lNiUBLTtMb+MS7t/Ksy
GsG5CHNmO6725KX2ogrsN6O12qsegc1WnfQYi+wxkEy8TMOE++L35PeYCgosJVnXiQ12NSrdfVTr
x6oJhnXVEYLcasQIK8Qq2kluXJmLnvjKF3bV71Gj6CslwmM8j+AKrq5aRPciQnXMf8lD0AaE0Wlz
NCV1sB1V549Qox6FKxOjd4MsoBv4rZJJuAwd5q9Fx2XHq4zXiu/6IgyGGpxw2+OsUvK1pw5rLhPw
l+vuqA+0QFtNXD5AkJOADPhTT2SDCsvZoCrRxyZJ1BaVd3/gu9k26IzzAjtLQrEyi++ePdkrK4SD
qH23rjCVFfo3sogVv2bkDIYWtvYZ11hH5O6Yg97BIjSO/U/HBs43qrFHRbAPJ6/gdEGvfpQEVexg
iWA9b8dvyhYuD44f79LpTXewO72DSRy2qxnfBVVgSjdDth/oNShvnWLtLJqkUZwcbIqXJF4CdLGC
fms6kios0zo3L6ut2THs9lKmU9yC7BY9b46xfFG3yVoPivzQ1sl7U9vRmaG8WEh7SiVn3LQPi/qh
q4ntNSqHW8qgzkVTKnnTPlUSNpBpwYrUwJZEiPaNUJ1609UpKVcJ4S6D48i153ZM9PrJolJ3CG3C
Crz3dMdvakgSRdFuJLMtYeAL4zuJDRWoXZ9m3atd6fvIxPXsqBdMtKrVl/u8p2U2ABwCurIEbtrf
kHhCA5d0SlW57hvdAG2MKcG1YVCr6sPoJtqlkwBCGqng2O46fjtMRN1pspPW/jfZQU1wZcO3mQBk
Ak2I/CarKT6YoL+Wo2tv06mZqOLNYxrVIacvxJb+ibEnjzYgmzFH/zRirCIU+CvHML/ozbqOIu1U
deKiE+69VwYM4NTSb96huC4htthUi0qqUzhdgIar1arSSuJP7epepnr1mMrY3GcE/4ypkt3kxe4s
88FKgpN0i++qm7rrsjXBniNOoFDhNhsqvtqT4Fa1z+l6FLK4pRYsty7CzQf+HaRZTM6WNTxGKXiL
ZHAn/UZ0jh9T4VpHu0m1FZePm2MP4AI6QchczCWaWBH7xEi0Ha7UkFeGhOERQzt9QLNKk07Yw8Ky
u4pfYzJcDVxuGIfLdIEP0nhQXC62pl5N2a1Q48oGRyNzZTIKk+mbC1oa40TZbIGfAuiCF08jvDKX
BYFc+LAJh8l63SEsouG+puiUq73IfuuGHy6JcgyVfKaYep9eVJm9+17+tbEomgzpU0WswrPejrhN
0T+C9SiPutWSCcdPDtNURs9iDK/crVamreenClDJxsC1Td4ZfnFklI/SghHOhfNecDEaQvdgMWja
hL35rRRD9ILe4NXVyjWYX/nTot4ZJM9u7hqnplHDs8kFWUNTdtJJJsJ64+g7Kx9/kgAaYm1I6VwZ
rfni+2/MiJ4yKkaPRZAYqyhMrqTcq3QyIhJAwhCDaRclOwb0py6nnK7E/nCXpcrPpx4sPN4Cvr9P
ZJoYqUmFdlA94PF60RkCnY3ypOiRutVywLiHIUwaukHihfy3aiUSKd7cyYrgd2V/FaJQHzotf8VP
V96Govojb6CR6V2cbpNOcb6Mgz4R6kblUgx4P5JuNDc6U69d1XjEDRlKdQn6WwMFqdg6qb8ynBhR
MCW2JQQSrlX2BCqwapGcJOrpgx+RspUO+mHEIoOfB5nsHiUnhS4vVRehnt+7uP/iF4QjhSB0T77W
HY2pNGIPbctom8lcVsjhgo5uuOhcylZK31PVbYbnpAnMWzvwxAuTtyZEx2g3rWlCN6K9h1g2d3ar
8uOYNofSb+6qtzftVL2mRbgtnEJ7DsJu7ehq9ibprmxTMBUbWWj1syOyPQP/VWvjdl+sfbzKfB8h
1ICKVN61cnjrgJ68hB42cNdz1222stKaAPQRGZlHvpJTQ59iFu/a9bEIG+DDvDYOEJLRaUnH+B3A
1zX2evvIv58/bwR6LfC/84/79Rqt5RZu1dG66Df3Kf1i/6AarBM5SOyUgcEfkgtto1XNCCJaRUsT
i87a4yoMHWDYgTeWp869Rt0dHTthSMROoJrdmqv1+rK+vF1wli3eCWBc+ot+3a/1jXUQ++gW3doX
99X4A+wNo97SBixIOWeJR5TN+FHU68ai9bFOso37raddtSN5/giD/6Y/VW8S0To+EzxRhLrKJYVr
v1rhBFPqTdNtqeXjXkUJgoNEvYRDNiytMnwKm3JTAUTDLUWjsindcgcIsd36cWNixZfeMjYGZe92
+QXbXXFxm/CtIxeaH6q9pm9tfEsYCCwYziqgQRMS4PPilBJ2+l6UwACaXinOA5K7W9OpL2OQb6qu
Tb+wEqNMKgLGmFH6hUry0pJIEBIrFHjLTfOL0dpUzGKGm3F+NDB85LyJ+xe5JokVDuvmVncrHJmH
WwK4yr/fHKLWz6Ls7JVFFs5hXsyQegHu82PTCWPqiCWun5lMPxP2P9n781pS8dVosuyk0U470Pk6
KeEpo3K7EXpfEOFjF/TLWfttU9Id2Y1Wu4pdIz8UmQPJIyRUDU8q/bJNn7qP85HRJw4nsiQVYi3L
D35snBwahJv5oE9q2UG0QXGY3kHX6cov+8vcoQiHByfvtOwwL4h0y/hxs/jcN6+BtZku+9yzU1zL
2vSaVc792h/9KRFqev9WVDKvpKe7DLSSrOmmPPhVUGyHOpXVUS31ZluAdxst689nr6oo/3id3/bF
AoCTJkmNoE/6POYi3EhHx8hUhVG94oYGEUoR+YGZT36osHWmeTxu0THqXHr0EIcQjWo9VX9dzPsC
R6aU9IqjMv3V5wX9WGqnkZew7O0e3I2CRMJQueq3VgRlS9aw/qcX6mjvf2gH/5fs/x/I/vBfkfn/
379I+f8F7P//0vcqef81C+DjEX9S/TXd+5dHgwO9m2PAJJuU9B9Uf83R/zXhtFWk10irGMP/DfV3
tH8ZqOBVlDIuLQzMIX9D/S0O4UDgqGE4JmIP8//89dZuH+K//xHqP0tVP0WC2N55FjRwnmHyJg3e
6T+FI3qUp0kJqPBHWjIIAmeXXBkzPHouoDAHmcB1XrSTaz6OjHhZcInczPvmc+c1WTvGutO8Fi0h
j/g80Iuu3rfh8Prb/qGXyYUi9m+7k+nV6e+c6oLYgM+nmU+rlBjQXGooH68+7/tY0B6mpFdTN//7
/f75iHzc6XU2Qar/+o/Ma3kVJGdIMr884PPFUAVuybfBkvL3/yUy6+yASJvfY45eGuA/C4o26eJj
+/fV+QTf1jjh99VfHhYahHwu/8uTTU9eo2pZMXWbsih75wzJ2j3Paw4qPbPpz1bc3KM+uM+AEFEA
XXE7LrRWWA/YDIEnneYjaAnd07w54OHY1B0AjiQGfu8pYfdc6doXBp3BIwmo/cWhCj8RntW3NKNc
prWJdhoDN39icoA9h/1jhJmfUnC5y8JIe9PtR2A28tUeAntfajCb57P+zbNquRj/g5YMBes/FE/T
FxfLp66iItVBqXi/S0mhR2tJ1+rZD5F5fMI2jEBicnT3nMCEQXiRHOetItbpUoBzS9f9gM583vnL
EaDGvZ+K87yrHtSIhp3uetBZzG71eXI/gr2dN6sygSIRE1BEb3Grdtxm6JZtI62vL1AS3AeSOLop
Doqsudx7mHfldV4dkCuB6iKm7QEPuvsATQP3KXIoKgZszuclE9VLte2GfhP7uqn9XQ3h3qW+fMy1
zjrOa5+LeR+W4HwTjeSIzgccXaRMKaeHzIvfHvfLYSvpBtSiSDMi3/z9+X972L97KlEBSh4ATP6b
d0Yrzjmk/I2YEPfoR8G9nuY1yGsvbULk5G/7sXb8ecZ8rkFaFMoJs9gEjfPr4387r6P2upTE7K1+
O1DQ/24X84tUQU7yHO+WJMq/d86vgo1YAz7qXEJggkc/obKfxRSpR+8YVImsNkrN/vmg2yeRXECp
tj7O+3xEqdUPPl3f7eeuz4fNzxma28i/p6SanFzey1pV6u6l1q03Q8jmZ0JSWD3k5rvdTgQexoBb
X5jerQ/StbRd8dUdCK1KB5mdnUaAv0dDu1JM337z4HsEYRb/sFOG2Uqopvde75KdI+J6hyIHF7zw
r7o/7krXKV+UiiiUMq3fMr8QLyA+yxMTkwFfCZvQwB1axgxaP87NEEESIh+vk+loJ/eA97OoIJUs
b7qb0ccSQisAthJ63L0rcDNhu3B+qN5b7PZQ9wTFdKyJ46MrRnffxlSkZGIMjwY66sfSZDxmx5Jw
smkf7Z7xBlXl4wHzLrUFJp+HgnB7ALGP8zMRSvfglYQ8zGe0qAFxd40Ym33RLSlmtauWcC65+rji
9RazNFIZmt2giYf5ejgv5qOfV8bPAwn3FkuHcvq5q5uf5POC+vlKn/vms7UAUtO85u+0feeGeEPG
0TpQsqKGZxjir+3pyKBZUJg1//xxyrRrPmNeaNO5n5ufTzXvmzfntX/3WP4ESNPnwyaeh/+gGZ5d
UP8YK2ARm/KHbFV38UzNl+RfRKaUYioJRKP6bspgr9tRecJtrW+Avv7sJQSzjSXAy32sBt6XuoRw
xpVS/R4o/hPpcfaLFhIkS0fJO4JZqPBek1ybSRq1MoHs4zSaDUvWbs9jb3hPdqZTnVXdVyAMOZSo
SfDohN5rbTbvpV/Zt7QI0gc0A29p6T38Mob7c6D0a9rRNPj6xY/I7cVCF+yhq2VwpGpoa/85LtLI
39J7Xc2/2zGIaxn3cC4Tn4psaN/mLVV19S12ZA1t1iAI57QLwhbd8jwfzTpbEn2YoXPyHMyHIiaQ
jwnIkVRa/zivlUZ3bWmXbuctqXE/oNPDKfOCVuTKHgf10AWWv4V/gZ5AaeWxTmp125JdecUUwC1X
T9In4ueDZeOVtEUkCZUUihVe14qCU2CzsGpShea1ed9o6uhPHZ+AYQ7+dtp8bpO0QYUqksP0X3mu
KGovwRCBDVdia+O4Ub6BsqW81AP6lNT0K8R9bJqG9kVRPOs6b6nA3fuxfvF6FSSGGB8qJY93//PH
pDmT5faf30mPLyTDAxUbFrLy3z4nX9HUviTI41ukWOW2yZWvBianh3mBMCo95Wl8422ShYGUST2j
q9g1MPoe0B/nD7IJsmsyMWAU4YNdIlDgFrnoNdtoWDfNu9Up/nV+Lm16VtecAnRNCWT8r9ewIj5T
lwHX/HzzfiWSzwHEXKZr40NTImlJhO8dG9/SjkVcj+D4bP0xjcloRGXS0V3Xdhkd2T/cFPlBarvv
egcYis5ccCcUGiODlvtHlRjLdYtxgyJicWnVtH6cFyayqXUD8WX9uS+S9uMk/D9lTV8/Dl7enFP6
D58nfD4oamqoHNMDnOkB8ymK2zfn6VXqMNUorVFp/eUVLEXcMMARXCyK+jGjKniWEZaiRK0f5138
KMC7wNxez5ta6xWbIaQFCqNrcOwTlrCfJMMWt86IvAfCD+8dv6rXqVi3AeZNnC3p668ibM5t6xGy
m4XpVXaIuimg2a9QVUE1kP+4z32EBXGSRnQjCxy1Q7qxMc6fPxehav+5Kev+GWL6swWbV28N8sb/
Wui+aRxTRBowB0Fp7VMLHs60bz5lqDPjGOIj3CaqHSxkXDRf9O9yIuKptRjOmVDbxbypKGWPGHSw
Ad5ExhfJDXLRtZSY/3xMEQjzkbacvQ27UFxcQ5jwyN30e2WfR7VUv0a0uTtbgdckm+JuD+4jjZv8
KwkxA7BcxTw4XT08OwDwMqdHwRUG2loxiPYigD16jUNK59P5WahBjohLrC/Tpmctpge/4YXOKW0V
zX+yUZEa/k/ns+nwq3Ms1TEs8FW6i4Ptn9dKK+hKNAOy+OZWzGgM+re0UFmIMeyXdabGm3kfVRYq
PwDnd9LlPvF5XuiiKvNT/yQ6o6bRDQqgcXptGwyN96UNujXZIuM7wh1EzaobnMyC4HYDLnuAMvqW
WzY3JFDL5J1Wt3kXhC9v21o0Ij/3zQesETSXmrZn3+eRQmLgl1mhbXBVMDXKjKQ/tr3THbXQNckQ
RU45bwZBCZgew05HaNK0Ou+16RX5y19OmFfLUqzSOO7381Y9PdvH2dOjiWMGE4pq/0jIEBYExS/v
ACvRdNNR2yVDrtLxhGyVExhK/BN4sLgqkElNC1RI4WkocwETyoSe+ve+eW3mXv63+yC7J0fE7J9n
zacydERyqbYYt8pKXdEacdaKItSYrHMHEr/t66TqMhOBTOo9QFMhh0PTLvOuwUmLq5KNQI44Yd5V
tdSb62ykRqX78U2njQxWdFwYxdRrkyksmsAQGzr2w1sYhUed4RRhKol5UkPwEPNpfDDWIneTCEY+
Cu9Wmo/z/gGc7VoOTrCfN3FNAgHN3iyUyMQhImgqkmOMV2TRDmH4VE+LVlv3rVffP/aEhD8HpJUf
CMGxrkmelQTJ1Ue9byQfAQtI+iP6OJpwI7DdexUG6kHGKDXnoyHlWrixQ7lXGDishjiILuYA1xmx
drGt86TB06x6Cyas/reOOOWoNv2fti2+0HWSX7qqIzlsepAIiSOB/EfHNIiaHJtIwkRpXnVy5kwf
C+AVKASmbQOl+xYo9+SYC3HV6JbpHugt7qBvJOq2DPIKf0+G16HJnnIS61cWzWi0hU72RPppty+S
4eAiQoanaKPIARt/9oED3WEgXwAja2/IFKip1wQTmePEqQO2fwtBe8DgV/bzligL5zavuciePAB3
FzelXl+4/SYhuYoGy3ThdcnR2dV69DZfd0EfeX8emLezsV+NQ6kff7s+R5bxCG3OQt0QldyjyK0L
vaKDthoXxAzo0TMIdw+RTBa+mYX9w0nU8ntfDAfkHT5+j+5BSUYKvgjSeRutf5kXrrCxefj2WnVa
y/g4oCiWT+KN9hqNRrH/OKA0uB5RCW293MPSPIwskIQixmfTrdORnte0LSu72gmnvH2cN+36ODpv
8/PAqzAt5vP4it3mp+qnqHUJnFILAVyNMdmM8wJRqmcCsphzHv1YEFRhJ5KwR04A1lacS619nrdo
m7V3IeNvFijIJWQEwkFcy7/OC6h41cpNc+60f+9r7ES5dr63CbLKPn3udxJnmsO1P3kl5aqrghkY
1/IMoDya+3nnfLKKhXMvY3KBnKLeK2Gbvg6Gt6utTL0Xdpfemib+Nu+OIzPZJlndbObNdmqvxlzM
rgT5uU9erazm/TXxBochRTkNQSx9TdCLoRCLuo2rBUz77EL7WiikqxfEUGFJGbxbCeZ0QT1RvvvJ
RAJTw+DBhp9z0hGy8n5BMZtDG5GRrNTHeZHgjiuBE/21TYIMVHF6ypgy2JfNh4O4bI4JMZFHrXTS
fQP8ey0wH94c4keQvSnRD0J7nL7uaXdnSMRR7F6LuAK54jXcw5LUeemz/mE+M9LVl7jz3GdLo1Or
pD65CqH623MFk4kmscub040kQKQaBot51ewTg57TtLc34TGUGBdUjOWoJL43EJIWlWe3eyewxbPI
NJAhaQfLGDnGs+pHNe31xN4wbJXPxeDyhwwr8rqno14G83v0LRVsIkcdV+JLxASwnDcrXMMAoXuF
RhNHMcTkp6ZlnDJv5nxgDuGHjwGwMApVbfhzCk5s/A4QsOr/f77OaslxZUvDT6QIMdyamcpFfaNo
FDPr6edTuk97n549c5OhRBfIUuZaP/BtsG3rS4hZCeISdvoyVpW0NFzF5Z5vyVCQJN90ylxt5koc
WadiQNYWRWX1rqcos9ZWPnytEEdoSk36Eqn6lgifdzcr6CajNiw5keEPkUnRp2tWKNTjtXzP5KBd
GoCc5+Rr023rxQOOAbxhBrwgpkKBif24EtVGsUgcTcVzCDnffqkAFZkh/oLmUBouZb0nxzMVxIHr
ve6HABfrCbtRJ7a0RsiywQ8DyQBRZE4SbNu0/vpsElejVCor/GeUjZQk9SLQteFLojpnlGGie20F
BRhR2r2pPZRxfY+Glx7I+L5zYNyWHmpW/mR3Rng1Ix/JlWyVGbYtw+/eYaqKNtHrxE5z6LAD/dAr
P5+rA1wQpAKrI5QwPIHyqvjWloB9cjP5RBWpXFVq0pLwLdSXXPO+qiM7YEttN75TlyTWw/IkrlSi
X4i526gnqRxEZpJNt+ixzbCZV55R8jim7dkhJqNqUcw0a0jXokO0PVYw1ODFYou2BohxcHiN+e0Y
nMMuh5ZQ2FisTNUBA7BHFe92QIlSfujK3t1lKPjusRgCbKRY0WXM2454rMyPznEZ7GLf4NeLG0UE
zgs5+VB7xVykIEKXGLPyv6uAkzvwVFF+AK1hZ9zERaLdZTULPltN7+dYH2hXvY7NVV/U+j4DS7on
qQ+D0pbzq6MiPj0WJuFg1BDWfHPjc+vob2kAsUebaqIpmMiLsdWgJdvgH5UaDSKTojvxsS+ylekP
W2J6lpv+TenacV2boN2LtGk+ffzWktFs7krQ4kgkx9lcTYr2s7ZQJu2boD8GKNG/1Kp+dFDX/lTh
sa76ANdPMR0hMRBJaXgtpHCNWYa9I0Bh78JM+V1Yforc3FQVHRnZTyAYf8bAGfYXqVEsFanRX1Q9
XKFjX7/HfD/3SZ54c9iw9XuodfkKGzv70cv/DuGrAkV70StjYJBqiX3X68K9pMVwA/UmHzPZDTEi
yFwUSKvwmJlAhKaaaBIForBDbyJy3IzuZZScfBvFzkWOoPgXapJtSUdXb2pi6LM6Ka29qMZq/7Ue
OuMkaqmrbmS5CG+iZktLD4eaFzkxsdgsioWWm+ahGjrzMGWs2hkw99910Rh0vTsDIIyz0p+BouOv
amPBSnbRPvir/d/G/tuadeGrc7lrfPYhsXFuVC/Y4ANQQ5OwgTHG7JvngY6duxy9Y0Fv/qihnWDC
HcBXK6pzEcTSZ+VgITNqmncD5Gau2k4e9kOMq66bdcpKwSdrA4Ek2uA6nexBeLSLkqfIF3gR59KT
8rtoR7L1d3uqxGeDfdJNbb/WSeBD1iHslud9+a02CgAHPQ4KZMM3esoZrBrs4a0k/iAGSGY8Pf31
/hzAlD2YI8ZeOtDXb6kRzHpLab4kkqnjbGRnO8WPuxuUcZDp09p2GP7w1CR/6b0K3GtjxSu4Xj2g
JAxvpgFaiYNWX485qTndwsVOzebp1NHFQDEyoPQk+kJQSbiy+WBvH4Xw7UgIre/F1bPjr3F/VcXg
AgjU3DZ7WDrTes8F/lrv+RkqG3rgE2O+CEw5WhnZ0ENTHepP3Eqytom+VKamr23A4atQsaMvBHlw
vrAGYqEanAAQaEsxLMnqg0MQ5e6acbDDeAxTsXooUTS3MAGXo2r/rLZTW2RLSGuLblF/DPwz5dmW
Z6gjZVHpLv5tsA+5fFMa6IEoWTZD+4G7QHWUe1OF3/3cSI/6VCsHqCR4VWIYLrlIowS8svxZVifW
XASU+PMYC8MM3H+EnOw+mFz6MAGcIlO2Q+QNi9/3RwTpOeFRDyVvjzGpf0ICDLv0zvB3UivPyXc1
IKlV/B7E1dQm6WHxS9fyeRAMzkEzLY4lUyGqzyLzFH1fKz+fLX+NGvG/RP8tRuaa42JeZtUtmo5I
g4PWFxTDZieqeJ/jlzJEDpyPNL2bpZ0egdt+hl1sz4rJwwL1K+UoKZGMrJyTfsZFufPhif8YeutN
M73uLfVMXJTLSt2HiYXnTlDAkorBKXZ5Iu0gHnhby0WCPdVM6Wzq7e+i13GR6zi1rE0l9i6io5a6
+iw3K1FBjR8FUGsouxVBu101CdzVHmZnnhz9VOpd7jvxrzbwf0LtJdcj4cee++N49CeNmxLXo/Vo
d/kN5R2g4bygv8XQjMUk9kiXOnfMD7nSw4UDZPPcmCEn7V5fKkEJiRLooi+N9beiBZRoJN+DApXy
Hsm+kxlCccH+Yjugun3VpRhjDj1Vv2G3fMbh1H1VEKZYGzK8dTLK5atuu7cqNfMvPYI0WENkNytq
05ts2WwUCg3FqakqOiS0mvA7b0+iCWtrctmkxWrtndMyKAAl/6FE1XuZuO5rivvTSnO8HvGzaDxz
NOyR7+zT7zrMiTEqfiRtQcoW4uo1dqViy49erR3Sx3e/xg9XDEHcbA0gGP/xLjcXXmG5ODlAXe14
3S2adqw/jTbZiM8lIM6Nyh71lhuluaxStzvBef9dwF6U94nXrp7tjt2HBJPCArYNx6aJIP978HMM
Op/AygfFnTWRcQ1cOVyHfeG/sdWTF3kPyvNRtTFOi31+CVEdlRByvBsj5DENNiIQ7m0lO3uCaVRr
sv2FEpVH0RvU7gcBaevEozR44xh8ynuruTwWIu3sJV50ExMVDd5bV2PpN0zaXtPLO6mzDWaq+HxN
L23R1qAZcGhK8/hsEu1RzK1MNLk2vS0HvrC+6WXjo3GlInbRtnDWh7jYZvH4XQv7cdPIVXLOCr4o
RaaRihwUgHxR5fwYSLmqA5LIfPeqE+S47AsK9elcHovm5rrTQRCt6wMI1HTvELxY50paX4mqy+D2
oxCcPRr6pgvWPygqfY2ZfHgThdPEW1luktOjFlTEaU1pa45x9BhgS8a41sK2mVt1hiGzupOMqIep
QoHJHaBkcTk4H+0YrsbKc98y1/L3XYUNqx6NzluAWj8q4hZS4lMVa0Zrzu0FAHSqllr8I091+ySm
GnELlZ5wGYGPHFkD4zHItHP1kGsRunbTnAxf1U2apN5Sxq3d1dmajIDfDx2+RAqcNatA3QsLTA2N
YYVTYVAd5DArkoXowoEWRsE0HnQr/4JkgJLnxQmMr4kphU5luwu15CpqmeHV5/9ul9VuQKZ4Ggs1
pBNj8XetHsMw5/7HGqJdNPXB0B0IVeEjkCzFYYgsFty6hoyypSbBe48zimhPZOTesMcpt3jlBO//
PV60t2WW3UuPI4epufsGG4y9uFITXFvV2IVAGhEs7wdp3GQFUPDHfTvdvAZU8cPYFXvRZFu2cxG3
bOnuajJ82yIvJAiDZfcudnb/tr0TbWpt/MwrPNWfw/4a20SQtFujwUrE/CBo0n0SAW9B4uOVaE1V
SIFn4qNshHAOO3oVqR7RjuglN3Y58m7DVeDess8vOW94qvYq+UmALTVSQvAOpc9Ilb7g12FcNUdD
Gt6ZvAandtNmI8fRPCeg5bRLNWvNXSc77o5bj0B3ESk3wd2sFMQa42ioN6LKfkO6uGrBXa5D7JyG
5aFcrsYOkopoSyzIoWMILF4p2iXQDPVS9qXxEmIzvDCcslgLJj5Bc3lfmHjUezkmy2LInwm9rvgc
lUPsFxw5ufdIwI+qFVxRhEvuUckzMUvCeyhhrVpV1q7FIRk757p3T4mVuCcDt43eULMdWf9dGscT
8Q1205jXR2HpIgp1OpdFhvXhdm21FU3hdEDDSyI+mwS15iiBRCRoSOFJoyvNRskbcE/OGlz53P74
qIr4oR7lk8+muhO1EuG6fWFj1kqecM0mCE2bqUBh6l3rcUjLJ5mbMVLGJZt3a1lO1cZlx6Ln0hc9
qjHe8XJA7o4yXMTYLIB9F46N9FhNC6a4MzQHyK6F9KKprfoyfu872UR2ZcjkmakH7Q4ui7FySgeB
nPANb2z9l+ymr9hm1h+en3uY6po/zAA/GDVMOF4HUU0SQzfRaAira5nq5VVBOkg0pWnLeXwaUfe1
BSufTjFsarJdZWfaQ77hBAigDBwiakJmhuVnoAQvcilnGzY0I1CzCfYguh8jCwVnx17T0GB5zhSD
DA/f8g57A8yTgxuA4Wui68PHKHPUJ3zUrkRVC/QvMQ+vS4XphBil1MTU7PoydgEHxalgT8PNOLYF
fPX/tGG77m/JkBazzKvhiMkIWSD3QjgS99Oiq4K92wP/FlVRjJmXklaKs1mR5WyFRSN0Lx99imlO
BCIFP43pUsysV+Q3c9SSzGIDh766eYUP2VS32h8AhbhQ229yLAMGKLXqXLvQqDyF15PbmQDtWukL
qYn2hxqqnMWVa4LUzC7xksZbNy2SYXFAtt9OS/9IrI4NVduMF62Tu6U6KWG0XXlIYkO+GKmsvUJZ
PkRTTfR1Sf3ok6eRUx8O2cqj73/PE31Ka6qvf+bpTlzPWj+CexlBDtIQorukg9tsZafu1rwG8pdM
c6pZNoF7TAkvY2KCoQkUH1e6bx0oIZwaEvUijXC8OiDykGYJ8BXszfJR+9Z4079cJpbRtkF0AnSJ
GcvUgf8uygOcmMqOL01Z+ZMiWM0NWli8Cqe147A7954UvPkKYRO1U7KNUkfSAUgPjhSebuwgCMIn
n0jl4qo3s40rYVOjZckEg5mGPHvF1XOar+cycn44ZLJdn/WFZn54ljqs8yjC1MyJ3Y8+QY4h1ZOv
vKbqpaokkN14PN/5M11MHnwzz8cGvAjH9o6dGVCtqJFXyJa1dwljBSLnVToXva1cteeCcISWWm5N
DAwOVqNFN2NM2juAYQLBsj7unytVKOSvsmlhxkPd1co9xvTNIcH2AEuMEJ05Ua2gYCdT0dom4h3i
8jFwaoyk8E3hTlqL9meBqMAV7Bn02Lx847Ff/SqnmMNoRT/Y8kIDQcXhnpuWB5y0yQ9VH8g4WyI/
gjr+KSqt/tpayXDt45ItEUAB0SQKo4eo5lfNWdSIYPfXR6+Y4JfsEFrMTp5rlA6P77jod881Agxi
9o5fvommhEfJScFxPCkTwPKZFSJ6MNmt1lPxrCaS9x7Afce5IYaPKDpCTtXISU52rKIuChQZol0T
FnOxwN+r/qMeBt6tUHX76nUG9CogtQsFysSbrgLDMGsFiohXK2/QOlH8cXoILKMSb4cpuO6pIJX8
NMhWceonrz7mqWuYNtie4If9GqaFirAg8g5DJ8evuLT4BxPW/+xR9fFLVJ3sVdQKCSyrU5T1fHSi
AmaZhh7GdPUspMAmRSLqIbks+zGy8hq8COs6nAU5dsqm1NxdB02oxKu716AKq13Z2xHsb6qhacT7
VE2NWSEn/WvmD6CCdHzeRK/VS/ah7WP010yjQwDBNo5g2b+nUy0l3HEKw+FN9NVFrJ2dIL+IiZHn
ahcUoPeiL8Yb9VpY0kr0ZXlu3aA0zUWfk/LGq9OfoqvX/ehV4WnkhXClwwiaeqLfxbh0wI21JCIq
PtvqdLxmehsdtSpfaY2JRDoyDREKjRcvSbPX0a/f5QxPedGHMwhHibCPDqKTr3kyT5wyxLyAmZIV
ZHgi69lGVLOWOEHaY8elowdnltiBp/j+HPP/LlC6auVOOYjmsYFByGt6/D0sVAi8Kg3eIqgyVQsx
Bhklxoz1OG4QHrv+roqJol/MDptQXmGzMekk4heSm528YztAzIlXNpAeI9YOWmP3c4lkOiI9msO/
ampEhtkFhSkG2QG4YhnF0qBTx+OzGCfdFBW68Q6E31aZaqJTtEcD8W98opxyDefOn4nGVOmBiD4H
ET8PlhWUdTY00q82B91GyhfcaqfgE9ib8UEUvgdMuq0KvZr1orQnB2/RlRTpLRjg8/xjjLiUpDA5
WPyxM2vo4dAP7VwNvHxX6GH1FhS83XvU/YjHUC3V4jZGcngRNb2JF6PWDi/sXjhqZIfIK4ZZh1n6
wlVJkAejhHg0yrlXv4iG1RAk3iJ0Qj+cs9XBp6nNslWkc88hPEOm3ZPJmz3qSumc8WIaD4mu6lex
jp3zAk+1yzitl4VBfTIGeOTTR4gmzcYKY4jqX6Lp0T7GCE/42G2KH0K0IRXtLuzWa5Z+q2Cti6wI
uyaekRGqPGdv7GeR7mpHIWNRTqcu0S4lw8xH0hjWJ0PxFuyMGX+pR9tzmJj1Z6xoT+yhOCgq9z2O
WsMXFz6mpGTyRx9Y9aZvYO+FY/do91xz/LDLsd4YctGsHL1Ag6w1/INe4LxRF4UOS6xtb6gXdjdf
2fh2rV9FCzsUdUOcU5pZ4yQAEqYyosnwm7eSZ7U3FDb0i8Lh89ELIChaGwHSv2Kyn0Q/W4C1CxNd
wLemL7Z9mqhXrYmjN5l4hMUh7UVBG/DV/yoaK6wwX8rWIvnChLQnXIEv3F70mez3z440vIs+j3Dt
UVUrpGXrQL3ZrfHmjeUPFdLZPSw88yU3V5WE+vGc5V4lx5WO+tRnxpWFimBWb8TQ1tbQ+ywrmLxT
bzK6zuHPOupQiXWgsNeXLignryr1rAmNsum0lKfaixJ22rGYap5cEwuq+24pZRyWHFSAT9N40ZlN
I+TK+Hs88dsOBVk6XW0sT9agn63EB7SEw+9stHt7Z+Z4BORdrt94Sem3BJHLGaZo2RbPWeOWKqp3
hlS7EZ1imK/0+gJP2Xj1nGV0L5mKMqqYo+Zasx6jwZg/J/VKebNdNTyKOa6U2Tt7+mB9+sy/PlhU
vTA8RGXwapqtci6NslrIke/CHU5/OaU2/vS1eyZpMXJHCHAp2F5/1gFaqf2oAT7iNbNCq3fcR6jI
7BNEllYZCMlrYOEm2uGo8ObmaFJgKFqgY/1STUXpdTAwJBAyaRYnL6jhVycVR1VREyOsooKH6EB4
F7PwdA3xtHe+WbplYAZsZRyZo6IBqWV1W9PS85ka+RGiIr26Taz2DCKiR3VelHgXe0dF/hQjHk1a
BcdJ1JGkWdqIWe6VqUm0myOHkzQs+oWcNe0ZM8rJEDAqPsdKKxeFrAy7qtLc966825Mm9djJ7gZp
u2ZpBFFBDDKGIoKkPo9QSZ4XTp4jmUahuzWU5tHPt6JNUxQCvhyD8CBBxtDNbi5BWNAdGXZ4U58Y
ldvSAppCcTS6VjtrU2GkBu6sRo2S/lStlEg7Z7zsz5ZvXTm4qLtnU6E1+ilQrmrFvmAmpudAxfnC
J3O+0RBMfoxmZBxEIdkOoS5xmbUFl5mOlFrC6Qirtv8Mqvrm93DyvQY70P9Ufa/Z9mRmt7obfue5
8bN3PJKd/TgeFNcP+AZn7Use+Tgs27L7NTWttaJq0i+jxRnAk4tvAxLKM9R7jRco6s4STSfzEGoY
Gge63E6wau+KleYuNDxwWvgo9pX16cdY8Smh0a+VqSqRvNMy03i3Ndfahi0mqVlEkj3z8ZOLR1fb
GEicvTte+grhzriofRreR7KrormKfEStUAaYi6qnuc4iaRGN/f8maTmSa9D+QW8RnM4V/5vpG+oi
r2uNb8Pgnb3Um1HJPzhXfuoyqJpWN4xbUbgH0YzeWbsZyrJCOTAuPtBb6md535kkmPvgjUzMYzaq
P4QRraS5IAG960nGfBKKKdc5OKFVnA/epzb4+E6DyZN4jJ4J4xcz0Y5MBCJQvToFNz3/sxhXXWjk
H1hvmGw0RsRLsh6d4VZXluAtD7JL7KTlxHhsFTWYS1N2u0SnF9kNLTyCnI3uvF72Is1dBn67Gu3a
WIvkOGyveUeW560G9b4fctz8xDANLgwssDLFN7dVrugEf4hliyxKINh7QJmmT2mWCBEUn1Vs44hg
IgsoMuvt6H6S2e6IfVYVT1QcBsWiYy5BbAcdsK2Gb0Yr4yasaMNLGPnaJic3ma191fY3KQygw2iQ
R4ia2lnLta9Da6jb+lS3UBj6sNsTXFUU7jzRlgXHGhFm/KLZOugtBq95Hm0lc5D2ZZ4VkOwT5x4U
g3Q2nBhBD2r4aY13bjBRwQe1Qfc0qaewBdwaCGs49JGnR9DKu7mY3HB3Zf4HwgDf89bAI9jFHjMk
8TOr2ejYXTl8Lz0klUFhGW+qgvI6ACMUWOS+XXZBX76MUo+YJbS9R7XtQ/PiyP5iUJSa8LYGWjOF
sLD0NTQxkBADtQa0igf5LZgEM70uKbAAS6O16EPaqD/6egFlkU6/ihgRKT8iZ4hw/0Wyls8lqRUh
SpTjFnAci0Q/5w1yHwIEpvbFr1QekluXkFSz2OAuRLuClXbKof9dKasceUoDzFuvmSgpEHKtqq98
i/tl7Lu4GMfRL9X1B1SNi3jmt16p4bM+8ASOkHxXemsnCugbADLFJQO5zAaMk4up+Lv/H0Of87W6
aX/PF41i+qO7rIkXFKl6RUAAubw8ar9aMrAQtMtwQj/ZRef5ALX9c+BI/lfVS9VZ0erOvSwcnYNn
JJ8JjytrB/7oPmUzuJfCCi102Yx3ZWK4Vxu/hTU6TOyY+9q9irauSaU597K2alOZwHDcch8iobtK
87FYN0CeP4bS/GojwXopoTC8pIm29nlAcFptRhyXTJDIPPfMZdMTJALF0BxctersI2rYwcbxu4Ux
kIBMwX7cakASG9lXsw24G+nmd3yHcvZNr1qkoPSgVQm5Nbd8H/O+n6mmER2NqSo50qywsRn2Uf64
GK11E801br7bKMdd0mWv8M473gWUjzm06LUd4xckVTRHp07RJKoI2e91Y6xf+74bN04X2Uu9a5RP
ImJH3HqNFzVVvKPlV/eot61ZJrfhBHLgw1UlXCFv7izVqQrGrsQQO42gZlKFmCDtJPSmZym4xVct
yL0TZpyftWR8ppn/LhuDca+qVF2BFcuWFX+Au+ZOSFqr9OdtJWF0S3LipOfha9yhNanWXb+SSu2A
gEzz0k4IzzRAmKIcwmg/TBhQKR49dHjkCPQAvWJciJ51yQbwKmqIiOEgmQC5tAvnCkg434GzMy8+
UADu26r/riCoardp8sXVQ3/J3p7tDXL2pyZHGESMyFUQ6Fn4vSZqNa9s8vEuhlFIMmDWOzqj97Vq
rFknjdhuBwe3rNIPK8QTxpejZocxd/LR6Wj68Bp6xeSmPXW5Tw6BP8RHGxsuynCGuka6YhLHIj6C
jg/CRZMAWNb6y7jgNg9wgp9buiYhq6N1uz7nNcP337irHnrNWpHnVz32w02iSdLR6ZTfhRwXNyNo
0+2zvQZ5Get9vR3SDmVl7rFPlAPPDRjnXy4qKugBx9/TgIieWQJ2goMYrdqGc6LcywjajnywrCbm
rc6Rg0fG2vtmYZAcqsbwS8MScyAa86VS0UKTB885GEbozaSobDA47sq3QEvDXRe2w1xUSx/PQjAr
ZOmmXjVCPc3HumsFPq18I3GbLSzFsjfD1GuqBIxMvSC4M/WyGYLFi6D7SSI48TaqygEJz+gqVsob
OAhZ1d2B6Qz3AUVHMUdF0wR10sw8N33/FUBX88u1t7pcVz9JBiezPlLyVxM6zbJCJfaYKAT3DT9J
1wNxXmL+cMqRNMb51i43cPTqX0lhbDsCLV9CBFDmaVCO6LcGUJylpN6luT8cdTnKlqPbqK/alKq1
oW7+NJs5+7/6F4+AHwn2h291jCY7mOiMOw6GeAwVdd2X7IgMBwSwGloro+LvCIy/3UnpHdCoEmwL
qy73hVtXxLQGC92yEM+ZvShE17NqqgGgKht1on/MSWNYFUrhSBteH9mpnIoKzMlCKbt2oU4KLsSX
gLCJbqWyo3/0BJzp2LEzRvTCanl1OEnU/TazeRc/CiPz2B119aroYvCqU0dXYFk4Syv1s7NkFwOv
qVqGob1HmG8vhsjGiOBU5LYkX5RgT0a8xMt3uhw8Zboc0wqJzPb06ClaN9i3rYuYiLj8x3jfPg9E
UZDyqlYB0ZH3UdbSIzlFIGVTNai9aqPhHb9Q3NZ7l9EmWxA0GTeilzd1MRuzpjuKXpLqSy2U5Bdj
KIqXacm+VqQ3sWTQjPVMVMWSHdmvhah6bG8eS4oqWglrTE6sDd9BeVfVRKs86FhLJUFi+tkmroTJ
iNGVOHGJ+rMQ855VcfVsY8OyqZz6SIZHh1r/WucJ9GittS+NZ9kXGy5XbGbj4dmu9z22DLhob8QI
zrf2JZ5QiTWRWDJU/5mqlvxpUM3tZmJcv9M1krI8nyO8DRr7WE5Xih3+vhJtHJV+9/417t96ASXY
j/Wy2Du6fYoWmWrt6h4GIWKjMGQRcNb1ubhEDZddh7h8DBBjSeYhFmO31WOqaCvFfHH5j0mkS6xd
rhg1IuVWAlFAKjdBC1A3iUvvMiaeB2dDYVtZAtMpUofk45+OIbK8E2TyuRj2bHciFRA2CehFT6ja
nonuWlePoIq7/XOcFKrBrgqGj94wUId1HXllocu/UyOn37UGthczUUcwfNgFcubqy2e/nqf0i6Gi
8TH+UVd1D7dywv2wJp1ZKJ9TOx2/ehlOEHKc1js/QGdKVeoP0e4iXGYMQ1/hXpWyzYtVz7smlSJd
UrsZ8YfAgLOsTAyeCx+9bFKPCEJ6vYfqXlGbCET9Hi2msLl0zlF+FxVyf8zqDGnlkOI6ijZRaDHY
YiC8PFVk3521djUFTyeW7KyrUp0gT+TwzUoxqukiqKne8IrbS33NZbW4xnn0puf58IGCgLUaVoWf
y6/1a+la7WvlthrXatS2rwLr/Pva1HBjTjzEpG3Dnodmpq46DUt3r82bLZCln6XWWAd0NPt7UILQ
9GVOTwECmne2ut6mYQe+EL1SlcXHanS+iU5EghW2SHtwCXEzD8ZypWjeWRtaEI164RxFkTQkuWeG
i6RvK6F59qg/+8WVVTQbWY/VXdNEcrOupcBd5CnRVSfM273REqtASU5q9qJuTY3i6q82O1bRjyYy
yUZMQ1BD1cH72FpwqFvLOzd297swLKRj+3AsVn91QBjw102B1fizg/ieh+52Gh65X+Z/tYs1XT97
GVCu2Ipab6rdoXQJJE/cIMHxGZUu2xqYWTxpP6Ld4JAGFe1JJGLMVmPcs+lxZcMeei4n2sSaf8aK
pr9WV31vr5hFtdH7MZJgMyNdYeB9iEEPonF4Fwyk6bos27Z2NF1SF1dp7QMSxEsMnUSePparnYwi
10+6OmJzgRqx0kr5yRxcw8LtARHrEDcYQPdTr87+oWudWTVyo4BV5rcrh+B9ULmNUr1NlqKaooK7
QMqk2IIbDt81JfypTtAm0RkZN74lFv61wHBIMF4KRQrewTI6O7Ntq7kY5PVFyeOqUEE3sD5f63gO
HrLai8E9Nlwl6eirbZrk07gnRHOVGOXJHtCVFZNUnbOc9OUBfcjTzwIx0IuANLBHQaow/YTBE1+e
SAcw6H+1ZMpnGLXRBbBw9cBL/N/rPD6nMj6ea3Q9ZLFJ+7xJBzAFBJr9fSm7g4kIuQQ0bCpgNtaL
dIx5TqR5A11RasJDAmH1IK5q0TiOJodztfY5uU2DRH9QqfXv8Y9RYkKUkFGPemLgfy8iuh+TQsuP
DmhDcyLaR05TrdvGuRPglfa+3hvlUVwGXerBsKJx4AvJQwNSA2g/qwVjB9GR+yBwiYaErrQPiI7M
svTUOz9q2w0XUxgRbcAp6Sgykf+elBRdAAIKeDcUkuav6q5Md7rTIxcCQbVQJzRpyfn8KOzyHvU/
3ZXcSd3pT7XH0xaxPyXwjwpqQBUSg/28K4xo3yshCr5iCVHUGp4l0weEBlmW05/qYwX0fHrEY5IO
UufYXZVP0zC0qyhKU22Ooe4Dt/d5erV+JW0Dq0z43zXaNa1i/YqxFIwRCUuJZ5vDM3hRRRaJ12kp
0ZFZJUL2KhnGZ5ssmx9ONNZ7sZJo57m6qMCPQyNipqZk4UWyysfniabS1lPSs81NzAktCLdtjWQt
ZyzI+3kPuI/nVes6LTvUIpylCHYgXou6JqVcYgAjBgyut5DysN9500TMshkkLl2PxKMS2tXyuRsr
p53ds/rX5uzZ8dyw/f9DKnQGZwC6mlXfcvAZwTcge1ueXeDMZ3Hlmd3FGxD8bnjNGwDT6Cgy640I
LN6MU82KyvKcakpxtpziR28UoKr/NIkRg6rFIEnGfDMYBuobbS4dIw3Gt+u3wzs+CpMup1vjAZCY
yziX3KNTt8pGV6p4p9oDgTd79NZaVpcXSTe6RZgEyes4FhyaW8N+i5u+3UuNDD6KBIkNTJPCw9/l
kBd7JQ2cg4p/CliWVv/dKUao6hAedNWfyRyM5dgIL9mUWAyD0DrZJnL9U00UEk+BXazVP9rBQyDS
wq1mnTtFBWPBNReVGeu7yoNs7gW+tNaH0b63+IOuwlTd1waYQlLaFyc4WYYRXUUR8Ta+1pM3mW3V
Z1F7tHvOjrOghG4l2BC4dtUX1wyMnRghx3F8tRPcOEhdGxvd8tCrhqABJKEq/fVzdTnxx0WXkjh/
tmVVLC1HLU4WYhmxYIPq4pq0Or/R9JMZU9GnUb3NfT/DgGb6EbDLZm9gKne9GgdvbqJMcfTrdv38
mRtTSy8Z4dP//u26fkBAJgE0P/3YYnj0n9/u2fTnN3z+BCHG0eBmPayrxUemHDcAqrB9eH5maFkD
bHcycM9PbQPJXUKF+/0bigVL7AMev+Hjr4WXRvX47R5rqwb+0NNvJ0aL9cVvWCEj9vwhu+k3TOrH
/+/xZ+lySOBR//u3E7Ox9txJng0qavpDiNlZgsW2Whq75/IWaUc0UaVwAQyveAF3NPFd5fyYm419
I1X2UqmW8z+snddy28qWhp8IVcjhljkHRcs3KNmWkXPG08+Hprfp0Zx9wszcoNARFEUA3Wv94Q3y
DYpzqQvAEl3p10xJ57kpJacMf4mlg7GHVVvZmQeT8ZiqROT80eUpE0RkPWNdPUiK9i4axaEAjKEZ
znDrX7aQ5msCoCuRD+1CvznYefTj3t9RiB/yzmfBacuLRsOTCoFOTMKTvl9Uoa08+F6mPqAodbD7
WjqGU2kocMX1sZ4jxkRRdDNdBQHYVPK3os6tfeQobH8pGsVBrfN+mbRW/kedG1Urx7Sq8+0qeLgQ
83fRSv09b63jxTGaebITk/TKUJ0AN99KYlRfI2dUmEW0Ej1Ena92oA8U+yKqQgQfNihIZHPRKOqS
0fuZyTFs1OmPjOvQP1pqdftbRJViGsRB+8gn2/fXH6m9RV7b3L4SwP75Wg4TYPza1945am6anipJ
gcA6eMFZnBkxbpegifKNKFpGjAJyoYJACPQ6XHzq7WBXti1hO94nED3EgSu4qDzfrnCvNiP8HZ3f
V7g3YPn36yoZJBSdKKc5l1t7rct+sgTKTGibRcdKNSQNSr0XbVnO46ExOj3O6oNNur0sTo5Tucte
9uurBrpgQT7HfJJ825u3Wtp/MarOnym9NnwLs/pY2q370xnJ1aR+z5qwJavM0szD2FRlfSL73y1d
+agtT/qC7r+NXlaTPqvwehaJ5ehXqEtsTTVNxp86Udam31p7S2rtrZPa5baX+OVqmYWAl1Gz8lLc
79xcwwGoVt7MKnHENmVXa22yFS295kyMo5Rc8kxtk+Fwq7U0Z9bzIliCqEj5F9T8l9N5UNXE+yUl
XjUKy5N5kU7pbOWaRpX+UKA/tMY8cxuUSkDM1PHOsgMeBHyxhBwjYuKRmtTHsTLlh1CunkW9PWl9
h2NZ73i0KnAqtUWaW9IbeFZl5agusszT8L47Zmpjf9E73d9ya+ABNVWzQ9x3RS8/hVdjxKzJR0q7
xlPRgWe5YplIEJKMb7zveh2df0yJ4ChPp6OKaoVtKLtO8TLii/4isNt8OQ5p8uyYpM9QRnbmGNTH
z7k0WDszA98him0D5SrM5J+iNEq1fXZC5yhGovliPNhZPe+neUSVnW5AltRPotDhO1NpXn0VY5Nw
fNa9QD6JEn9JiUKAHx5E17gDBNgQqt8SPpCeEvafW26FXMaxogqI1XPQekU4oWrLMQh+1Y0JfK4Z
WxOAwgZxPtEx7NW/mqeOZjOiJ4wU/B/1uTEFGlo54kE6vkSZ1wOrLuLXVhrUNZ6F7VIUMa935lqo
ezsPkNYra4AX2SjCC3T18aXBe2Yao6ROfNbylt8xJVsN4TOZCiuBaUhsG6TzJReUwNQ6KDwcO2u0
j6J1JP8NDsl7HkBXXQ2tPpV1nLzqih3sxzooCcczKGuxZjLBWKzEICOXJVC+AZuHJCXz2LruypsY
k+IQov+JYHeQJHusaH9VamAJiY4iBTN6ZfkYEtYaoka9NpFWPiZWEC0zvuGVaOwwmDmTdryVRFXZ
dB7i5QO30DTcIaW9V2qDjFefk4BEFvRZaryQbQIzEQh2tiHkAhDMPxWj+oayA7CfYKKJYyR7ifTC
WJvuOHHmelT6JF7ZToPtQa3qDoYATv5eWdCnlCmNrjQ4dgFd+m66Bd4TSSY/48NKqkVXVQLZurPp
UIjC9g8rGDXIgyXKqtlzFbM140fZfSe+trjNVKTRNu9a/T3SYSqYEMMfGxyGiUAGyVGTMzJ3Eb5i
gWy5Z9/SsoWtRMlrYEo/EssyPuL+epunZPMq1ZX81hhdDfiqxXsW1YeFi8HHPu0RnfaG/CkY4/xp
8gdNIwv+3FQVVvo4g7UBsnpqLBDwX2FphYX71MqzMTq0WHTweqI1byJkC/b3ucjHTVGtCCuyqd1y
kmTZWPzIpLfUadqnAcX5ovCq18awMdFwAw39e4pablh4xDTFqme/+spODDfCqIc+IVoTzLXQbX1U
3KR8gFp1q+7NxN+n2YSOnnrFuDcsoY/0a7w/jH0n1fFMN6TuOOlTLOTK7/B4HfujqBMHoAj9MZ4O
Y1ibCxwH6DKN6BCyHcCu0iLKqoxg6b1Z1IlW5OBAT6XmXq5ijLm60T1Vpmcd68zq5wPm7++E4HZe
744v+WiGm8ytsBgN9eCLp4/LPIjtdwlC8yJVR/0QtEp4SUnfQOtVrfc0HF4xYDsiiV5jKph24Bq7
4HI/WLV7rFjo7CEzFnir2k60HSXsZkSXOLB+dcaWfp3ocnqMTFhNM5NQ3aww6or7X5TZXaywRewQ
WcfZtULQbDd2QHkEO6Ad4u/liLKSYA7UlID0+Kg5wSoYnOC7bDbBSbADprZ66vm/GCdm0Y1+aytl
cJZHqAJSRSLeNSLnwTc658GugI/Y5lXUDDJBH2Ry6oVoE3WmXa96px7PohQbUbSpOpTLfNNnSWq6
1QXR2v4YTpNlrmqvRjDfOCuaD/7QQ2ANEjYmWm0+qNloX2MLmAttoqYyDWnpwmdfxBnWKwCMw6UG
AeSogMq2yzKch2FUvihZ+utM1EGzah6HPp+DoQi+Ot1PzczKL1ZuplsLgttSVLtesHesRifZy9Oq
Qi52USRd8DUc5e9Q9tsrphjZadAGayb6V6mGVERmddj2ysnVVfUPUW84ucs6oDCRreE+c+wCm0Qu
y7O1RjszabahkXhfQpx/Rb3USfE6RoJtLYp8OuP3p+s6u19m06dAYWZfNNavT9eylJp3qruqUFEJ
iy77KCzlTEQ2+zKGmbEwo14+urVT7IsMscfJF+R5bIEoEEbJPmCDz6O618+NpiaLRtdwX1c9aSfO
7oekkYa12UYHZ3LDvNeLvrqsv3i67T+3rb5XYlPFBLNAhyyN/GOhNNDjZTdbqomLu54an93AVn6E
WvYAKi551Tz+rK7MpH2ojd0RdQqYo7pfvYGV33oso38obv41jRX9WS6ldGXnBN+1oJZPnTcGk2im
+zXCmEd0RQ4pAECfV0/4bkirVm+8nQyV/Yx6VD9XcSCdBYPeIsWN69ZWGnVrq4XOhg0GZkCIBb2O
aVnPunGIvxp58C3Hqv4bkYRThkDHR6GOS5nHvj9z2iOiJzhUNCbyNzBGZlA/VnqWlB+OL1/wz2q+
aW3wMba+sZFMp1vJ1pg8uoD3svwRuYjssS1x7NIGV1mJunbUyzPEsU2addmtB3KF7J4nIza9xcQo
Cx78NHTOeYBBpziDiV8tmjgLljUOU8nSR2GM/4CzL1WS0rxe2TcaRfRwa61deEmhXQfLyEK8iHR3
wzx/DbnV8a3ehoj5fSVTlmEf4O9pt9IslGLp7Nqduo8HgHKRl5XvbfgC/tj6FpeNO0d6WznyDzOP
OrLD83JqaIbvCTzk99DEP8or2QfgEBRdcrlDXi0KrW+jnsPIaPwveRe1K6zC5a2UG/KDHfrxrUff
mk8aHMznINW9DfqgNuA9s3xuEuVRTIEkUTJDyQ/IWVWVa1UKVL4C8kVAMYHXVV8sMNkbKU6wY7H0
jdVE/gv69+o2xv5xafey8dUcmkVgpcOrW/a4v6sxyKqpvpS/1X0QvzV1Ya/xePfWCjZCX2N8NL5q
NhGFPpatddF08dsQfxNtERznFdtqHPa0YHwdNMzjpjGKwUY1xF6ImFfvvxBQ3ohLEN+xFoEUrDUT
h7LS8LW9x15iL87wKNduZ6JOHHS//B9dOt3B3xg4xOLT2B6k/Q5V93nVIfEnDiU+yBDXc+2PujTp
sjMfAicTT1NBpv3VGRstlAFDzUZ12vjxqV6todz6Xn38VO9iCHZsQPy3kTnMK1jL867rXoUbYjGR
EzEhZCvyVxWs9+qq2eOtiixbSRAJVqzEttbXB2WRq1ly9TJDW9Z6j+BJ6zirXNPzo8NObwMrtt/L
Nf9P0uLu1jOdfJ9kPhZDqHweDRdFnTrKyWBIHu7EaCFf/LBCE8AtvcdEwVWsDVmMhqp8AgaQnUtT
k1em0rqzNDVcNta370IeNmgksDM1zfQs6sSZGzvGDmbQSZQ0J/SQMkr84liRkAriLj3f6sIycZZ9
IscLfxjkR8jg3g5zZQCsro7LZqT6cwDQ3VW0Yv5TLKxAS9aiqEV2d8iH7FuGhfRjpZfNCbHFA5bM
qPaqYUBG14g2oqjrSjdL89C9tQbduNadyH0ge+o91Woz+ThLL/bI+qXUWcfLsBUBfqE1MxgjecIO
406/1OuXQMcEZdCQY7aIFI562yxFsamjH3Djh4udtNE1Ze9p1DEgUUfXlrlZ1OheMigJufnImGzk
zGrXlmlUD6VNFFiPg2MzaYpEtREcW17+ok0cvA7T4Eb1y6VpKmMMELq56IaJvTgIEvxW3eQsDope
RAu5MCVc07P0VhfUYwJbyfNXcmgCZ5w6izpxBoOz3MiT39S9zpV8d4HaizIDeZiPyzbuyY1MGjyJ
0yS7EFLTOqZ8YRxydm3T8IBynh1Vc38G8Y4Xhv0RFu5PtenlF0wqR2BJlX+uM/zK0EcP0Fo09VOn
wN/Ntbx4UcI8IL9RtB9geQ1Nc35qZfgUPqWlrPOGGszboU4sFOra5FpEGYZ1/72+nRo/1RHbMGAm
zWLD/1kYXqWeHPDMUDLkcakDLDhmWI6DjQw/JCsbUHUZhr04ux8sQ0nWStTAotZdlBc4+KxDYD1O
p6FWPrUqGeKCreJeVImDKsHTF3W3zr/7idZ7575UimUs6+5Ggo22VhSWWFgHBa+qIkloB8rGNqy8
4NWPkvfAdKozL+7gVZ+y4HH14rlWT2g4eRRDxqJSd6QMu7noFLODBfkF24MoLO+UgdfG2MEsMnpL
ezZDXVkk0VCdY0WNN4pcJOAXNPNQhHG88steebAgic076CRv3Wg9EGSfgPwsv0hazVyY7IHLMsTX
cfGF7lg/6BVvkKRQ5IOCVu0utSVvMxb4QOd+OiwGt/Beuo5dcv6FZ05y0I2cFEBY4eNYw1hZAG+N
D95EpXIaqJAzURYHIHkhCIdmXAxoCf5qEXOI7qLPbYwoq5J9HfBKHCo9ufqT9LXSd9mhTwuk2KgK
pyoQCMYx7Oq1qBKHTlebM7GCmRhzrxdn6qSCfaujx63r7/mRBlvfJpQT4nRJVJ1tH3Ms0V8eAwnv
1LECiKU5a4PA1n4swmJXZ51DCL7xj3aFHSaYuOgyDJK9YOMyPGaDUZMw1orpnZvPbFvD/7yBd6ZH
urJHsQURg2RSC1HKOlqJyhADvuJ2ansoNLtE04a9PKhA0BT205nXVI9tF4ME112C1YmcrOWmQxix
z/XtkJTFNp0ikyGKjKvRKeNLLolQtuo96XKWzE25Kr6EEMfRCSW02CJMCpszZak8rN1pEzUDWLhs
uwKpMTez1paNgeEE+GgLKdixAa8Womj5eLTBl5AOYZy0L7+7NRboQruHMZP5Gk46Uze3Mt2DP3Vz
mE3Ui9nMqRu4lj+7sQoxwQmM8SGqa7zRsYfi6xrUx8A0y6vPE9ysfQO3YRVSQIsiwa50YvXRMlN1
k3kGTP6ps43Vy2MKtWfqqucJnldg3TaiqyLXmMVLwLVFUbdqbTU4hbrpLFJCyAbJj4mPsqbhGNFL
7rHraUbV/FKHLIb59yvv0YiUhF8rP6S0Zc0VI7RNrGJmE+YKZ165ZpuRotETpMsqSoqrJOHZWDVQ
zcuwRaOpSQgdkgR4h0R+xOqOuEVob7wys3+Sn3t2+7B4yxMjn1tSoT9ooORWNTqqRzOMtG0zJNrG
1/z2JGZE6idFlMtFNbvt/fcyY3XKu2uKHd9mLJLhNqPeOvl8mEQKdWBRW7HH+Ue7oE91ZMSKnZ8Q
2sZ514ekGGZ6n+I3MyTLBP0hVLolLU+uQZ1nz0VTPGedpp4Gt02f+ZQZ4EaDiMzUOEoZUne2Vu5E
q9VUIfqdRrsRrWQ9CtSdXHMlWgnDGquKWHdfNScwNAX4dy1+swP5YEweJKbF9sRznS+pbk5yo0Fz
csIKYGaruGzPawhhUYEBtWbVH+PK9aT8o4xx69Q1JLHkvHuD2uEcXKn8daibaljGWazNPjV8Kppl
xW4LcqSoH4MM7RBHS2fJqDsHvyYMjfg6m9bQYIdfBP0PVmQIMvfdT5QPX+KOTYCToBMMr6g747Zm
bHDJdeG62Pk5ISG8QGbbXJv64GCDO/K1Twe83pO9qdhIyPWakc1EZWZZztItBszncVzg/TUGs0D3
9ENXVe6T63XTjaLWW1FMWqdclo2B5cXUGZcAcz1qOnIbU9FvHHSch0i/TWXlTnPypeZZDB3ZFT8g
eDS3pq5m3XRzlj7BKmY/AS/SG6NFHrPxxOey114bXCCNasG+oceMmkgJzg8BogPGIo+G7kPOlceU
LOO725rVTLVM5wU/r2Gej17yKDdysER4eu8kWEIr/oBmazhm2x4kDsonipTN67LdsdSwwbPTqlh6
vJYMO15kkZs+JtNhILNApuEqamTXOzjWuJVpOvq+6RxVJTPGWdpAn5ZNN1kAEerkhWgvByLCWYte
cdW4x5C4/LzQe3uW+vJTZMG+MpFkWA+kn1amm+J1P3FchXBQOBFg6yyfpUUOrFUeq71ZxuqLpfPn
2ZF6FiWZEDrI66cI1stFQXN4V2ZpufBSy3gb2uyHlRjJNXcq6YQ8NElvo+M+wudhikZeySZX3xK/
+WHwnb3xcmlmdgQsINSaYI5i8yUavO6UQWJaBrYNktix3E2odNW29KBbu+hNDnjnYLcjjwfulq/K
yAMSHxB1HtYtJtkOCEv03oIfDv8YrZSUTaSE0oYA4LehRNg80REgL9BD/8VlQSEyVXPrVR90d43V
Sbo2sSO/+mZ+jN1BxZRLY+tfJt/lGmUXgs7+xQqLayf54bbvA3OPiDeKkNPBiM9e/o4pcO3NvA6+
aBa0Pzt1JWvyug8K54ufud2y1uRyb7OBOHt8xHnYsMjSUHBYlZGrn8sRH+KOWCRsoQJDTdvxo1nd
RBa0T/msKc34rngVSgt5hqaolef8ooZVJtuvPlq732w7QFmlg3DGCyVcmyXKKK5sdK+OCVyr1P32
u2cM69IrSNw12lOb6g4sPenqmemm1hFbGPARJ2WgzutaIbqS+PY6QpN8n/VVvzFtaeeOWbpUBmc/
xlU7kwl6EIhp+lUbaOYqc5svvpXWZzW3g1mVDsE3dJkutlFYHzk3D1LOztxDBn3lSHW9Q/p158Bv
PtEhkWdQe/1TOoBLj4CB9J4fXsUBgTJlL0Wo0k9VkSQhK5bYxpLcjnLsrEE5yl3+pbfzS2GmROOz
8gn6eHxG2Fl+ziQFAS/FOqlhXh0Ho7x0IVCePAnDfeB8hHKTHmREJ5ywH7aehQIK8P5MP0gnt4Gp
6JvJWwcqYw02HWmmqSgN5nmKbD2YatudGrOGuC4BatMljD5LufH3qtMclbqx0ayfEIcTMNF3OGOJ
8CPKfTBSA/IFol4cIGOBpxddRBnb7K8s+lNUtIfnHm+hcxGHz7WSVScCrdxJY0eGr6vaF9lOwxkk
i2RdBu0Pm0zINQGWfex7C2qj7gdzVhs4o+r+VTQiGt9d294CrjxG3wjr06NTjGHrBBGGsaIcqFY/
Gyo1BlSXtsu8t4uXyW56qVkkvEXR1ExeP46Cvqw3wn9z8mHe1dBAibJp6f52arFr3bs6TD+8r6mN
PP2BVLA09ztMCH1nl1bDpRhC42wnoFq7eqk72g/2dcVMDutvnW60l7FOSDtlyHyWwdtYch+Gkjof
mrD62emPnW2h8hP5zqEgzTRDhQrv9AjyTBPGmKVIjbvBKI6AE7fzJUHJ85JOZ6ShL4kaF5A4qRKN
2A0n667jWSmKsqonJ0kpv0WgejJ8v57KSG55ByELJYpW4I3HwSZYxnvuCcxn95A02RwahPmUZ3Iy
C4AJkDjv//RWG6diHGm8dX3zXRihiap7N1EUDQ6vh602cPXfDm4WStlDEP8s3Nze9QXaj3aDvw2s
m2QT6DCs4GfCTC7RJmPLjc1wrhXn0S4tyJZyQwzHuzh1kW0ylur71CYv53P7b3iHkJzLkFJA8HA8
I8qcLd0gkB+aMbJwGerkpzy+liUL0Ngek2vbhiGO22W5DT2nPg/BlHxx4vJNddOjXHCnR3G/bRTg
TES5tLlpaclFawx907ijvAErHc2LTI2XimEVW8VkNsDd0ysDv3XbYl0KIXmpyqX5YefJozJgE1Rl
soxtjbTsjDD/yS7v5PMsfPNaPmHnRxkSTUGzKYf6ZHMrrSPV7ta9YQ8X2bK9BRrQ6qtMglI1k/Bn
ah7JZAEd52a+4OZqvVk+OqdFq1QPJJjw3I3rDKxLCTaaMBZrruqSVXozTysr+lZk/dzPyvhD9jE+
dtIgfjaBBq5apE/246ih0mKA5fWdTiGnPxzVWrefbMdReGSviHIV74FvQO+05WLn6p0FnrD7ULyI
B6VtAcU3KhPYfBPukSIOl0RuhlPimDlGs8a3UMm9J6iIw0ZBOHWN6KnzzB4dqcjU+46MBQDCNBke
hkTvoP2U8qpM2+YVXdSd6BGY9Qhrjfic2lXZuumrjWx58RZNCHOrkH848L+MSP3V5hnpCWcRIOS/
bHqC7oMaDIeUsO+sDxz3ydB1wkFlv5uwJ52GQnDRgxbs6/gYANSDUVPWy9JopBeP73Jh4n+55eUi
vTTh6M/s1ib9PbVWjY3jjKE/yTLioyQeWBTVvEhLIBWa3nbbpiF6PdpK+ubE1kcH0vRSOKF+yTT/
RzA9c0luzXJw1HN4fCgsOLK5xURqWPdtlD546hS5zprqu4l4VhI0yge7nI9CDqznAumnpaJEb/ZQ
5gvyns4lmQ5gllFSJXe0cbGil9D3qJTFWIJZ8t3SuYiOjmMCzQ9JYt/rcqk3if7yYJlmEd1i4koX
+zb3bbLYxFynOfdtR7BZ8vylneXpUfIqDAjGGOGnVosPoC6+WgAmj4FmLDO/ekSCOpiro3oYK2ev
J8RxLcdWjnkeoZQ++MrCqOt+48SVusWHZDjn0yHYpAMhF1AGwSb3nGChm436ag7o6Zd9/xMy3Oh3
7NiRtXouibfPqtrJlh0CSTwuY2/ckUGY+7pkYBSVaxt5AMQWF6ZCrMazNm4kpXN+8tyvSvzFd1Rk
YGxMYDQ5Hw4jZNV5opGODk2tX3RGRIReHiwodU3TzqK6eUQsKNmIuvsBVthfXSpb7Zad1WkzViNH
nVTBq111BFssPXiZ1CgXbWJol8jxnZUPOdtNjDUZqfEAwSjdeAaON51aoPgT1Meu1JJHFBVYV9sy
Wkuq3m9FnZIAfUFdFjioZF/YClgfikoYapzsyOwHT2OVjNvEuyxJw87Xs3EHHptvxyWDEUDqPzRg
j1gIRl+kirRDBwl32SLAvEmK3r7K2HvKltqy6dFMgOI2sdKAPY4fNPPYS4IDmOF0G4wELGxgHovC
GtWF5jsu4i7dg0c03DFMUvhjKJnHGoSiC1/tKmVedmUtPbGdsY0YTVZNHujdZxMjgGM/+izyEOJ6
xuWLIHqkP/H7McHozFF4Ty92M9nxNs8WZOQLkc/kdijISy8KFMKWw9RLNIRF5Z7q/LsoYHQqL0mY
RgvLKscLClPOTFPqniyLNl5udbJhrtXY1sG/0kU0sFvQzwYQyakm78JoLhspC2CpKQ+9YxWHpol/
ncVILaDQjQwjoteAlEWf2ylPIn5XsdyuYt6Ex9LA3VeSjXydKI4Lq5IDPwNn29QW8ft0PBqlyQsg
Ca91IUXc/jwWWcFaOL2i0I2xCRSS0rCuoq62MwKNFbKloa2yTapcknREdUH9rUc5TRdZMZwa5IAu
MsoGc831vavPp14TmovJFnao5nvjxQZMdOCmqzplga6gzmva1fdOribrOtTfWr+Njn77gyB4eYqb
IV85Nh7teYADUeUiuinO0FRGJkec3g+1deqLfiB0iv1Ib8omRhMWetVS/OaiivLVwN5iZuhS/cLz
XpnXoes9FnaJU1tYumdT5kcRRIj2BNHebPDmVRuDV8tUFIcOUQ9YkE7WZzPRpPbErdNuIXWxetGq
h0CfxJmgu2PPwxd8026SCcdtYYWRvhghlbDrVadQHwZuQmBJHApfYVngm81K8WTtJuBU1g1mpL2K
vtAk4ST6dfhaoRdtHqIMHYE89OJFYyn6rg7g6zuAuZ4U36we2E7P5D7JnlB+XAKTlK7TQt1tKuVV
i53iUCYB4bmpaORJMg+HLlwh4ILHStr20hLzUmkdA9N9qPTsO9QJMGJp1+2414JZR6bqamQReDkn
HteG4wK4KqUXH2+rh25I5npTVk/eMJRPWWJfcsSET7knlU+O1hnzdhganrAUbVtx16QowoVbuycj
y7tjmw/uKQ3NH+hzhq9eEpbbQPZziBte9GpGxCaJQwYb0RrBowYjT6pMtLoSxlVpJD3Kti4/8P7Y
iOreatND7Gcgm9hoApAcfcQbyGAaWhUv4EOYz0YcIeCtoh0Oo8p8Tipi3wDN5IU9FY1BVtZ5xutd
iizjOYGlBCRUiZdirOq03hqF72Z5G9uAHOZtr6HwS2dWeNUqG10PnTSmito+QLQd/pcoqphULlHm
l1eic9qBSdeRHb21yl6UErrx8/VtbN+7CwR/5LXorEGmWJS+7d5aY7NqFhY0+43oLAcdoKd2SsOK
646+NNfrOlqDG90YltOeW2+wVkkw5gc72mdE6J5w+2oVuXuamDRPSdm/kJ9zjhnKAhsUHlDX1/ru
3NTxFkq7s7c0CTUWUVcr78UIM+tW1WpddNJBKrhyrgZIl6b6nuzIzu7s7iz6p2UQL9g/B9iX425i
pR1LvIA8sRzG2NaRu0iU/nuaG+17nvsqNuGacYaXHm4CdKNq0mGXxoieGxmrMNNJ1R0x9XYeOr33
WhI6XmnoHKxEq1Jh+1EXMe4iU2umA+mrsvbiBbb20rxXReJtVD9DtLwjbBcmZrmopKJcg2bmvWV7
47BzsKkwlqFh/XUaT6e6khTq/I8Of5zqiZKvoont5RkP7tB5LyZ/HqTlYSEhA/Si8Wu7ujFGRFNJ
Mjr9HHrDgyiFY5qdCtB5ogTGyjhoOPTMgkkxfSwRebL7Hr3zaVYMOrXVpK61CE1JOw+u/OugS1tL
gnJ4r2bBn+9iFzDl1OleH+toLvpDYM4/NWReKM8KNxnW986iC/EI9jomWvO/L+e2bBiNUlGeMSZY
we8e3uzRdBdj7XSHQUnlo6wS7mpUgIMhe2R/QGwimHyExKGYbIXEWawZkw4GxrCjhaOQqFN+n8XZ
lGRusaf91CA6i1ZUezH9mGYWw/D89dBRQMhiOQKivs1aEVsG9kRSqpmBZF5Ew5jusir4dYAbmO6I
fKc7cXZvuPe7N3zq9290uU8P3AzBezH/fZwo3vvcr/RvdPk01X3s337Kv73a/RPcu3yavvKkvz7+
317pPs29y6dp7l3+s+/jb6f551cSw8T3obQD/o5+8CCq7h/jXvzbS/xtl3vDp6/8P5/q/md8muof
fdJPXf7R1T7V/T9+0r+d6p9/UtvzS1aHWoZp78DSLphuQ3H4J+U/mqLKZ1RKjvA26lZu9Cj7s3wb
8Mewf3gFUSmmus3yr/rfr3r/1HKHC83y3vLnTP9qvn91fTYzbL07PWR1fr/ibdbP38Oftf/X696u
+OdfIq5eD+PFKLp2df9r75/qU929+PmD/u0Q0fDHR79PIVri6V/+qU40/Bt1/0aX/3wq2ymRzi21
90Eygn0jtZNCImCzffz7IFqiYSh2qnYR1aJGnFViwL2v6ZbhXjSXJJC2Towtm9Z5D5nW6HOvMuBW
1YZ0zYIYAbW6f2IXjJDtVIpzmITAWES7GDMGurkj+/5TtIt6F52o1ViiiCXqxKHqUcswdUBgNWL7
B+Siz4h6xOfCluJtZzsYPnfwfG0zuh1QqIyPeYoC6dRLiyKc5ERrYEnA2Tz5cKsTzWqkf2BHR0DE
apCWEVPlfg/POVfl5a2ji6rkojICG51kA35JNmKxw84eHCZmqis/wsvVRu/GgD/fFWedoAF5+xB2
z1QcAqs4F0pcnBWl0daeXgBdF6NbrRo2bgGy4Y/RVu8ATE6bN8QFmVEMrMwcWyKjvt7nElP7nVYR
1PT2t/mCpGgOYRojy/vXJUW3tO/6o8rC4tZNH9miWerGkcseEjN+Qd7kUH8zq0ceGYr6H8b1jQz/
ahy6tcH/dQ8o1zv41eRlLwzvRaUYfm8uwIk4kqPvkq4BVWHnBaTTFKWPzNrmheXfCo4SOKBhpvoc
OC4CVwSvbiNE5X2YZI3RnKRHvfxjzK1nNZTLLk7S/eeBozL42yaUrp/mEkUjM49Euo2tUhl41ccY
rY1y552CJvFO4gywl4dva+mt/4u0M2uSGla29S9yhOfhteaxu6En4MUBbPA8z/7155OqwQ2XfU/c
uDwopMyUqqiusq3UyrV8ILOca+NdHDJu8ObkOlNZKkKXmbeFjP6j6yYpedPIPMlmJnV2QhnZPMke
gmnTMVOylXRmv8Pk0DfNIKfghBkFxdGIzSqr3lOBl6E2FkI81lX6Xa8o2p209ojJbcHUGmvpuHlF
uOwNs0rKWw8uMnaJ4MTJ3ikllB7gNd5iF2+ihY+IDOkkbP9wGnNhHkzd/brYbfCEOnxaecEpj6/u
pWd5MQ8NQ1B1AxQm4l3/fl+3YU6pHqWG7la+CcsJdD6ROoNhy/VPsrGKAsX6W7tYh8TGWlATQrZQ
xGYgWxC+nlC+m9NBebeAWZUkDNIhVW4L3ia9W7Ae4XpVYGjY6DCjn03RxHHZneVQ9pbmLxt1etDG
shFbL47/pwWWabfX0EdvV0Btl7PxqcdLxhYRBWQ9ewjVMH+IrZzdVYyghHSQb0vQoEakVohTwkvr
nigFQJxSjsGevhkdK3xCaEHdSTvoMe+0zFhiaylsKZeRc5eYv4ZlMFKN4bXHWU0+K13OSUZpweRm
xsljBEDt6DokDVS+Ya9VbxxkBAVcHntuL3xwBIw9L6iuK+20BlLlQOEv4CS9gJN0E6Ceci4phZNd
aWyFR/aWGDmlGXfOiHzTEirN/xpGEqKyrJSq853ft9OH2bMezDYbnio23KfS1OvtVKf518C0OFIC
YEXqbILkTRxBqYn/qbIAriYV9Gtx2/orpZ2OEmwsUciyaRvXX1uWl20Xm4Qt51TVbTPwW2vpuMGT
fc+P94bLV/8d6Dlo++QI8+K3W2BHFXcTwZiLwJV/8irPO7FzNfOV7MoGLnYLCEGDpv3NWlMFPVa6
tTOWSMhOfWQ4RQznRsjEikZOd6s2AmBJWqC0mxHG0BxCdXUOWmRzouauLuF9lj3ZlFNGtW1ugurw
mzdH8ruXBoAcYHI29zJYNQzkoJMQTtTWae7HPH2Jfc+BfDgFcqqkE7ohv2wxR1n30hGK3n+zZ2P+
kv5eI+mfSFuWl9Yrkyvc/8m1q51N45H6hNTrzSSdczXM4EkarTxCQntRZ3caVjKmGUBQc+6JMnzu
JdQHirWyvm2iveymnfXDjfRi/84mXyr+WcILfpF9hZTpOBoZRHemd8pEM9oajJTLWPbQCUaXxG4O
f9uV3jv9yzZaoX9SEH1C013E3FaVVjmWc2TTT5SerKWnqib1wKlyb9nag2mG5UtLvjlUAbLbaWg+
k/Vo7a58CYJcRUF9ANevFi8aEvL31mA/yhlx6abXuuShsTTJ1todFxqTkutzmIf+WfayofwyBa69
k6Nhqvxz0ABJ5ub+KyT+3VtsAzBTBEZ81CeEd3HcJst15Ip/vVxLtc4mbzPBif/HvCX4bW6kokLh
RDs1jIp9NZvBB0WtYaGvvPQT2bvP1mhqPxHX9iyTo183iB9TJ2k/e33CkU7chx/D2OWaacXK2W7t
9PzXOh2kX+dwqOG74Ut80dTGOQ5KSf4J2oFVi3jOJUJeYrp2sALu+hjoJVgEu36NE8XbprB1rRwS
5RyYZsl2MMru0omGw7r3zWKTIZqqbZPaVY6LXU5YhjJM2vLSsA9z4qHV9seSVjm/f4VlvhFzHNFm
2YNvWRRCpYg7OLCS7+UwVcvszsvSO5CzSbnuctQsghC1rdBo4fkaUeDSjGhcQao1cHD+R1Og14ve
qwW390q64kGDx1p2yyBDBbYirfbO6FeFvTWGGJSb13S7SEs0UXIQPsqmMyGQQOv+gxwFFQQ4S8Qg
wgYiImf+FcFTE/hHDXlvrcqbDceOwbWWJElVm/LY7hfjVhqhzgyvkyRESkWQNP73mGXOEtMI2iXp
iGMjOKhg9WAQKo1nuEISXyuf+wYlul+DX55KqZRdTnUUxTDiumcExTaGymEtL4PLVbGYYMYNhWOx
3a6jwmFOPol0cVmVzbLU4limLUstwQWCTeRrs5zrejs/Uus/rlxO3E9zgl6MnjkBZ62UFKWO31Xr
Bq6SsNM/jsIJMYa77jSQ2TJ2VGzrHDVC77Yw+opjlejs1np0L71RyV8kz6Axl0OHk/k7MxjPCAep
j/W07amPaUDSAVkQcuduYWz8zg6POUIXl8yBhYs9UZlsZBdi8alZuQXITspQ61075WOzqgz1LfTm
X6bK3hAJDoaJvYockmWnmmkEhJcoxUeXauM7vzW0p4lDz7WROOYR1JT2FNaOC9t94KM4XUIVpprD
2hanrxaSr0fLqL5Xs+qyXRU2MI0BILCuPs7iHFY2ZqCZx6htv8tRJ85sZWxE6c4/Y8Way3TZk+tq
hVIfYelKz2MyVNSv8zyl8TncmzWAGWnrNao1W8/39nNVKHcldbrbqe1RmxuDcj02mXaaZZM2AJwK
ISe4koZ3LuEv4Po4BVn/1pMh76KNJPqUF2p9AL1Tn3QVYsnfaoNSclAOi6g4cywSnqWplaqETcbR
ma3mgoL/lz6hDK5tKueUUQd6jGThuxmjVp4t2wnOtwWkZ1llzqG73vx+G1PfcFA+B+naisofHKWW
j5xAVY+Kkn7hrL+/mGKkqdZ4ADKJlJWIKCu9eiyibgP1+fwg47VqRoh4pERKOhXLbj7oLal7MV1O
8v1UA3CE1vftBdw0u2a5RW2/UZbrgVTJyk684iyDQRHMR32iUki+PgoR6nFyOZaEuNrpjdeuqY2r
owCPlUMngFR5bqnKkcPKc5qVaibONQ8U9fVtTt9rxlXJ4Bn3K894XebwEBs/6DpqfyGclpGTfsvA
4NwXouEIU7sP9czajkK9dLFJR2YW6CQkqPzIoWxkSGhGjyPoxNNikj1qRkeb5MyyDmeH7snPofz9
/XK3SJ1ac3/0wLqKtyCb0TFhUM/D/eAr7dli71nCNqC3Z32sD/YQTAdXa1voaTGlum1QtSLHsiut
tzlyut1wiAgUt2q24Qz+uWuLf0woVGo+k0g5aB1bCNmkfeCDuhLjRlX0m5Fylzf3EviXbRYzOrvz
3iZLt2mk+l4Dl//30lbquRnann8sW1L6cjAm+Bsp9ko3CYozn7TOG7jTmoh02kHxSXOfIUV2XqA2
q69NjGSgM6b5p9yfyq0bUF7OFhui51pdOYWqbTyBzEcKOj9bArkpe9I2A0QHViw8sil+9+QQmjTc
npVCyzOIG28xHFWemS/wUncPWpj1D7pm+ZthQPFmsdlqFVyb0t9L00DRJSyzgtLVmNzxKI2yiSGG
2NsAOgTPdfewNPZj3PrFA+hMh62iRRFn0dQegHtesIpt9ZpZoNkoMd3E0GseSk6rX7qGT6iJLSSH
hRIz9b9UV/tdezbFcGhBsFIh7F+k13bDr8PkTXdyKgjY+6zWqwfpc81y35l2+lH6IqVdgcBJnzRP
854H5IdhePFs5SmCKe8BwGZzLnwQqWKUQW1w63VeigiB1jdH6RitoH7warc7wKTF84gIXhxdqBxV
zewQvCBMxoJjC3ZdADBliZWrIyJXJWF4m33zhTVwDMXQtkoQ+DtvCOEhSIPiXjaqhTTU3CKgK4cI
Gr85mrKBmkZVg90SnAsvkhPDJkxKqOd+r5KMWnEfhLq3HboSgaDfDjnDGsjaxYoDGZOp7GyYto+8
jn3MNVRjBC+lKgT2kOVCK1jSWi7jxY1wIYSXcjy1bXVoTIqXw2TeF5z/w/IU9A++ofN9Ez0jucZo
AN5zpvxmif1iEFkf/kAyQDj6sq2pYABMSrZ46yspdfqxB08gBLTHwWudh0k0VOWiAlyTHUu1yHkI
M8t5sDTf2bdj4qwWm6kp2oUKp7M0yakyFhqbVZvrIRhFVpNOLQii28sstuVlvJ6K4x5umrMXOv2R
wmyK09NyfrV55N5kZkc+Ugxd2Kgo2zc/jL3SPCamsw9UfQZr0gfnFITpOpJD00m2aRc0B+mNqvFr
7IujetA5zxXfXhkFtwrE92wIEa1g6arR8h20HNFeDue4AkWphd5VDrUaxKeSv+ZG2N1xp0pvk9Bn
gXkYpoatjCoNS1nVNXh+OcwdCDt1BLfNiq+tXRYoLUAHdGxKJ99z0TUeOWzgSg6RwH8iG/ptCPG/
wRE4rh2kvu//ijXhCUCLhdg8ReWdx8cNxbveplVn49yLRvZkEyFFdXaq0K/gQMejALda9UbSQrjJ
MKmbj4bXxq9D0nrxU5l37Wupdj+0Ltq5TlV9KAdVf6IsHXhk3fCkGIXG0wjaYxNYg7+X3shkv49q
iQEAg+AJ5e9z4gOTSkRwTQ7xgRLwk3TK+XH1PXXZDUlLWMafg1qB4VpEKyXE/jPE8qplqZuUn9pH
2VB8pVrhx8Hqy48Uc87kklTILmc/SdduynY1N02IUX/Ht32xN0LLutMd/YefIUg2Dlp6PxRcKXmc
hB0fNOJ9JxrpGPPcPgZj9tza1S+TmJDnbnmt7Xh9i+/s4BSH87WTFKWCfF72lqb9h23KrP8tbpkW
x3z/C6UdN2YaJGClfRh3JpOKYVFzqjehDmMQjez1JeckKzn+yw0WNDqEkX+R9tsKcspfcYvtXUwJ
V8eO38MPTa10HjJ44XevtEyRvb/fTW6SGxp5rIMZk/f5X19vWVvGGaFibSuuKjB1oxGwHlxYpfnW
JuXOEtzScgy1SQR4GEDjYhtGAw2jd2MxsZNGOWdpateJT2U5KB8ADlqPfZN/VwpruMgRKVd9x97M
2vR8bx4RDjlESTFe8s7VUMmhUmOyYx1901y/lzbZ9LkFyaWrF1s5LJUZ7G7Vz0dytnz/uzp8AQ0d
UaGmdWgFFvnO9KbumiSNR51KFJwUwfzKoiSuAQiFcx2AQQ/Ce9mzdO42hdbBjvynA5Uxsse+9Srt
9pzF0FCIEC392QwcJMk1ssINIYcYdS5zio2CLLWht4VlbD1xYOB/TxEmOWdtWpydMf4QmVa2j3+b
pL2y67Bc/d0dqWjHygd9my3974J+ryZt/33J0vd+rd6WwR6Qk7vVBi+/NmnUQ7RApUFJjckqsvvw
Rw7MkyKin/xlPhlwY73OWtFufM1N74sCJkHI/fTDZFfavc0z2sbuu3JN6b7H4UM7X0ITePauDikl
chpn3Lwzyq5sjACAet8aPnAtMNtgu/X5srgnKO67VefzMaGb/HVxRNDDosSG5qWaFR+523I5ho5U
jqiUMM9NMX+WI9kMpSm+NEO91Zup+ChtagQRTD27/Lgx+Yhmc1QbbaXPFCboT/T9rBjderFlWeuu
ph6w+rLQmHzzNcTKb6tSDnaiTC5eyTWkLffglvXTMd5JGw9H0brSo/YAz8h9UU5IfCCz9LH37PEK
b+Y1FiPK5KuPEyz8O0jT5o0cyoYc/g+A8jHZScLSxvLufU685SRpaqm23sNs0K9riKGpEx4nkGQ+
0oxjqd+noOPNco7uWjGSdj20zTPPDic5ctXZBKWoT9XeQXJrJY23plH1e19HKszoYJqTtnBQjTtz
ildNVsdb21Oqu6i0OJ2FmveQOppxx//bBfDsaM+9zQGK2pvhf6ZSW2eQoVDM3Zun3IyKr2FF4aoL
KxVkR4qyTebKuZgwlJy8RjX3DkmRh556yA0ULOqrVUTfOOGqfzrxHkWNYMd1pt47VM89dJ5ur4sq
wGZ3nbcqeDa/dK13kl5bSWC8Tye+4miN2gcVLOQxReJmY+i1faFs/geUCiEFFBqS3sK0NIvNhqP9
UKgd9eZESLsyTmUPl/WvadRu/v8s969XlTbxDtl36dsApHwtji9b0XTi5FU2FBttYgC/l8UkIwJ9
0nadrvIHFbHSJufLIYWgH8G7W0c5WtalSiaHC2RfUC516oCVC5nl7KnqU4pFnS9Q2Xv3DSdsU5NX
h0JXo7t8aKn+tQz7A9kglKc8H3IldEhXyGJYX0arexwSvsHK2KytgTNOdvnnG7/qO6pV2Z28TN/W
lUmpjGBW1Q2LRvZEI0Nmwc7aiax1NGc/Z72c7rmiQXM9hv03ilVOFWWVrwHkRnvqy/tDFfkxMjbq
N4vv2CF3Heh3Cqd4GSlA2nvuPG3lsBnbfotQU76XQ38e4o1qGfFRDj1dkF8hdHGeuFS+BDBZUW4E
9ValqsoV/WdwzTn0a5Xq6s+jlr8Na5FvlUMv8XyoyPo3rxxmD6W5nQL1Rz/PHsyvtorqUGqC9W3z
BHT0wA7G1lAs4T+zyZRevcqRbLIwE0QW+o94MPJsOzpH3SbRT9rAoBxGNW498bBOYUw1cAhEoZl0
mHpu3rz81ExKlER0Wlv6ttQHuGd/u73KMsqNXPG2LJW1qyn3lW2LVMy6T/viZCUZOoHIxW5m8Off
VAsSBt37osyDtZ21MDp1tZs/GonxDRHPbF8GATidLiiusnH9sb0M7r0cTE1VdZvFaSiBtrZqJJbG
rhoOEBq++HlFMaFX6ytPd5S7VgiGcBoQ3OcpbEuWZryzl1UemKvBhXwyajvyBoTJWTDQ9se5R+mS
44v4c6fDUWlb7td2CLjRJSU88T11Gd3Q9nBGFN5XaIK+amVfP5rGlJx4VNK2UDwPXxMej1PD+2qS
qeOktlTBwuraR3N2f8h57AO4fVN28mGk4pHziM7kvhtZN0oydXw0NVv7QkUp2p1ARI5y6yibjK1Q
6JTcpsRuUjZRRdmn2lYIhOeOC9NwOTvX0rM3chPqxkKuLQ/Wmt+q900Sq/dF43+uo0A7ypFspDNO
/NVAbdx1sRu6bl660pgrpCrVxnuxZ2O+2n40rXoVUcEZkrmtp4/uXg4zxXru9WKNGiuaGIK2xtTi
kE9NDy+yl8xh1qxkNwjcpFktLtVt2bTUGshwprwLfOsi+7cyW9uDzXEeL7FoArIw+aY2hk9OYXd7
6UB9y0f6JCpebTOn4rCsw4a/9QB6SHZDQbsTC1ELccO53BrB5HMb34I6jtw0tL4gxBKYaYmKbuBz
09h+hg4ao/BSK6SK0XOd9UMrtHsa4PLc1WPj0Ga6/qz2/psX6rv4NA0ow/Gc4K6opQu+zU6yr2PT
/AnD/rGJO5J8kDSwffSPduMUDzKRn+rVvFKDPDzLYaCF4bZSoSZzE+e5GWf0kZL5i+275S5tR5KP
nlN/Evai0qcvlMxCy8pXmOOddQVC6lSoY/TJdBPIjL3mqZtggcyi/oc0u9kQ7ktjXFnZwWaPdoK5
G6Zm0TP/HE7KOAj5Qty37i08BG5lVtw4lzl/rXOL1pAXyFfLmoHnfHCog9jXuTNclKAYELxHysoa
tPsOLXMTMV9s0puo43CRTVHnT8oYOPukiW3/Km1Qg4Ch0ct6JWcAMolIT4tVq3xODhrnPyXir2h9
U5NUpsMu+V3MxR/QmVfSa0Xx56JRu8PcajpVDWJGFLacBJV2RJXe70BZBQalj32x2q9sY5MEasue
B5qSh5C65RBjr9SJvSvhM4PtWtfUTRC0P8uSVL6SVugEUvdCZQVEGFLsnf8rvW54c7yzCYaMvxxu
7lD8uiwjo6VKvOwtDrn+bek/l1lsMmSZkVswq/Db5d1E4t1EQh5aRi/v1Qr1j4GZGytNaaoNOYbi
AYWx/MERPfAFFDDZ99IimzlERa4ebOddqJe2E/uhw23K7xXGasq4jPndVs6US5uu2t9N5LKkycz6
EMULyySNHIXxbo6twFtp3FevpTtsNTmU87IyLTjOVM2dGlA2Tplf310iEKHLO5OvTr0vGn7u3O8X
h9d2/bkh6Xh7G6YqRMCUDcrNzoeMtFPnkSjVrcr9kDaeeQX3cpI+VZiKwYGow5h4OhJD6WjLbtjW
mudt9Jjn8DU7OH/V4Bdq0M4thj/qvQ15z0WuwlWh+4CazeIH+9ceYXW5Om5ycKPOumutIuX+mnEE
qjUqEB2YDe7i2bTuZM8NauMYtO3jLU5OCYb0P7mfz4eMfwaJb2Y4/CQObWNEK1usKuOWpQQudHLK
4nR7SQ2ujIiqrM0gThuHvgsowSvLgxyidY4QsEUpkhy6GVQfdfeIYIB7Rl/CuTV/DaVD2novjnbl
FMYwD4L9M+IhXaFvU39AY67+EMWceZmlTsXXMNV8zDTUmby3yWDugu0mHWDrkEMZJ+e2Mc8eJgnm
29y/1muasN2XDbXYGqrnZ7Po3xqvc84DDw2UwMO0RDHVL4eQLK8QQoCO04qbot7BXQ7nBDSDlVYF
G7nCu65cVkZLjw+DCD80pJFmFfEoxDeRxCwzNOHb2LtQMk2SbbBQSy+HTN3cxlShupdb1OQFMFjY
4bd3HktOKsR8WM/ZflMnyGN4yvOKWfvKeaaqkOcrGispFWSYOfWD0EfXTslYRpeIOlfY541TnKW7
gBznIXYoq5rLyjpxZmsfAnP4qBgDVdawIq+MuW93bKCmLwlZBOpPp096ACcC35B2V6f9zZ7b9Xyz
D5n+zi7jZ+Akt3gz7ZQrqopQsozQJw1VdVcLdd00YXvcllN0moX27uAgLaAhoLdrhNiuwcblwC8q
3EhvADXrxbcTblBibpVP9oOqRIdOxKJx4J7cwH+BwnT+0Ni9sWpqWHvgglvB2G18NbQOeYygj6Az
Nylx1Rt9lcZectdHZfqI4tJ9BZv4Z2BW+c4OGgWCNa/87FHJTP6opNgPjXYO/FFNzK6UaNZXqKsR
EKoQARrc+mYK7BCCIk7y66tWK+TSMuDZMljGSIccyqZ0qGP3AxR5glBwviyBsqcISudi+L4sL81y
kcU2hNGXzvmcjsW8q40m0HbVbFO0qLBd2yBEWq25jjY8RgmXFSfVZewMruKZF6c7EkjZ6v+YBZYq
PhmesbktIte7BZlJ/6opRn2IjTi6Wxq7AEU9TOvFAj1SdAePJVoJc2Q9kZIMjtK2hMheU7rz2tc0
ZbM4tMllGlnTYG/1GXWH4sVuRtktapAdsDdtjNR8/y4Mh1RcV3Zf3ToZToE/9SdPdd4aaZND6ViG
70LiSklX78a/l1Fm31z7yGohaMSCy+T/upYj4pS2DA9oNh+h9pj30eiEq1pQaLUw+0MF4JabUvGM
cx56UG9Jqq0E0qhrwvnOerIikr1+PamoXDJHLfijTLN+liHQD0QwKyHAFASldRhTx+HpsVY+D4N2
pHIONm41HDn8Etzlwl7N1Q8jgakjikP9rmzNUxN2u0HpT3FjFd/CzG24SxrKcxSb1WZslOHBVq1o
78CtcXaRnlh36VQibadDft+2X7PGiZ+NUnEeCgqJc+jenn3OY56K4CRdsoH6AUiz2qAbSDTPFR+a
xlyhufu9Qiv4KUHcFuUKZS1HFmJGT87Ij8xNus3Es/bGMVa2EiWPQdj1j8mYxRs389t9mtn9o1oU
8ZUr4It0ymYM/C8uT4sXOYKOw9k3JrWbsUpaaM1irljMc8K3xeYm7fYkgq9T13LgNxc8wwgSnx6G
bDAnYgjzydZp9X2VwgYURcrATfiXEo8UxtHSBmJnC3zp4qia8isyLw4Uy2QBlCzklGlMHiTSCpTh
fdVmyYMEYQlfI0bSF8TxfaOm6mpqeepwrLbkuDBRV2D1y49OYRYfeZamWCKf870cSodRUCccx86d
NDVWX1/01nm6xYtJgSLkUgM2PenUx+l6MNtvsRd0ZxnCSYZ73872epmgqe1a5SJ5aTRzlTg8BCdl
1FtQBaf+0cuU+7gOFDZLAD/vkCzr77Kh4fxfTSla8aHy3BsONQtoFNV739cMPkS/WVdWyBGZuJmm
egK3cYzsjxjJRjoLEbGE/d9tU48K39hQ3Jso28J2YSdkT+1CN7Kd4sw9j2NY3aNRUq1Rac2+/+8R
GWuMf67RaRWaJEYRHKokbR+bSfnk8x4vhRjVeRce5mHU1opiNo9GMbaPSfpJN9Pko7RYaIygZGgN
O+mLJs+5M0d4koKm/ZDGOrDmyrxjb4oyd9b33wZu2aGlxJ9axzN2jWdExyJR7buOi4E9uP655jZX
U65Ld5w9ZeuWACBRfXehw5wRW5pb/XmCeuk21Htbf+5633k3XLwy+F9zc3J/Bzhvs1lvL7LxVJgP
uOkWUDn+ssme2sF4QSrY5xQkFwDPKUNWV4VZcnMzdgJNGnfOIbON+TSXsGNLUvYOBSTuSc5Tr83K
Yeo7oPq5Hn1WK2MN6Wf4DeAkcLDIfdadGInEEgxO0kPsakR31qDodwkMMhQ38TO5ZEG5vTntuHWO
dqC+hpQ0cNTjvxQNlwjPnrt9j4DNpvBm46kKzebM8Ue/kkMdcvCHqEkQ6amVbm0Yr5pedo/SV0Ow
kChVeCdHWjmVa/dujriUP8CB456nREnWAACQF5ns6dpXs7FGbin85hjOjicl67VvS1hFdBiy7EkJ
X0ohCCYC5MxECJPUI4xOciaP1tG3ubJ2+eRYr8MwlPs+2YYB1N8ziOH6P1GFzuHUasqL3Q/faqtO
7uVI1V+arlWfgdR1Hzhcu6ZpgfJ353OSqafBWg71fMj2QIHtLTi9Txn18ceqtvMZlL0yH0pQ13pK
akgVjRWOcE797o0ZTBlsBoaddMhGK1P7FudA+HGGNGy9zE8bDlGQP+oaGCD8cOfkqGiNbsfOuJ6S
O69Tda6YqfYRpuZhnZSNy4c+B6vGqU3ouIxxXbpBcba7qnJv3cwvi7PmWqSgnRJGRuV7Z8DOTcKt
QGpoBAY+cZcqjAFZnK4dHnVfaIZnZvw99f01qcfuZxb3DyZkVJ/niR+MaVTlQ+sl5aEfbHKEWqbf
GXGlbkKNA3s4u7/KSZN7LGEh+uFYQ7YK1bx+znuE1mvH71d1gAI454M9jKL85prJrA9tYndP5CSE
1hjYdumtizDgkMf8Lp1OEXiPfDDSJRvkzl/Q7/aucmTYjbs23AHEmVga6uJ/riWdlTK7f64VIXhi
Gpp3NcVkuVasPwVpZm5k2q23uhR1o6h9y9e9G/ej4q6zDsahRjxbtzrcHzN8MAe4IqynVIudXdXn
ybYVz9p9XEN9q3AF7sVQHY35jqw1576MFK3UH8fkg5woF3Os8oiCx8A9Dz8CQRXVWpl3lmupxvjv
VwqeyyDi1mME/q0J9NYCOhom0a7rm24lPV5fvbnl8BajZo12BOdxXCbHJTuLAP6glTYZXEZrQWiu
22ibAWPlLDDl+ipMvqA9V0NtipBlonuLziLAtYoWn2Yo8lRX+2ypITDjtvN3Q1BMX4wZ7qlf5q6C
aVeaVeef5j+i5SK5yOn9ES3NYRz/xyvgNh5Vtz+wc7L2CWz0T+YUfO/tevoOSchHBQKiF1OPLYqr
LJXKzZrtTzfPKxkBzeJu6D2qOf2wBNDevRqxNq4NTuCvPE3CvKoqbXGV4w7c+CB4obzhO4/WyHYV
5s88KO/QlXE/D3qN2lFFVtshn7qv4dk5OU2nXPre07dzMTRPEJsP8Mo14/eiNsSFx/xJYmgP6/Cq
y735qQfYAj+JCsZLfGpWDdzjH3Y01K6tWapPgQsX7GBZb/ERQlFL/GIX8b2I9x3i5fryA/0zfnnd
gHX+ipfv58/4f6wv338t3r8zFduRA5Qnw7N+hEY3fO9ggZ6TFH0Yd0UlXQThv5UfSBno39FP/88Y
m84JktueB07LOsAeFO9815++wNcGFVutvDo6nMeVsCNePH2BkWdt/rbnFNrd7CJ+ds3+QPakXWUI
rpwbM6nrVZop9rkaDAcBj17fSI9spGMZyl7dGEz5y13E3akLR/jGxKpy2qQNFpmyUH1EdRlepizR
P5d98+xyqvoTvt1MceAb6+bhMKJRsx6hYdmlpVdD7UeDnlZ9kUPZk40ycFwemG0DEwq3JIUSrXJu
r7JJSq+9RqKRQ98arTUUL+1msdVmRx5bjgNljneGGcwrOU9OkY6phFWWms4aen9H/dzPBlJvdfBc
uFZ06QdHu9mnGIqTMbWR01RRJGFvYN71A/QvSZqdKqdDRT0FzbX3coS74W5XLiR6qZtzKEWeDcF/
l8+PY8T2xivYbjnTI+og86OLdgElpT3ii8JG2c2EsCsPHJFNmZ+tP1DcNj22owcFLrAMmI+9uloH
o0tFQarfSa8diTorUGJbzQjnxw4iLrEb5mGyXRuq4X2Kw+lVg5fwZ5o8ODAZBivbBh8xizpBaPW3
Xcpzi14AO+jV7otOhduwR3kuvIMCSmwxjQEpX5i4xoPqhCADNIjd1Ko8ydFIauRe9qr7pq/GW1/h
Hrux9JTPbAQIRA0/VUNZQOl5RWXitc7LsdjX/cQjM4R6aw4nx6tF2VYOFxRMP0b/zW+K9VhOJny3
pbIN1Cw6Jdowf2ysGMpZiOUOo2p5W7cNm507ohirKcH40iaC8LHNw6Med+PL5Mbaig1gjg4D3rlK
uKMggGdm0YhKScUd43eDCOTbkP1RfFK8Cj56uIDuKIPqnxunW/MswqlJrHHZSAI0ccSQOntI7/p8
E48G/yXDEeyaBVhiUvBbu2z0T6UiNMSbxLvnwK0+m6BL0IZSeuolw3DH4u2qaqmOyF1X/yAbHu7v
DVWDyjCAu+xmh3bAVMqHBuT2hyKlMCXSZ2i3f00xo2ogbxh+WkwzJJ0H1SChvSzDOSnCNtwZb1Mb
iCnX6dzlG81HCLkGjHNNZt14hYq/CtT2tbD04M6FzHMlzWqio6Bh2p80WC0573d3SLCDm0pIKG4U
XcCV1fxYJ7WnbLq4Zo9U5OZu7rXs3k2C/NZkSJ0gDA0Ftg0U5a4AWblXDXTYrKab7rOgt6m+0Zwv
UDTvSjMofhRD+6motfHFdNRhq+hxc0HhbbgUbVFtBr1rn/oq8zcckUeHRovmF/ILwGiC/yHsvJrj
RrI2/Vcm5noRC4/Exs5elHesKtomdYMQRTW89/j1+yCrR5T0TfRcNBp5MhNFlQEyz3lNBfmi18aX
QLRfFLAm0ARpqb7F+ibtH82sMZ9UsFN8vNNLhjPPNZjcBzmonL8ycB60hROitKxn7VZRh3hTmuj3
wX0Zno3OPSk8d7/aAh1MYwCcE4a4TkLJRJdu6Juv5QiFLncScT+gLHbsNXAAI0jtryXJN8N1ij9Q
3k92vuOH27qxmre5ZCQH4NKLBu6YdYeq0/VHPSxfWvKuW59cwK6ahV8bV9OeZsTRJq6c8IDpLyRI
xKyW2H7p74PyZ6kr4weAUu5+8MUfAtcJd0YRGjtRe+p946PtjfDY9AF+CAEt5VvliwTcTa1ffQfb
6rpzsJwF6pDldXR0ZwVpefDGST2B/Uk34wyt+IzdzgQi06LhC3XrseaBgcZb7BgmQefHdXhvbIxQ
sVcri2w4+JNDavH3U9mWB900h4MKjeR/DlIbRaXs7PfDwYpKrgKAMQAjhFSCCsjMCLXu7FehdV9U
Q3eN3K+RaWCrnqRBdvJH70H2OW5j3QdFp+6qDExqD6UgWsZWYK673NaoYc1tH5XZJbfmHNk3hrsm
Go+F2KYlKn9joWu7qaIkDZndYR2sUfGpJ/DfGFh27bWuQ2D/an+WLQRv22thCzLMWayvZUweZj0F
vAq0M0YmXErGGk9/TTWlOdxGWK966h/IUExoiXZwt3KwFnjHzPjHUnfuqd5Hl0R1MZkJxH1qlM59
llrNAU/tcCGbvjPoF9wUSeF1Yvpaa/1h0EG6KG487RrFNDcsOtQ3AIjInyr7elDuyTx194NTxgdh
6e7C9/w/zSKel3yzh7X1aJesTRrqZosBBeVnPY6SVe2VNa+fYAQASvDOqVmwOA6UdTWtxLEN1JqK
bd5dvNmuAInY8bFtQQmOppK++j62zY6DUJ1toy4Az/u+8Or4HRc/f9GlJsYePZJqsah1zCAioBlO
lz4hF4sXVhs59y2Jv/U4AD+ENq5tmrKGjQHwYGdnunHsWPTu/Y63UajzPUK1m5059fEd9G9uRfYQ
X7Ba5LHILuB+nM1MSr+YHrE3U0mPYMg2OMJCe2XQXvFPiGEc8qN2ELJtAqf8MNVxX2SzCL9nwRhu
JywO0mBc2J3mPE829rhhW7Gp9isY0nq8cmu/egWBhDOEkSM+bDjVa5Es2Av5r6Nq5yekRJKlHJU4
cL6NRGA7Mk9C8mUlkgxZVL3uzlbtVfym7Qor1BLjrsCFFOmSncj17tHylaU6ngLr3CVFiGfNkB10
LJS+GUX2YalW9KZqwBfDSOArq9nUXZNkAihrI3WR+tVZ2vXoiPY7tigLY6H2dXcRM41MMmkl4xYs
ZoccfvcgZjquDPWxjzpL0ukHVyTF4wR38YDJdLcoq7jbDWDiNtgjqZe4CUP0K7SzbIGUBZgyH1Au
bLYx+sQ8IX0zWpdGry+UIrUfkGPRF+Nge1+6trzgAiH8BY9aexa05VXvwiyGOVJm4SYzcp6UvREr
gKMSPF31yIGY0Th3pKmMaeVDuGKd2J5uzbLz9E1jIcgkKEvzMUTRRsSaqh7UuMZnC5nRRaJ75Z08
pHPxpuKdH27BONuhXmOeZKeamqiPkCNblxZmHokAFdKYfnROjHRjK0jfj+DA+Bnn5jXqXOMa5F15
hmCIquu/Q/V81qAw6Q2jc/yMD7FiLu26KzZaGPvoRGPYubtdjjsi2J3Rul1KXhjL0fZUV/2fWj2h
rT8E+ff0XPei+a7EVrswRTk+impy+Zea/YGdrbvqm/ydFYCNiwYl5E7NAiphUOxk87Pj1qR4Fbt1
dvdbfDBbdRWhq72Swz4PeU4Kw8yuMmKKtBCrYdTapW662XrwDqrudw/yEAjeWk/v1L1solSuofiL
Es9Qdw8K38IHZC6zrS8E7vLzLBlDTRP2uha5BzmubyC+xJO3uU2Yh+V6kG3qyRtXclZfmd1DVakv
WJLmJxkaBF6zXR2d5SSwezluI8GuoEJx1noScaOGc6VR9SRjkeXn7qm/KX7qb0zb8A+klbUHbULe
VY4YnPqd7Jb6WKui2ldW3W+8Bq9gNY/2dV5YBiYvuncuG/j+rWudUCVBwhUvgZVlziJVWBOukIGt
9uQtxavNwyUsHPMlCLXo1INBWxaeLV6NoOZWqFYRu+zcerE87E9SESybHMS8pol4X6eGdgKfFm6j
KOovedMUa9RG1Qey9fbSrOvopSxDDX2ZFF16e/yiYAjxre6ifREbBs82MW5Db/LglXBoA27Objbq
7G7IxtsewvrJ+OZZiVg2kzsdy7hznsPEXgfFRBz9la02oZtqZcbwlulkpTtkXT0yEbiQG5RA5ulj
DiwsKIbi0hZTde8F/Vc5vRC6vUotZNl1qtdxmN6RbDb2rgvUvC2G7mw4TrYOcNt9skrNgsKahV9r
G/doueWp+n3Y9fafiBw8W3acv4V5Xi7VWtMfsmH0N/KKPVuP2xUddFvPStpjPjXY+VM5DBbQfi38
agXdnR7rbKK4Ygaq4kOj4jV+m71nDD0Qb3Zo8Hn0tnEy0sB8DHpgGH3ivPUGUBYF9YG9iYr0o+on
7CIRKJgKNcPQK7uh6PzMbI/cOdqlRNGBam2XY/buiTLEgMoTy0qr9J3v0uy7BLGkvsc1mXwNGOrG
3IYKFuGyd4jZoQVAspey1yghtTtQC/H2s46Kq4sVmsX+exKsefhr72WrNZh2perJCuvkMipmNlPV
hqcZYVbk+r6q7fGZvX5x8PUoWEtg2a/xcI5LINqv8YL1wn+Ky/HKUFRUJFNrpyaRv0ldLcCC3oie
g85Qtm2M/oHjRfFzryvFwdYxv5S9uZYo7DtGnkhzr+vquKkPyd2kzUWcpn6XcA9T6ZJD3yNT8In+
kDHqnZTjf6A/lMFMDjImASKyo7aoC9SAQx0DoWMXh7Y7MRmUkZVIfysFd/Zat7E8Kd4aHK9fqllA
nyQgCmfz0OS7FW/aHFSjzBSYY2ue5Zk+nyHofxmUKTnI0Gc8z+xm2/+YJTsoiP811Wusn2bpwfRR
TbW50zUturRp7Kxy6D4rq0BlXcbkwYfasNMLF1crSDyXuupaFrhw/+B5mctuijv+hT+m4A62dctW
HG/j5LU8D9JkMxNXfgoqqmevnAm8Q2vVobLqzLzaVQjdLhK3DjDcnF8h5hXkteV1brPnVzCLzlml
nkbeyWjde3vSYNppQ/XhGt+LPBrerSIzlrwN6YXSsnUIMAjb6NjtXgIttvBIq521krrsLLUue7HV
DnZOqbe7YW5mVoX0ciyqg+xFzKEDyhT0p1ENsxerTb+4UW+f4XRnL2bEVp5f1aEJ+NqoCa9aT2rx
BoYPeaPAjM6R4qaPMIcuMm6JPAehAWl4wlHpzemL1eja2Qu27+ax6MO/pnspEmMhKupnw07+43Qf
UMubPeW36Yiwm0ffcfWlkxqgMYzQW8Yu2Z7YGNkLiDb6o25fXUSNnpuqVq5+QiE9FdEfrRGIAyme
Bk+bIv5jYNe6UZ0atBSfycJV7Hqrjx4Oc0YVnIcGd/YBfehdPWKRpPhjt2qCwnqZQvvPIsGdokzu
oSazxJ5JGPA1FpGdn4VhDifptCv9eOcQ33fsOKy6uv81VJV4FvZp5AFhrdp9lZQPEerU6hZOQPNT
E++Ydo9V1EPZqvk5iCsYhp6brgzTRAFxPqRp+yVBLmU/diXGgWMTpRcNxfFl5DjtRjblOHXuSEed
ImJlZLcLVEO1co0EFF5njE+DRxYhMupXHAhLKuSjtQKNNCcUENxGkzu5G3iovVhNsoituHk1DVs9
eINQlnKW7+vtMrWwiZa96uuIvN8riZbwlCY4qcHxbli9R+lqrL3iUIeqvSKtGWy6hCc4GgOdDY+R
HZhj3k5zhLprALkn8ENkSTqq/3FQp3tjlslZsfYWi6aveL6jUbYk+xg9iyYGmYVX6ve0Bqnn2R8R
MATSxs70aGTY0A6D6R9NCz4bUhHhWnHg3FtVjl/RRLqZajr6iNZ7z12Y0qCPtCW2CdvBK5w93G37
XIduuXLHRH+tdOsiX8gMg10MFxJrOB6khToBNci96CLP7Lr8UJTAoRD4S7ysGhcDe9zFU1Kfu0Fh
w9mpVnfq7Lo/ybM2i/46c3pLOaohUHEGfIZ/G4o7en/rbbtZV8UuSEzGlM3iNkh3LlZWt7JZzwd0
V+rRq+wsZrhIHi7GRCRPsvjlKOZXlkrZnezCPyBb6fhbbGUnS5Dkdq0ydJVDOlBODmLdv2JiZ60w
agLaFMJmlzFvPiPvvlZUnXIxLoW3eOnp9a6jeruQIz4nJCHSUq4zlKA0/32RMOVPESEiP/PLyLic
FXfCXLkxduSy46er84LmJYzU4p6tRPtcZ+IuHDuQIHNLaOmzoobuWbacOv/w0lmTY0y7ZwdHd7wm
i+lkzc0CPPOiNEUPdIKZKqI1S913u0NbT91z3AXjMsUnby/nkvHGWjIyp52cO6jcsMc+MLe3v0FD
YcTrcE2QcwVFrk1rqMlG9vaxZwF9nP31Siw4q9TGQrHrixfPjnaTqjtfbFOxVwngB8hDQfEEf/B6
i6PKsYrZz5/UIWsehKl/lXF5nXCsUed0m+lqZ3Cvu2YSX4bW1LjbNtUlCGP3bOuWTRpCQ0OwSYdV
PWArWYqgv8LC7K/KTM+veExOqgvk7Efc0q1gReHSYoXGCNnhWxpmFRkKLHPIL1TFRdh1vGSYlRxl
LDXjaMEd01qV+yYC/K2xil+Xrj7uYwqbT30+3TdVj09QQy5wdOruyXYgI+IQcOrn1i0UoGZSoTkr
WxF8NbzMk/4om6MXZWs/CcaNF4NBFG1rbzLJ3FEDr10U8ynm8Ruz6oJ5CUOsndk9GrjeYtVEASCc
GYerTfE2dadDVjjKW8Mt1UpZkbO13iEyyrcLRORbk7o7TNTyZx4S9RGF2NlhlzgaQd9GXG9U7dHq
szxYjdegLLVjyDL7aMCTES0Zcp2b9sLqh+ohUzJ3F4zRsB2iZHxK9eEbqX/7W2RzH0Ev4Y+8MJON
AHlxIJkeXpHARU7Gju1vInuw1aF9b3Qsfh3PTs6uBiigrkG9Kk5qHtFGqBce6x5uczTlwYt78zgn
ZoD7z8GfTl0ZNdoy3VAfRvNx7m8sLV6681aT5f0SQwLvRP7aFKveUcNVqCjOqk0b54yDd8ueJ+LX
EhTlrjMMB3wNHb5VAxjtrAGSIjfrnQxS0RK3bisIIJu4drcYUOpatRp6J6phTw9451rb2VgKC6+x
SbkbD98xd6mwaYimB99lw4nIylm25ASqh+pqmLeqqlK0KQvbdlkmdXWVQzyeYfsp1+yFgRrwgzUf
fB3xDT+L3b1sGp2fnAN1B+P5CuWetH71YqG+4C8gzj+o/MlvgR/H2CWF+aMKd2WtplgMFKiy7B1v
Cvbslvxz4ob4IZF7eQz8Ulnww2++dGXy1xV1aiD/vmKNbtbWnTJ1jVWovjO1GE2LqvJeEWL+XtlG
dQ1gEmD36L7I8GiopFfSyd2KeVThGFtLD7UndtsTpu+6xWdNvEMfdzWA5T7gTFW/ZulK/j9MTv1g
G2x5odM5eQEXOxl+buJuqSwoQtnLdJwwWurN6hQpEE4343zazVZA8lBrpYN3CGMKBFCahQx+jjFQ
7t1aRaouw4y0o3QG1vRxlzUUqiJ+kwsLjObz6CQ6daAJHrCf++u+asRLY8/foPwPjMXcs9+Hf95a
gDZ3Nau9VWC2+R9jmTbcWr1s73tKuBKe122UEty17uLUlXY8qby+2/KVzV8zRE/aOXFrQoFZxUWM
/SdCtPeW78QLrM2mry1IUp5gaXKvx3FC+dSHrfhDqlGeScHFmyrjrYeNNqtcb/M5rov6dBnaqbHM
8Obr26y/jvMhKQV5dL/43qZogMiWjBt+CIu0HFmLor98G+YmVXkprFc56jPcjCxwLD1Pd58dZUEC
K3IAMMqryder1U4D72pk8dei99cmt4ZzUg/4XLVj+JCB5VnqNijUsQLA0Ad5+UXTmhdML8PvmUE1
VG+567raNmu1gi2g6R90UWMqpVjfjTEwXt1yDMjgpMOT3sfDKitK89ohAbPR66i+a3UYJXpvzoTO
vlt94uW7YGiXonCh6FEwo8LSB/Wd7K7hg+IM03+v2SBuS9LBSPHkMTZx+f3U2vjoaMC4MqUg9x7r
mL9hNMmnHTaHFjzeK8w8OTwiz7KPuzpYVnWf77hLIbtYR+YqmG+48tA0URHc2rFVZdXCqGGS//Mf
//v//d9vw//xv+dXUil+nv0ja9NrHmZN/a9/2uKf/yhu4f3Hv/5pOhqrTerDrqG6umNppkr/t68P
IaDDf/1T+1+ClXHv4Wj7nmisboaM+5M8WAJpRV2p935eDXeKZZj9Ssu14U7Lo3PtZs3+c6yMq4X+
zBeV3L3w+FysUoV4NjhPeKIkOwrIyUo2W83SjxXmO7zl9IJM8C6GF51kq6895wnaO3ijW6/ByhLJ
y4vsyPUBalWZo2smEOoyu2TdNkbx6otQ7MWUNCvZRGswW1YijU6DWRSv7QpEdfoaGxSDkklLlnKQ
GnfdyiUVujez8DkT2XlqhuqqmV6xc/28W2hGDn1cBrNSQFcLvJNskVKtrpWmjOusduOVKNPqmjvd
17//XOT7/vvnIpD5FMLUdOE4+q+fy1ighkJqtnlvUM4BU5ffF2PV3fdK/ixN4Y0MTFE2WfZGWsxH
nfoiR7GbSNhMsyPwtex7MXNm5MHqtBZPn/g70Lzqno+ceBS3hx+jrDlT8iOk+raJKq/aLgs/Gl4S
dCsmj3KBbIENhowSvgRN0j5kk4DMyxhf8epzZJlkRa7/5c0wfv+SGoauaqarqYapwcMzf30zhspL
G793rK+D562NWQ1bmw/sn1oWb5xZSBR5IAz+HSzFEKwqihw/xeTolhr/Mc4VE874PFu25VkwIA6s
TikpxMlAIKppN+QwEhYCdnyugiS5Hbohi1A9lwHIsaqKnAKjZNuvXLDhfneUc2T8NoRC8DOqJD66
CLWmLnIrg5VgYFf69++T7fz+PrFXE7ruGkLTNWGo84/9px+zDjh06thSv09V3Ww0s003JmvoPene
5Dnq84swI/VrJlIKUa0VkvcPokvgJspCdhTCfEaD2HuElh0dutQd1/FQYkdYNY+YtGLtOSXBQ9dE
yf7WDOYSi6yzqCSut60SYdATJC1c1R89shYzonsf91i6fVZm5JmuGM7d51w56/OiPw1mvnxdOeIz
7g3AfpFY5L4A5OVYZKN/dGDk57d2YGD3ybu1lb32PORzHEKCwW2GK2d8didRmtnL3tD9/3K31fX5
dvrrz9o1HM2wdGdOMgjD/vUTqlWtRvcdEnynhOWmT1UXlyV0koQL8ZR0DPt3LOTOkVd1p6JxETPo
8ubVqfXwaCRddh9aUXavJbikJr1r7mXsduhgyPhBgXHrPE7GEAFOyfF07VY229HO7vtCFySbk2Yz
yhf3vILid152a6gzHnIh0Llj08iaxVAp6FcbMaclzANSyaJexo5WnNykgC/002mDMPMumryrp9aw
AqKMd7xPrB33MPs0DWW8HXojvORRoq+B1/b3EXeOFYaV8ZPfkcojm+G9KEUPFW+YlLckCN4VFZC+
oosTutzTE5y1h8rUmt0EgIx0cBtfdXLCV3kGp+iDC6Bg+SOUN4hBRk36YrrTIG4TitKHwZqCn/2c
33TQLz3SlaHCXSufhfEmOy/jr6SfIHA7iFH5auksTavHD1m3oEfPZ7EzIWkvT+spdG9B2QSQbx6a
P62YGrm/BNMez2nTZO02AVBvefDjnSlGZU8ROEbpW6mNpSYCrBIQGzhhFeCdEqXpjuTlEQqgJeO2
X7HX+OkU8Pca1frp8Dkmd1ncrmTb1u33yPTrrZc3+1AtgudAbYuVRY3ilE+mOLvU0ZfGXBRo09l4
M7FeeRTnG6qs5h7jcurIXktdt7LHG51BMhgGz8fKUEB5nQkPY+eSj66BZclOQMrRpa/QRbC8qVia
VTouRjXCJmwebDQu5egs/OIYTnOa3F49gyr965BlGPWQE3C27OcnfVF3qXqONOCLyNtv5Dhb+66O
TXBxmljcjRkW9oNnB1/cHnZMPFpsy7raujoDenduboRfqi6HoOWJBByRqTxSjjubnec9k7vqFm50
oJY2nhWvUv11h8cm5V/gdm5ZXAwFfgXSvViMp1N5lLEMzCuaoFpxIaPz3BdobFTs1P01W2ESYGBg
dyNizv66sFjcKhn4ETlPTpFnbhBBOEr413xeaxII5yf8WNZJkPDGRmDw1ubkBSuHbcVaa3RWOKjr
n2GD5EfLq+xL7ej2ZYxAHf79k8Nwfrsx2ThH6po160wI1fyfNybhdCN7e9X8PtXNnxXFslMw8YTo
2iRZuZU2fQ1xj4kBw3/AwMVcI9CM+ypCyl1znG6bg+8bgn6494NuWrdtOqzdGSFQVV19z493wQdR
PMqD3zYW1DHsdAN/LB79sjDvWktQ8UVXb9l0LgySWO0Ot8Fodh1ac0BcexbNFUVSAPcBlTwV+Aok
+d3nAchBfieCJqD4HSruEm2udPXZLc/kGHnWdY5y8kgzzBeRYTRbXioH3W7TV/pVzQr8lU3k2Sqr
9rsWD0dq1+3bWIHx7wYyqgjGJYdYNdKtbzXho6l2gHUw4107Eyv5bMYMpDOEwGxYUUIJef4Mybg8
fMZKkazr0kKcZZ6EQEJNzfdeMXIKrgl2IcdsPtQxgtSy6eiChGYFeei3uMD1Z9HnRYKAxzxaHm7t
nCdeuZATQtGTq+/bnSPHo6o2z+JBipCMAYirqkEK5nV97/e+vzThqgAcM9MjzxIrZ9/ZpbAOfTjB
v596YZoezQIbJJfbS7wGa9XfkccbgINyNlH4wn+HGvRx7pUdTZn728wC56ZGCnzImXMbYvC88tin
HUzXF6/gkPx05t56qJYNbAActx3OwcAdph+d4k0DKrLMKgpzImrNF41nGHWb8m3Q7WznGBXaovOw
PlTvkS4zHpzI7n+aXvqduVQMH0kMCfLNFC08CCSnbk1vxgHbHrUSEvPd1s6Q4QVPcbFtyvldW3R8
I0rslU1XXJxZpMeaD66tHQNgtMfPeBuARnd0/16G5AFYvnuBIdatwrT/6xqBC4I5n3F1n7lxmUOf
Um4IyizQ/1uHTK5/xuowncDI1fkacQrnWBtmgOhv+Yds4SmFH7U8/b0dKBg7g+VpnGOSpCgQtSY6
k/Ml5CGrUj1YWZ3+V1sGw2Zce6VPWqIJG9aGHOCfbytHcc4pCpcPbaE1M9v9voRg/NFp9XlE5ewr
QEVtARLcfx4BLKzC3NEvehFMW3vQ0qMX9cXRCf1ha+Vue/TVQumfwbp6pKP1VDkHtYo/dTlqu4Fs
1PV2ACZ1yhLt8FNo7lTIKi8tBMnwwvz32LBzw+uHDifwr7lzTxrV3hqzKhMh+xwUYoNqR6S5Tx3/
oAd5MHU+Z0TfwQz+iAGVwE991tRsh4ZFStKeVKHcJnlh5O+dMM0WYw570m2n7ATVUTbCaAq7W/x2
Goy1eRrdQsBKMf7q6edpka4EEPoDb1iPhoZ2xQzbFqOPMXdp3kUt9z2J7r7BuX2NuCdMf5GNMR7y
chzincFZ9qe1+mGgoD52qB8ojak+1FUyPjgreX479Hqx9evRWZZlrD3I2MQCrYq9CkUpQoOfZqfG
wZZ8voA84PELRfnXi4IVmUfnfncpfc3gY8QwCMgV3lZ6e0fqMbveQjFriKh3OhZbxBKtzq4gPtLP
sZ9xa8QfGFphtzT4TR+QpA4XE0/2ux61qSVEtfSbyFcUyaZ3ts+zbE8a3yH8yADrr6fCfx8A0BLA
jr/4+4csgLFfV/+2q7qGTsKF/yzT0H9f/ec1gl1NTcXOdp121/DmYSdfoWJtuZ29YRFmb8kSPqMd
pbaLFPjlugmnfFvM72JL6XBkCXrxW95zrbPyvTpm5qKaO2Us8DVSBaRlDmCSrDstjfapWcVin0XR
ezJZwRKzkW0x+V9jnW9oApCfpEK2kS156Lt9Yrfp062BQoRKWf7aBL3yZDWA4lTXbU+yEw2t2W0H
tJJsqtjF13aOUEskskuSWMrBmEZMsRM1+mNKyqsfpNGHpoavcdxqzzn4mU2GN/kGgNUJ4KkNmCZS
r1DNnW2VGCGph067M9OpWNuemj1rGZrMQY1l+pggCoLOeHzQe3YmQdeZD0rLwRFaB+XF8fYj1Bqa
7MoR5zrJlhwm6qRcAY00NmPtmA+3YfsWcN0i0A1SaKI2t4MdKVu3CZ1ny1EvduXDUgCQhgeGO12n
spqOLakGaOdD/u6dKd62aw0y+2pKCpY/1CbPf/+lYff++5fGcVyN2rElLNsQrvbbltGJdEzJ68r/
oHShUdiu4ofO16Z7A7O/SO9iVP7dgUxVeWVJC2jbq5u1Mcv0qUXanByWyoue/MzRKBO+ATOFjfuJ
cgTki6R5isdYOdPcPjvkmYzJcbL5W+xz7m8d/2nwZ4wVJhLKLJ6TUM/WRWhad4UZK3vNwpQbkEp3
TRUYnmB8TWrw7SPm5zNfzF8UteF/oxysVdnCN6xTH8TGwXJq49BXKrr1sh2wRADOPEdvpzJqNxYA
CUr5t+HzRBl39X5Af6ylvEDJalfqar0vvLS4uBFipmkMpUbkzWXUcu97qKCC2JXFPnXJKMntSKJD
oe8jEL1yr/LTtmVIyktU2PFBjpO9o2fnaytFv4CvfMqjwXpnT+yyuea3NuVpsAYkbaw9cFX3fsxB
LVCgqnNWBZWZx/dGp8T3wgzSbYyN4lLG5Dg2cQrcLJTVZVMeEOJRDm00vn6GzKFL75zJ2Bu85StY
e/qOV0H4BsDfc1wVy3Sw7aM8wIPt12B+MbWfn/ufHfJMxmqwzf+5uyXhvaCUBQr3xwXlWaP7NUT1
2viKE151sl3/u5kM2hkOsPXiJC64ez980pDSewzg0aUgVB4oxeanwmUXrTWB9m475s5D7+UPmODW
BkMbjDZ9wJY8XL7JAXqcfC/A4D66lKr25miqm0IxlD+qVgBG6rV33DGjpaG7/cWORXHi6TOtZEey
pZi29SedAiVZm2XuTeCaxgzbHVvP6xUyFfue3d6ZpXHwiGbJNcS9564EEPmIyqVLSQPgguyUh06p
rmOlqXey9TmiNEKmz7N+XEOO0LPMu12jicCi9TrCl6U0vhOzX97tNJJ+esZspffT6XCFGahsHUBC
AJBb5cXrgLKzjYOyHwjlBZ8z8hSCp4HstbHXVByhPAYxjJc+bbfWPKrLpnL7325bv961HJUHnWW6
rlAtzbV197f8tRfEQ6jESfY9RvfsCj69WPSRV78XJN26uALUF5+1MK2o2fjdCaa+/izanNwJrLog
ERN1KWNQVx6iXhv5dMO8EgeMMUgOYZfl7oaqLD4gDsUvQKD9+u//fEP7/c9HolRYGkh8TYWD8HtZ
RNF8xckTx/jmG1htVchuLcB6dbs4FcXi1nZnrEddYus0RA2EfjlIlKK4G6aKPPAYz/amRgDkYbJX
48idVk5pYg3wFFmYJb/E6FKicLbKKn0EdUjtXMbkAXFVewvYqFjIDmvudSrd31IYhK7/XxYn4vdC
EF8F/p2mC+FJ8JgR89rlp9zxmKSlO9mD96H00V1JFfJlGDM26sJ4rZFt2Ge9j9qfYZivkcoevetK
tlCkCJ6gX+wnrzBfDUBtuzBH+VA2vTb/SAwK2YZQlHvH8h9vs4vM2Zhkwrby2iWVDZgbMPEPWf8l
HKYaXx+8LFTekWIhT29tfPqO8iy2yiKl6jHWxyZv0fqARLVCUS7qSGW3Swx/7UXUIjrqme0+Fsif
LAawgscQSZzbIRrqvlrINn5e5WqC2QPlRBnxdOV5bwJlxQ9JvJoavEMQ8cPezYvqkbvGhxxQcT9b
OKoiHqYpcfbU6ONNPbj1W2KhJBC68de6DuJNPHBTl7oak6uqm6wuKL3PIhyfTXOkXB8ZymM6W3tF
s9WXPJOHYHacFEK0m986wslPD3//hbfnEsrPiWk+fnb5MA4tgSqSK/t/+vg1RFFUd4jsj64WlX1G
430BS6+6G1L1gtzdODsXcHBcKpShHmysuSk7yFbiC2aPt2F+3Xv7wIcUaiPmRkVnn+BHiawPXtze
fVwF7lFt0xf0N7x7CDne/agVgMV9V0NGNneipZr1xjK2I+Dr8ww5cPJ9gI9oPMkZMo7ax3xVGUDe
VcirypacIa+KkQSqgT+uEoxw0COrDLdyHIT3A+LaG8NA7kzDN9lE7WM+nQ/yTB56EViH3mbHg6wo
p200rdTKsHZtHGebv/8U9F9vO44DtUZXdUNDbtswrVv54OdPQXHqgeTw9KHlyTeWlc0pU+0ErOb/
5+y8luM2unZ9RahCDqeT8zCKIk9QkkUh59AArn4/6NFnWvRfVtX2AQodgLE4g8bqtd6AE7HlgbvI
qmIJpZLk0qjy2uqDfThqA05yJT55onA3kaV/h+bbnQekJwFajMoxpUIXj7m6EtDAT5Pge/nv/23N
+L3wxP83PL65QMfOhpXDdj7FqFriZ9jFhM4PFNsRS06sb14nyOBoGiV3P0Cf2LHX5TC1X6xwDVxt
DxXReCsw4SninNQvql7bXi/FReE9Ecw4Bkrd6SLGuWIFNRj1EN0kNeRqT1GlqesxLHDejtRV2wTI
gFDJ9REEs5tshRqBvR+CqVmVmuluhct+WbQpqIUM9T2kTmbSXPrik0XZOAJuE5rOcG7sNOeV64Nr
CKL+BCkCzl2Q6yS2Efjrihjvtnj8jt1CCGuho0KijB16zYOzKSw3XPsI/K2auK/Wwh893lfGJiys
+t4QbUYlKnXWAyo4G98040PQejA+rEDsTNaGM7oIFVEepqZ+WeNSHX9znEPYVN8h6fHWTjWLzSxi
mJqLDF9F0YctVjSuZ3+Toja9vTCjn90GTW0o3E4ZbYdxD6Gl3JUNevpUs9UtfqoaAmX7CArOX6qB
SCbldqPuUakp2nBvT5RFTMSF0ZKL0GsLcUoRwYDuCv5fvC3yRw+O487ru3dQ1/hD9zU8SLK++l3Z
bIR/TYy2RsBxOIYHfzx5epnswkpo6OSb0bSw+3xpVelyREj4znAwnugrkOECDwi2jCRO7iPsokxM
luF1k/lBva5fj7m2CsRPqHvZY1OY9s7sm2nZtik63NoddNFZNET1F8XUNn/IhMvt1MdCePspmxRR
HTg8HiDWT7XmTvU9nkvHZ6mPwn3V9fjvOYq3SdKRkqoadZsaoOqF1ajHH1BDLQ+38yKlUORRxxvM
/rGf5bsaD1AcX8p/P2n/XiAc0/EsDw1Uzdadf8E1DF3gUDmI5F1E3TXODe1R89RuV1txsPTZtq7G
rk7ZsZvpjm31EgCTsRggryxbC8tuxWBZbxqteCPyTrA5cYxDHcT9oyOevML9PpKRfwqEav5hE2v8
voeVf1R3znd4BqGFyZP3e3Bha1GDd52TvisBMBKW8wdROM9tGkMegAywsQd9WISKX+zZ8yULAR/n
Ee7OHXuDQ04yZR/rWFD2Ko5yzdBc63zP7j9ZF3M2WoPtvQhatNBa0ZwNfHTjrMFPyIUy55pFuwR/
6B1qXMcXht9sEdr4a+ws9dVI3GEVt/U5zvx6m1le8pT19VauPm03vPz3N2f8jmG4/QlM6i4ExLqt
/isgnrKO+tqQxO9upjdrL7EDrCP96dVt3HsjKpMjiU973QcCewcKHN1wUMbGYgdWr6tZc0MR4ZmI
uD5ZWBTCFtO+OshAz8EV7iTHniTcF+IFtNWqcGYz+9GiatKetHZNOSIOqsuU+2+d2rGo4dFztEio
+uwmjjVGzn96H7j/eo85NnGzq+ouP1Jb+xxN1CKzGuzf8vfUwlqoK2FFE/GRptD6wNlHtt6jRZ2s
iqDNz94UPBIP/mTHg7ubijt0StL/LA+FF+voyLWUBC2xslGmj7suuWep8vel27wiaDqcFOcQuW22
jpT6gjzpQDmzdeE5hZe53HVnAt+J+G3tMGpBITpVTPS2LeOS5K+Rs+fFhl/lACsadEnuGQurdHdW
rhrPlY10v49uRYInDxK/CUDQHu8AXqtJhw9hngXL0uFdAh6RrWkcLjso+IsmyGeZV9U4AtecM7+m
rSARkFFQF0l5pThI6nTGEJGuwOCRhQJhM1C19bx9U0ZSVLHIr0Coi4s+PLXtFO2IqYIFUB8BxjrH
oyfu02WbUwScjGfst5yHvBHvWP0dvapGGYPVGmrdwnbt5JpiS72YKgVJQvQDFrK6ZFs1wp9VfknD
2Du6dhEdg0hFwD1h26iRZj7g/fhziCjzTazEB3/WR/T1/D1EgOvYpGa8gII7nEo4736FylsLUnZg
KdxYhClk6Tc+xli8vEPrbFoI2GpU2xYIORwHYvHejNMvtkkGAdg8wFcXkwO/wkc1144NOfCz2f9s
yFxdU6KHBcXmPchJsZ1lvL8kfXXw66w/FON3N1UC8gP4GA8BHLna9kjSjWB4jNZVj5ST1KOh2gv0
DstT4JffQbK816bDv7CwLtCkzAcIwcPOgZsgYHlccWQ5yvRx3tVn04bj2brBnUC15g7qwbLRsgcK
DMVPJ+BdaF+KJHZecm2yF2PTd8dc1S+DpemPoxZuR7dM7oRtuhQsx3bHspQtIVYLBDlCd2EVaPXY
EUoRUYxWil+iOB/zKj/2bTieg05tt5PrNXcBakJ/2NZ+qvLOi5DNntYCxU9OkeD70zrco/PGr87s
3m3EGJZJOBL2kHNbul7HGkrIcKXsxQ+y2egoI2N8FpCfRaN6BVOv2drR9Fc2RNY2TaBvxhY0vjfN
Ec6C0q23T2JvaSFcCkUiOaG3lh5nYClLXHBWNbb7di7QUvDthW7ALg/E6K40LPWWaNFje968kSzY
GXEYPRgJIhl1kXdnsGDWhnTHT4mtiFVjixKAsbcGBLABAyavWdOnEFMFb5EuXMvPEllkbYaw0be4
lCU7vLmKowCilszqeXmDOnUX69py6p8yHMxBMQ7xWs0B2oRT/j64TbW2h77dBn6PoNj8E/ZryuBx
P54j27prp7L+AyhIQvk+Ig4gmIbtEGpYNsld3XQlRPMfQb9VxaRDFbv8pphxvnRgZGwLtrhbCqPT
a2/hHoen3JeCjeARLhfeAXO/G5MRV0truqaT4t8FlvlDlPb4KlSww0D5moOlD+pLXJF3mftDn805
TKRyI5tanhwN1BOeYMwYJzMc6tttK60EDNuq2YV6QbZJdU0sOnLuG90NXPA8ifMisBZKZkGqT/0s
hyax8VtA4oM4uI73KZ6HL6wsN3GvGJ/QW39kat1LCpdLimx9mp/Tn8/qZ16kxHgoHKPaLR5nTvCq
zCNzI5vK2BZXFKF3CQsl+UtVR1097It93BXlY2YK2I1t8z4nXf7wCLm/b3XmbwtaMCRUi++LHZr+
6RGqq8ZwYRCH3/qw8+4KrXiZ7Ma/j7PKuYiiFovW6sTr0IVw9wPPRinc1Z7xp9mwwItXqx/Srdvp
0dYys3bdhKhMGI7eHLX54MJqpTD+vzPZF1o6PEk2BbGe5Hdg6MhsqIAdK6OnVKZaDgo8AFZEpZYn
XxvFqSQMeG5H6xrW8XTFEKh49nTrHa5he5atcCYItWXYEHIwmHURLxbPAREwX0ktd1gFk+Fs5WiE
ZtvayOpmE3h6RmadsjT6Q92pJyl0smff9m7ZNqI5oZiDzJHskWMfsyqhY+HtgtTNG1yeulj8AEhk
z9zaTLfhpsIreiA+KHdJ3EBkSFXoAwnxvctSME9t2mDn+AgjE1U7ZwcbtWlhmYXD7sm81IU17qt5
QI7Kfq21nT988fKL/edjqsMPsuZsoMpbQvvX2km1aeiFFxhvox7Uq8IuUbMiirodEn7wOIF4X4o6
ppLnQByzK9e+zyayfg7mhrIFrCa9Wr2JFBPw82VaghcpfDNa5A2aFqPARkwe8GnKL64DnihoTQWA
o+HduTg+QXMYQBwo8f6/g1Pz9+DUdHSLdyFBj4oKNXnAzzUmXvyVa2ix9uZo/kuDoPi5ZZX5x2EQ
OOOhNawBDpycRYax81nvVbEyc9+7qzK92CRA68+Bh/+nlRf+oXIj+6AiX7Hr02k6+/1Qb0qrtu6Q
fhULYYztEQgAPDizbECysE7V6bR2/czfk6TsDvKsVGPEtee+/O+z/2v0o+9jHqTW5A+bw389/BRi
bd1l/2JYFOJASv2+j2ljdwIvP9ZvcZa95/kVapx/HuLYvkRUmy/BfLD0LFnhNmStPvrkWdK5+klz
zeXtggp/GFLHXBtPs4CXUY0beQM5WQ7gIjMzD/zjKHEzN5m1HnX/KhxDfE5A1Nz65Kk6NLNN0piu
BfwjOP+INevULtFl1ZurIz1E5j4n6rTzbQqKK7emMU8J8DtZ4PM6YsFKCb5usifdtcxDOFfliafn
cr3V7iwMbBE/pSkPcm6RJbe5GVp7xDhV2O0CZdhQlW+Q2nY7bdEN1RmVOvctVNNihVKrdYSdQPA6
WV/NNvDebOG0S1QDcfbQhHtXp5Tz9HkAox+oWEWYX1G1CK7l5GN4OQ/kI7jB1h/j+9YKQUEM6kzN
YCCeyhcTMaL/fkzYunzKkkI1oUKkGpbjuAgAGZ+qGiN2kalWOvmbPaDaVjURxJN8aNaxIpwvlemL
ldU09i6cm4rosEU32OHIUV7dO1he6sNIleopB7YouykxhSwJ4jtOnM6XTkN7wS1MlbQlt/D0AhER
HhUO86hb3IdCPLWZqACmWc7ZCiJ92eFq/B2JuRk3Mn6dmhLFnQBkXh4F5VOt1C9yQq/kzcLuxvYe
q8XkGAZTuk79QfnWRgs5odBzb1V64Xj0y9y76zHvvQ1kIn0CW2o/EcUYu8FQ2FFI0WM3s+fyjeD7
xWJoq2pxQzqXA9Kbv/rq3Kzv5QGbkn/2yckf1yqUUm/zPvr0GJciYorf7vX5/pXzw9ABAujQ1B8d
R72E6DG+pkbYr5NqyPdFozhfRXzUh8Z5JcImIuzVGqck3351qgnhRoTeKL+i6WDg8yb72W8jC9jk
9l2fD/hNp8gye1617ykQ15h0pDwmRqBHa6T2Y6Rr61EcCTxE+MUr2kdXR3eCuuEXj63QGbSV+4iU
jLEWHtvXKLLdxzGo+3NZp1/iGNuIJYHLQdGG7irnDlMIVb5WfBSjmRtoEFGpFqWgXLjT7UBSw/Ti
6T4FjHyyBs3Y6n+blEivkU/WIx8GJ30wTtt2Mu4+uuQFn67/1Px0uw413VVFmmMhr/Vm1faP+2Vk
FQ5q6W4K9uHrXhTGnQUGDHIhH2vMZ8PcJ0fV0tNvZ/89ryi9cuOp8Fv9WV/OllJz8jQAWml0tnkb
gBemnTypTidH3Xm2PCuHAGEI5iWqtZ0MECcTsRgKZmp8Lw+F32IkAH5xOStZ3Ppay5z2Tj5Ldc3z
uvmgth3akol+/bg0djrlok/dUsQj6QpY1qbrjfeOOjVLTfTNVjblYci1biF6N9v3bTndyz6AOq8U
k4qjbMn+cvT2BZvH80dXZ8V413fxXW5Y7Z2Vv/saNO0mdaINNKfxq5Gr73B9gztP0cyHQQPvNTrD
V6uyDZQscE6yf59FMuLgImt8GbMSTbxCNMt4NLJqmQYXH1uxB09VhscmiEGwQ9fdBv00POrVaJxm
7V/X6/MKblDxZKMxgUoPc/tCcRGC5OWkJY8674g4ysd7ieNVh6xb25rQ17I5ekl0n4/VUrZuM8ZK
W5qBrmxRC4e2ErArJbHg1BvDN41jpPdEfyLfRQR6O4stX7OXA/KQCiSXNh7V9HWVz6W9ebYcaR31
HKZl9aB5GFdXrSXOCUihi98hBoKAU/U9JX2aYan4UmRZvs3xMtxZalE+e5VxLye8RXpASt5plAgn
ODQVvdY8D647wGcYh6sOC/OCEN/iNkMjkjkqiXn6mCGnBWWuLYTdogoG/JpguXZBpocu7FZrmP9m
ac0zhIF7mNFM7ZaQh0rYGqeECldLSALO4GffDcxrqsQefrTpLOolOvehnwKsabLW3gEgGVl7Xec2
BaCd8GznLxtCt1Q2vMvzbNzzPs5wi3jpUFldKOaA+V5T/Dp4c/Ojr8xMvsbeEv4GdRkPtJXlfy0s
ZSlV+7PawfNORQQprgrnGqq8lqVa/zSmD05W6adS8FeeSoHbMo6Jb5M7y4VqynDJVGgiZjIiNMom
VU0wPWq16g3NTpQ/Qq9AxxK0NbLYFGaqtwmBva3fTOVWNlP9UA4+0izDWO2m0Ww28mLsGJcFSOMX
oShYK/nJuJb9YRPt2liznstJ7Q+pAAIjb6PVzkVNoaD4uUC2v8PzEQAe4M/CH17NFlkD8NzRdUqm
8b6PwzfZrwXopqGtZu9zjacLXHg4T9dbRd15eW6t5axSta4meLhHlUr92bBLBbdMMbyOVov8frVI
UnaHgtr0s612zmIAE/i1DRoyjHo0fiOXj2Z8rf8w4nwHRTFAAEn5WaBLHIOhuFbs2MMFFPONKLL6
PQmye4VK8/0URDlq5dZwlyNZt0Ss0N8kiT776iqdvxv1tiDWIzMC0Chd1HgXXj1Lyf2FoYHer/mT
bpI8oM4bv+qh6rHDqmrl7AtNOQ8OHlyJXh1l10e/PFOFL/hHEXB+GjBDQ6EKH6fberAXsL2Tq5tG
WOaYiv885gYJIt9T7qitB/fscNyFgXwiLGj67EDkBNIh0ADAIaohjsagmVe1Dayr2qTJbIm2ll3y
kCFysdCw5zpAA4YV1REyeKoWPosEsSswl9Q6lC56HibPuZJEZL1i0PaT4TEw3osqip5LVa9X4Oey
xeQN7XmYD6UeY62Q1zvVz9uz6joc5jM5KKdVplEuLQR017Lv07wqHTaqsJ8QzNROta5OR+Fl1Waa
mvhpGqCgBwgfvEfjNm5N/723wmjhY/sE1zmY1gFqLbeLEM+tNnGqLSzKIkdHx7RVUzQgwWpg9DvF
bO9uTRzdARA3OLMsnLWJ1u0zSWL8Mksek9jK6ucKkd71mBXh1g3s6jk3sJJkVXfWsqlXpthmboHh
5DwakUzchcCml7LpduReCTDjWxM3Q++IJjDaH/PkbLLVs14GP1L9yU8m9RsybH/FyCO9Dk3lL4La
cp7SWm9WhWuH9yjvFuB9B/U8KNUAcWxUD1TX4LTZpX3pUiycqaB0d4klkp3Kf3tbG9sLgrjWKqhH
jU12/0PTQvGTR0Op0/RnTGS3SEj4famiMVzXJfJcP91cz1aJnfIEqLHtnUSl74rY5gEoTftLXuXG
ofTH8W5uVW3JXyoI82cUuEAsaMaEgaiaPTuBiRxZoNQUyhj1tBy/QzzlkaNjVO8HgcOcN21kE8Z2
vBUk9NYkzrNnvKDMRdYpyckrmvCq69pPFsP+JQqzYleicbkGONW/BAXgB6R2VRxRGPX68KSH1LPa
nBWEqvpOdjuVWR9REpcLav/SmhU2vUOjbuUoPxYc5tM6RRuFWwqxqpEI+QKCJbw6oCg/PhdB3mwt
m0Y3bPTKP9pq3zxE0EaRBavqg57Y0SXA5nDl1lnzglX5C8lrfp+xWMI2974DP0IkZb7IQvdxO4RW
dbsoBGgGismsX6YwvV1ku2Lp1qX7PRAZ5hBO3DwE8yfBJPjnJyFA07zkdfBiK4HynlUgwf/+JBS1
d5NiL1hLLRSaZiJ8WP2PI19n7R8wGBKrUEii/I0RT+VXN1WbxBniH//O83S5X4aKipahE4cGpptd
ctTrXP+S6fHrFMRUHwdV/xIaCepRTf0E9WN4pN4GrpJJ6KDrF1IdP26XhO14iE0UPWRzFiva4gBn
8MVxC3eAaIQviLGTd8SeEYWDMoH4OY+OUXxNLA1jeXblB7I/0aUo/HwXpna0IlrDdMOaolPgpbBw
YraURTToFJWGnYvA5ZOcEQwvRaH2j3IcLNoTn91eZCvSeBUBIkkPoxd+cRvP3rWJwW5ctbd+bYAk
tGMqNwGFJNlslDzeJUkco/XBqJdWA9aWnrOTTbO1UWUuW/0YuuMjC/EX3bXzByfp84eELQcqSLDj
+pJnYUm9+YcW5dlRjqLW0P2hSK59qrWSzoJd63mqRa4GPptjfYKjxA6rSdW4gh3eMG5JEE4GSKqZ
b+FnGFO1E5BfSGeqCbQv50fFvxWRWx/ysj1ad37+XVfd+KGsi+Shin117yZWCzU1RtTdw8dTxRR4
26iRsh6Lsv+q9ryYu8xor0Hj4nRSTvtU0fuvUy+m3WQhoRSCZv5aGbheTKTALrYJegNtttvlSDO2
e7fh0YGm1X8tO9SpPdeuzsIFhDcijSYvb8qpOJQws1fyQ6tZyiA3s/qUofz04v76TM9rkqPr5eZS
zgoszPQ0VsejvAd+RBBlx5XixsNyIBN4pwO5vytdtrIsb5ePLs+CZWQMGKbJPnnw46HfmLqm3i7F
Slk7mZX9oopJnAJDTXaFkeG1Np999P1fZ/89z4m9X/fz/j77dJck8qythm9tH6j3Ta/4WwpH0ZIN
2jTv0qZ7LQvTjQU1ZvXRF2jdtOo7zVjLy+RAD6VnaWZOv/3ocywXs7JRrzaWmH6gwYY1ZaNZPHmB
urcM0liTJXCJbiL3Ae91AFl52L3qvfUEajJEAENZ04F4qOpWF6Pqm7f/TkP9i0RuGOwRqN5R0uQA
Yuz3LGRus8mJ9DZ8pUwSJQfb2TVG/oS4avtuu2B6x0Z7UwPXWoa6Y1wr/Oz3dTjZW4T2ixPVR8A2
iPYsUDfhRz4flD4bV3aCCpNs6k37JwDI56oJwEDLMUhuQmEwXaBtv/8v24A0opCq1Ns0Arrwpgas
JgczLZsrxY12xzYZ3Ifq/+pTByc79s6QLvTM7F+dvDkiq4vUm4a8KWUEhEuzTLwGaOUtMitTz1Ac
6kdlzK52porXsuYL0guNrV24QrK8BMx1Htua1OZg+tTXUl7ytudq53wekWfyICfCfhdLqGzFHyp9
AF5/zx/yD3cd6r4g5EwNxKUkCP2j1IeCPez+vNefQTNmvK+r4kQJJmhvp87czvSgOPkleu8ksPdy
yke/bMoZn/pSq8AnNTXVhRz4NO+j+XFt4SGaiaJojB+rKR4MjMWPoeW9QpMiB9KYY7oKncDauGbD
6DwFFebloNXtnewCWzbsWUlhGs6D8iYgh6jDuZG5wwpueFDLSmBkcWfFIByWSs9vM6g7HFPmC+RN
FCr/Cyj5wVHeBHXX8ZL40V4OWk2XrP1SmLJQckzJERJyQo1P5oM8axuzoJScdutPA3nmA9SWE20e
lSVg9RzgVunsjDqZliEk4icntccLf5CHLutx1poP1fBqkAx9vI3bpEYJkpuTHINUClK/PRVpwcMC
O3AZBaF2SmtDPaVa9etM9slDMo9+miz75GjTms7eCnCGEVNQHlWvI/kwpveWVsJ8/PsgBycXs/lN
YY7lUbY/hlXwenPRYKBI67nLTpmUjTG/ebX5oKKJEGtddnHn9zDSDMl5avOruL2GEajbGDBg4L7P
o2pWPGB/CcoV8PdB3qSvMvXe6jZyTM6CWFrvcTyFdytv8n99qtaP+8g3f31qnA3q0h0sZACyacK9
1mOziN3da4OKBIqwpXdFNNm9yqYArvqqC7L4oPOnUz/o+TXL22+p4xsXHN3NizyzfZMdoEBvH/I4
28QZwSgHYvb5ywrxyrVsfhzkFTWeqh9dKsWHRaclWJS0QjkjLgGQX8/dTajayln2fRxCOwiXQRml
B7LHyRH/rOQoz+ShUfyxWMhTalXpBl/Sa9yF6SkOctyn3DJfu3wNqzou63WGxQXo0ihxSXINEWJ5
P4OqwLtC9Plj05K3FqOurm/NpuvuvQ6PM8MEiWTlNamXquy3cjT0RHfJ4+lE8ic9B9TwsBy13IXf
msbLAPd53VnNtJXNIoUGZk5jcq3CJvhSE7FoXmq+pNPYIxb+21U2PCwEKgk325i8gN5852k+gJmL
XiAy1dtCsP0pirB87vroQU7AZW1cOKFv3w2R1x+tssC+d/DK7ygxzTdwS8Vd5YhxHDH10e+60ZwW
cgD5kXsyJe1z7wflrsHZYpvkKMdFrn6QE6wKP2iFpEvv2h2VpCTzzf5JeGxaffzR2DnXG+Be+bdh
hWkhwh0J4rGEzECyIt38YjbIfczDsZugpGazX8lEba8BdgyHWdhLstMk0U1S3nw4J7mDcZUURQzK
ZA+0OkMT22uPQxH8EkvUh/4H9YTy3qn68VJXFeUp5I9eG3Naa1GrXPE6GB9Gj7xSiX7TLsn14UHH
4fC+M09yTPbUmlOieBHaS9kkd3FvmqZ9MCwl3DeRYWwSVSu+zoxX+bewh65fhu3UXLK0ooQ3Wtbt
z4sJ8irPi/xVM3ioOydW90M4VI+WGf6QV+Zagv1YaaEHCOb2oJiwob1hDN/QSbx9EbqPwZ1w8cc0
RB5c1bTKYUNgSqD02E3CM1WKpkKjFn5S5d1ORnkiUHP7X89taFT/f+b8+yO4T97AKSMs+PgIJdCt
P7yW9X+/lT0KeyrUS9MBo/r5rQwYu/UyuxueTXNyr0naXdVZ+lnrtHzT44+ylc0cywy71kmY1VQG
l6IjBTmKlV+AGE348zjlMseMDoFeJd5+nCkAeokyxngrz26jlf2H0iTEpM+hBaVJy7Ed3QPYR336
056HvUNTleiXPZm1wPQSx1u1NrSdY2KEKc8++rz/o0/O84qrL9ANVTKqUvi1pPuI5PShnyoyj6nn
H3q93I/5FBtbbfBh73a8eW7tiXUPL2H8SIb0te+AakP9cQ6Vh5mn1TzGjpISldn5PgqjjOWZZjz2
P4qh1u6QETUQ3I1+yFlkALK14VrZXjZr/8kB0vJSItWzuZFT0iGv8HmLyhcdNgbAn9Y/WXMzKotV
YPj1U5BN5j3PHzHfDNAZHYQ1EBJYTiE7PVh16TbERekqqPKeHH/YyNaYdN5VnsEZVHH4QlQicbB+
XshOxc5eca+C3TJfKifL68lSbdT50ttceW3a8TaWnf3QjAQKBgrVhuZvAVpWxCqifCEF7IAEKNOD
/JfEnvdA5dIkeRv1z32bk+HlX2RPiPuj5z7gdpU71muZRd/CeMr+iqb41awLk7B/8PmBuqgKQdp5
midEvCeeI6tiqRMeQmdzuHQ7lTGUPiZ8s9rYNUvT4H/iI7Cqta70lx+hFO6g1cJDmXY7dWa2caOp
2hOPu0+Uie8NIzK+lZaf4FYYGBfDCMtLUDW8hOaBLpwuUOjbZ0/NZw2Eut9UggWnif+S45Sew/WU
5srBbKG4tZUv1gbh/yVNyREIzSu/6V78gsJqj6Webh0o5Cor2c9ffRm3bfU1wMd0Kzqn2Tqlp3wN
MY6RE1I/wQNYGPUBb/P4KY9I0Mw3VAOzXsKucc8odxvXpuwpycwDnU/BFxcp5V73G/84ZVm1skGE
3wHFjRZ4gn5p6qK5C3EsfrbYG5SBNr70jlOeRoCbi2zMxxckFqNNGxk5aniMRiWmpkodBRc5WsOY
c8z8BYej4VL7dsKWhFlJNE3bMVAwIuqi6aWNuwQCVAkZd76l4wXrDtu0J6URyp2TF4+3Dw6dau94
Yb+SF7kmKcnWd+09dmLNuY7xRZnGCWBHM++aoth4/mhWfzer0q+PpJZ+jcqmHI1qUg7y2jbT9eeo
CkjpZtQePZPCP5jJQxT01q9TXn29BVWz8g8aEurK+l9j8grFt9ZGYqtgQvZJ7vvW12poauwyMHtD
/IiUfUKBptftfVrMtnDwVlZwneNjOfrWYzK5D7d+KJFk3VCnctsBNlkQvsv+hpBkCeg/uSAYmt5l
bYkywAw1UUaQolnomld7gq+I9tKiUIGUA9kFWIMx7trJW+Dj8jTC8eMg2z7FmO3gT/jT8JJdhIN5
zkcsJJuqbq63vqqyz5E6KYd/gGvmvkC7H5FJ81ksCF9BufVx9B0O+4MT+9F7L6pt5LlFuCiz71nn
pfGi7K7sjK1wAaIYN4lgem9GH+EBV3zvQ+/HVBfaqz6ZA45cQIYH0t4LHNqxuPUdB5GelB1E1tse
7yHVx8uyd0lyzadykjxrQESvEIDKlrJPqZGrXCgh98jkPaggRNAepp9y+OM6V0SY8IRTse6hdy08
LMbReU6CtWJX5oU9rrrD8V7b516MmgdxGZpPYfOohMTK7lT3b7i0Xf0AtOJCWcFV62/KotEsKBrM
B6kgGgQZQjkTyJ9Ze7Qdq2BvG1kBzWhwAKBxINmH9GAZzKqTMYHIjKbm9ne4l/WHIGy+Qiro7+QB
+Y3+rguycxXbylF2yal2iCGjj8fo6mOuEw4xOaRwl8Y1rHh9DK561k47zbbH/dSn5rmN1X6te0X+
FBSsLZYwgu8GYP+hIYZe9Em5SsbU/gtWx+x+p5nPXoTxoLxTjULD7U5FhZ6AYSv61lZq60xqq7Cg
ebpzI53xxZmYUkzVRBVtGkcxqNYx4oCyh8idm9ESJCRZk7jdcZKdhvks1qrsFJR1u0M84NdZ+Hff
p9EC+sBaRUYfdIB68MiNoug4n4a2qh4Ui4NsyoNluLm9vk2KcJPQl7LbTWxtWWhldNejGgEnOH0B
8qMfXLNrVrqNzDheFbhyhWQHkIqdlVuMeGHOAwhulCvhdRDZg9D7UqfdMrXN4RXWhLHNRT9uZBPc
1z6JCuupAUFJuRjx1RTn686Cu7JAFOxYRI3/Nth6tMyK2RwMYssGCkF+whIXLHNjJttqCvp7zZvG
ZRiiHK+mFB+MOcMUzLmmVkTm3s3rl48ueeZWwlxFtb4goUzGG4b3yXR7l00/mrW4vFlLfW7KPnmY
SiIXyFMFzAUXYzzceu5rEmBLjXoYJrYlagCyPc3toQlAMck2b/H/tYOsfjHVfMOOU/2qgh/OajX/
yQYRw8zcYr8E0CBMTPsBrLC9Cd0yOtpOBi3InQtOSls/d0WO8wSuuu/d9zSFmJDrYEjr/8fdmfW4
jW1Z+q8U8p3Z5OEM1K0HDhooxWyH7XwhwnYE53nmr++PdGY67bqdty9QL92AIVARCjkUog7P3nut
b7XCei+x7CEcyPubaGpFgPkkO+bN0DxSdRKvUTT553Fd/P2nlLG+ixZWK4R7ocvSevwXzUr9R+gN
U0LNNjG1KrTGdVXmdPqx9UePMh4tuQ6/6NUWPbCq0aWg1wdX8U10Ufe5yFb/oz4QMZ1q9Fiy5GYR
enFSOpDekq4kd4OYzxK2MC9sQqzBZnWbpG13HmxvdzwWdRU/xuVjnvV3lRppgSzpakC3oPbqqs7d
ZBxQwGiA/qiaNK+SF/yXcy6zdPB00KvJ1zwMHxSoI16/rLND3w40EtlrA9x2MI197GWSEhib+MaU
IXIS5vxRKARblerH9BXlrHq/Vu/BYdkofUgPFsw3r41plVdZCZVj0Q7vJXstbsC26B6ce/3ENLVw
gRpLFzN9oulBovZmcNMXxcA8A+IyIcH5IskmI3fSSYG2SdOhQJnqTaHsqVacuyGUsQP4VBkPZq4e
Vv3LoInyDJyu9E3643gx4J7RAZ9ds63Ze+vDOVyT/AQHG63Mim4owz1HPC4w5fQ8Swm/clcx48l0
8pOLxpnlZH2aCGxOpRKOTsw132K6jFE3M310TJKP8K4+LKolnCyeGN1nfePJKplZRkSOizSJl6wi
Lm80ysYvoxBklwSUr4hE/ZiiBkRSIG4IkBY3PXzRTMG1bNaxS7rMHCA4ti8KYlS37ICTMjOMnzKA
xW4+C1qOkBMQITbtmQw8jyxKhvlpf14xthGUAKFhpmOQrsOXQm7UK/KZz1GsHs2YPZPRYDl2wnFp
ArrhUR8V10LVnrG+q3hzZdPLdKJz2bVEGAdtSGYpLL6iekdVV1wB6RfXhkV6iQlcHXBktGlYP8Va
/U7X+yLQE0bVoXahfX1HJJXxkbX3HFtZfcirixWXN5VqpB9aKT/im5mORLl0bsU48kFDTDe2mpPH
JuqHOg4sTtsrlOoU0sLY3wxGsCKD8MNBTg5prED8stabuEKgIplMxTXepjqM0ARAQz2Ys6YHdZM+
4/2dbsKFpmxGXoWltOFpWMSDRT3qsCRb+Fu3QGYxPylpO9zuN8IktXBuSgnwSYvoarOyqUuHVE41
rzXT2LsJJYq3gEFzFFPye8S27hSuTi/fRI0F0KU3HSuOLw1d7EAqpPm82OOnAnb7jSZmtNEqb6OK
wNUVqr5cqegRN6Kf9MZ2o+CslsDFTCZYIUw3kdQv8tT4IhFcXpZ5vpHL4r6Hh3tXDuhrAdQTTbGo
vZeRiM6mPfZpWNjHPDIrjwBjz5ijF0Oo479Y1pQfy21WNeAgJpwjla6Bia31p4EGKWClieG3/Irs
SHyoFvRUMWmUo4Qhp8dqy0rL/spKMSWlYO1HvX4L68o8xlzRrkWUXRU5y4KMKfuQjAvEbj7b/2Ll
/VGszK9oMgm1kSsrgkmE+bPpVpFF3hZNnb7OtWQSp60mdFKqBzzl1Q3GuekkzKV2a/pAbk3teIC7
5qgTSqs9wrdeScRIFwK91fygKgbUtQJrbp30xUMll7Yvr7E4rNtaW2ZTglU8V32t0Fsvq+IPPXiC
v385yo9dmv0vjvAaPgV0BGYoP8PT6GXaVQZV9mtBmFhA3qFxQbHjtauVOgnQ6XNbLmYI9S6VHNq1
oQe6tHlKhAX1Fy7H3/829n9zuOr8GozPdNtWGDb/DIiZEfmLkQXlq00VQubI0J4HqXodrXgzLS29
t2p25hgpKSnWbL2pUvZl6Pv5Okz2eq5AEzSySc1C2/DE3nAOQilGcAZ37KDEDZnuK0mOwxh/RAMm
33Z4WbMOGinG2QTQoMiPgxpRU+3tjyLqP0hVEjqiTt8lQ/PEVcz2o3oqPECc+rGV1Q8JXk8n1UhM
0wxAF/sEIR3sgT8XwIahMWRficZzUXTCjXV5dJdIad1UNrERbXdbwwBQOpmXCOvXzVAWDsbSwVOm
6Q3XeXzUk/6TKFdiDevqsbI0OxCREkyJ9EQuV/qc8akFYWB/LiqC+tRlkC/ocrRTGXEBqaQ8Peqh
aC98UtpN1zwMb/qi3bEe4IJrc3+ZhoH8lmy4Crnv0dTiMqzk+tI3Q3+TFw3VelQNLlnBmZPJVkKf
SLkfYq5pTgnq1O+W9e3v33/lv+1qOBMZ4el88jVhYnX+cVdTKVFmNnpUfi1Neb4fW7s+hiFmXJe5
zlMXC8qimq662M7OuqniB521YP8d/tcP4Q3dHubwpYLuz1yo/+nuf72rCv795/Yzfz7mx5/4r5vk
C82J6q3/20cdX6vbl+K1+/lBPzwz//vvv5330r/8cMcvQXsuD8Nruzy+dkPe/xFCsT3y//ab//G6
P8u7pX79xy8vX4uk9JKub5Mv/S+/f2uT6OBRUVhu/4y52P6H37+9vYR//ELyb/naVf3LP/mp15eu
/8cvkmX/yhKimjqMKhYv9D6//AeRHdu3bPNX1kubwbqxrzcG/1dZtX1MXIb9K+Nr2qwMsFVMcybm
v64a9m+pv0K72mxBYPd1IO/6L3/8BX6P4fj21v3zWA5Oph/auTrj/c0+T/+RSwwr9X7+/WVSrMaZ
XfRaKeMslqq4IYfBHLkaM73XVH/prB7dVt2rr7TR1tRD80tRhqhziEncSIkPf8PIOOlf5diopPda
iP3seaJg7N6iRcurl9UEKvd1TK2wddK1I0hRXTuq0HqEhtiQtKs0TjWb0gbCNPLuCQEfEbAy7pZn
zKo4adOuxuIzMwYF9xG17EWJfx7Z5MfDjMbVEJG41PGY32WSpdZeOJEmd0AhDhBFkwdUxgOOiupC
ejMcWNmKF8qQgf09El9sl0cxjJvSORVR4slDXv4mW1CknN6MMsPDA2lUG5vE1pwG+E8iH4EQKa9i
mVESYwtdULfAAGS+2My94Y6QoDrXSIbOuC7oucb4jspazJIPGsbu4APCy4P/F0f6trCluZ4oL2bc
ZtG5MSpGZUhOZUTV6P7S8xQzQDqGsfaoTQYwNnVtKgczg8KivYhaOrRVmH0W3USulKTZeXzTk0Oe
FNvoUSAlhTdQHIs1ZvZEE98OP5VF1yUHWp/sWztdxTO9JMoS2NPMVGe0C52ICcNc7Pthjc3pvQrg
T33igTY0qniO30f2lH+RV8hZxy5rAM6nbVvTiiRVmKfS1f43I84GcjPsKbwt7J4xtgjVdyWtDzdh
LB75DTGDiGegUVsu/60Ism1LWnJBXxxFbojQrZWqzFyknOb7wazD6VCOdT8zmhQbQof87HRre8hK
0La8VMwzKpxPT+mEVkM07436fp07PfETY0GniIe2hoimioEovS6tlkNMu7gjEFHC04q0TLLedHNS
CVa1yWyvEUhndunQwacNRSvZjKDQJFEiXYrIUBc2igZlGS6I1aq90hixkQ02FyvI7OyKjqk1NSQc
0ljWfQIKiug2qtm0nVKgJOIAKr+Tb2t6wU/UJAL9Jg19or9BC0U30gzj57nUydI9MeWyrCBkRVEp
DSNjWDMfOhvvCj6prJtujWmYfbGg/twu00GGLv9jrRXL04jS6lFpOzpnYaK7HQHc98zQoyufgJQJ
oa7fKahJY15nnnzNNZG9k9puOk6l4MoqpuRzMxqAryUBD0S26lPVaaFvW/gVRD33PtGHtb8Ccqid
VS6Rm+W9etFapblJokZ2V/yjd1K2SvDnpBkdriGOU4LfpDAb8zrHcna0QzYLEb7nIIRHR3g1JEaj
gXPa9jo1e6qkp2hQxVkOI/1ZXprN7mAnOhsT9VXDv/8ydHl7S+yu9lANQL2mEZZHqSjlQw2jir8H
OUdTjMXLqqLh84iH7kwho8IhlEmQzAaThlg+88C8gXk3T8rHokS2rzZpdjbY9Ts5kXIH1U6oTy3w
Lk5hwUzskig7SXa7+K1kRFesQInlkA+UPuaskHftmpa/lfOWKQ+z9d4wWvM4UK/5pm72h4SdATLd
uT11CJNP2lCXDzY9ai8xYcKonIrHUeoI3Vsz/X7UQukFbf7MU1X180gU4T0+ZlhApUQDy4Q9t6Yg
KY1UzlkbjB5ReKLd45akbNFjxBCZJZVenKbyW0EmwlNLd+lWIX8cJS2UH7Kf5EKctW6VPmDg725w
vuSdOy0LqQ9ynNX3sZqbDzaN2MOyzJEn1MJk1GWPfjHW8CPgRK+OBKSBIQo4UAGR0B2Ufn5cjWY4
GKGquAZsKnzfCxEhYUQIiAAmdaTbpfpWp5P4VjS07JLBNN1JX8svgyJSzhCyTlsZ7OVYQYVrZ727
rZq48kPen5NIav0cblmSgjH3gaBE6VDHqhqQNzOfsnzS4eQK0qNSgdYf1PDR6iOgKgW5EWWom1/a
SZP8bG0ADavpcijaWsJio9ZHBtGGpxJa6qKnam8tiHvetNTxe3j9yw2FNwQsQaxcs87zEWRk6ttV
oQaEVoH7AQDhGpohvJyP0hEjvskecbEQuUJWmK1UB6OAiK/PRvkoVqi9YSG3t/wNTJZkWMnHbKrQ
QssEBaa1YpymZRW+HVKWLu0GxxBrfZCLNPEgzsdYLZXy3Ag0QYoR9reUVCTF5csQ4AsKnRiL3oHh
FgSwyFQ9uRqV02qAqx7YbtM6AeLCBcE6znyi0YOs4bGpa6AgmpzRC8cDktPCu9WxxbMB0CentKri
aMlU6FTimicVWMwsa6JBRhCzT8cjdYeUXDTVHHjHl2U840UliKUYyoOK8ftKT0k+F0QsfjDNwoD+
aok7KTRJY4mJ35jsND8UgKmpR7LM4+PNItovoZ9jsHWZUiwHLA/WW0w77aIkqJJQHLWPlrWgz9YH
xU+nDnf7qDQeI1jVY3KzqYwNg5B6dAfQ7lsvHYfpzpLy2ofNPd4SiNMecYlkDIUJO1jnMTqmmpr7
ZULUeyGvwwE5BE1g6tf5xCR1JKAvIp4IyAVlbJ54hUJkN/LP3JvtUPXUauV0GEaEA9Bm10tUGfl2
wZX9xrRnr6A55+u0B89wCEKfWpIGGSQqz7TT1p8J43ILrVwOKcwD8ghJgLOStj2g7EcQsTmF6lQe
jvFUbBeQqbosXO8Amci6O9eEp9K8irx83hqV6Uoi96T3qU86F9fQVs6vyTIMj7SSJFcHXX5aFZxE
/ZL0BwmoiQsCKXSjlmWmU23pZNqd7uMwn/2kNIbjmhmj7WhL1r1UbQ0nSB61Y1nNjOvyeZhMV2rq
+GE08vqcW1YcQoHv2g8gOdaDOq31rZaTUX/AJUGUchpNkzh0WdfhX0+0XvHkBGjjAfespROyPU/r
1eKPhOKvWY3+3aytdXxgf9n2ntbWJDn0FHCuSrFaXQzEgnjGGzHQmyLFqyFYux0XPcTTHw3SIl8H
09I+R+uoibX81ub4n66C/l+qb1CtA1D7P9c3t6+f25cu+7G8+fZDv5c3tv4r8yYIgRoRxzJ2SJ7v
9/JGkbVfoYLAEsfnaNKbpYb5o7xRf5Xh9iJPVQGAUuj8pbyR/51yZsML/VTPWJou0zJRbZNUU51f
7cd6OVcHEp3CeLyWo9ajPHKbsL0h2boIwiQsYL9y9P3m3/9alPIstpWYaJT+fK5/9jSs2dKhol3Q
slCpRXrYH1Q1BjP5/ScpsGi6mglyS3ZCYf4Q5nzMcxt/rymmY2O1TkYi7Lt4gslTiXO5TqY/qvy4
pSifCklQNBigk/QcOxrjpiLQTPOQ1k3vaC/DIJV+RaGlE02uGsN4lAmswY+8svbW70IrxgAAaozw
JLeX1Pf9QPJK1wz3er3VdxXL6dRWSxCW402ejs/Ms845O7obFi9oWXZK33cyz0JtpUMcSrVTV3R2
iL515CWSWZSfTdt4mSYUa1o40yMzSrdeDDPQ5Ul2MyF9Kgz6VgVeq/OgTgR1ql+BqTjFNALsAiXH
LjA7aLNUunJUkVhmMbGptJ61xkQ2VRFqSmSB7Bgrzv2FJTNVAGF0BzO1BjfNtAbwTPks0ujUGQwk
2DG+TVqsQXssnzIQH85AU8oLsxyYGDN8C3pZrebPEW+UbxK8pZELU1ECkVQ5Zp5yosNT65J+KPEL
4t21HXueuXIA2SmXr2E82YfRsitHSwkjXvXoirb/2Y4K260Mq/HH9l1pGF8hRsiuJsv9zZLIszsh
WW7jBkBxf1gL2NKtan8YU+WJaDD9oGn1sTOLh7W2Po1Vg4aGrbVbRiQgAIZkTN6a9APH7jzjQbOg
Vamg3h3ICV/GpFn8iZIZqYn2G1mMTLSmGgyM8SxPanWo8N5QHCMVGcwpwU9c4UpNAXZHDICwLLfy
tctny8MsVTChsVcXB3XGlXFGYNrI9stogIItiXA7bHrUtu5DT5G/VONYkr35IpnQjHO5qL3EsJ2l
zZorGQmFR0cBc0sGWn/IM969qr4DSWYAK6ORarHAU7Vpd+tcGkGhDxcT4T3nh3oGG0Q6Nzs1PzKq
5xL922kQdcPIaZwOdS6dwX/5XVP4WtOkTOz1x5m0ByeKKUARP1H9smlQ55ZBRVu4hjl1nG1V5A5V
2LiFIYPlEvFtEa0UobnEMD0dXH7V2CPH9zOd7c90RbxKQ8U+auYjiXKvsgzCOdbPAwoa39CXGqHj
S2nCTjCx1/ijAE866We6gV/TcaYi7h+0URWulFbenOXWg0Igm4jy37I482Vl/rzm4ye2iu1Jz9bK
qfvyBU9+6qLdBqWpvrfqkCirifdKEg3W3/4i2Z9npQZ0bRuOtWg2bxrN1hHIYTPNp56JphUKxBeT
Jh/LOaSDGSZvRlY8sjz6K/KGY4XDx08m25UMqogpFpXDwHdQ34kSmAfamZPEViOz1DL4dmNKkVNo
H5KCsSYgsfu0NR6yXmL8FcaNiwC4dBTkbAFFX0rw8D2uq+Ok2RBlDflCeN3gtsxM54rPhJkynSGn
SSf55yZVM0Ajw5eUT5cmrQcWALrzj1I1OCox1QVduksj+eqafIBjOxJAQf8obSZQr11+yYu89ZIA
qD7bNxpRODChvKUrID9WFOb02g1eods5CTk1RHMaGs2N+vm+gdfmmFFnnghOTlwze89wFCSwWROe
YOs3kWl9Nht5urbsUqwsxZrbmU5qWMy2LcKUc0EaBDnP+rAmjq7eyclsOelo4KfNKBokHf4cXsPl
AYMqlEWSgeTeq4kvgaqMoM4eg6JWCzeSlsWRN8gdIC2X8d5ExRkeOmuNHWV9rRnhGmxjKVXZowpN
+60OZxcjG6Vo2sA0ItaC6TOkYTcu9HsATwNuczdpIb8LSEqM4/TiVm0TJH+kfS+WCiEHEUq7Sp8H
zUK/xVbSFRq1MUSKxBPjkNDjs+/LkFQsKQog4rROr9IyMFEGEUZr+KRhre44mLkTywexxr2nDhoN
IFzg20drXofpSt+MSM/0qyjkcwjYp11F7CpGOfKhk16bafzIgsRX0/FgD5gX4uprXU13XAyuLcRm
J41ZdGHLPtjEH/n4VOx0qbx2eksEM7wSN3psxAVEHoB8on9bQsqgLovfpX1Xn8ah8Wibr4fe6N/S
uZ9dybK83jK1a6LXH0td8TMzgWwp4UkwDIWzPM1nWibW29oXqoMSw5kyiNddP55SkGeACxNU7Dp/
3RxbuCkZt6quFzj5YAHFmvKZVtZjuyxXsmOHczwu5XUMD30UdY4t8mel1xRGV4wG+9JmqU2Weyss
3zdyKTlhSumpw3bRV0MQqUKellEXELrCG6h8WFxA2QD7UTMd2miPgzosXu2EmWVGdvpowheUV+3C
aKjyS2v+1E+ZvLkqX1AwuEhbGjcyh7faJmNLaMm16o31unbJw1I8W9vchAuQqa2Na8o5IS+L8abn
oKYhdDn1KEYvjFv+TLr5yFMemyFj0Zvk9D6REYAoIrpmUyNdxyFmGEPbrCli+6Rl5MFXVMPZgqCx
aZaL1T9ONbsMomU8WggmAW927sp8npxmQI6WVOMt9o4NpK28NiN6cU0w5zXqj0UDD3NMyzd7VNxu
kptjz5YOngpeHhtS29h1i9cV40RtlLhyazaO1o4tu4vWchUJT3an5AQnd6NrsLBFRXJJoko6YCfP
HZqEgl8Y6up4zz6yc/Q5Tjy7jBd8Rvnod8l06q35JezDmZTGjqayOr1GAHQqbHBlZnvViockhR+P
Qp944MkynD6nQcaMBr6Rwqi4mbXKzbPms5JvWzyrP4WSkVEaF5eKvtHSiwm0amF7QyT7pkFww1Bo
tod9Aa1m0Z/UmQyvXu5dQkEIDsjINrG02pMXiJmQh7h+63HqplbzOtAdRE9SWZ6ZMKZnLaNOAhF6
2+gqJ0rTzI6mIhfvzQLaWlw7tMxMZzBkTqA5Ba6kFq/momZXaKysRdgqk68l7ySo3IX9FWHF5gKR
Gm02Cbgz+O3JbNWDpUe1o0uCj5Ek/KVZ9OO0cmWtI9NPUzJacv5feyKBoly65iDLpfBgq6Ai1Qqn
0mf5gVDS2oF23h9aQ2mP4C8ey7rNrrpUiwPdR7ayxnDDOcAeJD83q5z5dAs5Pcvxq9llX9dU/oz8
+ynE0cVweWbLPAy/NUy5/WWw9KBNQTYtXN99XV/eS3WSnvYswJbGNC3fmjyHRaHr7Ojh+FWbbV+C
i+KxqEMjyblpl/jINWzyDeiepTp8AQem39lm4he22h8BbrwrSOp40FM3CfWz1cDp1sq2BGJo3TQV
zr5U4UKO82r0ULzRI1Wj4dqZkKhTSvWmM1svb2gw5wtmsXwq7vRSno66ibpnYQLgtit7+miVxnfS
rN9VLeThPI5OiqpVJxl0MchlV+COP8QxapM+7JPbtAIuslZCd00pRk4kFaMr1wof3orxTkZyJTJB
cmBTNF0sykl9lVN6RGPWvMoQvi4dfR18YhwNYrrbIK9nIc1sG+mUO7M5LewW6PgjVfyAD1Kij71c
NX3Qb2OTDzYD2tOSLsN54rIJmzcvj/QPJJ9N+u2MLfxsWtu2HbeDQ+UIqoyIG1eKwpsFrgY9m1o/
TBuBSFvCExeKa9uZ/SXHNHLqwhVQzhieZiSpKAzMYDZ71YG3uwa0MR/zEbSCjaDpHKaN/EzD8T5V
gOCBdPAzEcGpS01/Yd40LihNhnomfiS0bgoWkkGprl21yvczciJVgXk3qManPiGaDadheMrm6l3T
rdalqJsn3a492t/mSRSPeEVJ65LXxG9WiBsWdkDfRsh5TIRhMNbGuzBZKw0pQ3qSC9QLIZUFQ43E
EbmsfOgFklfUOMyfp9tJlNVdiSM5BJG0Em4PZaZhn7DdrDS1v9389DXSar4kETsOTEpjUFsjl8Vo
CBlcSKT+BvtX5dr0ior1rK7LOUCyNAUyiOHC+X6fwRGKIrHVD0JG7lcsjY+I+S2VV8q1VRq6YL+p
CnAhjjqKS9SoLwnBUvSqtAGQRcNsz7aL7VC22+Db/b55iWp19Y0OFZSSSU1OhZTTXdNJTUddHuzf
2G+QdnvSGA2nATTQyFRh1E96mkEjQrcKK0pUQYGjNnf2w7GILH9Qug8x8siAxmb5l5up63//2kIg
TKPpyO6AaDFLKSPXWMMq2J9jv5FZ2ClACATe/ofvN2OLFUUZiZiaFzBj+/8QSjIYwP3w+xdtLTlV
Ql6OY5eAI2NfgCRwCBd3P2yJ2DxHCrqunE9DvPcOevHHYagUZdBkyQyLCC/XGFUBhYe0+j0AFngX
0iHDshbYQ4inL5bQJkOukV2liXoqfpl6o4nqPqhCEE3mENOchD4V7DeInarAuGYNsnE63+wYQ5ls
AZHyLm1v1X40Q4JQwJk7KlftoBXzlmKesDHbjmpZH1dXm82PAyu4r+ZyHRi6VQcVo6jqtGD4h1Ek
n7guNEGsiibIypw3eL8vWqkJ2J+sJ1VS3RkVdtA3ehvsR1qbDSedVvCgTG3QbTf7Ud72mt+L+dO4
PRT9Yd8XcZAo6u8n336UYA7hBJ3LxVXSPCNqkJccsddR/P2F8yZtJ2IdEw2vMjjbXnG/nWqDrc/1
aSqw5KSKcYyyGM7MdqOPWh3UWt0ECCWDSY7K4/6ldUXaZVOGOln5Xsd7xYlflsDMtjNI2Y72u6WG
2XJWh686/PiDvfQPTa9G7GG3MxPwdvzH4XZ/iWnnM3HHESo1ZWBHEudCtx3u9/eb/S6s5daBQWKX
6IMpw5OtEKNHfaWICw/7iSNRMvhxWHyMmb0DWtpewf6C9tcyPw6Y7wNmLQXvSRnnONzNsQ5YJmoQ
v2V5NND6NQ05SESodkGb2Hl7sjSUWKF41LVJyfH6Zn2QVn1PHcBNxgfFa6tUwS7Hub7f8Jn+/Wgx
el7L9/v7t+X9i/aYTb69UCP/+XOGnMkrmGyepx9E0X786dnWTi3OnYykbOa1NRrn3bdDrbHR6Si4
TPcvpiP956JNWOe/P3Ls8iaYt5v9aH/giKDdpXuzkP3JKSHSwa91ozjt92Sbk2Y/stX2I2If09/v
EWqpKL4cEQJLY1tH5lQyqwGB6KhsZ7/9hL4d/XTXUMqjDR+f+RJFqvP96VW1k7xMq7Nvf9v9z0o4
SBfsf+r9Ztr+6N/v/vSQuFoBn5es6ADv64A2E6dhpYSyL0WtcTJpeFJma8VdFbN4zkoz0T8DJup0
2+pi6gNn5n7YLOIG44txsOf7atERN1ZjGYT74mRv65K1H9LGJbeq4ZrQVw/S/m4O25v2l8N1W/Os
lko6icejvS+SXMJZKiv4IKdMS11yDJpANUbLryX5A5e+Ovj+6+93CUgE7rN9Y7+J6+bTirIBVwTr
kQQvOhhZsjiH/7wfTkj/rEE6fns528vbj0rWz3kUyYk2cesJnYTT/ev7jd61s1PTgwIJvlDhLfT+
tvWFD1DcnvbDmTBsl5527+bb4stckc/AdrTfnaOWCrRI0iHo85d4UsbzqLUD6zY3Kld91qbtEJrZ
LSPZn0/C7Zw00J8E+zmp0387KJN2/5fzez9EAkUI+mRY7n63RqVzzBXl8pfH7We23Cu3ii6ph7+c
/Ptjvv8fgNZltyyQO+9fA4vG56mc2cEmGk6K/Rfcf6QzamN1Z8OsHQsKipd2MaCadLv6JduHPN6O
frq7f0PNKvOb6vF/etby/5/iTEOF9XcTGUzBL3FV/DiR+fZDf0xktF81aFJIhnGV4dS1GYD8OZHZ
5i6Ggexg80kwePlzIqOa23dMhBeWYlmaaSBT+11wpqq/0gPh42ggQNx+1vp3JjSbHePHCQ1fwKMC
tg1ds1BAtTD8+WsAYEtGXjmj+wqkhPzvasFMSQfVNCmp8zB+ntrVJcFLYvA8C2+QnliDAdMPJHwx
6ab501Pvo6pzS0ljaritlg1iLznVtLMdSlIgI8IKNC0A89XidxTnGHPlBW8GO5rMVRFpMdroSUbF
L7bi6OPTvLoEXnoaMd92bDN2ANGCUK0gHcyKRi+NZ9kRFcOL2tCfa8BabtsxvGhlyeAKM5vBfvT9
BkvHLJI5WJjs61Q6p/1b1PAdvfvth5qpMoOsIBSukrJnO18gTS7R7zdRVwvSR9jzZbpJgMV2NyuK
3KUgFe73B+/f2G+S7SH70f4s+xHCdtpPeDSUOUq9on2LO/bRcGsjd5Xz4rLfyNAiLu0aGmy1hY9m
SgR2J4ng2xGZaHBbYiK1Mjhpitmfw2F1U7IIL1ZhE+Ri29LD0CAlrkJsSxDox44JvKVG5eX7TaqM
icvQy3KXLEyxhCWjjtyM7gUgfFIXDPwgWFF8YAMARCmJkUaRfwJGoC3uxWR9MWp2XmOzUoTL+ccc
AzhD+Po3y8KzAKT1IZzS1kN/aFWUm+WlqyBKtZHpIeT7NOAPoFzBMt7g9lVs8ncqo7ji+mZi3g6m
p82NuIl6odzM0wK1J+vpS9mRIR/SlqZvvGRndIUOUQkRF45Bia/S8qaWSnkz2nnm8dvcTF15GkwN
h4Y6XOlE0p8XYOhW9AOEPDulLIubRuIuSJvQU/VKhckMIkRipkE45PgEQYuxgL1c4S7Yfqt3EtF0
enwjRmi5Tr/mW9+lO02aeurqsrjVYhs0HYToozrR4GamghJHb6flqDXScdb61UW5ETmimK6lGWpX
lbyEaprJfZgr/SrniXGkCn/ev2fXE389ScbHxcBgf4BBm/vMDv6o8NJvyOhRb5Ttt+67+HmUxHIg
sOywf2/dHmAkxR1OKtOL5fW9AR5pa9MxY8nK9QoeiV6RkfD30POjLaQv5tpHhxUIL5fIFTn2MtwY
5PyukIC2/XKqmofO6H742tR+auPsNukjCsEsLi4SXoTTIrUHga47aIFhBx3/OXvg7XD/4vebMjZ9
qQDDxAKIXGrbPyga/zMd98t+T8xtHSAcB9m0mhhYBZ4VKQn9pn1gkvd+JgWTFUoTlyolfYhKRp/5
sDSqcZ9HiqfKwxIkjKEOWTTeqpk9B4OOwtIGAuWJJmG3QIWsnK35PotFH9SpRdFvFb/txSAgmvFU
YTbeQibZMG0T5W+Htal5rZLR5SGadnW/gPQbA22Yp//N3nksx41tUfaL8AIXHlO4dLSiEzVBkKII
7z2+vhfAesXqio428x4IgcwkqTRI4J5z9l77rGybKX/TdD45izbU5qthobKtUdqx97qMCnu/i7QD
ilihjUwWRUvaHeefQZoMJ8E66E3k7ThyFRU+0e49GZp/14UQYH8TKjr6e1mXbrXdXtXte/t9szUe
0gzNf0efFWi1pXsrCibgwMmxHu3VJ2yhcYjSeFNbOw+6rUzdn9JaRG+C+QQype2dHKBAkM4ouSzf
2nOp5R5pvNNxsU3cVvoqHC5jrW+X9MJnDmyXaHGFSUqVu2pUKTS4tqpsL2n2WqyXG+NkIHBKlPXc
yaV87lO1OKoJ5AQ9OiZlc4CYEAeFZCxQJPonwuM5G1sWgErct0bIm56MDE4LiR6MHIrJRVVS+lwq
+Rh71famxGgdwu4YYnUrwNHyqhsbUkoT6aNURxuOhSuGUj9KKN32joBRTFwq9t3v6m7fmxrLUa1E
QtUryfEBzWlx3g8AcCt/7XUVdE55qL8Kvr0GNPSEy5W9L9ZBwTtFHlKlhilSRbNfiHrqp/Pe+tHo
yzhqThJz1KvLWRmV3/gLZCZWoRYgwr4n3oT0jKlTj8NAuNSr3v2JtrVws/d49naP6So639TSxkIC
6Vt1Y8v4TCz0S/tP4qwgWatm7r3/NAjUxSPJrGOsMfhmkdZHa2IhrgOlaIlOwdpOOOTE5IjToW8R
mkN4mkY58GNq5vH0r9e+3xwT3CsOCtfrhQibr7eB/Mut5bke9yr4qxTe3g59Nq5yZXmfsAy6kBfV
M0PX0tfR2hLgaMtnpUgY4dHhy2WOjmw7QHEmekALTKdVbASDzYolWCIVdN0QhWQtSyLo+nI4I3+4
mvSKVTgIH2cw5twf7FQQPCo1DmPr4dyS1JvQZkhFO59J4a1RXoC8ZBUgj/GD3HOCGIo68u0Ubng9
mwP1yejt9fe+WeeWExijeZgIeh77tmukdr1Nkzb4IM0vACRploTH3OBaULeM/bYuDe3bf272+7p1
uJejtg/209u+2ds63zfl7ZRXJBLZuxEd6LhCEcthdty7QpEsOBvsu/vGIieS6DRTJwqnBzWVElEt
i3LzPk5f3cReDGjbaZ7s56CCbpNBl5k4GXRpHRF81G/0tDT51/7/7ufb/bn86+YaytIB+k2wt5k2
n3PYWycYG0hexgbE7WrlL50OHWLsJ/m8bzop15gB8Y5UUDeuhNk0B6XXPwvWXz4dtPiiaJK3lvV8
VMpHCSDGVg1xZMZa5FfIp5llbvWsvVc7moFCwKL6+ureTWEjnWqduW4sAmWKXvMGQwK/mFjNhIle
4cTcqBnBrV2GlZD6SNk6kcW6UDntu9/Nwu+HRXHshkE9fT+2/+j+A2mo1Sdz/LV328wp1Y+YbvGW
UxdbW6mf7oX03ze/HkASdAKm5OCuisRXo65iIsgZa/sVuhzVeIGcfsBJqB+wrbo4uOczjVj5Kh3N
9QpPNJETknWIzGLxk7b8kxSjOAtJFeemRtUnbBvYBE3VvT+676Vbf7FM2oTu1ra73/n9M/+r+0z0
1m4lRRmDe/7W96YAQn4Uzeh93/Wv398f2Du3+x4JL5IrSegR969eDYtmut13G8g/Agycsi3YixSA
KL5HZhdNKOckilTTPy6h3zf3vXHV6J3vV9j99n6Z/b5Z0J8ucLOf+7nF7SXk2d8vOXtTDREi/bX9
9rR9j3TN8saim5iR/92RtYjNgVDXD9ZxpCszQZ6/2jezSZ9x2cz8EHe3MeiGwsWxwxWZU/R5WYbx
HK5V2B2TMQuZDHb+0ByZj/DFr6OZHu22O9NkoznOePL874f+8VMJWlTZn0l3/PqpEu5LVZ9Wk7OP
v6vS8IjQ0Ptb2TYUcvfXI3VmrO1lf4iqpSmO++7e/RF0IAsQtFy3FnXm6/r9V5RuE/Sa85gjkI2J
4kS0ltFZh+mPqXb74/+85/tP7mq5/S/u982dYp0G0/1W2u2P7TfJKLKWr0e+dvf//euJ7L+8304a
k5/ab3/9j99/CqF848K76suLaS6cILaX//33v5/F19P+fvj7r/9f3FcVFxCvMoAiCiGS7BdiVzOQ
TZqrGF7jdwxKmLsuj3OpMeROiLWmfXejMYLx+qnkpLeWz2lCCHVl188ZowAWsyuKtFbWDiI07yD+
1D8phT9Zor/1JnoqjLOp16xSGVQKPy4qDZE0zAM36eIn/PskpqZZeDZg8GvxwMQ41FW4AWg38sTu
g77qH9UKqkaNot1ZuaI4UJIe18mavKGRX4wKL0AvYIqP+DXL9CLFCS4v4n2IV+VlajNVwDQgBpO4
8Blm0NPb9HEOUbb3KYSkHk5KSiKZO7Z1fqjL/k8IQIWv7xS6sTySdjAnvmH8tFKc3maNdHsxR1dD
Jb3M4pcqAY1iblnNAwttK3FXQ2K8SFe74OtyzLrsHEu8b3mnXUAMDpz6ktfY6ssb3LTT8g5n7JCq
YNbGVBqDqMRMPNLoNdX4hNiLg76azxHsELWvsc0QnI3JRSJ2dfgwQoAdYCgOyg4sMhj3tlRuaJZf
JNP40CWvNbYGRrFwbeVXse0sPzJyD9QsIDcLXUddSK6WI6bJ1XcoYehc9Ox5LN7lYQSm2IjbZcjf
ipa1btNmnprId81iLtAcVcVhr3WBIlNxYCZxI+PXSla6p5V2d6qyHB9HrkWnVJ07lyr7MLcNnyxT
YC8yc7dlZnywrf6NzJjYm9vouZvt9JJJGUJLbUCjRPkIdGGEIpcZW+KfP7doGsFMlaSjW28pR/oZ
VjXPXxvXAIcAEQPiKTSJ3qsV6RoR93Qm4eRc6oY4zP02UYGGFNfwbKZIPFhTS3RqXp0gGms/6EE+
WHV+M9mC6j3KSNkS0e3QoVRo5slbFckn6A1bH2/5ATnhQZqa2o+K4apM0vAD+eMV/xq3zTJYsihW
QQ9xgus0wQg15jSZMODAqkPTPiWDScvP+irf2kkrn7Kob5mGpFcyKb+3Nglfp0LKb+pGoynK8SoE
JEytNg6oJzxR5Z2vTQSXW8NKu1XZrV/TnUKwtBZpzbnr+/e9N23J5nya6hdJszitjug/VJI8cUS7
OpAJ1kS9fk24G9qIEXCXYmfpRVNG5DVMsIEN4w8MpByAW6lnkLz1d73TfwD6lX/WXfVSc4pylzGT
HasZZHea13ZzlozXsnyddNrCtJQqErpJy08x98lVJwzb+aYqPXQUyPwycW9AK7hbyk+G1g/V0hkX
zqwbaZxz36N5hbwz+9HW1amJZo0GlvSxCvFcJmGQx/HRhseG19zqXAxxEDRzwLXYBEDGjR0q2Fz3
Qs1+0M2mO6IeSDvtoGnVxv5oOhw/s8blP58cgxF4VOrnla7W2bQJ8ZTq1CnGENnpJkMMhz8scsH6
zCrYQ05OVTF2PtaJA64hGZmyfQYCNAeVnt40ITlPRpT9qjKZawC+i46EG1etOPOZDYvQnr6PUpdt
ACfhpQhHSKMGkxE9P6JleqhNKTznfRbEpm77faNdMtls7qVZU51UTFlgZt3H1BM6FnKOcuWFeKGk
p8bVSBpJ+g4s6nQXIcoOBuMwVdbjNGR0pYyy98BpfySGctHxHyLGS95WJIu03GU3RIzgdBxfQWmP
15g1n9UWy80iL2WwjLzRyvM45p91gizPQuZ7rNBE6xKHL2i5cuE1jTLvjshesWzg8qkeRWwScl9l
H0NlRm5FKgLWlpnZhqYWD4VhBTaSJEZZw11uXjFZw/tW5T/GRZQQPQzNn6I+9/s6wVy7ICpM655h
6lr7yfw2RBMh7o2LWuapj4AI6iwsmRo82OADpYWrOKguH1LVZZHm21Ix3scy6HNONUyXziQYq0Ql
0dkwJ8ub5c8phrjG1OTTEuUxi0em2bY5BiUB4WZSmw6tzPUGbRnVg4UTL0fIEM+b6AjdhC8JxKND
hsyjVpES2ayPCFJL3uvJt/KqIbMbyWk2oIuCn+YQnHbEsuTlh9wernPs1FhTUX3WidYAvxMfS4l8
KU1+alpTeqQlE5/dje9D1yOKsmu+FyAEklhAJBkxwv0azQZKVZ2ZR/pQdTW6nTFoBFgkaC+iimNj
sRxiho2+jVwwnxmyifhV06/XIryZazLgY0iP5EsPr5qanSuq4aAlb30wDONGlPF1K1elE8HMDJAI
39BvtvAGwb2MIrv0BtrDTrLUG1UDSejY+KRDBamZMCJL1xemfbXTpD3B7nCdvJhFo0MMPEzGKbtH
u6Q7HT12NZ7fcNzKXson0nX5M7R2LI+S8kepSPalDaVVkEZnbeFU+GxkyqV7q+P0SVtJ77MTZqr4
cqBqj9mJcpUwqpLk7ii+RZVwrcXMPPUajLK4s1bcO9DammAkEHzdrMDwb8QJGi+BjuEm3cZxgL3P
GWKuyzQQfmh4EMyQE2SW1PI9dPTh0JapSptH+qFVYvWB2EGoqZFt90WClEkbybQknTm2SSbpu7uM
wZ6CrJMDYr1K5OJurmSa1XxkhWmelmjh7KDlmi9M8wJmKD5VVa0ftTYPUAbbYZ7dsvLr0UuaT8wH
L0MZ35lJ012qUXsn48YRdXuuNHSG0AkUfw7pBcap5RtDkTmhkAkM68PfIp4fh5X3UUobAs7ClrDz
ZoaWZXeFZzesYEflh9AxEEbpzWqujiKpPcw0k2F0h59LpDEy+fI9r6YqIOVocmOsCjR/N0209Ram
Y0ITlSWgasMHXNoCSb7qjqqJ93j0I72K/lBz0MUngd4G/1P+II13dISWLLSE6zs5OU9lhd/XzJmA
JyyfZNlGHKUG9TD9oMrlQs23rhUSZzioEtPC5HjWIhmu+fJIsfdQKV12NSXCn/KELllJ/LtmX5PW
u7pr8UOn6vQyefSEla3Xi1rf490TFwnZdl1KKMt62xFtPbiyqeCaW5saq2lLr9kSPmxP1JDkgLgt
Vi9a4jHRWqxuTSpF6SfgEwbX1F7kwi4VRCcroNtEUGhC0tKSBNDtbSiMSEABmTRB3YNcJMRW3GDP
u7QyPDqbK3giopkrbTn7Q54wgZl8E+P6qVKWH7W2zHemKhe+LDE3pgeOUz2picigM3nUIBEFUP6V
iNZXWeDG67JPk1wUZ+Ca5MlD+btKtQ/moQv++0EKIpZWoGzl+XYCpJZNjyVLwoMC5ADv8XCqJ3Cr
FbHuaDxrixOiLd9PUFvirFFuV0s/GRq9XYyzPsskPHxj1mJk4tqHLzbTGFWT8jU5mDwn1zbrCs1V
By+rR5yQaO1pEm16UI1NvAsV72DOBJHhJe+VxAjQ3+PzF++DUdQBvkXLS5TOIk40vErBRbLQij+T
7jotRVBwfWUZGR71oobb/2DaQjyGLWywaOrAMAAiVjNPb5rXbqRxPvTKM5bynGek3heR/lKrnUcD
715YEI2rpiSQUayRN3d2iEF1/VEp0uiiQcIzxDuOBAriShiRV1oPx3y+jAPRaDrhhr6GmMVAhyZV
uMdNeNoDsletUO56Bp1uL8+/9dJavBGQpJsP3CWFEukp7fpMuCp1Qaj4kwpgVQtJvpqk7hd628QT
9dp7Zi2zhGEulihOAS4CpSpXm6nPH5eixbCZFB9qaQqvKEyDeswC7JhIslM1yrlp/igxsUCNHs4e
MW7nZLGPuJeR15u0fLO4qo8ibHI3hSvs53bqU+UQej6kAbPF69zgf84rnQSxLuXagIcAzhSrrsyv
ge6CJYXAmSbDr4Fzv6uCbT3EmfHawm7lhGf5YaWZfJmGN+KzH8EC32sNXXUksq4l2tgNV7/tRAID
Z35byoJXp2Auwk1Mu1xG999gsSJjHqn9UnBkTz6NtItpkfjGiImWPg0gYOSnrJW2V6k4kZ7ehvXB
xMs8obk+V5cxSd71xNx4Yrh3deV5SqfPduWqpM96YETjH21Zb4pN56MZ+PCJhlxmrXTzol2Cya6e
rIbrx1LYL9kqDrU5/hmK+UmJo1MVaQeW9W9hFi+nyGaxXNrGD7krr2O4AlkaOgYcjnOvD9hS9cUr
10CHWekQQpNAE9ESb1Tn6yqakMYho5zNN2UNkTtO0MjXGlhqEjFojoAQOfTJxNUgozg3jGa+9NoN
o6HIM9asdOK1eJKzkPcJaS0fmephP72ldqETpEuXnjUpZ2Gbdg1Znc9rqVY3VClKRmprt/KW4cvA
SN1qqPv638xtP+Nh3R6i8RgpHNqG9sRZ4gMljh7UhXoAGQrWrooJZ7Q5a4e65XF9jq5GaeQiGmHI
YrLuRD2jBVsffVtqno1IHgMvlSLrB9+eSa8zqhSUYwtc6QLGA+ys1TEL/bVaXOxICLGzzkQk+262
Ok0/jsnOlGZmK0riJKNJf2RNPEnQTARE/BmvTQbicjnGyfIuyl5xmzE9QdXlCchjeRRxOzht6WJG
+DlEM9F4pnnDGuFF7dWHFkKqWkr3lkhusQtCz0gjWqnF9FtF3970XJ8o5JtBnd0kgS5ibrLuyg5U
DDSITfrUMaSYCjmO7ognFoe4iFn3xUg4hxwDOMCSkhU4lpeOs9qCjWUuLTqlNi4uhdX7MJe8ISGX
SA3nzVTpgF8jZjfxgmtYJvwZSZ0mrjI6DImOVik3pze16V5RFMGONGZmZF3s5FP6vIi3WBGvUQGg
pe/0GpQVV+deA/goYCtYJKFIDEpm41qB1kPYOFdlbYCShQmZcf+F7lO2ceXzY97Jzc2Yz1gzhqcE
3/J1O51zIpgAiCjv1aBt8vVxCCTKePYmIpzBdPWy7I9Z9mm3zKelBoqqWUZBp8aRH5s5a011wkO0
QOksgJB7y2J6uQScb8AIB5NnmD5t8BeuIZ5IjINraIEr1p9M0+Aqp4KHJN/+GOKj4shi0D1wBgB+
wyw1TxOX4dcprs0bHesSmnKUrCVIUhMmKKtNjZUDuPC5qhNXwH6V5B53hwW/WmIo2GQap4f0zo5r
LxrkdxGF7WHhKSC358zHc45VPH0NM3PBcrS15eutRnVCxmrQLBu+kLykWZ5fhqFFLC6LIJUUxY0i
neW3gbG0tu6SXk58acq9wY7IpVntJ0wSn31RfW6aEr1IbseyEg6VCpwBp2uSZ6yalqckFvzPnNW5
9FNNYGMMnb5cm8lvmDl3GOZ1rAbIsgvWneMKnEZp1Gu5k566RTAlNsrSG0PZEc9FOKA7rEZOxvjN
RR//RsKcBKCKZqp7ty/qRy6a1yoJvJgrMfz76vY5iSy13WlUeY05b+DYKC3raI4WOZZBvCWKH2HR
GGX7hzqJ1woidmAjf1GNU02gGKEy5kNMAxozyHWmIzHIQzRaUXxHP25yyDK8MzdYJTKLppsejQVY
27j+mOfkPkqITOnrm74rAqwEeqa8VryEcIxcs/ld4xCOJumu01cOLwkvCFakcjWDrTBdhwpxOO5E
FvK3aha9wfZ5wnUnsMsMhyFtPtPYbB2NKmEseguWwhPZxMdal69HxLlOm4yjA7EocfXG+KWt473C
p0V2rj+zHIy1B2tdHxttJibolaGCmrNApCrFKzgWQV9wxLRaWREA3no91LlEbn9hjfhlFA0tBHEt
i+Jz6Oxf6jC8l+U7Sl4TH7F8VcjhE2Ok+4aY38IoPxWebL7WBDpmD2QZPZajuhK3QwI8hph3m+MZ
uNHwSkxoB/eTU1LaLJmj9tUb9OZTi9WkJGLI0nIaBfNJW0ovV+oHXU8vbSe/mKJ7mMwiiGdGxZUV
3lsz7ip0HJ+Zld3b0fOkDbdKJ13FfQqYJv9dy0yVWhP/h4S7Zh1NV45iLWhJxMFSidFAEc0LZsp6
TV6zvvsDU4i4A6RMNZ6VqLeuK2V2qgH8tUCwIKnX5qh/6qLo3EjbmlWKejOOG+y2NugisdKOSaUz
E3SeL6rWAdT62c6g0ot+uZfwOeWmjAIt+bEmX1DF/y/oe/w/IOQ0upz/W0Ff+4eEyf+JH/f1K3/J
+YQw/qMZZIUQRGSg6dt4Bv+V8ynaf3RD1w1TFganvy2J47+ABeM/isFjGy9UMUF08Rz+kvNp4j80
eyABkKykmZqBPO//gR8nbGMDKnzHWAJb0FSego6QVqEGlf8dEpd18KmmwU7wjP6y5KY7l5um3MhX
jKrTclzyKAirgRxL0P00qkmUb7Mna04+IjmGKZOwItz1xt+bLyVyql7Nhi5gnKh3yaad3zct41ac
kfS3TJ3aVN+0+HO/XSZn6TqPBoUZJZvKHOD2Fqni9RX6EdwcJ0OIyu9jWANpbhgHY14tp4iAxXXZ
OFF+F9lxUMdLqGq/01wK7xrYgwGSj2dU73BjdfKeGLIAwG+jabkbmia5z4hXJ/Vo4ytZV0pXXOtD
1p44pbwnRkzm6ypdIuBtyB2mMmiERbNsnyVhjii/5ku7ltpQ5meCliKvqQx6KWV90HP9BmpQxkQF
tAE+xw8YCr/lWDXOc47Zp6qrzEkKg3GmNZMtMSaGCzMlKAUNpXrb2OOsntX8bSqiFkAuSIZWY6UW
8WqkFHwwqgF123ypov/ew9bwOGf0Q8NNUVFGhnTsoRWNTRRdsrWDNjosLIBG4X0PvGwaWMctB6LP
LDpj+4uT+d9wINW5P049oY9V/jip6VUay/llWTAMLhUwZ6XNzLM1xLrHCvyWytUTkhZkm4ICqzHL
NIi9XkFDFwybPHZMDY3OmyTME5taCI30KQI9Q6u8xNApenoG+mAoIO7NloBqVfHMjAQhrEIBoELz
IJujOKn2P9/6f30S358OBHPNl9rhU9XKg8xK/sggFzGVNdd+uylC9g2apNa3Kv2PbFb4ooapO0cG
ArhhM7AY25dh3/vezFLcIRKowoO26AHwDGTx22Z/Qf+6yaynwSONXLVVBJnom4riS0n/tbvOyt2U
U28nQsFRjq6Nphxz3W3v+6bY7lvNVjtaSEj3D55rRvV1COw3vw+GfQ9UGfMOnZbT/o3cv4zmWlLR
xpsHZb9zPzpQJ/xUCxqQ+3h1f+u+N9/3qTEgqCw9Q7cqz9H2RSYLDH2EukklxLbZH8nXKfSsGtx2
sukJsr838yYW2L/nxS43wOeN4x52tK9sxp12N7iIzdXyj9sAJgycOFqH6NW3NvBLzCifkjh/izIZ
7f5YofSSLEI7sn49q5ZYgXqx2W/uG1JhOkeLiFSnfEoRbdCwP9RjmR0Rs6keSkkEsIqFaGfXIFto
GBE2lcDHyrm/tFP4YlX0mfCG4ckdpDOU0EdMU0Uw7VK//UlhdwIndYbWhd9ie5Zic17sG/Xvvf2m
3VEC2a18ALVTnpftF4iQUQ4U9NdcIDCRluKU9RGQpIJRGiaMyMfIsPK62ciQ+vF9TUmwavPPpGjt
cyLF8Vlbn3hnM8FqAaVBqLIhC2Q4L3zhgzDWGTr10aU1tUcAI1suD0+x2QQCccHyk5CEwpt398f2
wJhA/P9pynZzWqbGwJkwpY/L0q98o2Uc6+t9Zzf4fic80sPY3aTr/N63aKVVaZoc8teTqG2d7UoH
qSH8SGyRn+gQiqApek8J24fckhPCKYZnWWuOtjWp28LtjVRHxIdTcW8Hg93m54Qk9qlI8qBs+IkG
O2pEJLw3TKlNEzy/BmEKH26eX0FPeWLOXiOtsk/qnDL6LojwnOuVNd12KMzzLSGOjD0H+TVcWGBV
oqDMHIabRKmioCLqDbHpwCBoTLpDxKtjcVxrfrsYkVeie8ri8iqv14JTxJhcaTA/UZoVOrEhQwUQ
QgF9Te2J9ldLTkuvXItmfrDiTlDIh8gaC9N2pnTAWT1wfdOt+djo02VNpwGjJ2LUdo47vP/L89wy
nAVHTcswLj8ylfJ3tobfEoooor6F6atWbjG06ZArjfehJeGFtcenhPL+AHr7Vkqt/hQt0xgkc0kV
ni+TS/F9q6qpejE7vTiVmdWDIHWiHN4O/SHDJ4/pQDGMU1fRekQq1UVqbRUBG5na+tw1B0I1C1ft
wt4nLkoBvHNbRehmdW2jTmvoCdskZNS/pu6ow+cdIJO4eQqdXB8q1W01UulUdQBYUWR/FrHKh8he
HgcaMNCBpsdcUxV/VSVECirMu6pXqVJWZzFoPttCoVMLLz9oav4oDqy7ft1CBcxyvihlJt3MZLfj
xP6IiVW5sXIp92DI00wKi6cZ3ih8iFQEyCV+VWkdsS6XzqW6Ng68xehuyeuL2ltysDLnkaRWuhkQ
lVE4MRWFM6c7o56RA0VyRKBrwwIKCa2oNYhrq9ZrrxAkugjWSe9k0OM/gIvqJOqQBwqpUhD21JfJ
cuPhUtmEVa2lcqqIEpDl5AP6NyMdlA3weqRr5giuwHDvjlzPj/3MF2gs41cac+AB4ERBWmjESSqp
smmJ+EStS9c8mQ8TGzbNBiH5eCpIEfwQpXpnFuE9jrLrLOc9NeTqF/POVxRuTjjb11O1caX43mYK
me3w8W4mNbaOSm7SFOeriiej9+I4pgMY4mwviFdazVAKlooOiE5tYZT1U7ZQ7ujSeWhnERiaNHg5
UEXgCY03xYjCBi1+rgz7d66kXE5kZNWWrEs3a+8PRZUezMXgOyngjjCzzX09nl1U18OdvekDRls3
WBlMvyPkw06Wh+lxzRHW9KfYEC9TJyvY9rRXqvbzhC8F2eJTn+SrN0vaZ9aa+n3ZPmLzv6rtaPbN
qM9ObWYgpNVK5VxWI083Dck9Bmof6lnh19axlZT5TsnsB57oXZJEg9shSwBkA+d2M5UVxp90UX8S
4qW4RiNfETdm+ZoMmSKCUJzE2s0gWFsyqbMdyDcSEC5ZuiZBoXOsPLkQxPVZV8zx21GOgyo3JEbR
EjltdGZoKzY+Vej7rIe3qWQ3wSxDXw0hEVYj+Y5zJq76Yb4hR2ED7Wb3isk4X8Yn2439ozZ4aheT
G5C0l5hc4NYs6CfqFYKFjIiyTKDGogIm7NECqcmpPwK3RVe5qWmjjXP3MuEk9urbpAIFQnsmdpbN
M2N0+UHNBihUuvqm67/UJQkvbQioSgdZK205WD38ZS612d1kspSRNdQ0gpV32b3T5c8DkwHjSvpk
PJQ/4yhhJb7SxM0RHAvTfokt5N8DsTznVUNkEk+YxGv5Is0ZrUxCYXxMpx8lY0biYAEJSultrfeO
XUvt3WrBQ5bc2EwJQWKiY6w1lyOMRw4KttmZqnnx1Dyyz+OMJV+tAalzxb4sAhhXEg43XEvBWQx3
LXoLhhOJ5Cmlwhu7rBBKROvQl6jwPaaUOfLogwlgmoilmG4+bZ7dRbzf3vd2b+5+c+pgOy0SS7Kt
fNk3rE3/chbvN7kklgHGkudZo708FiWw/6KEbjSlG2Nrc0psm93p/q+b1TDrp2hGbs96T+VqggJs
eVDVVkboVGNAIk/8Yg4MbOqGCaC0LSXIPMypkuh5M9NuD7GG7aHMn9RKXgLJ7hYfkzqLG2agwZDH
v3fx97cvexd/p/PMCthiGXQs+ZSKpsBYrOnwmrtttLJZH0o1xEW5bQQDrQMBjVe7aZmW4lsGCclX
leKUTON42O9uBZlUpjIeC3BlatUsOCfRX1JjYLiQ9d6DYb0dXvi/LUv5WLBH+dYOIxAbL3aUv1zl
u7V83+wOdCUqEKKpNraV/yqnd9F0UdOfsw1bdyJY3F8++F7TF9nfb9sgKIKsMG93GW6xy2v33V2C
u8ty95tis/hjQNgW9VPWJ0xOt13OXQg/ZBaGwJzyuVpvlk6+hIkmHnS1emb8PB65itCpnOXoOhqJ
ftcK7VGLiEpSrTupqDi4KyHdMvH/GGKVDCosZEwhhyqwalRrYZ/ON9a2CeP+z5obeZDr5nKWpmLj
8lEfIYeyEUOMQjrEofwrKVk+CQN4xAI6exlrF3W8DouIQyROqoZWbWHcihGIb8l6oYyNt6HS9KsG
00AeEzdY2jWlaYEgLZNy1OAGM8GuVd5mSi5z6qofDDOL+kEit76Q2hfRp9GjYUmmg85E96jGJUfT
S8L40GQDDYOwpI2fC26G6170itPlaLCyrV7Egqz5mo7HyTZFexsPUUsyjM76U65QCYDZ5chjjBlz
yjQSUfKtrFbwyoYeeZpE1ptiL/dz3l3jIr7hg2BIl+vpnSb+0ErLbrTmBF5GJVMMVjhY3pbWNInR
0EiLoOjMKujspXGaOlluUxDcAfRdd8zE4HXVPN8Xg4rUGMrvOBXU/xwwNGAZxdSN0riDOfuyvGJY
IobrNLeWF5Zae2MvSXczVHMX1DRm0bck6XVnYG+Qp/aPvtA0sKPwYLp9s/aYrpCFzot2120kbRVE
jJNKVDJEW91ougqO3OYUzJDsbLC+d+tOXi9UTKeOLKzHxcTQoOeKcjKq7qNRsJKlCp4iaQoDaYw1
tLdAj5Zk5FsuljvSjn8CUL2LGZyftoQqkL76fTrHcWBl81trR7+kclHvCM8bb+AeuKVZSte6rIYH
e2D6jVXtUGk4GBZqrHsVxCFDDki4rFoOLB9uRlHml1IfWc9ZbomNBz0naPtJBSwjgDVxZgN4Naii
uQWNZpgJ+cb9FRYxjdgq6UI69HLU5uJ3r6qGv2yhhrGVpjeKxRSEVJ75PmsiUqC4SE9sqJqXKxPK
vMyKwh/LHklgS4xgm/9crJTypOJzzTFzefEALxKcuOLFXdp5Pa/IsdLO5OCqx0McWzbQWZ5Nwgq+
5DRz6NZFJXY15JViOWMMUp0Vmg7Q5dKXCv61t2b9leHUUhbeo5740dClOfJnwSdi/uYqjx5PghJe
Vlnj8Ln5IpuzW4XswHiLXLTCmeyFQjvTT76nzwyFrjSnq32PEkVxMymVvf/B3pk0t61sW/qvVNQc
L9AlEhjUhD3FTr1sTxCybKPvgUTz6+sDz3l1bdkhx5vX4DIo+R6RBIHEzr3X+pbj1DnYEgFOlDKV
fQ9xCD0jaHZ9J7IRU6aV9yqeVSW+Hh+URw9IK+IAMQE8sgKhmV1EHTxPaFoEwvabmfwQ92qtV0zA
Tce7sbPKeYCvH94jm1i8VInYIuWZnWj6FlhYsNKC+EIe7YAbgwa8egoHX7/X889dy/VFcPemUpl+
Vk7hr1ldk2VefzXQnS6xWbRo33S8pWY27ZknewvQc9RkUCcuDaKvi1vi+Eubr+A4ZrWwVe9DMhke
yym4QfZLnlTNn0jj4ltvHFPlOkv0uwyf6hb9XFAXZ90W2xiB2yKsq/YAveKVgF3r6BFks/RmJGts
CL7V1GdqJBpwJIX2rSvluOlspGt67jwndaEQ8scPXevVZyMUxb6z0T/Ma2wzNfcB0oS9FoieNKuM
7f2IBUT6oIjyeqkX2Xhj6yknAoEDsOcM2Hx9cOqEuQEVkUFZ10Fz1Z8b38D25g530mWIERWcga3f
Lbo5p5Ocr3492nQh0MprizEdyo2U3hMLzZyqa+7ZAr+Vok5PY4DusXWgSvlkQm33E4a5NaoDd1X0
5o3pht0mJVGNasUFBMcayRnzKcGxS4nZIhw1jUuUeAaOPkVKPe5wFJc4n2CVoVoKcRmWZn0Zpr67
n7upw46AOvnWOv22bZw11xTOBAfyC/K2+RwutkH+1e51nctB7RD9GzeD8ZUSoyeffMTQKEDqxWG+
nxwXtnkHGSxPmNJr0bDF6LfzUvk9pmx/sqnuu4pdJPNEBwvqTVhm1Y7A2tdYpmLpO1xKjiKDw2aw
x23F9J+SU+aJfRw56VklhbijvFa4vZMY1GXrA4sBfu2a3o8Giv4id8j4qV0U59IREhajT6Z9QYFN
HvdjZQWLcRq1pRvC4haD6TKFQio5RESpwWNrkZtTzV8tNlUPDK2vzfO1FGMKOqHXbJEhFs1zy3x3
FdaFceMJ66linbbbbpYbdpJWQ9ADwSPtnVvZkclhcBT9cEiikWYMxXrb0rcWvlugR0BHaAqDpg/8
kGjKtkGXvg316K2yUd1LpDdEobQHS4MGGHftTZia1SID3iglmG5XxP5jRxwKOpNXu5/CQ08AAgIF
AzRYgn9XEWJooD08edlIUW+61JwhvmAjmRivkQ1T1CeG3aUC9dA7wHeFq8aHAOFZ0sT9jlaUvSC/
TK2LxkedRwrUORXU3tAFk43H9rWK9EVthNqyK7MfNcCxGGlr/yrq8j5KymwtqkTh5vGveLnHaUws
2ppavIAeEp48htVr4YH3jiZ/rYM120+UP+gGPHat5gM7qR9q0oejbBAks2Mk7K4wCYwyaZuY1r6f
8rU+atGKVD2be0aBS6ql0dGZwlqXdjQcwCVvvBrJFryC/Am92HDpLNJx7Vd47N2L3cXc2aYUFqbb
vMHcCo0Fq+QZWhydqFyIQ96MG0u31V1Vo0PW0COxwtj+ViS1toIQRJOzMe5zbnRBlXnHQIUvY+pR
I8I4RJLEg/SL6pDpKIOVPedJpdM8OU24Hw5psQ7RxTDoS7VjQEzWIvaaepcZIL0MxPn5fMJatblK
bLi8TjmcbK/RtkleftLBSB+LPg4Pknc/aLB+UX6ZuJNKY5dO/msWlOXTyIUYKeaDofCGe63qt1Op
BQ+xn+/6RnCO5cw/jBhB0tS4xVa4mB69tgNC39urlK0t/PxALFtuNBCJ0E2pxg4AmCg0/16uDmEN
uYHbvLbyWwvuzPwqjDExxxsTN1LEGSuXMXuSxViVW2E8WoyzidRr+qXLsIbtQ4W8Kr4vHPLgcl50
6arGRJZChZpUxdkNzkNai0Od1D6KyzTdt0l6Z2j4fr2eL0B6rUC1hnCLWTQ3ALbY5HNr3T4y7SUx
wumJxsRMq9XwZpkNMMe83diNgjtAeC+jIGnsW6d4w5I80Gtw260P4fXseLQk0soIdlRFsO8Djgh4
zXU0ubSOTVXuReGyXwPbt6IHqVay16xVmGv59nqgjRAehWGMZ61C0mT5+kGW1MFsz5DibKY82thx
5e5aiAV+JOs7QzeXfVmy3PaCVtcXzYbwSVLDo57G004ElnYTB8hkR7M9FVn/GYShwSqL5tkfbDqK
WTcBGaWNeuyb5JNdDVgiSE84+oQmbKsx+9pmSY2UxJM7T+kp/cicyYmVHyOH4sKnvQovoY4PszrV
0Mh8WwxMLPcJIro9g8KDV8QX7snBgdSo9ORkBDVrSXFu4WKB+ou25RCxMRTBvU9v85Qj3Yj6T+Sj
9Ec3aQnT9AmUsN3WuUmlxyat0O5FHMvD9cGtFWkLWh0vdQu8kShLOB19xnIeUEJWmVtvo17KExrH
/MTHdrtIu9ix81kI7I3+/FMr488D58OBTb2igc9a0FvOSya1/IydokDsaN7jqCMfLmpJpmPPupbJ
sC7Nsb/P54fBa9Zp3t17ip1qPsT1pbKfS+l1B1ugCmPzYB41iWqBrCbCTdO4gnxsxPvCS/pVnhq3
JgK2B0RZnOsjGr9omJB92QZuEL64ZdiUcq91sbuMdHtTEryK/KSOtpFL7eqxdi2rzo+BgUwXLCrG
riiGr7aqop3Jl0okebXUsjE6eUHnLtFjG/zV7q0fhH0HGGPlcUt+UGQlhKl+1tC9ndnz7iddsqlD
rY6bh+I83duFaC6eAeS4LlEK5k13oUFYHXrEI/S37eTgQG32BI3bdERY79YrhAfcDNiaLtIyWeWJ
qPdlxiKcodI7eQM7FjpOt27LSWShx6XMPHZ1Xp0krcNIYHRLS+uxF+ahrCt3q8VBtA9cBHtm1TI8
qbzkkowE38hAASKLt03i9QvbKyJiBHP6NFikexvtasx8tTHwCTPABDzO4om6lBFPi9R5TbCUtZ6t
sKwfHte1wsge19/12Km2Xu5+DUdJO0Vl56LFVtbHDbxkv+rWop7ONaGwywmdFdBvZDAl8+EtYUHt
1k651cdsmzb9TJHu8qrcRFq5dSsko6EZdM+ZqI+d5kBnl8ybp1GW2zFDlqmnfXgQaXuvu125VEXL
ex0o00u3eyx9zz3SwH0MDO4liHuY9UbomZ1O7kn8LJqq3Duzbpk9NydHx+5tRAqZCXq7xlTV3New
l7WVe4d/rtj1Ah+DRs4w/lqAljnkS1o5zXcrGGCawrAmU6TYRXG+tmZqSNM1L7lTfEYj1y79sSdK
gMrWHeL19XN0boWJeJIvfZhzAhPmseuN7il0VbeGuA5Yob1M/rMz2AHq/2piCXRoEHtMbhHToqFv
7ccyOZBFNHxCYh6t+trOSCXp/pnxXad91+Hff+Z+//ld4HePYZUTZw1Tg/Vs7iVBS+9uuqZYdz5w
rSKEfQoFc8nwKV9pXpeyEmCWuYIijFzPlumM9vrn57hplgytAqIVwAOMHrJHy5lh9n1I+W7bww2C
9RRQVgQZRQ/uAlRmi3ZG+F3n9u08xqeG6ncIbtGAR0gT9Ow1s1zSt3Vt59WXuEaqEMwe4H5maOqp
J8lEh7vaOEZ/E5h5tqqsWWUU45q7PoRpfPbbNiKzFwluMwLvsAdObvj0xcFP6jlk1LzjYqkXyqme
xUS8SmdH6MXYyxSHODVIbsiCbKWTk8eaapTlYeQKkWEy7knHGGhCT1CoZy6ivLISrwK3CZsVfdAn
IybLIZiTrzywOQt/ZoLADAMunyCpvn6S64M3/6fp3OT7z+80y4w3yVg8vZtD+xZVUsJuRMzEgOsn
vz4rZhzpf368PpNw71c1KQYoTCVV8AwxvT5z/9+z64/hfMAK03yc2uocVoTZZeUAPyFQ0AFF6N/0
84OX52zxLQ3g0Axluz4I7l77CWeGO7urJ2BYGOXnpyU2oX8erj9OJsVoHBck4WTDUbnJeGiCSacO
4GDM7w13LWff6irDSK4iBdLvABzVDI2ZVlDwxlbNvs8Nt02pfzJGS8NVBWBD03lIrv1SapDmxpPi
GZoEsTdMlv8Bzl2fJTPWJcxTAYMivlx/xSBx2IfyuZ0/TjFT6K4P7ZXnorD7qXlaflXKBI57kxVj
Tvet9BaTU31VLk2zHGH2IsXDgu3tvx+UVRw704C/HCaoRgR4WufaEWY4aKw9Kyb9TDm0EelkRoN9
a7uJsbmqnv6/QOwvAjHDoH35kUCMwO46+vYL8O3f/+ZfhZir/5fOruS/M0TJ9/xXH+bK/3IsZGCQ
1mYKmyX5p3/1YZYB7o3sUZhuuvNvbM+/+rBZVGZaAM5I55EObZ7/Ub6o+U4dZnuOhUDMBiBHFIWl
z3mqP8Pegn7QCUssaLBgFl1VkDqZNhfxoSmrSzugI3LwlW6jTEuOkc84sTPpFxcV4ZLlrV2yUTUZ
t2ttwmisxA4lRZ0fxSxET7EIel3e7FtDnRpBmVzr4H28ULmrn473v5mp/yvvstsiogf4f/73O14d
ujab8CLDMumOCMecc4x+/ghVFUyemrjb63xVhC+QZ6+h7td8HEm5aSqKPXPRefKbxN36l9c2fo3/
Ff+8uOcKXZe2zVfy7sXZIyn0H4J4eChDriq2VWrRtmF+jUaBPEg/uJQOGpWEZAnfirq/xE//8fX5
2jzLkZxj9vsw7AmBRDnadruddd2W3ZOF02M6amCsZTLQMF7vq6hf6VHG8EUw5Pv42Bvvzp/r57f4
9LZucVqK97DAQbXMBwUHX4g2XMa1ug9q5o7WKAzGiCEEJasNVrh83mrlpnOQIbJte4v9Ic8sYsbL
WvvLIfnzO7LognFxkfqA6vLn06EdQt+3yrbdaoXN4JnuOHZ5uzr+5YO/y+XlgwuTy0VCYyQ2nvTB
X1+mCVyrUZXfbQey21Yjeo91DU7umVDUZYIO4QZOsX+emrmfpYxd12v9razZeqfYVI+lZYfMmRyH
rQzJpB+/t/mc+0nxeX1rYBvRexpzhtf7iC1RKdMKDYybTfUNz6Y1GzXebIuSe/QfI1vHa+BjR/34
RX8/7MI0SZkHncKGiFXr1+Phh0ncuxYDn5j+4TL3Qc2DYCjWH7/Kn446vgwP85ruMT6Z//2nNGTd
bczYoOW9BffnrsjUJlmucBpqCAwJH7/Un47izy/17gt2bD2oApF2W3eMMCCkCpdE/A3IRbmwJHkU
oxUy0xpPH7+qJf/w5eF6cwT6X48T+N2CPOIhc/ueC9qUkHHx3OU7L9MPBMJnm6k07YXyLiH8/lNZ
9o+tJNSUYc+OpcFjnCGTlUrpmfWxBonBMcnelD7v20TMwLrrdgob+5AcKzFcWy0YI7ToR03FudV8
8+SPg2IIEPxoSPzbjQljdXxJQQLvn352dHQpQds7o9O+2LTFdn/55PMBfXfa0oGbxdLCleZvp63b
BI7JIKCF4YXA1cAOQRPQWhBHmay0UN21ek30MlEFUnmPTcr+ghCC2z5XcjUM+K2c/CFt2mqhMytb
0BHCf1L0K2tkYhRExMYwXWeKofRFUyP6x1xwduW0K7H/VpW+MibTOgrTjk9D8xZlubYM3F7f+Z9G
p4nJUe2Omhm/fPyRDeP3e5fA125Y82Il+N98Vf10Psde6iQT28xtUclsTUrIoa/i70MxM0j6pyku
cKl3robgTMAMHDkcmvhBGMtZb6NNOcW0G4tvOXmrR13/TGuFEJ7S+Bz6MzYeNMzSE+h5OgEwuXU2
gZXKR2D1O0//Gmtu+JQNGH/72bmrVR0QBFazlmiBpe3rOp657JB5DV1yjX+z4+xuUO6dV5RPbXfE
IUOOBvM516Kl0+qk3AtY9Id4ok1ihRIvfE/ztFN3Qdk/ueqQDF69LDLiiwr7QdfFkyvSB2bDYuc5
Gua+vFu3yvXx3N6kCcSZ2tbkZpKkPRUm4il2UM8RswAD+HE7bEgTfbLi6LaT6lKTsZdGsEbdsX8b
S5yCWpmPa4M+LscOywQiQPdWrkYno3tYdo822oQlM+BL0EeHpGF3O5RPUFJRp9lU6IVKGQ1V7C2m
Fl+YqGcUiHZPrAyRr95bWIu3Qta3wn5kZsukpBJfmNM/2pP9SWbszzVv2GcYAha+tEiccfkjteoA
b2ILjwXdooJkKfrYjETyur2k4fiXs+r3hculLrFMlmLKOynfrSBDE4hO9FxHnd3iWxy2rkq0pREN
j/7AiDuYCRcp3J2Pz+U/vqrgrksjUc43gl/PZK/m7PAYq241/bmx+ruuSH90RAUPk/ZU28lL4jmf
Pn7FP9Q+LnReVxoegDPHfu9saAJP5VraUXvZiA/mwIxxiB9qDeNn/SokiCBPP+gtbdBSTLcfv/jv
Fy5yEXMuzz260dbVdfHThRt0QjGLLfi4svhU1ibTWVPbM00h+bhlpN3upPZNw2v0l8NsgJt+t0ry
wrbjUuda4KPff7v4pTQIyxxnu5NnjytsbWUEyKTBOOyTPHrN2DMwQma6lYbTuWHxhHuWvjrqOSaX
92/v5ve7Pu8GMIlrCmlISqJfv/Uk0sCKluBXhoEqSJ+XjQCPK0wg5jwuVoS0b4xzIxmJIOO9JL5P
GLMbr7OwfywgYeCk0FcffzPmn74a6mEEt5AaoKe+q0SqCpsdXlmIh5bpLkl7X5eObWxUpJ7LYPyh
GhwfTYX80QAly30vfcms4n6U/hyraHxOBigLO6KNbkJXow/cGRAfHYS0fK+rVg8ejdg8IRySZ0oR
tcXmTwRVdqqmkDRkInrRffl/OczXsubXW6MrGKLNO0K8QuJ9TRvYtAf90Gq2zOu8bb5qg+5sSD9b
56rjpgyGlhyuqII0QXATAS7JbmqQTCCz5MLP2K01uoPHmtLFUXmzTHBplGW7glSJ4RrftOzTdKPP
wLEk8El0tN1H3SzoPDpMx8GNzPbPo0ecD3N4PnBg7wOL2+qQpjt0YWCvSEL6+Fu0cUD9dp6zMzYs
S1pExlrzv/90gTF3Z9Tp9s2WWK1lC9sILy1NMm3cTZVxVC3RaSK0YYdrKX1dOBdF+CNG/4f4NFyr
ztZ2lOf4cf3BWbEBRH9rQUObmL0s+7j4lA0VQVrzZrYNHXg4XzW3f6rD1L1JcwOAXz/XP461yko6
eiZyuIUwQXk4KkHg1gfr0iflENv169SQQJcmNsgvv7FWpo7DsHC+fXw0rlXfbyfAT0fj3XUG76C3
A2hQjJUN+IzpWBOkib6xkFm/KvE5rVkXSGXDt+EYMJQ8ExS5lKi34vby8XsRf1rpKcC5SbMKGfL9
0ueOyu7pZzcQceUcIemOB7ASL51PB7xC0hMJbJJlhMO6DqBF6KlxyYYCfgu4VM9OdxNv/OgXOoe0
9MhOy8eD9Mj1I/RwWmRzjTPj/uAsfBUmfySqilcApmrvBXZJw9NxVxwMRmrGY03reIWamXRFheMZ
qAlB4W70I81baDLSvLSp8Dcicz5l6DAYaLdzeJw/bBOsaaOl70OTJcq1XCLFdNfbDF5HkouO9dJ/
NWTx5HQx9/bSW8u2eumY8VjIsY5RZeGRC7655Nvc/OXY/n7SO7pOYDM1MOLsufP080kvTCxoRA42
W9dOXgMfwLs2MXEmU8T6y0bqD4ukwxbW9tgo81f1+Uv+6fJq0sTJET00W1A+P+IS8y1ZXyydt24P
ZTMknifP7HAJpPjx44/4h5KXXpjpkjBg2zhf3m+c8bqh4/EFy3Mu8Jkgn+ncgSFl27zhzycD2fVX
0sRo7uQA7gQkkHU2spMHaQe3MC1WpXS/2aKLmIEPDlPAGm11tPEdpt8fv9U/nOiOPmcqWBbFBRvb
X49RG0SV6cc6BraQqW1fEQoYvzJ3vR00gRoz+oH68G/NrGvR8u5Kp+Nneq5h0prDUvrri3pKa5Cw
cHUZqjvrFtxAjfm4jFaTI49M3VpolE2JHtDa0WW4N31Q8E2uVlCsfVS49u1gAXcKQ4RWtU+hOUXj
Y2T0B2Kr/lIC/b5f44sEgsF9nw3vb8bSqGuVAH/cbHu3aFeEmDmsg2QeOyhWlgQf/vj42/jjGcsW
CaEV7TY6fb8eGMeLE7iCQ7O18hMWrRPkOmxHuXNmcbYWKecvDLQhXWl/O2F/35G7jkGXlNOVL+Sa
yvHzpRI3BrNYeOnbbGpfAM3fGagql34Iczsc6gvblaURsP9MwBkvnaD1F7FoVqHS2IcT9IZBpnGW
FhwQHT/SNDnlX26Vxu9NEd6gZPPIZF2i4X93yvQjQPsQXvbWJOaYVUWxkWmZ9JTNiX3j9zCiOlY2
QCYkR64cH0o7gAMIPk7WMA1YxX5Y6Hn+cvHYf/q+qJD5ptjdkvr+7l21gfJNK9dhSnRBvNGzMcTv
IvYp0i4y2yhem9bzSFsN9E2g9GBF4bgvTZqIzNez2zHb5qaIHqxh+N7FYf/QGcFd6DfNmfAKT7Om
Q+WG54mV5lh55D87viDUj0LznHNfAP19QtSHdYe8kNNUcpvIFSVcpM8BuY6nXprqlJfsEEgI77Z7
6JCv6SA+TR3gS82K5bNZBd+mKlrjuwjhcaFSTg1ua1Y9lUd8rE1FDfA/Pr/d2YrLYiyppY1353cI
4mgUuVNtFUod0pSZ50JhWPc5ye9FJx6jsLtztPpHDE3j41c2/lBredx1JJM5Q3fd903sKDZo9xPP
iuka21Csd/Yu0nwffKqVLN3CMfZ9Xd8oQhBvUp/+pmVViP0QGn/8Pv5wxrCXEraOad7ivbw7AmUO
8Kl07WqLwO7C1FnBKIGtEoFEW8rQeB1c0s/HIj/Gttn85XT902aSF6ebyyZG0su3f11eABAFMT4n
MmxBjmFgDremW3yNyyA4ZkFlriPNw549TftYBZuSVPi/XMV/WGU8nZaf7RiOYcPy+/X1qZTy1gvF
HIAwZcsSxyPWAreByxkjB6v1v35itkJ/2EtSU+pwGD3IUazjv76mm9ikjE8Gr6ky72thyhj5Uuvc
DjRtNlGLozNXKR7MynvUQAtwGvrfLBmiVRv8ahsMvncba695rIf4wEZ4aoCClklvBbed2R4bA1Rr
UODwA3aMW0haIEf8ZlmOtVhQJxO0mwzyuaHF1BCi8WCG0OMZhS9lU8ev7QBqCGvgXZPiIiE6FxOp
o7PtzYfoKW9BSkI/CXaZOVgviW1/VU4o1r055FzpnXsKcEYspW34r4nUUBovDVPX7+nmaI82Ehtf
9uI5Au66p/3ln/woRb0HYfIW8R6xIiZirK637hhsVE/tD3J7wRENynlxreduMuLvir5+3ZuLuose
JTuIu6IX2qmvfbUswaUnCzf0vftYQjsKgvEQdtHtNI3Gc5MbEa4sy/vkN3G+tWRBi4jc8Evupc9U
Mt2+jgPCDUz9IEizuWlb7wuboORUGkN8xMysL7hDYjsa40e9Rs9G+OYMn2nHzyF1Wza2ECQLQfoB
JTkgFoSKCVKWJbzJ4iGO5BuAkelNBzObu+lnSI3aJid5+jTKLjp1Q/utHNH0hV2fTgs3K7p1BuuM
/R7j96iASkiC8kSee1KPeN6ywVlHCghbyrx8Kkqq+i59abW42xrzT9dfSbJ+IbzZGUksMjpzZ4/O
Lbjnm5E2yfVXBsbLm9Y1t+msNIvnhwKl5j/Prr/zE7Cxqva3hLhv4sQSUI4q53h99p8HVBUKZwE9
OVeU2WaMJLc9s4hOJNFFp8Ae6HUG5KYGflIciIwi2MPT2uJQyfrL4BTsXibkKlGAfff6bELHvU5T
UPWEjU8XrainS0duQOFXl+tvmPyNlyiNZ59YsoMsd2xzX9z+56HKuyW6ZvMsgSSA8EsQUNN+3zVj
PlDjlvDFEivctTLb9m0Hq7v3bR9Zpu0CZq2eR74BwLcyWKeG8B9sF1XfmBsvWlgUh2YOwtYok/Wy
1O7b0tCgSVV3KpVoC+NcuzVqesdehBSSxLyVCIT/CFQH71vT4DGYf8wo8U/jBJypGfa10jJtMcgE
aHKFCW1MtUUL3g5s+UoifDIJYABuiv+q0YZ0j/zJXxo4sTax7sR3dqHiOxpMaj2M0URkh0P73VHh
wdIjmB1TGS9bUsee0xGhblmUct3mJiqkuNGWud1m1FbutoH58TzaBi2MQE2nXPOnZzPJbjTb8O4y
va6fsy+QP6ZnGzXHfuhyLoZSbiu2L09EnY4P0JfR4hvVUzXWFTk7QU6P3IrXIJUZ0bElvjhNZBGG
xDNK1569xkK6TbQx+pYaCVNofZQVQCVZJUQ8uOIGLRK48jB1OL/thd36xVkNyOQYr9VbYYTk9pby
ae5RLswE8X4oSGqOc8sgTRhZmKZuu6Js1t7Ex/aU7z2pMHdW+uBKHJm8sIo6iKhGX57gaUyHocSj
ZR6Muk8Cpuf+XatU9wXm4CfV9QdjyvOL08MMInnbXxQmzFqtztpT0xcLEH7hN0yjwLDsQNCD0KtN
EYhsDZ2EA5q32cOUdXejOzifM+SG60aVw14btOaTGJ6FkNmzFREjW2o0jvNYbf2scj934U1lomRl
/jtsyCBodw0BEZ+Ew6B9/r1DfOw6LUm0UgPLKsCw5smxtRFXnTnuOkgQZT3Fz/kYfWEhSb9gMeT/
njzEILBvXSNxnqEOWkGUPQ9d390Rt3MKx+fSroxHF+fOxYU4GHS1/ySiKTnHrfZ2/SkF9HrKG2xt
GYaAVZ9rfBv0Xu+4yUBHc/wHIsL8h7G1IRuHk33ApBvCTTbrnZUDUZ9oLu1K/EdPnu8AmohKi3lb
MT6ltkjWUJa+Dv2QLSuU6g9AJ42TZ0f3daOah3Z+MIYZuwohBdhZ0i4LJWg7514PvBXZVzX/iMY/
fohyDAi9/sXLyALDYyR3veN9Gqw8Yb/mcC2aANU1W+6MIIm+Eu8z2P1OaT0Gk961b31Hsh8HV5k2
4sxYDnPTkLiIF1vGFH1drVnwHKLY3XIt2ghaPF7BS+BW4+X6TIUUMpDqlmLSZrSjxTxvaJLbgbDJ
i5M+e0BjNhjiESRbgXnQlWUcSpOOjazktHI0h5w5g3uvV3nTzhszebDoryVleJajLA6BkZQHu8S+
2DSxt+2Jb+0SkW8Y0TZ3ZqSDxR9seahMtzxgzOAslVN4ud7s8KAlqzDGh0XTdTpfHwRzAyMBFqw3
dXBEOL12A8Pck+79OkXtgcCabB1X3wtNvTk+kQYpfbaZeuOpZo/ntYZ3asD0wtEX2TAxDFJVVyI3
kLAX2Y05TruabcRC2ODolLe1rPJblCT3SeKDIkxHItyj79pYb2vEl0LrbaJvbd4FdR++6nUh3d1k
gtBRSGObsHlpCe4CDP4tVkeb+zgbGExQ9mc4P/e6NpI+EHV3lPOrfECSIhOSRkeF3bGihtQy++h2
7Ys5treg4ZnOlpdUBvNdl8mSb6MkwasvkxfX9Hf2JN5Mk4x78LE45XzlsaxpPwgoP4+m+21qBxRj
5KES0E7RKt2eAAFjOehtuWQUimU6QFAru6kmJ6u6YTMU3xjF9NyNzm3lKPgamE+SetpbY3qn8oXd
sWVKy34/xKT4xMAArHzaNpG2HpW5TQJnJWaHgxy/s+O8K8lrWRF2YKPts+lAZqPFYaNkFXysMqdW
hpCkWtUfHRADCeAJJxb3sQ33uWts+HyKDEVL0K/1M32Ff/LNNdD2RlGGjyFt73LPv3fGidzxYTS2
OP9I+4L/S5MRkwvduKpwkbN37nqa+nYJI27fNqT7kGPLbFK7RMPwGk3ORhQkH+r1yAeyjC95qZ9p
lShYDtsc9oCc2Ht6zfQt7AnaJjp43yrOL+5JakkMFpzFunY3o1adzESPVyhCimVVWrd6rVmLRqTg
MQyU1uYns3MxDSP8URjD1kmWlnj142ZdhdW5R8K+0Qej3jCqghyK2nVFPtpZaOwj8rqMNo0yvcPo
sCTY8js85hI8nfVDyy1wsaKwiNjyIE5Nd3rjsUNGYgoJ2FnjwIIdl7fBLvFx1tD415dBWAULFWkd
5k2GFs50kqHqbjCJQtq1gtmYfDSN6KmdJlIJwfzTCfyBKbeAm4y4OPuOZfOHBayeSGXUmR2VxUIq
+PwZ37GtmmdHWV+wmiMwAAdD+MEl0hhGB55iresHrFKkH0YmxiyMzwgYBEEbcXvw3E2RNNAv+i49
KZ+MQdN5RcWBYLcSIK0dpM9VNycrGQ6cbaIXq7E9WjGRczFSZGFo2lb2/aUu8cBFTD4XRtWT7MR9
qVRyT55UvfUx9VuBPu2bqnvLuQHG5RjdtWN9UXFKLFgUyhUScBxc/TggreZZE0HeCrxurxpuPUNt
b3sY14dysIpDJNnm0mcUs0Y3dW0NKUh4uIbdVboEWxYBfi90esYuWmYi7+uDi/kZlUETqGUhaMFf
f9nFVnUo2+BIdJ67ZXZTHQxgLIseaCcy4KQ6mOxvsP/1pbnFBXaS8wtW9lgepCNZPQ2IAUntgs6t
aYwXZFVc33uYDTnGjfiN0UB0iIMhOpASRoZF1HQrVSuT5QpTaaonzUGAA0XeN8s+atzJKnLPRZLM
vGxt3fjZVxWUOXSNBFOa6opDNx+EBBjsiohowRRF6w6hkOOOKOptyLA9G8x+n7lElw7cMxcam8Ab
t8bpYTkkaLtetxtLZCN9DxTbIp3zcH1gLriRjentao3ckiaL9nUrbCRqWQp3OGT+X9VEhALdeak1
v98080/XX7EFP0a5jLEzZgfs7/lhgjdLYOb0xRUUS1aHsIxGFOgiB15r4U8tgSXzUa6apphZ0vmB
t4efAhexbDNrH7vc+Gf/ehvU0CLnZ+jKt5MIW3yQ3SdX+cWGn6BazA/FJLEc5cZzjv2V5URIWHH8
HvgnS+X1aS/iNW06uYMyFRzGJAkP12deOO00CHCT39sbok/63f9l70yW22bWbPsqN2qOCgCJdlAT
9r1ISbZsTRCSLaMHEokmATz9XaRPxX/iTipqficMibZkWSQSX7P32uQ7bn3VODWvRvOWyHbc/P3U
SMLiyFuqXzoCjKpI6PIgcBVGmoGg5GHCinYc67eCXMi/TwedE6AaJmNVz7Ig28EB6w0uHAEgrrmD
avJPi8YUd0IWHEQ/FJzj/wrCTPz23KRbwvMCdmimZuN5D6T0efsUnTB2JARPC8K78p1FB7e2teMv
58JYpYEZnAsmVmc8r2RQw8LZNIa0uchzBButrzZx8jUHVoTVPVTrIldqqao9Xg5z40YuzbUIDpOB
1UvnQbBw2D0YDb1qkZu/dG/opUWaCHDb8DdWqc1ImMg6j/DhaeJVVGglpJHetf3BI7vx8eGcOnV7
5CKuDn8THcPYgDcw3KFmj2f7+xeQ3JOtRcSowkA4PZtmsns8LxKMblTKfLXp9QEMwsfTj4fHt398
ZGog7VmYB3//9O+/8/fx8aW1YaHm7g21/Pvk44vk48f959tJBajc1iAL//nZxscP//g7f38Sdyre
XHv2//5I//zFJIK4DNTurf4nGS833F3rYhX7J8Tz8VFxV6c/Mj3/+YPHc/98+vgIKUex6fvq2+Oz
x4N+hKj/87V+3LobchKID+F7ztB51qqsPx/Ji14Q1Ysy9En5uxs9/nl4cLDqueHVfnzImd7DvRtd
uPniUFvU4knTustQN9FK1c1pMA0Hn5/nreTstpu8y8rtWFoQZUafBJz7LnDMJmeJOO7PmFl3XrTl
LpH3/+JGJBcmh/M2V8le4IZc+XEv4CBYhFtF1Xj2AjpxyZIbTjzL7BYztSNJUdQIrOxcfxEEQExF
QlaEh+s6c1dGz7Y3NT8DWpenhFEHffZL6f+kYktWioMcS9vsL9sSk6TpcPZ4efHVjt1F4f5AsILs
cyTsIiLUpmZivzAInNqYs/8e+lfXMjf12HxGI3kt0YSJiSBuuv+o+1ZktHS9goE5eOm2xEKVqNnb
kmX1UnWIi6q52dFaXeEbbNIQ20gbR9FCMzwRVncqVNERgIQpKUTtJ/AB488dF0KzBE5ryJgD3vfB
LxXOr+YzfdFDc0udCBK6ENRP8VXUgJOy+g9glXVZGjEO5PRrGADrJR2NRyA6IqSdQzZDzXchF0TY
rln1zgyLmLEwEVNUSB1NKUR0q66DUynkz7F/6s3qOcqxrao4CFYMI8OrP9SfQ5Ul6zxofsu4fzW6
ZiLtTstlCgYszpKPMtsYpfJ5Ze+yxN5Z2SpR67Lpt35dhcdYoU1IqY2sShu73v7yqsjaJWAOkG89
xxbljEyjk4E+5WhN+2moUSMJ8xSGnVznIfTstK/TldmU0M0wcHF7vmTyNyFs47qlBcabDGCJBFLs
gqkFRt8c/G0YK5Jc4YkVE5kyVktE1B1S4uLEvhiGindtNH+hccwvvgO/xlHBsbyziyZ30DeB8Cwt
yZ4qZHv0AR6y6+ipdpymPhcpsYSDY+6nPN0xevpu8CMcXUYfCxkNrAGjgKgWElI2tX8HXtnyg+4W
y6qyMfSD4SFgcWH2lHyVwVpe9h3MjZHw0IH1JoL0ho1i6dMQ1vTujMDgbzAd4A/SVxqa6U77wbbM
XvYYDTd0TCGVCbUBUoOjp7xvg41lNsd7bhRIXEio6UtjPyOoJ0S7cvYlFDEiv+AzVaWkDs4Z2UYC
RDOTRFRRyU8/87jDzyJdiUypU8d8qA1QZjkYQ5fSjVGn6+DHaMniEHzmdY9zk/S3CDvp7NqXPmbC
0EIg2OXYQE0L9cfgWrgJE1BjGVFaRJK24Rbta0gIvfNOsAfxP46XYHWn3icshkwByl8rfRMj4tK0
6l1svzROSU2RquKK9Pam2BhG0TL9IFLPrzXxZrAMtrXsr65dqDvpfhEy59r3Pe5hsyVkLy2C9VQB
vyoC+0L0rLvMTYfS3vPAH9QczIX5cdeAgbqiGOG3Q1/HRL+Y/1Ssko06/WnU8k+vifLqrdlYUMl7
29JDrlXOckPiT8llxNeHY2eTrpT8Aj+yGSu3WVNy18Ss469PNBHqhQAVRYLHQM44O2nmfid0TiCk
EGxz6yTQy1HjtFN1PROsnearyNa/07SebpyACGGGnqCAZsTEnZMKNOkhX6q59PYG3ZyF4vsIH+kp
9gh+IWKxZKpHlIhRRpsSX8u+tnooebMR7qYhOjZEWK5i7FIv3Sh+R+65lpc2Y49jDK64T4Kz61xb
ZNJAEYTkTm2mSi7t+1WkRaP3zWg9+bGiiQsxwa99f+uJCVkmhfK5uT/oZZY4jOaqzj90fuhsjUad
YHHn578PNmcjAKk/UQNbky7BWZv4UbF7kcLlb/0mORHsMp1g3y8B1619VoAMB+80NLKpji3C+SMN
5biyA/YXJVR8wOpAxbnqsdVTTdpbV8X7UDFZsdMSPYJRBRhv9bry/Z03kfun0mYPJgQ/f/XhYMtf
SoG7WgeJvfreDpW3KRBhMdqKln0SJBtguTEyV05rA3MdIyK9c8yeVJA52fvRwPcqSUzB2sx9xV7z
7DqQqVzL3o6XQRumpPV0xTEVeb2oknTjpXH7S5fDL/sO+MkpdnBy08fe0ZGVN32RNbmfPLGdYMQw
CwU8qQx5QuW8Hahgr4R7LfBc4lJFugluTaCuUfOP1I5JDkmrt7nLzknEUiPWZbZll0N8b4jRo+zr
XczUa4PySk2vgCUJVUk6F4BDTACNdJcUt2h37GoBH8lmmxOSVpoDTbW3RFdwRvVcmSHfU3A8PjX8
+qbkibx2vZG9GeMBBK1f5ncsXfaNkTfmI4iilXgK5yBEWUvWmG+nAOmlvuiYkGsTkcUavBY9VlCA
V4Uz5xv9eE3aYzeFy9rugqecCjAuDHVTQv6CscKbzhny85i3P/ImS7cTw5dNjYPXZWq2pk6OV2mN
ME5NMiBGwDonDl1IHadLXev86LNMXxcc2qs4dmaQI3de6wgglEn90kX9/NSG3FzE8EzQDvq5O9tH
3i0xgySyafqJpaN8BiTnr7K8wsZYVRWkDNIvawcBW9BtTiMa8f0Q53B1YuJ9LM9ZcE2w4CGosihC
e+toxRnLrAvTKzCOztcEX7dqz1xm2rs9aUut8pdDJ6O9Uc4ASILx0wBUfmy6LDyNYRhvCjSVqLFs
lm0j2eE+ur8LowDzlBcNsNUI4IJDDxtN9pMV1mOwMPo6u95M3PJQKF17F7sZDt8ZltDC9UZ7h3NL
XUX0TBBN+SKLeIWb3r6iUahe0Mbnm6DqupXV/1R9JF+hCfTnMUl/crk1r13QU9a7SbUIoz/2kJU/
8FM3R1MaMCbvn6KMK1edZ+cHQdLoPimYMTQ+UFBYRX+MtDgGhOUp+DtD4/o/ygm8JyJApiQk8omp
Hp8CPHnYGzp6AkZJbpRlO9tu9Mq39PxEvkO8cDOn3BcVJSQ0qXEbGsVmapJ3dxz2AFGHm/QS+BYx
sQ2jLF/Tot8xgrKQoxV/OhdQgehVvHFK80/ePWWI+E+N/mQg0Z7zDJtWVyCtTKrwkJW9s3R7GJ9Z
Ou5Nq+25ukzsG0ZPPjTLLI0CZlsi6mG3Rdk5NSYRxINmSULzUsVRuhNEca8iyhSXN+7BtH+lQb92
p0GgwiN62kkjGtyoe7eJwvHssr64FuPCiBS7vdsCespwbqeYlYAfbAyZeNchc7fOdA+2mNRu6PQz
BLXuMmXK5A5iDRtZgwGPS+6ukUuKWyWSrTDN8FQ01LC6+qHshNg3hpeoKsNdKe1PvzPFPszEeRSM
EQQgLU+DNDQnUpRJNOkXEDBp4gPnVI7xF9Y6BqK+T0RXNnuwHaDzmbW375KUUNeiI0i+9/qlHzvc
cKOpYJ4wOjtRb/whApuldPY0cOpaqeXe0tQF0BiB1Cxl5mzsiomIwQoMocm09lIH0ImGNDWrItoj
5dmT0gj5ICiQVXFSaOVtBKMqyECmBEEKSM6Lpu9JY7lHgWOB/CakzMlYhpsqINlrbFP5YhXluvUY
KdeoW7bSK7MFi6qUFMGSc4vxOAiFdloBDRhBMO85kUakH97A4GNIngMnWZjIqiG8fMGqGfbDPcep
Fe6im1KKPp2RP0GXvQSRQ7UQcBs1S8dY205/tnJj2pR9Y0IJT+bjTPeL3DViSeCm7zYj1r0ThO+x
joazctdWkiXXeMQsUvSPoF6zpLjwmahIujs6WrUzEWuLsalOejognGZHmrWABBNX3XN7t4gwUZx7
I3HwpOI2LXwUDZN8RdgJFFn/ohpvifhk/Ga2yyhTxps1spXx1S2bGlh3Yvw1USueqtqGY2n6pyAj
ICtHjrPlhYl2ynmLapeEyTQy3j39m4gd783KfsmpjNahO04nJxiCvaqI7EPCzE09T85JhQPGcqpv
ZTW256jLredBAzcggIzEA+NMPmB+KTtOEkb52xzBya1MQCH7Reqdh+LiBvRycYBqOijjlsq27W4R
FQwUROVfDHAb1uAiXvUEqtHA4P0rGS8MLvlO/h3b8mC3ANrpNsqf/QVlY3gJTQKX8lM5mTswaPlO
kaoiSRs5saKYnpUzL43ZoNfoM9ZPrvOjaefg9nhgbLfLcvtL1oLlnVn4iFB9WE7thBkonl7nKBvP
3A+GZwe0Jjyid82YmKn1wIYGatnChxR6nvuopC8w1Ao1EL9WUd1qAWCc/D7NaLhnxz4XYgnVFoS6
1MGeikEylYvU1QbS7W5CtItrpxLT2vfMatMnZXYSSbsmXGA+VgyK16ltwrcG4XM0jYF1jsu6uXGT
rUXcFgRA3rcsKZtsDCDh5uMhjBFvp1J/pY1u2BnNzrq5gwdcGtYamNeKpB5stSXQ4R5kx8YKGCta
x7yI5UvlpvyWlgLT0mkihWASFS59V4I2hluymqMkXHZGFJ/SoLrmiUh3CQsGJqDgcYX8wfKdU8SB
4zNmWbnyiI58EvXULdmPgD8uon5d9QRhJxPLIMv9RItq7N1EBtvRIqnxPvB9PBhKh0s58ouRdVre
yqlee/csvoEr/pANhHPnvUlSfBr8rKL4y8C8eS0EuGC6pj1iqnoxRUJTMlZyfQ/dXU1a9Kta2WyO
Gy8m/iUmdbFs4q0/k5nsSg0xyGNyN00js9fkvuNP2T27my6L2m2nqQ6bNPgxt/O56Gtk70Kr4+in
oIHH6gfG2I63RJiuE8P6nODgEUpV6ENHT7zNrKBZZV55s+deXcohHZ+iiDzFybJXUynIM+cU2lY6
N1cD0UaohyBltWQ+iI4ARwFxaxkFGaVQpn1I5ap4cuOP0P7T+IN4C2uNrs8rftYG/tCRNKGfzNUl
qa3LRjvensba4/TG8KcTEFBwJNUmKfVraWXqfGe8kBi17b3OWwSco3ssMEwHtnk3pDs89q9VQpZV
FNpiqX1N7dEF3ibNu36f5eDvupB0r/4I2ugr6G3Em03krmx3enUgIe37roch0iJWsBEhlxUh6bLr
6DsCdAI9gjekNp27SA0vZl07//YcVLjEDE50jwQ82u3UbGvAouwnEL5jBoH1L6ENFwrDAolfmq4I
7g2iHER4zLVmSNdVRBymgjZHluBHE61by6bSN1j7dTLcFnBvF1FYE/U51QgNkn4p0Zlui2jeEUIi
VyRbVYtcrnQQs/2UW8+pnT8a1BPA7ZxJvxul4mpYFpiOxtjVkLnzgsGVPTL/8aL+rErj51iOv2L4
O8wt4WRXhEss5OxY+9qYnubBD8/SyNXJqrtghZqqZKHJErWxrE0l7HTN/f5+6ZIwN5ZqI8YfGVmA
OvMPDSw+5FfNSnlNw63ejwECZXInKKfSSa9rXY27TuCQ9yIbySUjGWoJ9HVSL7uabS6QuGCRZ8mP
pjeY1DLjp0lFzyMnWrkxuBQKyrA0820eTYTbuxvLatGOG2218iuGX7YbdjsjBG3cARbaRgpc0cA9
6gDL7DfzcHMbCEKvMUrrtWbJVuT1B2sybzvFgrGWgbWGKmgd24lYpJ55LF3gy6Poo+eG4dI0sq/t
cS8cjYEM67Hqnps8gTKQx8ghesN56aoP3ybOHBnsAER8gvKcSHfX3/t6g8EaWaBiN90jNY0U14LL
KBzPbcYYvaFyLP23xAgDxouy2jZmMq4aOZOUEo3+htPwyIs14mtQ9CZmI56GCoQj9voFW1VNLYtI
XNkBsx5MicskacXJQZWzL3V5Df2uPlXVHYPSkjDm+9ScHsGmHMJEK0R5+FQQzWCkzNbSrHEJJehe
qaDIfagEYpmk3YuA6G4HLz/Lz3gddyrczmaJnIK8s6b2V0bZqEvvz68Wm7L7RMo/WHZRrpy+nuip
+cVpOdH+e/Bqush6bfIZqAqGeWfyckw3AI20bS0huxjLVjDeS9ZOFJKI0FC+xbX1mRRdwZaj+t3S
tG9HWcGNrL8ITkxOSOyCje9mv7V7H3XZwI8yLPduoOuVjYtw4wTRp21XT1H2mNsyyJ5s9mRtgvm3
510NNsfbE/bsLkcIWsuSWHmikSXRuG5GIYu1kAjcyuGcLb/Y89JklZQv4N25bw8MiwjvYbAgx7Po
3plhLGFu5W++Jj2CnNzcIrnacrM71JLQWEl07BoD/yGcxYfyM3OTmkl+GAmRR8hvre106PdNlfU0
6Bwl1JG3Kvpj+aq+mY47oYYI1LqSWbb1Yq5MPxzBOXJuhHQbMsQ2Eov7jbUkJLTQP7tCpceYHDFZ
gdJUjTwVOAuWmVezIZzph4MWGZZ2ASDW1ANpwTBoyp1fkcWIxsk7XmXt7ogJHxawnQH5D6EgksX4
LDASw1Pl+qX5v/dWwXEU/PecEeqrUzXdqoxIDopZOT6FU7ITPpIuJrTAn5tIbH2WLXniHeIyIFp+
sup9YHjERzH22wwOlCsjODZjF2Jg1enedy6kIaI64sQxjFtsuTAl7JB3gE3AoS7Um/BhGGHsq7dy
Nr1lzfppdDwW+qKRqEgk577ThcfHQ6Hd35LZGrO/tNkwvCDmY66uUSCdU6LEJzWl+atQzs2NzOSS
TE2wsZKUDDedcX8drDUjIbLRI/ofHGe8wG1U0Gt6O+Yt6VsW1pdZ96S2MQTL5H091sWvHXJWCqYi
I5qk3Dd5WxxiM1b7anRvovLHrd1waM15w3pvyS0jueOA0Hn86ijXehW8RYWiONcgxsecmI4yNEbq
APEt86td2bcfdt3mr5KR0JZ1GQqPQTSXslevFFXTfiSFNZ+r4ntFjTQlnSBjVHULjODryCdbr5Bk
foFldEBoMzCdAgz2TUQUZGcnB2VyF+3HiN6wcTGYtzmtwIwLw4qzQwPQ4IRkbnMXsq+rMQ5ubUII
uzFKczNN4buPcG1peoBFnRHvAdYtsi7rbtfYtYAQHruLkF6syxi/5WARGDRoa6MEPc1cm+dwtrgP
+nILOmtcTACWAXIO/tkLiTkhlZT4cXV/jaPnSxEV3iYLyWVxGq7yVtpMaJIqOpOJszNHJzwU1NL7
ocBl7sHjXvh2cUmGwtiN8Yafg77cyJ6n2q/Q20wJOHCbmG/8E3ZsFVvinhn2OGO7n6VDq2ycs7oV
S9d0spWwZrnvqk5vAixeq8CEyNXRtzWj9wPcqnEtrUlRKiT7CgXVUymNSzmpYU9ASXsJ4xj0gYR1
qbkuEzFaB7esEZuMESAEtHAAl5POIcyicNNTHhHqOQ2dTQw7rN2xMjMCRzj4g4Fu0jckrK0Orjj3
jks6USqajbwS8PIkbIa+szOQQZoNR15MqMy8L9exlOZO5vAC4TcvVaO8FwC+dzSu/VJX1CiRRnw0
5GyGhtT6rODQX1O/XQ914/wMGLQssQLxI+HvWFfwvr6bw64bvjrZOa+NMLtrkHWvVYt+in4YQraI
i+9ukXzVnjd81TXzPXcCg6XQw7oGrXA6TwTrAuZr7TE/B7azncNR/uQ2WKFBtLN17tXJoRckX4T9
5F+SHE1JFNflchz6VWw1xd5glR6l9mubhs9JOfMmMunOp1rIJQZpslnItr50ivtHlHXu0yDnYZkA
IqgZ5T0194fJJKMhb9V4dUbiX0xtOt9mVOOLRH/HJxfee1ywGrq4TlKMu3aUf0oJKznIfPC9tYmg
6B5brkMrvgCthZRcP1ewPo+MbuBmMudcBZgZGN8TmG2bVbI2YuLKaa1JOG1VigkAb9tMrPOs0NJm
FLXo4GoYCh1NnQ2vVcs4f7dc6wl3srHFtplsbIXIjeP+3bdml4q8vkcT6HgF4zFfz3bu4aBK2h0x
h84LqMo/kvd3GgzVqxP2YtfQRy9yruXZHEzC0Tl+4DaiWZ01/sc0r8+lugtbHCB6VKLRsVSSLcuc
njA05hfbOsWK5TaBPyUCkvDWFXFNHECtDvnAuw7HUHsMvAh2rlO1F7st9mZTvwjXYPyMM2cfKEVB
07lLklGwdIax+DZO4TPD/u4wBMnKwSKwmOo4ekEj/N3RAdFUpMgdSf8rbnbLBV+LMF35ImVCxjQP
gHrN8M/GoDsmdnliR0uPJUmtgKi/6bPOvhEycjcFE8faFx6hhnF76U3zbHFmrAhwsNfF/S5iFIxu
YbWivEPbRLoI4P65Zi7Yd8+xUZu3MAGWt8VsVfwiAq1aeqPZXtvhCrCyOBWYC2g8c+sHwkQM3JZi
kc6a4Y1+cdDnSDrBT5F1NdsfbooW4x+qQ5/tUhwTkBT3H9BMkS560jmUVvtOR2AebcU9ISTgzcQO
7msinjr05LwqHE55MSRXPYrXOqDWc6yECcn9IWBBBXKjv2Xcv6/YIG4WyTkejJADJHNURBl42wHC
7LJr8Bu1rl7QsoJXvT/EHf22MWu9K/p+O5CysG9CNwMXm61I01v7nIvLUgzz0WOAsQNBrxnJlLAV
sQXKUMTfVcrYNS4Js+dVr3AwQsPE61q9FxGFCLCO9FZWvb1t2Y5+Z7eNTO92J4k70PdLBHclRD9y
7b8T60D3DF1ADTsD29AZiv+3iIXmn1o03AJ99+r1TPqG1uS7RoG4sBW65ZpiCPbttJ6gRK3qHpro
PKTUT7TodS7Ns8msf0GE2UuHQJnfa5W+JQ3jnSbAL6YntXHABNLRWkuXInQgzuks80IRgphD3GlC
DuHMja6q9D7g3tbbxBtebCN+UgmC2z6vxm3ktTRtEf+McoqbOwXBkT091OdMZ8xJimhHLG6PX28a
bhp3icZ38IMkAb3N8/Rm4TZkUWJ7C65JXB7RHvffxmtt73ePT8GL1nnNbOrxkLmWf3FixzxDY1qR
BsA+6EfhNOroFbzhrbwyf3Rq6BGpJQFIZeR9fZv428IYyrNMSaKXsHm/Jby5Gfbm3xFTZVvGh7RU
c+zvZRtbi1CH8nNiRTSllnlKMtAHMgjdgy3mnkbOQ9/ZsqoXpfhFMmP+rWWEQzVAyLTvB6CMpR6f
p8kjnKyLvkbGQc9plM0bWSFUCB/zqgqNaSVJGnqMrzzVlqdg+uOTik7gskDZCVTGWkK468ksv7sO
0kwQmqfJerIHcWijAaq7Zf7rU09yv4MWN21UMfQ7s0YWXlRjSSIeGcoYit6nXqTfCvkcyrD+PthR
/AwXG81Flt1CnRhPgA+2MolemepMp1aECfK80L/lFYn11mMX0Y/yMESkpuL7fE2K+dSFrs84JZ9e
85pJGyazoyoQYdDmiKP2sUTFoWp+zBErLMwFpEPO6MOUYuYQomYDLNCHm7ynhXYRYVd3efnsqnHb
lmSRpbqoLu6ED7Ii42kxITUncus++Ei5qTZuW1/suvzDqCHYNraJgsHWYk9FziVBsbEYSxb80WRw
zFDpLs1unDd9SC9LbT2dPQr+paz1QH1nWLvQcjpY9LS8Egbs94ndQ9cH/TM/2J9JqXA1Iw9Z93mi
CRli/a+6PDoh++7WbDVZsEbKe8pRFJM10Q19dBxiCt6y7f/wcjIgjOG9TmkvNlWZ32/FlrjS6TpX
2soey497LA13XHdjna+dt8kt89cmNtQr9Vu8MI0i2bqS+khX9Nh67uaLOzIo6yb/rRdm/w2JLS2u
X043VjvWhWinVU+Q3BkLh8sGcnpXXmedHw/GYLHswQPJ/ILnWJPtVBMO2yCdCX8hxBC1nvUcuYcU
+O5NtpE4RkBIzcairfF88TpbL11o2G/Wr6LtL8FItHRi2PETRJG30SM3mvCfGn9bop961eonUkNO
OGCj8ADyJnMWM3ODTTVRos4YX1kTV+ambVT7IBoczXzmrizabunK1L72TvGRhWgvx0yKN3RSCSK7
l26gI8k8iyBEoM7npK2efGcwnmgYEAElAzOeOYO1HRuHVvLKA01582ar3zmDD0LRH37SWRAz01Oe
M7KLd+NolZtwxDOjCoD9ITpQBie54420qom/tuOoWdV453Cbqe8JU3FCzaqPwrGTb3N/9bqkXGP8
1+u57b8G2T1P0gpWo1PrM6SKw1ALIkHM+FscNuaxLztnQdbOvOI+EWy17Qx/DZf/n2j6PxBNhcBe
+m/G3NVH9/F/viqSeqbLR/n1X//x+jV+tP+eeP2vr/gXzzQU/wkM444fZX0gnAe29L8Tr03vjjS1
wUlYLNeDO4rzv4mmxGSHQOgCyyTu3bTu9v227rvkv/7Ddv8zEC54BciDAdIv0/vfJF6zcPx/7MyW
ZbsOmADma3AIQTfcfcb/xraA+GQMTV2beyejPPDa4aUZWPt2cSkBpnj0jIIFQSSf7+KORUijUfXh
KqVYHib+il3Ik4hgMLto1t1APQu3/FBtjG7B9HeynjeJObyGDvojjv+bdIMX3VknhUNVJeQwRANJ
kNXsfMsND3W+abcnV6iPyuxXhoOCZGqQrWFFs/yFSK2DldV3lT07LpDuft++zQDaF8gKTiCZcZk0
7q0R7YUDP4COptGMhAz7jUZci95rMVzMKEtyBAodLFZYm3iUl8r4ld03+V5u+wuNhI58t4XtM8In
A2ZRENW4nv29Qv688FOLZjyft73Vfycuj4n+XbwVVlvDQBoWoqHSLAL13T0zN5otdDraWzOeiN0j
cTZq35vA2vTKOTHpqwkcSPaez+9jKbQ/HEjPqclKOKSgqIklMPgBbCpawmbsc8kSjDUBAsL7Z87Y
2OfHR5ai6ysowAMmzhdGevcApTTc1gxX+V847cl0LZT7hvBWE/TNFZBc46ly6/gaiTm+1o1BcJOe
mQbi/UMSOa5CtzGv8eySNYxM5e+nPT7OK9KL3ExxGtsYN1I3dV79ob3Hkw+cPuWQnIc6eotJWHsy
w1hu+jgdKESC6OnxoMioeJJ2/TKIzxI80o5ummg0IjHmS4nz+ViV9hZrDM+Z2LWMiFcZRlFGpG4p
PYY8KNMF7o6Y1C8rOTKZo8zh7c3OKg9OGj3RSeHhIpNAHt1h9E+hrhWNewTV+l7fjywALxQAy3JC
gQb5HN24Mu1xW+jqGnqmcfbyqX9ppzRhrs0qrffd7qVSrnOzyH0K94ljqW8YYXkw36FARi+PT2yX
QlfXw5UM9wWgduR/ZYCH0Eh/0LcWyL8Gkq5RDP2YpSlXE5SQddaKH2PdTq+R6L4jnR8+M102C9Z5
zm3AsXVAsz+uSbbTJPSa/XHiPe0bsfHVeAZv4FFehsZCCFME9dqk8IYN3ruvticuoZd1F8/UZBEx
ixiNevodNOU+1pKSqK7geBle8rPWXOJFuFXscWNELd4zuUDZuxVhX9FWHbxMmStB6fvJBgBYuAiq
YUa+gXWm4XW+zVE1IJYK3PdgjvdyyKPPwYavb4zs6Tv9DdTLvENtaOBvE4iD5npNy4KNNBr7hamV
2AKFiVbhpOPveR441JK1s37c+Eu66TXuL3Pz+NNQ21urZ3KXAfMAu95Pb35rvTHSqq+tQ6rRqNp8
H0T3tWnbDr/LD8OS0TPp7mI5Bs2xKIfw0o4lKgLLY0s0psEpseyUWWsrXxOv37oZ/3TREiLbZPPw
GkSqPXiD/S20nbOD/OajNFALKhRK19oyp3OSJ1BlytEBoWjRSUvhH8YAaRCCovGlNvT4Akd517vs
7Mi8xOB6f14n4DO6FB3942+gMcLWMSCIHYCBITKebqS3jjfX6fS5StPDP0/xWuZbdqnH1POgcY6V
fDOlKLdzUGNGuX9KBD17qCTipyrJt9YDcngrf4pwEN3cuc+/TTXyi1y/e00wn3WTVK9tVVzSqo2f
Hp+xn4lXAAUwRnFNjNMYvHICsS0HU3Ca0tx8IxBnFSjXfZ1GTX6oG35Hw4vT2Sue0aYXN9ZGbDlb
6iKiHNZmVpRnJJTF2aAyrdFXbYLY9vIFRqGUleGrYwt492ngI8+NXBArHvK1Imq+knDbN9gEh8a3
MVUSLTDTw50rxjtPvH7GggVRsvUnonzA5X4H9da+GJVVHntul4zO/y9h57XkKrNl3SciIvFwK5At
780NURZvksQ/fQ/0dZ99/v2fjr6pkFTygjRrzTkmyg63adJD45g3sRjSb3B8N14htK9p1+vOEevg
/KJZ+Lh6v6CPtV4NyZq1wraXxrFVlvtacFQRiZS/WL7vX7iLTXhKWXqvo0/Ym+DwgtbZmDT04/q1
3zLlt6+Ue6KLIpUIvprud9A4n4DV3jToCp8djVxnkeolpvEIRYCvqOmSznVX0SvY+DRtgqhz3dAb
pHXbzooYSsEpLEnCgcON2nrA0XtwrKR5dmt+lNLt8LSk1XVUN/7NuPTUyWI3JsZSz55cqmSbpJhf
jchvd7oVpw8lu/Q7b0B0YYnkgcYxY3XkIJ+u6+LSyLrLnCLWrZU3Gqd51r8gUUS5CFnU0fr0aVJw
yi0XMnkj0/TJaGW+TQWf6PxfCNku0pnLity7OBZ4Dhy3XW5tKiZ0ffuLf25br8KTrbdNKZ6jtf7g
rX/Ol8aK9zMiWWOjklNhRZq91mVAoBZTHOTkfYdlAifQBMRJ55DhSbTKCT3YGdjmjAbpX4nY1C/l
bYFVCMHwry4E4fIDQSTEauMZiuk3Ww5R6lRl0EOUOCz4Ejh+vIMZE2fNgU8+g3wzHX085mmM6kH0
R9wE+Bhxq2qjzSqndaPLBs6FXnVENJ6avL0tta680xhl4Z+QIKA5P/rCgshiUtiXYgGGaCh5MeRN
ETipeBgjJLQEquqHxYwcIN+tj8fvrGh4Q+HEfm4wttOQjwd7bD8ZhCGsSs2/iWfwyXjyX6SbZ9QB
QVZIP7D6BiGXzfzQ5w4AufkhHYp2ZwykOJpdx8u2a4MLLqPpfrnwLxaUyv6cg3Il7Ysa7Z1uL8Sj
tPI3SgHV92jUpCOAi3T6LeUFVLzG8G1OpGxgg4aOrqe7TrPxihHidKBii/jOUq+LX25E1pOxLApj
5zqT3CGniDZJkqGmbr5ilcOOi6pnrbMXjBOoj8xqM8flagd8NqXxpZfaVQeISBMRAn+K4w0EId2D
iEr7JCvGH7enHCZliSUldbC3q+fctaEfRM5e9jg4m/kHdhPsMxSrfTe92FHzhXlhgG8VX7DUoGWG
oXUWYTcRhpokd0SP9Bt7R3kaoPMQvde+hlzpu8cR4CJ/CPy2WcmBVNNEq++xYKPwnpPALmwVDGn8
ZeQtLpbSviOIgnSurzRrXxcL4EoxAKxoyTVPSbjSi5McmxKvm/5Sd+KBhtF93fv0XujzueIXrOY4
zs8RLuAG+AhahUNkaKd46G4iEtrb2Q05mrYL679luJ2UF3gtsGEj0e4HU/vIR3UnYnFUeR9mmnOg
Q3LIGYk3njE9egZJqrXW4EHoET0kFKo2zhLU5F7mQ3FP+uYjHYMyRA2X4DCQdCzpR1MG+XLGNNnR
PmAZnB2lYcOczzBrj+Wa6OVcSgxrsSWfavSVnc9cb57SRt7I2KJAl6hL1k/5nlHNTeiCTfp0bVSj
T6TaqMKWEkWEEdcXwHAS30XbCwGhxUnjVtGFIbm0LrtTwQBTxq92H1XXhT+8uSUkuaX6qjrR7JU2
PwrOx7BDq8jXaEK0WS5H6BrILDgRfTIX2Ii52HPmW30eQV4gDQ46LxpR11AlSvqHOYfULDKcH55o
g9kkIThqsW5PM55Xz0nCJRbPojavc0H1dfLNdCvt7G2RyAkVsr1OeXHgA5xafGNiITc8Y2t6U+vz
6Lr9hj3yGuEDGmMvx8iS/EiLc8TU5Beq5XGjetKynSe3pMXn6Z+Z980McBu15FmjerdBdm8q5f16
5fxpOcal0VG2EBXlryTtb/O1wDwXpAFr88dges+zbv0Mzvgzp/LSan4Uiga68OWlVSVIVPnJ6Rl9
JTau3hF2Qm03H3rt1JdusurRgDkK5qIhbd6djGOZeWDvAc6uk+SKBfOrPg4vkHvvleNce41/Vxgz
MaiUd+dyehNef1VLdbIkAb8W8py6BaihmzDTOABLa442Ra12FLbbzdI4N23uYJNFImJvHI0Uaop3
taduSYPipIQGQVfdRs1qcg30v6Znt1ljvdsivUXEEzgaktF6WuodhcTLWFkHOZjJVtF0pZieteXt
QBTYvqdcieAA9X5Z4r8g26JD4NaugVF9Ak9ghGrhvVs5iVlyWX56WEGbFkOxcq61kqy/LIoCFg3e
Bu5cfjBHBOjQ1fcwQm+9mZo3XaII83OtudnOGmDoF0rtICxd9XKg0tbp+h47wepQEodZ2lul1R91
5fRHy51wEwjNvma/vyNRp2W9UcMJd9gfA+Jc99VTcmVltJl9ldy6LdEDdfubzwrgwkBGhlnsIsvy
vuL77MHrzQcKhCkFUvMlipjaY9VoIRbg02CrcscqSx1tn0Oq8vvpsKDgsGT3oidWcTm2Bo76dM53
+bidCDtjK3fwtfFKyUzca8VjamLpMygNhrTZrKAfbtj5WSG52orFFwHz0k8Rn+Am0DEzBnLVPGt4
Thm7wZPgs9naHrWzfM52g9+rUETuRc6vdqHxSVWXHGdzAAgrihtNIytN2oiFR08dYoEtKfPxkVlU
RhtBM95j6A9MbXp3Wrc/sk9ETZhEyJu88tDa+VuKfurUIoYJKyW+Ycy0nOSaF45+jYnItGgSljP6
/E6+KgRXXUuDiI0/bTzMW0sE49ckBA3h2bR5tzWDGMbEWg6dx77Z4cff0IhdoPW6d8kc7djWeig7
vXun5F9xS8vWQHqi2gK7YuvQuvZulF3dzREDvFuIK9Vj66uyyAPAd4GEKvToHOP6BrJSNbP2pCKS
NQeab62fvtoFbsvWHq/GSvzCioPS26UVHeYy3uLJYWMd+zvVW80Jq0+DjTop0C/96/r5RiJrXvLV
Bnu+fSyr5uSo+f+/3/nfmUhP7Mbk/vzQtuDoTilG/PWU53+KiBWhNRGzuD7l+aZRDuEE9wQkEBNt
ZMbVhXBnhROmZlge96iugeARQYidpqvGn2SVq3SzeKXgcZUelSYQk2ndsVbdjdW1R4+yz4aUwk3V
O692OnzmDb7AbP6RJlnv/UxnEeeUOY4/S45SnTDmRyaxizIJyC2dgq5krWBDfNwslvEzzwF7Snyn
jX5VI/0Ohu9lqd1dUTALYIS7lESjW+lqFqHSHbiA5ALlNTojZ9ed8vXPMOf/fWmhHbYZRukGRu/2
BJMg5Fz/ef6TdB0xE6P9JNHXbAcDnngC/Eh0xWEYrTUlzIUygXFxMjp/k9UYqwSttxCzpYIURBTq
xsOxcTpfb9jjn5r+kHfFXY3pFYQHiqdK1SCzqSbNfpIAnyjItbNZnS1G+VJgFYT6b1YnuUBvrJLs
ffESZH//AtSIlVJjrH/OlxzqfyylYk7iqcwvvMHIaeU0m8rIHooSYa0yrzXX/jbg5JiCrl78XIzx
hSI4uUvB+tjtV6KiJzxghJXyhU/XpYNmvbxEE7g1tOq09pWGbLlCqlhvYNBfxhoZmPZqjBJYgYZ9
Okn2M2FBtt7qK2eTEvjQdKK6igOkJ9vSYqtPW3NoTBTApBw4sK98DYIGFqvRra7Tyf9uZu+Yqmiz
LhFsm+VsCxrHL+56zAVu1Z46eTfF/VVTSWTniD1Tih5Ce++iEfFnzhJfbu0aXGKfvOvoHEwIQRu1
AKFoevJ4RdtRbBC3XuXLMLmvcsAyZj9e+9PqxcK6TOw8vPCLYeehqdjkuMEske3LCW1FL3XmfeMG
EO5NHk/gJ3CsbtZ25MCGeoN4kY/pcgRXsngEU7mx6uK05gx5xSPGJjaGRvSiowOPtIz9BXJv48Zy
23Eniu4z8jTM2JhOQ7zZGI+P6ET0jWU2v4QaBRi2SO321IXR9SeCn9AXYrUcsCRdNwz8m4lVi+3V
R6Oa5k3RDM1RgbuaoCFpJFTIMnqqG0eEGDJvcCCQWtXczBa9hNZ6m6PogX4RPTqVnPAu9avBqFON
S4BkghDJ008LuQIYyVlfqmw31uVLhDtoghMbFCn8gTZJHxtrT48ZXalkF8CCg0OfPnLTPiws9zfQ
pg0ERsTvKGt+SmwGb2vA6KfJN5Taj96C4ooWKGqKL6t2T5h5yQRPs6+sLr2Qwi2VyXmEFHBl5cX7
hJvwZCoOziput9bYHDonSQK4O3DAouQbAVh/jVPigOF6AyQqCgrPf8lI+txEff+YpQNbmX6hRjS+
yiINsq74GR31olszqeLLVwfkCZ9HXu9sw2VkiIB7LA8FVvPQFxAcLRTzttCePBdjsJXU0D/7lX5o
XwhEY0V6X7riJtaAEaEwhCWiHfXu1bLUQeteejc9mXh6xl4eRWHdY4GqsSzq1+RSpqv0Di/kYP/C
07nSdPQuMrupIbezQr8Cqa4jXp9NaijXqhh+5JK+xdmtqUsIGFZDZ7gsWU06xHs7jGi23e2GMbn0
AZ+89U39pTv50VTa5WT1N1H87HEi0gz7zRH/Bo0X4dSfaI2zFHF09SCVeLFsTNdT9RAbZaiKkTk6
v1jd7pjmHsqsPVpd/ZFLgPgiJRYSqYnadHn/llh+guDQ+oyQzsOUm9GO2vVjkuQPKH5/EcLtjUX+
NpoMRNTdFYIxx9UvJxW5lDA/l3T6jBgUiBL79XzYtX1zml33fc6a937x2WO2obLAoDY1tf9Br8vd
CAfezREFp1Ce3lqk9AcfL4ny9Af0Wxa4Ds6up1qMd4XnvTcRTGaVokUee1/nDS5X3jRB9Xqi0ebt
4rk+VetSNWqq304jSs0gKwIH91PLFNDH+o3lLzViXvy09MlhoWBBYytI3MsVU9+OattdoU8bDVoV
U1gT9QFH8JupX/es3vDEorPA3zDFyE6We8diUbZQKUZe5tkSbFB+SxcQYTchwFNXnpSNjIew8xTD
0CY13QeZ4f1s8S+aY0jF16M6rb+NAlkXuZqxlxqgjNfoCRq8o0Ss7BZ83Log5kegQQqMmRV0gXiH
Bc9ST3frV9yXzaNf+ETPMCLkDrKpLvnS2JeFc7OG0PIRkrdsIaPXR1MOSQLWQuY/GZN+hfZnXpOx
t+3SMnpiYj7aRXlLxtmg6JlbaeJvbFt7RUn9ZqbeurXyQxCRz22MMmp8gmer87D05nwidQWHfvPL
4uOpTN16G2NHzjqo59KD0SUhvc2Iw3PNAOgviLHoW20zi+nFdfhQRsSaXVvYLDqgIId8uTKIx6I0
ekl7jOdCO2pyxDCjy4D+bLtPevEZ4ZLQ8+Q2HfVP0lYZ5H15G+sd5z0i2rlGWVgYfIFtRgV73W7X
SK5EHetI9wQFwdy/5tc/DlWVku5MOUSbVrUxOrY+5wPGnn2YmTsCHLttGNlPtnTeJ1tS3dGfyAkT
wTD+ssZ97osHux/qXTp7qAvJLuLYItLUHOcNbSfmldTTQvB7MevImahRi0Ehz3/t0RFbOXq7fJrv
SRvhp+2HHvmxxYRqGJ+lBwBIEdeK/OvK7vunsUCVpDB/LNIvDp1KAQegnirAVhQOG21/XKO3kRf0
FutSRfFJeBsa5DTdFtAPEghnYdA6rNCupob+tugf5Zg9z7RgMIVH1BnWEVKqN20aPhwT7AwQ/a1T
DvqlV7AOLTziCDlU8IPjPmAc7cIpYm4d8A0EhmEBaV+wE3bKDaSrB7S9dk5PBnFrZxUNkV6HIcZq
QoeLHTZdosNqiG9dDRRMOiO5tuLcO3WJtxsLMJRZmjy1vTkxYkEb6/yXRcx7c+y+eulZm8laZs65
+MYt/DtlUCXtzIdOTi+N6V8PMb2MQmqvVGxtUaE7T9BolRolSidJmWeZ0NJ0/kyT+ZAuEjR03v4u
zoIiaWDPSp8vmCcDxQVqjs3oZ1vq60R7p5+U7V1OIcwIFpw203iDJcqUXaTfE0GAVunywyU54kSS
lmPdvd84Cnx9YtTPiYUcs+MNDIlAzYUTFLN5v9XLOr4ESRz2Poe4Xq/dzSGWAK7MvbQGfFC6/8Xy
5ile2OWqRYOyh2TCK+bfKem+yhYFf+qydl0NIpHusIGMdgKQ3jXu/2fdZ//Uq5upROAdXbgx9aS5
HiHAJmbYDzSCVe9vijZ/clGjbogWzva9de06croYBAFUSB71y6Qs2T7EyIIEVEXKILG/pcOGXFV9
WItDfglUNjTMV9VkpRgqFr447KObBUSWx69EhNOerg0bLOVjO5oeRd5cuTFjno/JRsuT+Uiixodl
0E5KYhgBE0Ws4cdrxJ6+yktOTM1m1MunacznXSoFVXhYm7bTHKtcLNuaWPu5Vj+VJu2dpsydRZ1f
b57xKLgbJwXmD835s7mA0jWc0MHvic1O7OzGKXODlYn30yv8lkQg1xXlak1bR4DSogWNVTeZy11J
ligp3iVWJDitcLSJuzL8F2fiG2/j4aPqZ0xs3dbX2wSjVw9dul5Rku4KXX5MovHjDFSdO29rVl63
xzb81pbuvI+6Pka6276rgvqWnsJ2TwgL2epQOfRZv7FpFKLXR5QKgYcyVX6lwdcbpgSYA8dkTjdl
a0RM6SzZm4NyfZo4rcMStPAOzaJYo9tTWBLDsHOc79ES7GBc2BE9VC0CUB28cboeDir7lrTMEBtl
j27BttmgEgDjCiOcQxGQVzboCIQDba4Qxuq7HSUp/iEWxiIythBwcKa2y3OM24uxB0fq6I0pMWje
HPZi+updbrJL49brUQZ70ymm8xJSGOPW6b6z+2ULh5t8wPpi8NWhaYmHjhyvC3S9XW162qYxNKDX
9XI/Kz8KZ3gDYSOrDsMJorwxFauogMWk/RK55p01xUUQpVQJPSQ5vlu9rUgDv39GpF+FSe3PhwIq
4oXZ7vXKlTvLIBIO4VVjuOHAAHMql+Ka4WGX0tZ3rqOCM5nOk3nIXA2DIhrEXWQO5q6fmGQap52Z
f/SflM0fEQpMtL69A03CkL3RxrI45vN8mYxqPJTFAk8BY+DoM8VlFRgDa76re5o92ZhcaSbdBpwq
R8gN9OgKcYwLfTngFvsyyBcMXGPBx6OivdbnoZ2Z6a5SLBGsdtp5UO6YYLoWBwwb8kVprwgnT6mM
8h3WOoXJCss2jIGYgopJ8NzWmjPjNBRDt4ly3LxD7avd3M2fBuKJK3gzId2zIhTlfRpPSyA19ypC
z0iTlhMjFojKs/yyitKHqB9ZeHi8sxn5nbRsb0Or9pAm+S5bIepd29+zj90hQfa3ekandgC8fRqq
er+kJ2VUtzYSclavXr/RvOJ+HGL/BXA1NRyEbNo31bnt0jn7YkDjOTPNWL66iQzS5xD8p3teD6Nb
w6g59IzUJe14QEU7c6g+RZYAbwPrtCQuY6xmdiAk+bri7NqujBNT6D0hH8fBJRXd7np8b1YNZM9h
vYlC1wl4FMU29wv9T3Wwe2BaIxbrrc4cRVSesQVxQtOBis9IPzJ2MRFosbroG+1G5u1F4rpP3izo
uUdFTghxYLcFnkBMc3EdJ0e2JRca+CP6B5RDkEYcc2kESI6WIBPkRfTLpelC3KK5sxGdui3RWu87
HFAQOwdmB5kG7gATqScmhV96QQSePJheZQYyrvo9+CWc2VFMK1Ezn6Rf3w8JCaq9TNhyIiFNI7lb
rAXwD03H46BjVmz9VcrmNzuhyi6MquW20K4tAjv3HHdXZq4hMaxQfkzttbEM1CXYwyHeSeXJXrQP
mWRP3isFfbh+z6M1HzEes5uPbScwfKYe8WOOw8SioHjOIUmvtSA6Dv2HYPPlNCiEkDfcDQPYSD/n
l1xMyPcAw2GCOoDN6Ua/gGyi/VZBi1gaibgF+/jc3A1zbJCpCbkyB/uA0czxqCN51wngk50SrPaM
KkHjX+Bwz3FWZjYiKDOntNa/paiH9pBPJg7ziELFldCSN6qD7ES6Ng4cbB1QUBFpexXm9GRL58O6
RmcbjD3EV885uGVpBCXNZS0AP6vCzqCSzXR7MdCkCxo1fDo1OnnbklVoDqA+2FTrlf6tK0/ipUOS
XJrC25Z+f1XuvQiKcpscIq1S7HlZ/+b9sPeLWrI63M59ypaKorw0KwPfSlOF7On8wM+taKvnjNg2
uZftQOHbdnzmZ/AR1yTluczZJSBu4BY5+IQAqcnBctVvrGeUufJfqyZDseEX8QYHdoVMTz2SGOaB
nZtYn3M63vi2djIAAWBM5V7p8NTV2QMc04KfLDtFy/g082mMoXuf04/OXjE56FC2CTDaxHErIJNV
sa1nwaE+jOvPlN13ZgkXCv2Prve3ke+HFb8a2/3yAb5bh2M3KfZD7cZIrvNvY0WbCKd+jKLpgGzi
raf9vlE5A5Ev1ccCGoaVtHAX91Dgytu4df1Lo+p5GXYM5bw+VdsNKU3Prj5dqdnD3zhTrhuHUgTA
lAOoVx/ObBqMnFjaDPEdORUrWtb+KxP7cXBWYaizq7Pxdp7lNbg1Z4MCCUh+3EP6rYgpqw0irnL1
netjzuaTFXAhXHnXSwvoqu1vS0hA0tWiU6EbD113QE4Npy/B41QA1KMx1e4oVvDboES2avyoORLW
gMDB0KKiAZKsfCdnpdvW67TkJRPjPnwV5vGgL5Bvl4PaAp/c2BP7ycbBxl6X6odWXM3uA+FVXNFE
ok5XzT7uPN08OYRR1CPNLiqa+GUHDjiempEhU+BJLhxXUumw/ActKWzEF+obaRebqAImr+HM3X42
TYWax8E7jUunBuIldP15Edp3G8P+Uk19bMH43HuX3iNw8epCxR5swsyhyhk/OOaPU2Tqts6Wu7iX
AMdTLMoYu7Dscoqw41J5i94Oj/TsLHMg5FW0lMNV3akWm3MjgtSLxUaCxw+kql+I8hCvjrLvW9P+
rO38NYayuLeyGSxhwBlxb1Ng3Zv4nGDXJZJODgvOuursK6dkgMzhz1JmakMBw48UPu84NS+5WmB/
NE59Erb8rNUgTyUExT7qb7vG7BgYWGLWPQWfptXabds1IJJAyXZIJGfVxFsJbIs0z2uk6PmR8I75
RnezS/KG21OUtuLoLOKGwgHV7GzZt3WYSQZjkYBD6CxdsS8ZxbajQh+oPC+DeFQssEd1WadZ9J2U
tNgm2Wwzx99rGIX2Ef2lUBjatpfTGFIcwdgQAfCLmbOgAnFyZ9f4Eh70OjLvLUKB/BE0MMDJB8y9
5mESVbyZO6iwtqPvqxLGKI39k+75V5prRCGo5yecoo+2NSy7PBLYVatRxxXhfWQNZccZ78duLm2a
hzk+MR06vNUtW92CTZ/j+YZ1RzXbF+mzvpAcEXndB4HHKK4ZaSpHAxDRUiGLAD/k5qQCvbDQrGH5
gefsqyM6EEg0znuBpCIogePv6L1D2UtpA3FpZg4Tt0qWoIJGHYF58THYUr/RSW8Yy89I2PkzHsq7
FKSUXTjbrik1irFDTVV6m0ugW8l4X3AooKjt2lA77361MHKd767tXjTZ+9vUqXaRm5S0TA17L5mX
RdN+OzERE43vKvaBzc2IeRFxzGmsG9irMj4yTrGbqpKXMQN5lZtI+0o/2k/rjvM79brqGuz/W1Mz
L5eUq1ONENtC5aeSg/pgetZJoEw6mpK19VhPfdhC42X5NMfLu8lmeHJpu5LfvRVkNtCbeYX6km79
vHtTRosHkBJewAr5Z2wbGLmKEGK/61TopxTtZMUCuR/nfOu6u1LjeF3GXiG6JXpctLxZA14E3rCW
95/RhnAvGgYbFwM+1WHxIljdh+4wPOL07TATUSa2aiiDfd09lqnf7TrlzNScbII6kn7euAxOQ5ZH
JxKhYC2q5IkwrDIwagvtrGEOwPlWoHjCyIeWhEgTc/5ou/K3y6cGoZR7W7fC2jv+Yu8K+g4BwpXn
HI8fiODquR/53iyzX4jkIc5CSGq8xjIF4F4exTAsBxmWeghQjFtkpGxiRPLomPjxxAe1kgu/nErO
crs8nS9RT0Gs+X/fZrB7z/H4/s+D5/UZ/jxNw1IocGTSVRf6mv94vuP5Po10ENqdr1PH9+bgzytG
OcAr1ki8g3RO+Nf5Af928c/z//Mfm8HG8I7/67v4503+84rMd3hZ//2W2Iqy0AV+VsDENDk+1g9z
fvV/3sj51YzEqcvDnxcGoMES4nxXmTtL+8/398+Tn2/98yznS8KdWs4HDtKjP7zHjtWfSJCrjxXI
7WOnTzXDTNqczpcitA//XPpzm7cA6AU+9j/3yRBZUVX71z3Pl+J1pP5zG771YIoy63C+/Z9nOP/3
nwf/ea0/j/vraWxtlfXoMYADhzr6Nl1pCjTEbv68EWlodCDOz/VvF2vFsbr982xVW8U7Y7Kf8jPc
ecjFvPN6AWQefvP5T7YynZP1z1+3/bl6voRl9BIPqb/76/bz48+3nZ/kz1XMS0SDJFVHuYUX+/OP
Py/257bzXQoKWVTg13v/9Vzn2/56mvNVv5Nyoysb7n9P7+VfH+Ofj3u+fn6qqm+ASvz1NP/c6T89
7fkxhAScfNVDgqmd7qQqlmW6pQFsWK+6UUobbf3z11UxdSbRuv/vv0exyxbClvy14iLa/37Q+ZHn
P3/dJmqoN+R92MGfV/jrZf489q+X+k/30/2I9/TnudAXylN7Ws43nx9gNSM9wL+e9N/+/9eLnK/+
/W/NL5vDnPXb//gV/Kf39R+f5nzHP+/1fJ/zbQkKsu3omj99CmYFnS8yQp0W2qYaO1ofemm23W0M
rmn3z3Axms+arXBVXyVG83QeDWpKeCd8lfXRMgnXZAan+lBuCY7RKCmyZYOFsU5i+ZYT7qPDdbCn
+9tezMiQgP5ziWpda7HFBo0/6LlNam9zbeSUzoRXPoqoxUKcZPt8Gh5lT1qUo1HSBDxJG1Gh/usd
YCLRcKP0+somf4h2ImtmVc443odv0lkgVKAnwLrM3oM+LDVAucp1Z6CbsOQrQ0T7UhfffjE96o2f
7xKJKII8YMRFxMDNepRujZJVUpxjxAOH2aYCjOnSJJcOKqireO3D1FgJx7m8LnW0ADSx8UU6lXEh
WArTRW+24Emiu0b2x0nM7gb0k7izPMc4LKRImA7b1cl9YWnC1gYGHBJ2FjrgjONd2q0rMXrgQ8lW
n+80rNmrsNO7sQydaFl91raR1tHLpR6DqQWh//JkWsUR+tIVKl1Q1cp6A1t2quu52LGASrf2aiWm
/5zEdKSyhLIbO/Y6VNVxTvpLqhLsMcg422iiVmGc6Rth0gWIOivdjZLvzu7MQ+QlyWNMD3FpDDJP
Ik+FK+pJeTPBY9MvfP3yyhv8N3rqtEcH/zKe8wxkC8+z5jCQHjHt6Z1dGoPA3go2YDO3yYscfjMs
poEQrAimxfb20bKBFNEdOoP2t9Z6sPYcvmmLcnqjyMBhbfzMWnLaKSnqoOjUt5veljFNe3SBPNah
lLw3tXm+N7R4TczTWJkXS+BG+bsaYPbQvgcMpFEgaHqgTt6ij3sL47SHRmNrWHzwGF3jIffuptRv
D57iTU8Lms8YK8BJVPzQzc5MXD+gB2kC/fJwcxecS53Bzj7RfkleX8J2ulqPICNzOlIJlh9a2CyT
Fe0Bab13mhtd10b/JYkKDAxOvwAZ4LCZZqRySUJqrCUAQUJWuqRNMWL49DeWUhOxGeXOtLB1L7lA
79zNNEVKeosoX16iNEfM74DfrBBezaXOG+a1HJRkYdWBkeinYT61vY2OTtsBD4zuZr3bLNL7JKKB
VEQRf8yDtus8UB+jzrpMN6+oJyQXSYWVy0++tVX5Wk8Jde1pefXlLFCfHHTtx/UrxCepCRtCByjh
Z+Ju6SIvMEkdipLhcSUgJRA4e4/Vd61Rec0HMqm0/CuXer9bgDyHFB6hUHlYUjmh7QyEYgvGILSG
ilqIVl8unNLB2I0UxXX9Jp6oTpR0X3vxYUtCof3ZHbZ9+6By+YSYvgh8KpWYWt/0brimh0bkrdnt
im54rkVEVrbKqIxHkGdQwbPf0CeglDFO8W6m3ZG5ycG2NHJJpH7vZNYzZBdpYVsrCvZIqpQihDVy
Mj093grcqbqJ4LIo5hcCZz6iWJI1k9bf2fIK2WJEppZ8CdLoQ2U8eTJ5gklSXVRpp+/GC1/fCWfw
P7qp90LKVRMhtEFWsyCHQfaL6x40m/OWjfY1usyXASyrZXC3Uh+vTIH+rlss6I5IWrpGXUboQyhN
zUSJJ84mXarkMH86wx7G2CPpIe86zPFQdPOtlQHp6PEMOlQSMUkwdq9ULjlUiKTWjJ4WWjbHRNDW
Peo4Aqb5kjZtgxAGm8WxmbBgYdMChsceMYHVhHH+MlH1hdns2tKO7lCjYK+OQA+sLWRnwnJP7CCW
NSoORfE6xiTM6T4OadVSjlCqfGlsHWBNN4fkBaVhnI+kfa1AtBw4nEBlv1VaQTSfcTdMa3H6ZYDt
EEhSQByFICI1vmst/y5T40tJkyoHgK1ekN7TE2NYjT3LtTLKg1RHSOMVdLWSOX7VUSlMJbpOKBUP
IpPXYE+DspovQTv/mIqCFTATFQAH8BXWO9EZ7XbSHOqaooHgSt+1JqcNjBz71niCOM6kQBxa7qwM
vozyaOfEQaYfW7rqrnIxDxX1dZlT2DLdo5QkDYFErCfrNvFWFJkoDonuSmCsgIf7MUL/4Y2njs56
7FTk5DDrbnszQ9cOCT0kO446jtbN6BsIbozM/2LvPHoj19Yr+leMNzafGQ55SMP2oKpYuUo5TghF
ZvIwh1/vxb4PhgEPDM89uAK6ddWSqsjDL+y9tvblViz4gn6EfWqxGRjQKEnYcWP9KIx5J1tIRqUA
FD4PlzQqnopRhxyRIUSPkIdMVfYW21xmWvnq6WVy7MERw4ZX1T0a4Mfczp6nuc02om4eQW9/laPz
YkLt6RkN5061dcLxMsPjSxm4kkAgNobjQFlHRlM2bFJLljKOAAESoFCJnd1AahtjyF38xtb+3Quz
R0d1YE7sVaIPCFyzfSOyt3TkmkjaZmt21AZWf45mREQTPje9ZqiVKvM2hhpq1dyfhGDa2Z6uG/Vh
xq4vHhwk9uW05t58n9rxPWzYCcoMSagLhKCN2fjm6dcg4yerGt/6av5JWNL2obUDv3HoRP7IfpWN
nF7eK1ylXayxHU8JguT1eBAzgpRyjknYNsBi5hhehRd+NG5zCDtsOUw3/cLNkX608qcRzbxpecKu
oInHZEuyftKRW2gAtKtCB2O0eITa4i4NoScbCCN8TFE7PPmHt5xIVgZk7qEcWdNjUgvX2gRCPop5
NmvmqYKlee0DBO1CmvtFR12poFgpmZ5a+0vPMR7pwyscxe6gq5cYENBKn7Jnr9ZOnHwPMXnsQGDl
Qpi5GooywTbhXQ37sQy2zb5hhNzwsnBIIJWIsVytBtaE79HEYrCT6hq7i3qhbXy9mZzN6J3TsnzI
Ogs1g1lgUuHuHdzgJ8vGY5kONpTX+gVVyNn02tsOXp/shjvVhu92jpgAxEOxTobsTXoe+gPMnutm
ZqhlCWbDM9dGKnRnxSH2UtVQGst29F1LJ0yj24lumiE401LmV7wBqG0wA+GZ4XbpXpyWsdycuSPJ
JCXpbAxIcPnwagr0nFYePpZO9qMW40oOuRvpdfcUM4jf1xFbFQQ9EtcCHgN050XYn5BugZrognds
MBuOXHPr5BUJUv3Fqr1LW6p0Qwypo2UAsSpW65aGrgALdQ6vjmoBEpY12wz5LV5kycsoJQ6CHJXV
pjOlt2rwsDNnYbOaP6CnVlxziJnQUK9s4Ev3be+3gdM+8oCjkrzzvvWx686gwtdNW9p7N2gfNTHR
zXndO5rf1TQRYWQM3XvdeGSau2w1Fkawh2QuY0hDkBPAs7LaIJvn5qEIq9AEViHrM3Z9CFLzdJ/P
vXsg5vdFUtQDCEQqr9CBUxtPA7dn2fMwjM8CP1YfDjejl3C5VPG9wfGzAVWE/jRIWRNW5zAuf2UT
Mx43WJen1lPQuESXFp/GiCplJsRkMjAJBbG7Zd176cLq5FAshgzZei+8UoKsktq+mHH6TK397DoL
NCskpWY2xy+mUixb3H68uh6PGmfapG73EaqYp7lzp4UJ43GnQroNdBqgp1Mzu7X7nG2Tk6Ur4VKD
OQSZJGH822890Z7s0iBvwB61lTEOT3Y5+IZpg3nLQSHHkj7Y6W6xobLs1dJbi9k4O9dPRmIgqVNa
m2pmizlH/Q5drtWw3zbc4gkF0SedcrW20wrZK0CwteSi0X7NwPyIy/QQOAsfMWpPSlxzpYu1FyEm
znIK0dkOEdylLuFEyRoU4aXuvMdc635Y7VieOMdjAHlxIjYCgSVWI7/tw9ukFwIRSfU21smxK+b7
2WI406v3ShB0MoKbQkQVPSmBZHRUwZM7IKCt9JC6E1M+WlkM4C5aDh2EAOIU1itwXp1pFRf2R9KR
idgP01qEjrkV1vRo6piXEu7AiFc4FTGYelv7sRGUkN1FNlnuRwY0Kmd8n8cje58n2Er6Ks8HYkMN
XicxiGs45pcJK/PSJEH1mZpLk9ovGowBaON86PtXkts0Y+voI2sAW3sQpYDKSDvGIUXmrO7iA52e
3cW7OwS+SlMONs06AYR+6yPr03SgkAdm/6BPgT+1BCVOYUZkTE1FaHtc/WBmPZ/ChEiAKKWgsnhY
IOkrU+vXWtJ8nbH7Yan959xcxZVtridTv4tR16+iSm5SWCwrzeMqkbb5YbvuT8x+CatgebBMolQn
02PzYNxXtod0yvAQFVtY59LSXr7AhwjfbhBg7Uc3ZTFuTmsDUaQ0IKCF6HnXBggfJGLta2JUhzqA
9opAsSoR/TWZekqy4hLpzpEIt80MIm8ztKDdMQ9XKwcWzWAkm1XZzFdGAa9KfE9IklQ+w04tEZNZ
TXcni+FNNsNXnLf7maW2Yxrv6DvtjbKGFBZvtQrGGlvfDGC34eJR4qFP5V3HMnQ1Jfmlx7GksaNc
lYn3ltjoT9A/PQbtfSd0FqG07isSKzJWfcGGpdKFYAogYGw+07Al7HrEqKHLG0XX0QOWAPiu33pi
eDJ77Un3OsjY0XSPw63fgDa4ywNyYvskONBqvbrevcusHZFJLuGiL4aFNqHApsB0JL4k4n1hWNtH
ZGOrvu52BMCjH8L1nD1VOECPOglGXJPrGrCTT5YXnViP4A2/QeFrpsPk+UgQGSL3Bp9fGM++B0Lb
LKQ/VPqrlpERVAMJC0bSecZgW/YknIeV7JBUtV9R1Wwm2zpQX+AJp8AYgOZTVdJ9DTd6eqCStg8g
RtdRH0MVLXuHb+P41Psavg/vtagsNHhu8j3J6DVqI5/sdKjMfWeR/WYiuppeShFnfkBgORiSVdEv
uZm4WpyE1Z7oXtOCDXvAtnMTJLxrHnlLPBAG3I4GFk65539LFvGVkz6NhPKu7BJBqxooOXqnXXtu
o1YsAQDsSO8oym8VAE9OI3Vtw2hrpXaM6XU8QbH/BASxD6Kko2lDj1y1X/EwPaWo2LZa6RF8yB3v
e5qkN/S4lYahuRbT1iM0eZriEK1nW7H5InlJK4NwDX6alHe1SjDZbbKAWUgcf5dBdtYlmiZaMJu2
3larOW720Vi2K5c6e1WX5vdgYerIngx21zuEb2AHtb2cR+YnJLKmBO2W7IC2ssy+kwyr79AP28qM
rnOIULXiw7pZ9vf6DCTN28vbkacpt+IVp/JHbAZb0+5/QbJc4Xr3sKObCwRcP+/ls2eMp6nWUHJU
dPGlVd/0tUBXxvZPsr1KCUPRllF4pKZzZuutnxH7BBaLPo1l80opGI64l7ljFSKXQTh+HZKDlXqr
fO7CDfDpg5HpT3hQSTxk+/csTLQj4FDv2ujbG18q13pBP/Moc1JzO6grNjqLdRMQVIioA0USWkpJ
t0DBy72JZresdtWSIvGmOyb+D+t5zDuNF7S+L3nxGApad1qWTptWWK893A8jJEd3RqvFO+OFZywE
j+Hs7I1F9ybCqKEUXlEBOFxZvB0mmrOqA7rUlrgee/PWi8I79cPBG4SI+SrrPEb9HWGdoDbJDFsl
Q4WEQH+NwDmuJpMskGx4HNEpbKcovk1kf7Y8dGTgQK+CNewC+DsP2LzHyXowPpBSf0icy43OhZna
zzJyHkyn2ODPv0TevEtbLCik7jQ1dwspoYhG9o2lv3at/alJJCH8XgdMVVvcuAxjEp7/co7JKTHB
pXbXtHIuDQcAudv5um6Nt2BpXl0tPM81Wg2jPKemMzO4a75UNS5ageesI++YCSl8aYA6um4jFgm4
WqhiuqL09jMZ5ihLsmMZtJ+F6O9U1JFbB/YRBPuDzASUOqdZs6SgpkJq77Kx5AfTtI3Ikx8KAIOl
jNmuRFJ+RXm0T+z0WOMt1lP7O3Jr5lSkEG5EBnBrjHfmpK6pk4LtB0Sq+hE/iQ6Uv7Q/UqM51iab
WM+O/STFf5u01mcUFHd1TOoeeMwuupHQEJqZPAwN+g043GgVg78YrPug1XBnBL9zoT2ai2cNx86j
lr73aBzs2SQIWlfUXCbazlxtrNb4kl17ML34ASJOeCiL9BvoNi92lL1PRv+SFlhVCguncQNr1o2H
JbvtUibxAxaKD0qID32ROcuSCCQ1vXcqHMDk8yDXcg+U8lyK9WxK5M3dn0nluBs5MjfWxGhWj80j
qnWmCdG7hyVo2ame8ywkvtS+z91BrKSuvc3hADfNO0ZecTE5woGi7FqiA1lcA+VEsAj2+TVe0HS/
la2+bCv7DJQKKODLu1yrVkjYOFwc3DEB5g+nOs3F4AfYXh0mellqqJOV5TAYceJJNCQkDu6nAQtT
ZAQvSYIq1u4gv8yDPMWzsFhTI6bXynDnVMWw1tftPEIahuK9hXl4ysriwxHVO9Lxmz4PXD/mOuUO
ecHtIH2tIy23vMSdG+4ABq7l0IU+yc9rK5mvWlAci6yfd4CSfbuD9MMjT/PhV7smdxcqyp78PxTm
i556dLHYLb+Usrz7UTK8AdNEV05Fx1VcXCxgkuTMRVl5W0fta9SjfV0uwXmqTOJ/XRwZDhcKs/wr
dr8dE/HXgBAnJrc3QRPodAnmwOlk+HZCsrHIH9rIfMtHwqTKNqKsHdTO9WYfSDYPxiJ+QL3Ac1hn
KMPwWO3pxh7aKX9VLQksMn0c3LY9SPwgpIUHGwgCr7Y61yp4ozzoDlFEiRIwqD9rrvBrdFRrxPYp
KCZzX2uCsV4yWZQMVUgsinYuJVhkes2XMWe2O3dySz42Ocu2Qw5DixAHQw2TcZGl+6K+FCXJWhH/
AAwr7Yu+dzV1/SNBR+5+nLWrois/hHnKENMNj3080DRqJBWQWEEqNaJ7RZ7x1OTGUcvQMldzFbKJ
kDRqbqSTtWSA1vaqgw3TGukERH4cYPm9NjVoaiBzkAPCH//6uyDfJ9yXrG+WABny8wpl8qxqbdr4
vNyRbrwBsv/qivjC4gdop8RTVXnToZR5iuNAvjvMkQ0M1Ctpddqe32c7GxSqHel9dW7ka1qb5zmr
m11PhV4PPMP6mgFk3D6osfzoWhBQscPTZ9aGgzB6bycDQJkTsJeM1VDF3HhuCGFPcGwifc3etG5q
sTBR2juD8YMbmJuGCjsPgk8rAaTIiMjdQFUSHhb5SEeCVTscS251xDmyDM81RJvuXgbyK/JMzC9i
RZoPqm6wpBZAYF0wsWo988VLrx1SBDzCl2r5dvGygbEco0Ig+j547rMrIGK4xV7gv1n3UwJ82LnP
1Q05TYAOs+GhCHG4Y2Q61Eow0pQ3eBhXtXS/65EgZhFC8rKzu2RZHXhazthwrE9CDwdcEBZ3hFcs
0aLtsevRPVZhRSDThGQNoRu3tXUoevHj6TbdG/wUdOJkOTAJJSJjZUjVcGVZBDVNGO9ASN3USf86
5g3l0Jhga7Ty3yGem0ubtruQ8bZu0ylbIblpXJTsByy8gZH+Gk/y4oW/C6D4pNeLF4GGUxFLw/GY
POTDc2BhS+lderQoRB5bYv0e2xKVcIkywyN8ABAfpPxs3CWxbrykHqd12gKpSxmxQIOyd4B7Rcf0
xenFlR770dHzlyZ3M18DCL3pDRAUIXmduWvu4kUKl6DI5E0k7U/qe8HkkCEVOk3Gnhh/Z8INeY9N
pVXHWXOuo52mO5RBfJV5stiFbXXX+ZgxJBKLwuahZ7nSh3wVbG4aoZEeTrMgLBWZu04dx/CDuX80
MlLldavCWQzpZwX5H/LFN4mTt7VXABWeFncRGZ4HUxzanECWKWQx1UC/R3aTfnQM+XjalORkErrQ
ZGV0CJN+KaDNN9vB/8q0Mtzxf9e3BFKwWDGRty2rp+C9YsKCcUmjdm3PGAcwDWKoDDNoehQjdwGY
FyBzDDs7XfN2/bXXFgRN3infK+yamp+1h9MTh9RVTPziuRvYl3HBwDROYXDUG8RzwO/qtLurcpZA
DdzVtT2UJ+byl9CGq9Axtxkz5MgDY01qKXVIeiw0dFO7qBJgB7pYv7Ss3XGUcohJYsSBal8Kod94
Slg7oXfVtp/Kw1wlGDTIDIlMAZIv5OFA2GBzGpi3py6WhiQdn0nrgIXRPrE14/0vZmBzTGSDuEmO
WclYnb41x/jqnGoLzqhuAaOtivjcSvanVc3QXlmjdqq5imGAAQtskXvSQLx6XuEX9lJ/lq19mvuD
nXKSZnH5XDiztcdzRn64KKejaJadUA0BvTOIexpkWlPXZvYKJmTvi4jLQhuEeWLfmBOVScjH5NjP
OdkGuMQgsrtiXQARXtmDwjfLLdood7klb7KRb5FO3MJWVttrIYSFiq464699gf/LL2m0DpS9FA0N
t/0mH59rh9+YHGqXqGcMZmPocKyxknHc/sX2SDKYMXy7DCVPIdEajFC4olh08674UUrImQUSwQ/4
3oaatlbFEWosVRYRc3gKXZTgSdjvBY07ENpc881OFDuWxVZkF1sPGWYU9Xy/6kN3RHufm4HfJ9ML
OIaz6mUPNSEp0VNirSgmVkQzAIExJrmx135FrvEK2OGnspxuI93uGLJDZXDomR6JGhNjc0d9m0tW
Ou6E235x6rqB+5xFvbvHp9T7YaXUqkWDujGrat8Vp7rgSrYDXFPcSJBZ1EVMRB+WY2EepImzk7LC
5poTyvgeQ/tDN3/7cf7uiurOU4lv29Xt3Dj6sYkxljfBB9o9vlqYDobuxwCyFKlEHJkZFY+jDf11
YMfs4J9Kop7IKe3Nq4WLVKHW/2LJs/mTfja7X6T2stNh7bVGGUutMVOLgBcO6Wt3ZslZmY9TuuGx
fUjIbz8CkGe3Qesjio5iNixH8go14hPih1bL9G3t3ppCozDUp+d+BFDV6EyFx/qJqChn5wz47kIy
WEfI/BSK2cxPH4LIbd8yhxWZ9Uu8+q1Lt08TzFOx78cXYdIOdPjVVpGnUbPv69KObsISVwKBbExe
5s3QoOct+zfgEWi6g0vapf1KdN+Dy0BfJYzg+1B7bBkKkHLnrUKzIMw9sZ76gPYwydqcNJ3hQ6N1
ryM5LXld4pDDndaEAkJjQ7eRM1FTpcf8mhjedgU1juG/Kn50a/hse52KxRn2BmfPLi1KWJ/ZJ47y
gK/FXKK5dMamrO/5jRKuKnxFtbKzXWSB8ZyrDaEX+1yHLVQH1m3VeMmxRJe8tir4SHgBJ+WduI6K
tQHy3Y/aYbgqrFmiRsgygs6KCKydyhuesAlVsLXCVBLDRC3QgajtREbGGWcZU38vUbf6rL5JD9zS
KiQPpk58C5B1gZkJvHxUMTjBQNfdFM46zrUvZu3Duxbu2b4iY9fEtW9Ys81j8SUlfFApaI3q5lot
zpyEyNFdCNXuJl4+kGl5zTVPHv/8FT6Vr95m8qCIM+BR4D4CLhj3OQLxVYoEggERUaSaB1mw7qeN
qjiHA2U8Jl2ccB3oL42Kho1hmuTnWHuXjOeNmL2XMI6AytTMtEuA3H4d0Mjkw0wttKrHsjpUY/PY
SzXvTAxIfg9MidyWkN0x2zlYINWOmwcXsYtFifhHdrVs4ijhOGMdVPZ0XmnpWzUU6V6591nBC1rM
+FWVUV9br1WrNAZJydcjgNda1hsVmZd1AOl/ZsyIo/Bz6AyYpJK1fNIZz5ZTkcvWvKuqINV9xGBd
gi6r5U3ORmyDhR05Mcr5QGnbnhWrkWnNpgRalmDaCpwea3h5TOtu3OY5IdxxcAVKdgkdehXaMnSw
Cl6sljKPMdBDe0pR5Iw/HLnA2KR7a1j1XdWljGEcSBwT+0/Bc4kgTzoBvJlBf5sEuMZj2+o3bZGH
Wy0D/1YZ7q+0e7yH7fPYojQTNeWGnFDYNljxwcB/kza0ry3orMmvdLhA5zz7qkZIGrpsqf1IlyD+
JjwNlnqqU8QULReX2TyOaXPyahQ++DR9dOZPRgrXgFDpL9HX+OQtA7TcEihHKtzZDNUqY//i96Fz
8JD8HFUyPpHbTcyL0ti2k9KUSvENN2DXRdoap0i2HUnD2wxJ9gghgr2pxMmPjBwN3nTTW2wPbBG8
RbcoUDhV1sEw+53ZbrS+vgAey4hN7QiuD25Uw4JYMotIjRGpjuTfxAb1khf2Tz2PFwHegCp1EwXR
CUNyseLq1BAENdtU4NNKl+qMPcqNQ3I25WyDYbMn6sNuDwbEpC4fH7RpNi4dWiBTEbxUxnu4FDbF
u/VjphY4Y1gRBInMzLlSHga8bma1zitET7UbnVp2aczcPkzRtmf0n5z27rTV2tbbNHCUPRFxtcR3
WQmXL+SsL+tdQ8ac02c8ygEk+5mh3jMnxlo3YlcytZ/Q7j5IN/psISpz9Zu7oeJ9EfGwxgeVbp25
AVfLEJLYRl/TEjZoFn4+swQJInCxMWFgY2vzMvdolhE+ccIekzZ54v2/l581fslNyLyAMS1D/8bT
8R3SVtnhz9iM940pf1TWvrhT88AWAgppQmKbJslD9nCXkVpFy2Es6h32qBqea0eAN9JJt16R70YM
hqazdZZA4VVlfBoBlP6qQCe2bLNIeEf4QqosHAN16Efn1NfHyZp2kjuoQL2Xc3AHjvZqdfFvbeLE
hmU97kpAzUOAe77+KWTz4qmQaXRR3lRiawQ8OTnTl4DDfS76ywhQAu/swPLEJ80VSZ0uiIelUK2U
zHx7sblw+HxL84eFputHs3cZkaRtCkN8ZXl4h1k4OsIQOo72/MdQflEAwijc87MDKDAtqnzXTrbu
I5sji5bBT1c4O2MYw3PTKoK0muoeH5iv2yW3fyqONU1p2FYaRnnQA7lHJlgWYiRLfiKIa5gW2oNV
LCkT4BSFwxSH8pYmzAl9bRqwQETeickGkboEyrk2SdmjLB4jVd9anbUZgTrwY8SbAR/txmVavq6Z
+TkAc1cV6/J1PMHQk1Z6TpzqLoR1SwKiYmM1ssQYc1KbpmxXtRqAEnXTzroBtbkn2EcDr5ZSlKlm
T148dSsz4biAvNOOhe9G8yWGX70OoqrwddUeQzc5BKGOUB3FkQGA0Ydf8xLTLGYjfpe+oQRoQzhw
FP0AIL5DFnpVAljBC7V4o03mh9NWN0JvCabJJr81qHezFncIdbW2LrIS1vZw24bWpxKn0OLUHONB
sg779dA4lMKGWNl7P3JqPxh+icp9ZoOyG4uQXUl6smhKo5AyYgzNG5mMN9GApHroUHsYBxVm+dZg
PODkzi0ppouUh3JUVfoRrgxos9p8aUZ4NxUDUyIo0A71ydornGsxWw+BldwLzpStK7tdWs87TxnH
gCe5cJN1V7Igc0AmJWQVW1jgEiwSZjVaG2SU/MkNKXYUupgGnrHe5oe4BFXdG1vZtlQlDBu9JXFS
adlZjPV3kPTfacOuIplXRnWfVV3HTTNhhSlf0d1/x6P90/WlH0A6t/RM7XRtZF82ATKs6Nqd6JOR
LAt7DGQMzzTCXufHyJbPiRz3umkdMGVWG601z/GgLXhZNDodD0S7wWt7/kVL7Ve64oHRkKDgia1d
8YTVh08k67dZ+imsBXCQkjaa3WEJI9apLV9msldq0AdYnYwnr6xRI3lvUYfrnE3nWQOTsEJo1yGc
HQkMdh/wWjHgzt0nve7PXVDe/EH5/3/qwf+SeiClRxjBv/zHv32N/xr+lP8j9AB0fvHz1cZfXfvf
ow/++rJ/JB9I4+9LPAG7GNMi5oCMg7/90z+SD6T1d2nakumndIUhPYfMgX8kHwjz76i3DYsYaGSL
EgHNfyUfCP3vnusxRbNsWxpEFhj/l+QDVxLjoMpsCsvi8P3vf7OFKy0Lw6UpXEPaum7qfP7r4z4u
wubf/2b8M1szx3PKuN/Xmc6gg60euo6ziCVl9YxByW7b11b7TWvr3tVJXyfLoCXndGRJntCIF25G
MU1hvO7d4kWV4kZv3UfywNIjHQ1pLdXv2GXn3gXfK5kJxdSFcJBg9WtIxpPeW0+dgIaCuXhpjgk+
LAlXn7BjFQ5BC8X8FHsdqVzGfDUi7U55JOkpS340Y/okPROCkLVAfCBeadjW5a3u28HAgl5RLVdo
+uCdQ7fMgbMN4ASMj8TASzqV6UYfn9i3AkeMxZ033bPKfazpRLW5eFySeKPauTp28tkN3g0ezMtQ
B+exLY6pXl9TA7WualGPdZ0DereHfBuBUQ8wgAfVW5PVO2A7fqO3KM8C+Sys6LaT6W9f88M7tnql
qPktw5bE65KXWTrmnaPsUw2Uzyx4ndKQnzkEqC2ARbMtsnL21kHjJ0NB+c483RAgSmlqvOQVxMIu
NFh78OjSGRZ/WxX5BTVoOJ2XLWgYfFh8Cbw0lEpeQLeY0x9kKaPUiZxvBGOOw7sq0j3xg6yMKdD1
ip+BtS6LtSTb62IxQQ9wXRwXYKV7EKPzzmLgKwDgsor7mfo2oW4d8lNc5DZ4WyCGzp8rRQPs7szv
ZNRuEsGmIQUpTchweHAqJyYsUtzNEuW3ssz98g8nAlPAn3c7oCkW6iWceB1UBlKgGt2XpCM3uSEC
fAMz4a4Jq6Ndjf06R8TukHGHWRukEmngiwMeRR9HcTNcO5T/6LkKPJt1s7FwfhFKFz6lDcGngUTT
65XFb2OBy8qSYl/G4TWWXDr8t2vdxuah1hgsR+UL9X5/QhH7FWSstgmwfUxkXWxi+hjo2g20IBkx
4GuQtAGMJ45KtOjEDDndkgv0ZdZfRhpr92YTbIzMY1bRKX1jRWjZnIDRCulNVKg1O6O9Nx4Ht7YW
TRKJ1rY89IE8RH2x/nOz4OOGL8FcZK4Mtmj6r5I9FvPJusuZA8Of9h6rMXwhj/2axry/qAdy3b7r
49pkNhveVS3B5ekUIBRdSDNk4ba02mHCgGcK1Hgws68RFY9SBWyKwrzHzVivwnt96BiyeHKJhUKU
sER6Zt4PJJYozu8xF/qLqjkT+i886pEp0XLjVekhi8ZwlaNaZQ7zO3qptTJNXhU2yS/2AGAcW4NI
uRP0FwNrGdfoCKdMYyFcn8XAJYJXGDMqKRksV2vGXAOi4LJxN4SEgaVm3rDmqfpK1gRazUMeugv5
iFtM46ZjFUvpCoHa4nKIrUfpUYX2Kt2jRzvO6WfK0iZ1GW6AXF6xF/vVjfBX1OTFD1tSjWCNjVt4
I7e4KhR0JW6auofwEwGoSUsyWAW6sygPTi3RtH4W8XnHTT4tQzYMfCjqWfm/FjXQo463UAr5aNaU
ZC5oIj6Dwg3wN9qkMd2Q+9FCqwli9LwDVo4hQ8TRvErUG8CwKgsY6LiLGnpzTk8g58l6ULfFEjuZ
N4SoMHCA95rmnxoHGYi+6pArDpYCtPKa8PPMbGxfhSzTTB3pjR45hJgZ951L85GEVbdHv6rWphqS
1VCz9fHM5Z7tKPqmWF6p8GnK65pwPO/XHLN0rTXZpokqhJV4ictUBahXtJPbkCdLmXmbRvOxxnDk
E6oKCyZ6bgDqgs8B8ks8PRUSGtuiw8RSEeq28lqxrZO44GGQsp5kN08xg3sHPiCLe0IKHzRC58dW
g0nLbEQYabnRk/TXKnOmP1oBBzmyr4PGO9gLsORFyMwWwphEPk4t1BE9DNqb9ORVddHzGkVqlwCk
I/AWXE3J8ZYPrMoADEDVZ/qKn2bNOgPHE/7ZnrH4ehAe04dFO3dDQrW1Yh97NlXwxeJ2HRoGy1SV
0NlmD9bAu5Xar/gfgDGB2NuWtIu7alKfKsWgjLHkkVGbucauwa2XucjCzZAEOi6X5SwJG/NuqlMa
dK+9x4/wgHvuG2TqU+0A1mVTymHhhLcSCf1ylY/evsVDgNqSnHDE2oLkupzEFmTF5Q02D9T0A8dt
IagcLWS1fx5YdsRbMmv8oKXWMJ9sEFoGHoPhxI4/rV7djLQBsit+I5ETpdy9lRWXgWFk37rGvZhb
5ClDw9jlwrT9uBeHoNGJWvSA9WR6dKoSrwL8FOzsEfM2pz3okoMWImYNTIdMY3kZMOsGic4JzOZn
XcEw7hAvUBzxnJr1H91pn6ne0f5nhM1aLABmdJFxNzN6CnkYoWrgKB8Nutqlo5z7uubhlF21xuP3
KphnyST/QIH9Uiv8TGzE45HnJF2h0vUfWyxMpGCEf0qtnKJOWTvhB5uAft2rsz28RS0kHppA9K1G
NTOGa+ErORw2XsrgZiEq0V4UW6Mp9mEew1Uh2lTLQg6p0Gj9TvG2DFJ7bPqZo8KF4Bl05h3gPZY0
48hSlgPSoZlYgftjy0Kjsc76Ezm9yJloTAIQyGuGbpzJ0UCbK/CyGFdL8r5mest+h3CGP49Dbh5r
VVJxZEv1lcRY7jRjx4Ca1GQGxfPUvo4QHo8jTcgaJd+KjdOdrqHMIs9w63VLGqx1sdtyqd8oGzRb
PWhsaeApXazGCDjdMLWwfS/OjeGHZB2Sy57+xuylZdOQEmwa12nWX/9cOZ616D+g1xJRd4wKzfEl
UTtsbzLw3oWT+ukMwK7WmpuhD+hr8z1SIhwUV4/WmgtJoKQYJUvVKLg1iV/ctGSfs2cKGMqqCIjb
hLWv+HEHg/WxjW+j0oOPtrMJ3eojP+qYSctVWclncnNKP9Uos5zFChUwAV0AQqpPoLqJe17yYm86
TntqzfEfH6qpbJeUGEYJU11QMvnO2HtHy4Ay0ipjTwX+FlU4GRE+bpom/1McD0cCCw2fIflLpo+Y
yZrlX7u3I/kREiG/dRXqRkD6s3EMGz789Wcs4dmG6A9n4XsFx6jMbpJEjJsOujBEpub4B3r8B38M
oJkJUbJYocFuCjy0NsFHRwIqu+OfP/750C2fCMidbvDYik+wnlh1NdkcnYrtrsMOBOCKyVgvd2+W
KJpt2mDm9dyaxjkxnLVmMcE0a5dx22JiwfSI6m9sxNXIIQXqMVJ+opHJzRVVYqyTtPN2uVkwf2sx
2BbLz1LwOh7HPHuyay/bAqLgE1W6mOxiDDEkGpJU2xrhEXhxXDF8TYww5E4KZpDFqOw7xgtRgWyI
SOLCDCGNT0Z4lk6Ltycij4oQHIr2JjwHbXb+T/bOa7ttJduiv9I/gDOAQn4Vc1C2ZFsvGI7IqZDx
9XcWZB+q1afTfe4H0wABgkEkULX3WnNppdB3ZmQ6R4/0sqNP8y5yrHHv0FKRRfEY2D+csQgem5nm
cOP338qSaXDk6v15vs8i56aqUUya5IwfeRY03i+VFzpK+3MVh312yNok29SSL4zX6CPq60BDzKkW
U1cwxHGyn8savOFUeTEoI8zAeWibHJGgjcdlCQaQXbjhyXXc6pSUcbcdhfu50OZuXfNlhZjhfHJ1
p9mWAjYM5EIAMbpJJsJlXVBn2ThF9D1vJ3HU4xHN9+uilVorwECMHQOeR5OVOBpagCsoo8qVDw1o
F5OedkwA067MxbkuexqxCdSs0KbNpNbEEKvcOqxKBEL11br3Mu203DRq8+vqUD2bMVRDp2zdDRMV
lMl5O5xoGRgbMRAPrrtOT2xEz9zQZRCQFvFwdoKIUDph03uT4Q2R2fYJpol9qvPCeV0iONRdWy3a
3+W+ZRd64kdi6I4G9r3Nco+pHuQUADxcCUSta0hTNu3rYEh6KqvaqRp1+TmVQQGLUndoEuLdgK3f
n4Z6cK4nTTsnACnc2Roe47bRbtrcPhWDoPZqDtmpdjvjg9YQsSBKJ9wtq/Yc3Zg5lGF3YGxWDbr4
kMWJcQZLo9BFGZQZI6+2me+pIGxzeKFvuXNHN71PbYGwJR0/5xjYnquO5kGGBpgyp83wnPg7si/A
erjOhzf1hbvXafnfUJvelXHRqvm3mo2/m61b0EBNx+HL4vkm1YS3s3X0xmKGJtXt27wpdrSF1Vw1
Bq2Igc/70ElGNSaGpZimP5Vvrl7/n+e3DLTyjqe7pv6uWuBPlphoIHUwEEcSc+sb6TKYZCKIEoXe
75VoyNLonOgYYGn7189N6eUf37rrGI6wDMyh3runZvCvWXgmOyQfzBPVhLHBYDFmE0Za+E2zpe/1
qAn/l/j5Y8nt/De1L88zicj857Wv9Y/sy/BF/nhb+Hp9zO/Cl/2HjsgLeaFjcyJDnnwpfNnUxFwu
oA7Zv2ygJPU78dMn1pM7XN+0qIyZqlr2K/HT9P6wLCziOscTnsl05b+pe1mu++7rhDbLMQzyQzkZ
UaBz3n2d0gSHqDH79R7jB+1o4iRmo6+3nuMdB4bKxzi3mw1fLHCgV5YPGEXrnc0Q18Xe6AdgnzXh
PzQt6IobOTZSDXNUoorqBlmRU+rWJzuBFbfVXYKMq6YNT30B3M5DcVTRWqPPLtoT/rFVlkbnrim1
rRa+eE4F3w5f6qpBfnKCwMUcQWPwb9TRF0wB3q5xOfPZEzXvCq6uY9kn+tJFpIMgnL0Qtm/5g+kp
ZsdGjUZ4i6u095FjNp+skcJ0xdsyGJ922Qv1Mm8dWN1uHGmtwK3CuBS5z5Oph8BYA9SUUtuUfZFu
pNDdTSCZOMwBvYrC3gXM6R/LJAN3yawK8TM2hCAiwX0Kd4SY7io3rq+lYePf8bja5+MBGsu8d/UW
DGiT3hHn+QJRy3j0YujgxFYGSS7hgU5I4aYPhGxCBWcWRCdaMuRHaECDDsL8WKtxf6h/nnWkq+iz
EXbZj8Mgqg0w1/QxCN3PRN/JDKefUx2Gtok20jJ+zKRkQAKsboxMGDjRfWXjbtbEouhXsolfunIT
h5pAWC2JB8qNcTXFLW6XAWhgW9GGzDHSI15z9J/pwIjXrChUyKR9XOYljvLEbVF5P+cizNbzyFmX
ULFT5DjURMPvNthdeme0boxI3Mte3Ntp16x8P40weUf4E6BkbW+jVNzIdBhIdE5/YuzCtH2cex1Z
H+T2a+QEV7nlgOcjAshtIAE3cjpxhZ63flJ/N0rbJvuJtCx0c5jukvwu4okwq+l44VoErFycOiHu
6VDBo3PPQd9dG6gOrqKxeOyZbq/iQPdQzbfoW6rkirhBpHFhc0i98F54+bmc8rOtf5VVflfVTC/A
19D/DlKaNKq9N4UvVLIOU8VoS4OXTu3HNO/TKX2pba4O4AIfu5QoZ7R9zykFJopEygGEjyjCT6LL
de5q+06nAhHHBSz427Crb0cTH4LLsDkNeOd9R2XCBifddAQmYMjc5j2WBK2mAtnpIdnbGUpMWnIw
j1bkCsGFbgm9y/mNX1U9gU7DYKH1dvcdU3OC4ofx0DMZDXPKJAaU3R0gx2rl1lJNGKdDnIQfHIPJ
c9G20En0/GfiUQ6LTg3SnA16mtvA0o50ZlGrSZcBiPe4pHI7Mj/nurNDdvOIk6190HCK+z1SQaDF
z2aVbQgY/0mvKchzKh8DgWfejDnRppPXOD68zUcaaKihRqaVVspFPboGFiw3WRqsylHGuzarKKH7
6GyaPGH4lbqwvFLAITnKdJdW0dpBVduknGpSiVW6+ooZO7izb8wsYhZgajfUf6Ntpc5tWjxrhEFg
tgiMj9MwllvyIh9gymtrgQsM0iV20gnHkkIDmag8JHR2p8SzQPN7M9AcpZ8/nk2MYVeCcSLd0ync
RGYhN0VM1gXMbfpoE2cnEte82rf2zJ0B7E/NNkgZrrtdS6k0Qq/Yz/4Wuxg9e0JR4uixRNRDYa14
hJFcY3fIf2akBu5akq0wm2BRiI9azhRreAyaBNce5RwgGQZufN+4c2sjU7mqN/10L1DPtoVyEpuR
gz4zoN+rfyPdIl7nwn4mF+oxDjtlJLPoUnaBc3Kswj0lI2nnBYS13kNSElYjmHMm1adKzAQp8AIW
ZE7cCcnYGkBcq83f+5Q5YYDebxqfEwMOgmOg3+ihppghRErwovcuYoGdj4NsjYOL64YrnZMQNig+
WsWMJaU68Qtj7E66MYIfyPA55Tod3rlEqhtnxioNEtWVqdMzqAZUhVN0yLyepOPB3nXegKSWRFZ8
VPGsittyVeClvMrN5qdwKYpXxOqdGiIVTyg9bNTH4k4rbEbKfUwFSyu0VURGyynKgGvDADNWiFqT
fTHMNy2tk70my2vc1voJEJG95qOAPstgOar99OwW5ke/m5MdZS3/NPV1tSeMCV8IygbyO0gWkxah
ba3lvL4KqV7K8nrq+WfkJu5xWWHGMe75or2+yiJKxxOc1niHqBwVPzjlqbaZGC2LdewcvPbZ9sv5
GDrmh1I3xZqUs/3EMHIrLXE/moAWaTn1y4zLbczjslSoWZiFJv+qTWydBPr+Z25TEi4nSFsi+dRj
/uKLjpiG/vVKCouazWTdhQXQcKIVrjM1RQvNosDuRcesc8fdoM3X9UiVdRlW/a/5+m8GoD6Nu385
AI2bVsbf2r+VP/9GLEeXf42/vB2Mvj7+92DU+YMpg+N7IJyWJixDzt9dWPcPw6BFy2jTfB2PXkaj
3h++D8mBeZbhYSdwLvnzjEY9nekXGx3bFdSO/pvRqBrx/t3cxsdaplumYQvLpk2s3vnbad1kFJB2
p1Hfaz4YpeoqD3/a86kLQ8WJvjIQFeqMCBKPEZvxw8bf2vSPHfR8ff5O4BRdp2ATM/sK82Q/DHck
/ejxbVt/Miy8TvHdm4/5L+agwvurV8sM1KBx7FvCN9RM7U3LGFeNU3nQYfdkeByNiMprkyPQhGBN
P+fT5Ffnpk834Zxf2e5ey/UHl3iLar6ZvH5fa+1XkTcU7Kk65UQgDilOxeA6LsmiMJ3DRBdyoIiO
pkORJK78W1BoTUWMLNyfCFHbTCYwLVL0KvSX79ThJicHXcN97JGSEmXV5Te1DyV8sDsJ4zzQAra/
hwe/0rncqadqQ8YQ5tnDvKDuUruoQ9YV5h1egVcNW3UorAZHdByIdb5ZHP33i6rpiarXpF7g8oLr
YVvq9sZx85XaJ+ZwIQ0SAkrQJ7FvqVFqR8QSM3phuWa5wY9Dx4GnTrdNSJywp9+qfSJw3JIKesRD
2WxhFEYoyHWVXUPuS2ilQLr2iIxL6dehz617/kkwyTzaiv29ngcvTlNT0+IYMWraOqqOAQO/msfC
jqeQTGusQPvkX6vDieTU9c3eQtWv9kjj4b5mb6qv6Uo97dDqPwWpU2Ha0bFAIHuyym3DI+AkXgc8
x/K6ePLacLe/36p6PrpCyCK5ZsMRLvq92kQrfPl/3DOYbJKO/lu3Wd4Ax7HgmwRavFMfj3rv6snV
e7C0ZFPDuFLL6iME7LxV2xq0pj5U3/SDzkubzOLZQpoqAOhdiYwKuggRNzOA7pDOhhSCHJb78i4R
H6idrQljWmHviakWM6zcqFW1c0MkET3G/aRLpPlUNbOc2Ue/7RIo1ojh1f3BrGIqgnUyv8Q8hzpu
k/bbGIhwyuHUIQTLfotBF3qxelUOM4/fD/VEu6oTuu0Dhd7Ygu1G7YzD1uqwm8pSgzfwsBbaxtho
HzFTbnMerl6BetgAecj/bJjaJnWCfV9PW0wLSIf78kueGMTggM/CiZKTztVWCFDDlU6n+Us/4ort
0odRCz6gH2tJ+alekHUipHSu/Mm8C/LseagcdMs2DUSPwUHjchF2r2sJgYsBdpsAbY/EdTfG3brw
OgMqEaYFTLt0dSFYAX5AnKmBvWfoQItr0odvhRUSXQ0b2wn5wWhGREC1uWl6+CJxtzEHlWuF4M9p
Nh0hoHFKYHme/K+I87f/qIgjTLqTb87u/6Bguvkx/O36xxh/K99eOn897Ne109DNP3Tdcmys2xRf
KNj8ee00dB+dkulavo46xFVXwT8rOa56kE74sG8io/IEF4nflRzjDy6chkOFiauuMCzvv7l2ej4y
qbcXT933AQHZCF5QTCHTtt5dPPlJZBQHi+TckNcQ1g65kGbVYSdnYpKQzKnsfbo8RsIHze/49M8i
l3EtKgEoTQ3g/8j+ZuWRtjHtczlQ0G8iSvvLjWnF45EcDGuj5dNLDqbjaCp3m1/UTcazsFh4fm9s
lkWSGLEUqzuXm9Tlh6AtJwTS14+lAMNbmfVdnaMxSDwCK5cbeBXAEZdFMNfFIc6/UyUCj2wwcl1u
3D+XltWO09RmMqAcBXGQH2cbJjKkcLxZgAoVJ5RFuHMEWhJ9s24VaBb6EjcKeXxZXZZ8Y0CxM837
2E5LugXc0Cgp3tzYnRXtOlVoCkV5HHFWvN7EahW9NIbTuCGUjvsrBBzAWtCh1L1KXKXixa2j9cRt
9WX5kBmN3AY98+wrq6c58brodmI4pOODXcHQRvYy1cfaqn7dLKv4UYqNEWs/JX6U4RRSO8fy5PYg
O7RkPLleCQmGmrANWXSGMNpCGtU6kKPYohkc+fl1G3V4MPVwO8En9RSo1FXIUqngpRkUU4gYO0Nh
TQ34pl2EmaiK5A19NYy+bs3lPwnvMPMpNOqsIKmWWuoUOLWHoAr4YuMqpKocgKuaCrOqKeAq7vks
xkqaZKCYw4S/1fK3QVL8lM1tDbK1ENbz8vcLATDTpbOgMqhYO2cNcoVB09DhxAmsyVqhif3RlkWz
wazbHfk+0/lTS/6fS5f7zAVze1lf9rmsXh633IeVRjXvsn4jp67aX/b7N4d5v3k5bCgimz+5emWv
29OTnBP55rXarwzeP1/75fneva5l9V/fJyvfhpKP+/6ycy7pl15Wl6XlPowD806zCWVwt+8O+/oR
vPuY3q2OBUhUvYP2vDw4GoxqJxvSJtTPJV6QzOoG7+qv1XThPF/Wl31kQXImIQ/stGx53WnZtKzT
4dhNkG+gGlJ1+qvDvrvv8vTVpJxd7zYvq5d9Lq+maOsWDcrYrpddlg1/td/leFrY+VuZ+ufLXZeH
Xu67vLfLfWkjbilsTHzDFftaOO5TqZDdkSKKa4oyXjUlRO9OkcqlUMjv94tCsck12OD4kYytWHjh
SLZw4imI+HKMy9HerS7HShek+bKFzMsF8cLzTgpg3kIyX/b5q8ct970+eNlneSGvR7isXx797r5S
AdhTqZeHYYh6zpAv1mYAN3VsVYB1DOFYf12PM4cEqGXTm0V7Ckq+Yeo0+n4TPbjcpBi4cOxddbKY
isFX5VOGj+qcD0iuOMrlkvBmp3DZddmGApnYzD93XVY7xzK2U2rf0Lyoj5m68Wyver1pDFrglNgk
SNipuV82LPstS3Yzlqjz/3zI8uDL6uUwQ9z9OirYMh+xvrBhafDp5EXdH5el5cYufXB3Hu7+Nxva
BsBsSnezU6KHRflwufmr+9qU8y78l0690XG5DqoloX6Cy33prH43y5bQGPeV1Ru7sU1hB9Bf6Y6T
53kYHeKb9zu/Pm65V1u+1q1in4sMyssiDVA3HSE0BO6G/aqlYX501MVtuYmFOimq1WUDLnM0lVX5
UZdjfyAhqTkuN8LVyZksEuFtbD/8hOHWhugwk5bamNox1MksGr0mRhpnEgAxcHJa5CIXpchFQoJR
8qtejMbGisV8HN1gPvbqprB5v0XfHLB+kPbdKAi8WkragEk6gQJTh3BiUDfG2CJiQoJBNVxpuXoh
t6E1P8igZAKTlJi61V9/+ftO6o8MlZwvzHIn2ZQs2uoimJ1mdFM83hSSszf9iqAdYLItn8TywQSW
t4f96AKb1q2j3/kWEUgsRbb8tTQ5NG3SDgYeVXSg16bq0NEaZ6TBCJBAmVGyHmGBIo0vWXsTYTti
bNY2YZbDIx9UebRNlGuyoq9k29IEFyYTGmg55ZQ0Avw0arSmmjn2jxnEJabnGrxADzqkKCAAjRqu
TTWqA/vM6I1sYH5rah2o3+87l/Vly3JTzD57ViITKxMCGdJ2tX7Z/man5SDLepZpzlaI9vr1eWZG
hms/SMBlauajZwz5dtRaMFK6y+mEcuSvmzEmXq0azL2R7x0jtElCY/tyY6qR17IEViJnwKXWl0de
9mk1nS3vdr/sIx1yd8Ssg/6IK5LF1M3cxZxTl0W+ZYTUVWq4+5fbJycEP1diR3y3z7L3f3Dfssvr
sywPCeLhe+iD2rg83bJ0eav9iNLTmtDELm9q+bQub/fd6vJGYXjb8/0SPHG5ueRSLPeF6vK1pFAY
bQDKaXT4wqpLy2s+xeVxyxJIHq5rl8dcNr8eNs7MYv/uTmicHO7d0y77/NP7HMbwKzMzt45O90tI
vunLTRtKDvV+cVkHGPVrp/ebGyzfnH/+6fY3B32/65v118U3xx7FyK9Og6i0HPofti+7zjEBBo3x
/c1z/PXiXz/T5UWnk/GBomSyffMKlsXLLm8OsWx5v77c+ebhr9vfvBwzo+XOvCvRUvHmJvtzNS+T
jVVr037Z43L/5QGuRRW3mrOXy12B1Yoj2OQcL7FaXLZ0GUnzyxI92eKYx7uJoepxuRknn8ALdZMC
4yGiUi0udy6bs7ZiNnzZc1mKskgl92CTTC6bHeKddZpIHPjN4USRN0eEYKSDLYvL9tdnWtYTOX+Y
KwSBtGiRSV4eviy9OeblJS1HXzbz537QjKLdGvkI7EWK5+W3cvlFLKuwTGlDvf4uMK5UVJDVr3DZ
S88r2Hk4jK64nBbHoZdMh1/DMwY11rnceEULkr6gx+WOtcWlyDe44pXtrxutV1CgZT2fUxvsjdrk
A3Sz4+Poq/ksLhDO82p4Nqrh3GU1H7dJcgQrWuwmDW1n40UvjH2oIExU7Lym+4Hh6XvAhTyD7Tem
Zbi2jUe60PJYdv0nmEYYaZrJUMJVOM6WjzCT33DKYUr/5LdmvpHq3S3T98vNMsMHCxhtLJW1oHVE
Sul4W2UaMsBdml8mF3OHLNW0TiSA6w7duPOU8V5sezyh7dzqOoMwvjCGzLON58Db0+x1IgFh/Tl3
XUoRyyw2H+1hUzuUVv0BCtb/ml7/ierKpPuD1e+fy66eY0l54+87Xb8e9LvVZf8hVLEOFRXApr8z
HHrmHw58C8p1rk29zDepyV2EV5TPLEPHjehQi9Ypsv0u1zl/qJ4Ucj/H9cR/3epanuVtvc7yeH4T
U6MDfQrHoccbfts+IgOzhIMQGvt2ru9pydW4z4pk457tNqYfGwJUhyS7Q8mwy2b31CpUMWNUJwfE
SCOb2NopGTrG/pPJuOam7EMAGyMMEzXmKyuZIukiLpmrOnGC4OQJbCM342k2oL4Q7b728V9lJo4t
9CbYb3p6auODG5O00HnHWm8eHfE0e8BfG2ASSFeuKZB3RCffpD/nWX6sghEwXqVvTd/gZBqOL0Nz
Fz/jHCCCYTjBnFcq+eolacKvFMrJNIwwTlTOQyycs9c0xpoeJaSew/QzbuSatmOA+73gd+i6/bSn
VbkiKcQ9Dly/MVzAVw8K57YsXHFsSguIiNutU5ve9JUVKfi15R1mi56642LbDytSwP1pXpPS8dPF
+sXcybmtJSxcPulhPYEUSsaMoX2aPEj9OfO/m7b/AQjGdRL7T1DpIJkqbXemJgL8+R7ioGeUb1L5
pJTFm7Gvci1BbGGTdC6Z2mxK4PVXqHs9/EaqlaYXWNxFCsVX0wML5jwSdTdaSyhCnxJtCLdzwrR1
Diw6ALx+QVt2I/naAyqoP5X2urMyuiykp46+W52r2DllNW877zoiUucBzpIV34kOO7UdFERZM45A
WdWH28IP9+YUxre53n6vhr4DVZLMIIoD/3myJoOABHzrkwHWiNapGHIDqmOAPWkOiXcAmLn3knsC
kwTAGXCzXmTd9pMMSK/IGuKcu3ab+neTmqh2mskI3JwtQl2fqklp60MiFZ3I4KVYSP3ikX5N7Q9X
cvQImBg1Htdnu9JfWxH2fb78L6RcYn9D8UVGsni24yJixFY3x3iU/mF09jGAopWX6bRPQENOSfbD
HvwPCE92Q1h+nz3tK2EL5XYQ6bDRgwmjh7VJMkbiDf7WwjZ3hVecpTFIcmVxSsWRd/QEarCZCXTO
26I6mz6UhmFicABnrEH5xv7urfTBKg/ETJ9IgKKHiltsVTr5YzUnaNeN6es4imGTqOkr2utz6PTp
zlU/NWZWw7oQCQwrNbVebmROcMys0SAWamqihZNYh4BYcfkxeW/VjQXNNh8Se7+UtkdCLqT/2dIx
7klbg05xZeXtt9TzdmGL/SeRxJNRJXXXuRwxH0tC6Rkf/cyVJ2H5ysaYBji9xHzQ5ffMzT/KXCeM
NtsgKGs2Y20nXNdd/TCg/ncWy4S6CbTsQLlq2NlqSt6ouTrX0Jm4vjEPyjXGZXuVRJoGFQUmrc8w
AwoPPYS8vka5+JQm7T6RIzyPFNFo0jvzcQlVCqgQb4aCuS3O0uZU6s29xKGymxPnxnMSZwsF96au
bW3n+NlaqxKES0gQCXprVgMWuDYMB4KvCTkXVrzJ2mw+YNyhea23B2bAtxGeK7IdLYGzERXONNBQ
zwbIEY1W7t1OkyuUYBB3lF0k6T1zK3sd8j1mP1A68C0Qyry+zthGAxUN0HuYohQ6+RVmCaewZiAW
DdEXL2q6bcNOhppGyjyd9ihhV/N3PcWuKtRNMBO1NDyktAPxMaGCMdpVUc/NEX/XTRW6fLRYDwhi
zQ8jKZHN6E5Aifmi1BpSLaC7dNO76khkKhJ7DZyOVnwZcjBT3WTchQM+p45TAYDM5iucu5iQb3ob
TSdsvkv1vQ3QZK0hOVaRM+4RdxFgF5FMD+Afz043R2sbLNquPZShI+8s9MU3HtlCWebOJ1KXHb68
W2+UKC6r8INEE7nLfORzwTC4nBG8dTJMgD4t4jGjhj+GTWDyNEDvdsJibRNPcyJyO17Xjr6NJpJo
1YVolNZ1E0KwmMJiOI9j+ligMNgFDe4BLJU3GNnKB0mMSGhI+TzJkvNW3Xxe1uA0J1tySOe12X4c
0CpdCwN3zmzH2MkyLdyVWFP3wEVC1F0hn3rgEMPg64j2UsM6G7X40fbRMZelvEddO1gWdmuvnb9Q
EbmJZIrAhExsBm54ooPaNz/y0WLKmdrTpFfjGTj7ahRpe91FsbktZtFdSahMGL3NmE42WFawOgMA
nZBUaW8SgF/JMYDK0/KtG4NwXaAOhI4GaryBj4wc1HEJtsL84uOPpqhShndh9NUKZvtU1goeLStj
E43dnZxnj1N+HfO1g9Bh85u6LkdYdkHirawxHfap4R1su3SPAoK/YsWfpeV7O1cO5boY049Na+ln
O4Dlo8EzPGMD6+EPNekagQ/IFMKtNkEWAGwLCUURTfLsTMAQE5PwroG4chpuGVGmoAaPfh19dMg9
OYcdzfIqxu2cVoOzHydPHNsS/hN+sfbRJj86yJrboKhuIwBPhw7nBihr0a9wwxqrgMLXMc++FyZX
EWD/M4QY7zTEVncwcv9DPBj6fmBExnmiK0+zZ9j7TEMRbJAee61zrPWygY+w2LhVt+OkBFc3Tu+i
WNxh0+wfCxOSTtmED50WoBhI2unG8YviuoL2BoIseUDLF28DHZsp3FJNM58DiqIvjQ2EJybkHKU2
tLokfexN/Diu1R+9EduSgQD16Llx+0Xi7dYH7RjNqAVMYLW7BHgLltAM9fgEVlOXSCx7iySTvnLG
h8FsDq6r3SVD6d9bg0dAQ1+j5ztBvgTv0jfh1eiaIHIm/qpzJxnGGchzvPZDCW9u0+dpx9cq+6J1
/oOpOfltCg6/s3sSSjx3OhfVmdmlCcovEEeUd9du2zvrSAJXKUPrdnabASHBbTea4cGz+pBCHTvN
DuOyKhg+dwjl74y22BWi9jd2662Kiq8szchH/kTHOXIQO4fodqcK3KOhferjHHaeX+RPJFlfZ0my
C9NEnoMhJaJsbOaTLh+jWaKcFAPc84DALdLdypNorEdbJ1AhzqV2G+lTdK05nFq9l6kIwzsGEUgs
IW/tVYc1SUD8VSklm0pzu6deMcw7mRDc2sTdU+elNudM/JrzjDmV7unV5JX1U258mjtD7sOBPw9F
2DyS7vUiBtc8FSwjXGyGhPkBt7TnxzaOjTMJR+mu1UvxMRY7z+wc5pSU2A13tM9VG59QoHHx7dr8
nCTzdVD0Gs0ZgZgaQvsWkhfXfbJTrkyMxLvKis3zgAl7HxAtpI86cVt2az7VfL8QuNsT5rnwi2Qy
chsDr6DEWtn7JITB1ZgDjusyLg+QpL37sZe3fkJa1eyD6YvEuKnhGV+nrhYeo20itexUJRMVnCpx
n6DzvnDqo/0et0/x2G5NqJa8db5xjMIAj45hzWqcnd06/5aourSpQUaak87+hD00DV9gevbgjHqy
1Bodj620SD3lCnk7deYDBgF7wwkfOHfZUKS0Mc3bcdXuGDfLnda4mOPn0DqGI74HzWrlHnNjup5T
eKeCmftjWXG4tCDAj8yDj7gQMJ2HbvWkCzhCeW9F3+2eGEjYfE9ydp0rUM7a6MqnAjshzMqRszqi
9s8483GOG1p4It1LrArXQTTel1/dXPbHcDJVRmthE1NfP4FZ9ioj+poM8tYuc3p6nOjJDEEvNlXg
AWNY352HKKjOyC0YWyY6idM9R3mqHwL68Wvbrsp9OqNl4mzHaUqSRoFtFS75jyaHcTINLoMn2hIm
rCKCwRy+HXyumhb52yJnkBzIjxOM+LMV4l5l6NFvweGaBzufrL1GbJxIIsCx/qwE9wXhSJ3rfVL8
BJpd9v00IWEzPUk6VeNdJX5OlrZbjzeln3zhKMGpqLGnuC4kfIKGxK0Z9c0m9jFKM+/bzMFofIIT
i34qfAhHrNczEIB9mUd4uXW9ORgGn3sSWpsKVu0dOEQ8KwVOMX8m9E+v0L1lKEJ2dtb+HM0yekxT
4JTwij8Wsh/WucngkExCiBmhdZhn8xqoAJbs2uJrTP9qxll512fBfRfZNr8c7WdRmcnB0Q5dpdr+
JJsXeSr3VHFmJMktFodWg5gdDtbem6p9Be3kWmjTOeHy2XCyh7VF6FfiAVWHVJ6dYGzU64ZPNCar
/JrR1y1AMmZGIrVwmjcHLhL1kW5FfEDI/TUaZmPbJGRDYBGA04GIaxf35FhpXV5ej5lzH3fth8EH
hcHI19uMfUXUlBOeq7qCrCFEyZEJvJKhv29mjgyD4qcNK2VXC3wavlUkt5xuGG9URvMgE6jNE7Ba
OCytv+Es2V6RpIa303SrtRvm2NIZYdAzD2/G3Otugs+UIGBS+42kf+kQITDqeCNycL3t5N7Hjdbu
xxGEQ9jHEIEc3CQW9bazyK5nG044VybSATowzthOP01mtMulmz0VgX6rIb4o8ignha7u+PsQzzMn
kFf5qyWQVNetPaK6H4p6Y6d0/Fypi2NRlyct7PmpD1zyhzw9+zNx5V068yEHeG0xP99rLl/MxNjE
BdhBs2p/zJ1Vn3qR8uoL54sM0fqh/KjXbtHqR20e2yuy2/2DAfGM0hk6k8bp7olZ/4wDaFoBnA0Z
9SEMMUor22lJOGz6qY/2OajjJE3M/RQQ6u4p04qtA5Gvp/wuBs+7qUhF2SKsao8V+Nt28suTTZER
lJ44BbYBFaxOh7MbDLfEpBIiPPv3fpZ0132ZftDyB9vsokfHI22jtow7XQvnY9VTdJUlJi0/bBys
+tY1kYvnPGGgF1nuuYwc/zayyW0qSN3Ka4rNrWWdNPe7jj70JDDHg12o+VvS+NPLx6FDYZ/2bAKz
sOmcLDzkJK0dPDEw7RbhqQlpaE2NGXyw4KOR0lpuxrl6wc7KN8i4K6Qbfe7RQMu03o6RuGkUE8pA
LQB6Rk9Wpi7zrW8DhiaPTCNdBjc7gerjvoWlvcrC7n50G769Q6LvESJhWSeeI3JcuapkhxoTenRf
eu0pic21URoMEL2G5sAE9bgFyelkfrPW+0hsBFkgmyLF/ou1HberT3XcTl64VAuysApowh1WrSgk
qqCx1iAl5QEM/xPscYB2E0pXh4o4WUmaOFJk1VbjWDJyqTPgnlATrlKMfCscYM8ONNdzmPF7Enze
Wy4BV9VXUgTHe9J289Xc998NBEoROIddktp7c6jtzRRbP2rd/2FnoyApOf9GmI88kOm5pc3hXDMZ
BoWIlfqK6BjxbFqHyPD9J+EXX9KBkIPZx3A0GhVg6I6SilNft6R5MNOGQtjBx4JR0VXkeDSPfBKf
LAi1B8wnDAWj+2LekxfJCFHo2aeovalFMX0MwtkGMQ5Xcaqt/CE3PUin4XTQ3OTc992zQe1jY2AW
PdhRiX5Ya0+aNpBmIo1iM8NJugczgU5LHEK7ab9xg4wrpU5duY9RYhKN0G+1IWL860q+8T20CikA
djJcuo3jRhBCO8XbkLKTozU72B71eYLEQsic/Oy4Obpx4LmYksjQJRfuodDix7Fn6EkQULDrPk1N
0jN977aDNKo19yUbCm3QPYpqq2tbGKMD+Q429cG24uzWEi2lpeU+En27QpdLPCTORaK3Bm/Nnykn
AoGCX298qee83NzBQvrYDyXnm7HkUohfaN/N+oo/+XTTDZ51x6nfvstyp4eby4US+M492C7vROAQ
8mjNY0Rmj2uIKvFnEfUHJlT/x955LEeOrEv6iXAtEAiobSZSkZlMarK4gZEloLUIAE9/P/DYzPTt
PjbHZj+bsu6uqiaZEBHhv/vn+UdByEqtHUtD0sSXwrcSduodrUhTE22XJibi2aLEdNPQXU2B/uLx
YwVOHP5iOphvlxbLvGpnlFSjSE9j2j+UMMLvO8Oyto1nFAHRO1g7fjccl5Qf2kkMEUz23LGtMeNj
yy1HpRk4ANzIVv27IN1EEqkJTNWNMK38+F5Fgz7ovO1Z/cl5CT+xL75jkrWfB3fXe/IzX6BRNNEl
L+knmFnQB5u3srdahWVRUTcenhPKPW9TJimdNRTPZMh4/p1kPwzqKdFehUFc3rbYiEfffq4aakSK
mynj82/ix3H9JXbKD3K6xYNdcINy6sOEvM/11G+90Wdt7MyrbwTucNOlGfXWDUWQUZxtxzm6QOra
FNTawNeBONNV4LrJcQbS8XFR4xrYVgZ3WFUnX8ao6aVr3sxB3TXD/Dkl8qONhkMbwpKZ2vLaahpI
64U3lt9DkBytFz7lEXr+cLVl/WMK1RHA5CGHdruwDrLPoeq79KC0LJg6rOyLtgrWzpfW9u9rL352
pLY25AlQnyOn+6MSB05DFe88sbKG2fFsylleJ4peM0kkTA+3yNYtZU9QuUrRBzzHL5GeKVZrXuIc
f3aVGC/UzPhsO4cY6bYmnRnHPHLDDwuWZzDaF7qFwCdRq4MG4NCS5lM8MaXFG9lbD9EZnhfaiLE6
PHQB9ggKZQl8GO6wXoGBP2RyH8fsFOr8nXvyQxU44sfSivYYv3/0saL7yAxfMTb8zABdH2jUvK3n
QdNU5m41C4BUEL46+sUWOWM9SM1He0Y4RaPYOM6kgwwshrvevCpGXjEeXRPKpq0t9xbx7RVwDp0E
cVmjEKghaAt5UKDJ6d9OX1TVAT3Lu1XQ5pBZGUug+CAD0wCEizlqW6FZVi2XT5TpjwF9EHiQE7LF
tLbwzIHaFsuf3PDOWbQEWB7YsE87rz4Dy8M9yoUh1HB0QQJu0C+/Bm/6co0a2Rj5AGIde6dZHNvC
gJlh7jqTgIfbgzWD/83RsvntJOHH4tBO204Z1ym/G1KPtOcEzVXv4PnfuATYTcy5kr6prVqy8xBJ
yi3mUlBZ6t5X9GRwq0FMGXt99Ai20zrYfYSUp7smoHmxcHo3/e6WECdHwOyo/JtGE97BSoxWhmzk
p7C7uuS2reufkctGbqHYtqWJmpqaW18vXyIvDApfen8v0uHW1slXpPSaG6ZTq7DuUzGbJ7PxqIiA
iK4G3lGea50dfosyF+ru4sraZnX3O2xsfV3IEhdm9FNLNb6zU0l5xZQXO3Ghc+lXlz33VhkROfqQ
nV2Fy/sIKoSynHpoPrJQAGQ03Ozaz0gOjYEdy+NnAzNGnbCN4j37PAFcuBE8ZHualkpiSCIipSPP
omxW3tHik51L5h2GNbxS1wwK+uQ2Q/EhLCMNCuOPkcrhZli44/JVXbAta6ONNAkElmNeVPQKLiX5
4Zk6yI09Di+xP01kbbp732Wwm8j83FuGh/mMMvlqZGeW99wIjDeaZ5st7WQarBwlp1mame/VWJH2
7IgoUW/ZH0rVvHEka3+kTs25dRqNY2gvVmAbHaUEISQCWNFkl8dpOGI/Vhu/6C8enna/rB/Y3REg
uTdWsqw0dHMAVEdoRaxAYZ+ohhM3py7m4DmN5R0tpY/O1DMZANhNR44Myk49OJpMUFU8iwXQZuHj
8o5yTOax9qivIORMUZlxb1V3ZseLV9I5MAzVddH54yL6GnYlpX3pXdEWMO6kpYLYAQJOy/s1aiCj
g836CKX4GkDRcedzSOIc88XrBmdNdTAECU6r+4q0mcN8uyTjsC7q47x3I5sYdKfpTqDkewdmu937
TuweOu6/NI/ycyny8lSyPwC0BJVKv8VzyOXrot1IVvVk6TnZ9oCyqDkbsceEf8Jk+TNnSj3YgnEO
LToP2cBJMslYFFbVCqASbUuUJvH00Pttt8az23xMNQsDsf/32IYs1oHlaqYHcyYq3kkwzW1k3xaJ
cV9m3amfqO/OhdkHCn6yGTbWnS/rL+6IwmTiAhIfmCnhOSrTskvps6NgsBThF+tf9IiHZx6W/mzl
K+DApzbHA12TNEuAg+A19ftHp6lo92sYyhU9dee2xQ7dyT9LMt8blPnXuQK0N8GPDIZklvuxnZ2z
W/fB0rsvXUNFRhZWwA9E1R3bhN4ekR5Y64jHG/6XD/7xPRcfVTxidEcPOJJFG/bNbFCXscDkQoAJ
j81pcDTHHL2XmftmNcWzi+ZMPq2b3jTluNPCiDNMDkshP3QV2tt6iV+AbwC0M43s2LpuR+WijD7M
1ts5VHpd3SI6MpbccCG8YG7jY5m8j2wrLykV9rOBBrs4+S0aPElAZASChafaZIfnkzkqQouImcWU
kKZrvoJ8NHhHcj6kpSEMWY/q8iYKnZs5bkxmulO7rye0BMVXqoeZxPhU/S5tNewr55euC7TzWsVB
lcEeNye2/k1xHRo+MWBlViSZ39H1XDBLOg4ViD97ImE4LhPfRm0wvRkeeyk+Zr45khAuM1xX/yqc
uCXMLuYH7BkPY8d7q5kgZbSQ4mxn7RYwdHuXm0At51sRy+GB6kWkKuoTUv5cm50o9FuOqvROSOpL
4Gh5iJi9bXVUzCe7q/d1OhY3ph7eMDl6GyXhMo4zUHL3eVyqF9kPT07q7hKw5VHmwLfTxSkCjnBf
j3Qnp2wLb2zhP0X1SPBbocvFznhn81qtLMe4Mvty6kuB0+w89iyywk1ObkzN3iw5SuNHKN9LXJU1
wFKVdd79VDT3bLUhtcbWiXpG887IRHZIataqInnNbEueC1ST1g7FPc8wG+CGdYuFZtupmt0FBh/L
gQPbY49mRrDSfguadAVauV3feaW+6oVTNwvrDNKUCo+H0RLsC1XzPlCcS2leuTgftPgkh1IUM7VO
+ROtzHxuicCLQOzeGEcvGJAhvQqJwnQYYy+7TOMVaGaf089SlJsixTdkzyA9zGQPCh++GYnTrSpI
mBhcnu7ohP5zpqbhAjd2U7SD2AOtQnfI8VNnhrkbLNaEFGZ+5zL2hyKe14xHmli9RCsNsB54Z2TW
beqy9RLzGTcOOVBaUZB1p4AhZH7oTV51sb0eOvysvcyAArvoAYA97/YkXg5UMF8WSG8QYiVvJ6YA
jA/Yw3Njxv1XWptm4Mblvpq02Cwmb+jKBJqr/a+xpuM1XeZnKrLYFFuaBD2HSpXJ3zkAqCBbGE/G
hvNqp3+G1Pqtl/Zcu47aTXlS77yopI+lRtTzkpZDbAqES5vugxu5J8qcCe+j0PrNK/oaUSWrf3Vr
c6Q5wL4mnEqZtRTW1S8ocdDhrwwGGylY2zg1hgu5X9PpVVBv0tiPpsl7lBztCwCNxylsSRxGQp6p
DT1JRwOfMEe0z7b6uQwpR4cli46j65mURPUHzLFcDba7FDnE4Pamz9EkdTPWdD67n5M7oLfnn/Rv
0/NMkFLHCyVTFcw/On1pjkiAjkAUs7aWRfdyZaR3Y4GjTHYL04arJ8IHPkFiJmA3Ytkcxqw/jkMY
tHqhPyIyyy33L+zXub83onVyZdN9Mfr1Fsa7ZBymT+Zi3dGN4x5ocPptZG9NzeLswuptHetuyaZk
NyxVgOeDmYv1gPb7bq49stBNlo5ewykxAp8W6uNo35deH79PS6t3ZA4GiiRaBtWc6glCiWhb2NO+
T+q7lMYmo4LPKmb9ix+IYiprMA4xRbOifPQfFsD6Lwy8KA726ovT23c2I0SiAjBAFQdawlePWeF6
iJ3Vbh3tbeK0QfTJmgO3z8Vp2ivTWtqD+/jRBJvsNUa3Ma2J4jvbxQWPE4beop0kE3Eaku4t9Lwd
cw5N7xwXaFmb0zFAHPoRATsumc/HywK5ZKG+yEXIyClFmN2Ig//kQELh7Vrl3Y5eEW+HBrR2zBMG
b1p9NCBgzrNsrmMVvzPyc4jgflSZT0K7dK95aD80pjwbwnocmoxNpsovdoSNwZRoQUS+nv3pZ1HA
/axniS+D6IiZcwKEeN0H4C7KoDZ53kqWI2PeDr1Vv2fxbN+u3ib2riCPh06PgJVgVxpzuwfI2R9a
IYbAaoY6iF1N+sCj4NWJHUohXQ3hNXY2YTzS0GwgMXDay85hPL93Xn+hghu0XTHcTNFands7N1Fi
HgF16I2aJiwoeXVLkqzbDwmgJtNUd0PhMzdg/rSdUuoA47L7GGIOTzEowjZnuBI6pynEl0Rd2r71
QO3oyd+IuvxcfzfR9MbQ+0Mf9y0Hrx3SHoT115TvHNbQpnZQJLSzVwpzTqwfpr57JQC6W2LjuepH
fc5r+SyOXQZUJm4vJiDfoMv88jSkHSWBzqOfFNMzhO2dGa8wXFmm+6aJ95FXjBTWVU1AlAJ9YIxQ
ZnvTCMqUb9Cd68syMAhYt8DS/Z7lJQFH8/k6OjQzFtEnIe5ka80wh50kyAcbAMA0Pk0mm6TIV3Ql
ixzUrVh5H53dUvqX+uSwsTR1WdRu5qJbL5tQO1Mnxg5RZbnPouHiakRRWDVJIOWTje0DLyrLWhWW
xOK7mHmRNE8J266CvlzSp9tyxCCls+oq3MxnSaHjLsqXswxBnHBNtran916Egm2V+lPPjJ3pOuMj
8qbqNHrU+GHozCxvB5ih3iujIUmAGbbLM56z9mh4mRvQYVXvoh9hNr0N4Yp5TxUV5R7sXrpi8nhw
WOVuKWK+xDNYbehk4WF9aqnQXfMekygBOoXXvqTFreMy2AkFoOuhYW4QsymWr0YAf7MYnVO7y+h0
unPMc9wKgGRe+zmZYIg4r+c7enjg4ojoSmi9g7ub/1bzku6VmH7BW1QjRzUrHf1DHnFGtupxeHCM
Y41J6lhJ2qdTMz+mDGFGUIdbYo8UEVG7mBmW3rmOwHU0AwEY3Ueh7EPCjiuIAWTxp+sxEJ4JDtju
r5gZk5MMEzbfHjHY9lrCEGVP0jxJa5Vu4vJo9f3tYHmHLmeoME4xz4msFS07ebpLKRbDx2dkN8h7
T2nYNQeneRkW6gEFhYesvClCb3cR3fziF/ZLKpEL57Q/YCgIRhfRKIdUs+ncT7+S8XH86mfnfWb6
sEkU9h2dmI95QW2mPaOL+InzFXu5SWVYQ59kRWlCvp2MdXhb0nuS22zZG04jblW8dBOLbHohEtR4
JrO6qBPHwV9OeeLsSsbL7LTKhcrodJp3JOngqjPx2sX9RGFYRM1YGXO85Hki9Vm+Zxnh+zL9VWKP
bulIvaUWIChBHh8nlqsOHRR6d3aq2C6+zs0F6Nj4Ycc2LceZwGZ5Yi/m888jnaN2dWlEdlZo8ijM
T6VfPViD7M4S93LY8gOoiGJNP7I4fPoTuDyXHthq4HZi29VurLmuPilIaDZVK3c2b6+TkfiHwYK7
lapb8bPkfBrQVgjlHz5X4BQypusth0QAOH6TyWUfkQ86x03GVsb8k0xhsg4+n00RIh847vsA7C4p
HPPeNAbzHnXO3IwRwrDFWJjR3rINGckd0NdbEF05FpjRfhcJUAzGt/DFdnNMA4zS9o/CTPQ1lw+T
f5f0pXxjneDnTp0J0Dx4NXsZ0FQ8uYtc3FRZUumdIsyZC3p3K65rnaHFmgDQd4RW3A2+s4UKBeu1
Hz9CRoa3i2jzwzwND9xFxWHsk8DtwnNutGxOqQOA8c5/qO+pXnB2XtuPm4bz3SZrkzcq7U2jL17a
qbj26MT7Uof7kmUG9FKECdWhGXumW5Q+yiecUfdzODdbP6fOtcgfIQBexqb80buUDjpAnYGc4ljJ
aC5yGrbE0mEcNeOI7eucIgbLAm2C4QrWfha47c8uXRtd5y3b8BubfAQvhhgldTEexiljC1n7DLvj
jJota2/3tAgoJ09o31pPBqrLD2Xms8EqqM0IG5c1NchpUuKsR6YRLNRlKbBrgvsGCmg23NiC995s
H2e3WE5FvJZjSBtxeeCdOmI43PZu9TWy4N8sFA7khp9siFLPHH3Kt4z3Itp2eMWNUm20ANKPatC1
0Knjpjw62CpvMgc9A54QG/v0ZFZ4X/z+KjqeCcokKDZsbEZrYbHHefVVxGNzyCQFX20x8l7m47Za
5CbJQX27uHTh1bETYyBO3TufDZRHozLiX401zKsRWGIewdlXlzKt6XX27SAaHd4EtnHpmuJ3mAIf
4SQ9iR/0mjGdWya8tI/2MI+3rdv2JyM36ZWEqG4Xi7Pl3bZLLFo1ImBIxxxjzIyACxuEMuzRDOxy
2Y5Oat/F/YiJER2NJZUDXIktj9tuk0/clkWf7xgBcRrr2bkszM3mKX2syzUt1oUvsvs0iSD8yw+c
53O9gQDgBl3CBDRWbFbm2g43tdvgnVg9f2WSnBKVQ9FJYTHOBWgga7Uqr6ECSo4Ybzr6ZNS9fSra
mE5GBoQYuNN804r2OfdlviddAdJPcL98D9RGDITRFGY3ooFBTOUKK0if7PO8iU+2D1tFgQ/AGVVt
jQZxbopfVfLkmubCRD58tMgo7r8tnmVTb/Owk0fbm2gKU8QRv82WrARXtWAh82mxgSc1HtC7oUG3
NGqs+Gyvr58hmFSgyHrzGIsO+4S+ug7o8DBEAN90vRY3LU3hSxxGp+9vJ3RcNEn+NcjSJ90KPGFz
pAIIDStGdHV/Uz9NInjsHxG7G5pJSbUYsoU7NobUEYwLUG+6oZmmMsnIAsMeHoawng+Ub1tzirOj
obBAUAMGjImr6swxXTOmjyS+RiMjkqP0VFIWhiEAVlHys/YqWFE8HI5B71YeA5vxZ2gYvv9r7ACh
ziOWcdM56jRBmOzS7QIydd8VxePAOkxaczWVVqvv1nDLz0oUchd6MeH/UfnBAhJ4F4Xzj9WJwZjG
fV7E4OE6xM25NdtIHVy7Og5xUey6xfgwUSAYr5Tk7UIbKGbp7nhsL/jQoTfF8oOopLhhXsQvja5O
CTVZdUyLhIrYw/hyMdceETZeVI878jETlIxSOMNILOesvv5COfcND9x0WLx8vtFZ8u6UWF5Ncef0
2a2e0bWHCJJ3Yu4nu2RWh+eEMgnWhmS60lb4sriflheNuDpwC+e+Olg2XMpa2afMlH8iA3J8mkOv
hPZhblWecpk9qszyulG7BosT28yMjWSY9SBRoVYqG9t2b+pXS5rWoeEl57tjeUrR3W/CLPRuCHEE
siRuCkXF3KJJrV7aeHa+cilXC2PZbOOV895HzrSVff3JEffNm1Z2aeFeWAAJBYthvqlypvxelSqI
Sc0j1mlNxtV99DkO2JxIKOI+UCkRbvMSVXOe81uU5wa7E08fvd/mE6Hu1yVWdGFUxrvTgdYckhC/
cf757Rx22X38y+s8I6IeVOoD/aS5rZo/7WwNB/RLRkXIcKWhNrpZxL4cojvc2iWmzL4BLV9do2it
jg7LCZylVjdlSRqLS4btdC9sngToTTvGW2Zg+EiZNWHdfWvlT99PlRmihmgZd7uaCgpDhffWygr5
vi2/Xc/fvyx0xzg5TNGJGERvPLgNORMUcUFapCn20ptfc9Mf92w63rRLoomlB1TISgE2gJyY4SAO
uivMmyHEdzcLep/5a8P63bYV7pVmvVNEKNJbRfk4FSVo45NDNjfjCYhNq7sxGjBR2ibyUpMmoJKX
JUaHzdVeOK40VfheWsYldNLkaPFOcsbiMSefsDejBcxMTs3Arh6j3/Sds84RUwbhygBaO8V+dBDV
Umkc+2a9u1N1841pEavdvo+JfsmZw77D8EerHMEsCg/NonBeWsXJZz+FMAewPKSjzw/7wP8XBqYd
pl8I5Kz7NpBXhwX9+wGMLF4JhtRMMg3E6iRS22hcX3IyexpMYE7GJu+yu8G0h203TxjDkuhxzBio
+mMeYf/Yu5h9Nn7d8bipCu+Vm3FG/Usc6t/Q6VZC9P9IF/nCohsN/yeqnEnu5W9wusjX8EqjqcWh
nv5ebAWlywaOUDoMk+YYSn06cv8CvVM3GE8kEgpTs9n59JHx/gOx/N+R8hToQKh+lstRRNrrN/sX
Uh6d2jN07K46CoF92rVVu6dHHstRJi6ybp44kQAMbZeNgfsKKShuGXhYAONMb8G3XEWvgHMzHq2z
m2TleXVCIzU/1nGW3TkoZeT2qdaaY9SnKdzp2CsDV8bGVbGdTN0MWTxJrJs+L/qAYEF3DpWLiZKy
+62Z9O2299L5xivZOOmsOCSmyh77XiqMcXd1GCZ/mNx/iVF4R1NSxzEWWI1YcqieKJnHioLK9d4Y
1AsFE0QCoi2eYPFg1Alvdz3apzxjamBX7O2Vzf6Hwt76OVIt3Uipued2NH5UeHit5lStKopujDs5
MSws4inB/CSSt8Vna+nk5Q7rCAmVODql1K+fBtWfQlE7V5XU77LVxTmKjeo2sTjYzGH5aNStd4MM
QaygHc07qpqjoG4TXpP21O0o0GXFXDzrKtb5YjmFZ5+q1ldElDxiZs6p29p7dnqnXQjfcPRiOp4X
65DnIYa2KvVOVJQuTLVz/yB5le4QfvoD5gdzXxniPbeX4tGwvUfV5MulQowO+lrJXZPUI9T/tDtg
z1q16PYrC8vodsLtS0YCyp8pc+OMcviLpcK8yWa+zSxFRNRm4d2q0Dokrp5WyGq/qeZ+uuAUNLaF
sq9CN9XXFGfRxntglSg/MRokGzuOj0wt7U8f02Pgyfo1CafsbDClxNWmuO/D7ByrhYUeaZHWCPks
DXJO+ZL+IHZydOvc2+Fqg4QwquWtoIZyC8Lhj1VLeRAFNxN5lBn/dNa++m7/YebmikRACtNzLi4K
DvJJhcX9sP5b6owasWP9x5Ib6mLJPt97NXiG0Guos3bxqqEIMu0X00AgL3Il9SjrH//+OwCfVgxx
Gf/rDwq6TgJnnOdjSAR4i/0su1E9bRUDWbbN0kq2pDYEItp6rVNs+7TzTm0LUQKb29Qh+XivKsU/
UDKIjim53laRu+CZzZ+quWoulU/xtMhSCn5rtNSFnRQuEHBRPJPlU6dv8Q4V96Jwo2MNa4+R/Hz2
fe1vcgfzWNw7J8ds2r002t+NEUtW9o4VoELFIO1VbmTVqkf2m7iqw2verOwZyiK2RSzVPqpC4lB8
sNdeU87r68y7CJhB7MThGdqIhY/4z4Faez7Nsapj4B2S2htLuTXrtL5m9p8mGvWLh5PGNvto12Wo
dDgz7dskFfs8JPiSeT3twzkOX9dJ0QJn98uLqvboyVGdw2h46oyovkyjwxzTnPZJbel9X9OM5g0L
Ul7V5gGfGSAvtTDKRcgx8FQQJVp24QRIkBp2qoCsu9QR+oZ+ILjVUJNTq/3WmHrOiCscs6L/vJ+0
vnWJmAcMp9s9htHk4DrLFxJvC+8qzQ9iro5e7iWBHSHL/IeF4p8FAK7tKAW+xVaCWOzfFoqsNWXo
dKI64igACk+eEORIeiMkUG1bS/q50+w3xOKWxEyOZcBLKvzvNLb5tkjOcjSuZsNBqSwJkTBr+YOa
+B++RbkmYf/a9kFG1aZ9U5HiVVQe/H0t81oHkQ8P1HEyU6CJEUEN7THAw+slb0UO+GUoipQePr73
rGi2PXVvNzlgk/sx1YEpHvIS6T1GPtyOi9cfxnZyLw5mNRCoVP9qy0ToZl6FZlhvOjb0SJ2V/A+r
oPk3Pt8KBxSUt1BPoEDm+jaQwL8ugrWBlV7MU4VtrGwuKrLvCeBtHA4fJN/t8tIVN3U1niPegWhY
zSGZSsVEE0Mebx+Nv71+UW2SBP70yTgJ11zVGPh1CzJh//dbQln/+Lw9bB7C86UJt/AfnzcxRCOs
whYnfEqHi6TFCMyrcI7S00EZNSRkOv1zitqHpvfa9975CTWop7aoaw99SbDDC4tbB3xIQCm9cagK
/61s3FsANdPZw8S9a6k6ZmDZ+GywpdxMYcGBpaztm1GRIbMZgG7qwrUOo25l4BfFQXKmeKNS8fe4
XI3Zmx7qOsIDnatjlPgOaVms/qJH3slcjBEo+wlq0rEVTPK+P5r/T6H+DxRqKQiT/uUu+gdB80L6
CfPEr//Bz/zXX/o/gXwwmAS1HHiYYm1C+d/8TNf/L54OwJoEqRk8/s8iFBcMJ2Bqsogrlpoylv+V
x3f/y8MiZZJmZHaOuf//qQjF/OdrkCIhUvgCQDa3vFrfQX/ZopZiSNsizpZjveBoHtAZ4OV2N7NL
OAl3KJUDMsNfh0ujaaDtQdKBeZe5vIQaTCmz88tnXoHdnOIhN9395aP8d5t5fsq/vQAFqABP2ICu
LO8fm/meqlS4+s58NGg6I8ykwBUxPLV7fZ17EB2qaIl2u4d16G4WWKxYkLv/8Fb4d3Bu8OB4ktim
KlPKv/FFe5uew8aOp+Pc438XI60hTQ2Wa4Z3iQP9uUb0KCLrDpH791dalfXOHi2me28i41vMQ2Zx
PqEgqh5lSsUkjv5iW4v8I+8pYakJSnV8zwby/384Cknb/iep23SE9D1LeZI7zf/b+WMYZrI6s9sf
gbgGoT+8YTmpd9KyjnkYFdt0QsD1iuQWbZLyYNHaAcdZ4ss/EsFP2Rv5vZ70uP3+rJdspGkZdIh0
+nzL1zviiaZ3ShcvoymeJ4mJhZcS+iIZD/oYwKD1t27Jl+nj5KH3R32sR2YqE8GMSFDmUVDoy0vW
S44JZS6bZYX+M62bmMUIK2WYX6VUluaUaXo1ohjpqpAK0L1D7B5ep97NrtEzT8iRMRfCyJSEltll
StpdCJ4MStaqX2AR6zzJ5GoOx4AytJMa6qcoMu6NKarZzPBnsF6v+XQaNzKbkFEij1nLD89eCZN8
Xn+4WNn6icm1O9KLWQikr8XOAtvXZADihsTb+kmufxpX9cZJ73GCMR8CiHXgXNGj9LZ4CVQ4M1aM
bmvX2pmG8IO4wyJq5e9RSelvjPCMFElZ4iijP35UpSddjOx5PTum5Wv4YDLxXnmLRGvgZoFIy41F
HGWDJkJpa1p/6GSN/2W3JGZ+5kJlgZViMJiNyN/ENoEdNW9ixay+kQzlXUwv00LRimORcUzSV1TB
JkioYAn9maeqss5uio+0W+r7Bjc73luEdy91DqW/5FiP63TbfZgUKscUDCpcKU03H3pdr5lib2vX
WJOzPkIIreVvxzUYvWMQ3FBBTsswVpPvp9QYBX5KvojHF+FxiDz7uVHUR3qufuuc9MMu47u69NB9
so+WqlGrsdxtSGZ2sPDJQe3d1i6IgpaZF74PnGhcGirobvXo7JMunTaTlb5Ndvbx/TvYSovtSAv4
ZKunueGar866YaHzpcsWucuIo4zxCObcMegd192LEh3AjFS9GuDZwQqzwkIxz1RZBbSKblFclr1b
81g3dLDRGH2e0vxFqm9FFYDngE2JCjey/y1oV8/fLVLSUdpfc23Qa+ny8mgTcg9Z3NyFJjdiqTka
41gIehVZCHLiZKXltNEVTj2ygsH3TxDBhdhU5fykNOXXkc+dmrY2D+aY3GfrdV9G9Qej0lG1+myl
+lkvRb41gKzoiEtXZcSxaY4zScKi8HXZo0ZIDKdgMmL3VGo90HrR7ktrECiP9X3XTHLHoI5Nb3gZ
qZUmdwr8HrWVKeV6Y4xutCMyBeh9zXplLSWqtl5+pOOst1JI2gbj8bokNCJ3E3+eTNC8NAfp2vU+
bDxsTAZT+iV/TdkKgpayvqQp18TTnO1hIr20LTGZUf+Ohrbe0QJonVKtX8uZtt/asM1tjM/EEhX+
0hAzXWVx9ybIZEGZFC8MmfJtkvMX2YEdW6PPqR32uaQcOfm8+ORg9q/dBbgBBRlu/NzVmV0sXs+R
W4nL7MaR3ny//BoiQiTZ5DUyXpXwfg4riyZX3hkr9DZmX+5yoLX94RUhrOFJQSD/vjb1wP1R+fkH
nalhYHiHykoPDXnaTU1LKpPPlGNjxDIRr3KOWZsXYaqvtmCJyPJZ7jyenWHmPETveRak19HVPS3P
LL8q49H+viJDz4uZRB7BV+O3PcWP7cQ7AgYIxhy+a4bFtBIcPbMeCEjx05UhjAc59rzd+L/HmiZW
SnHikmtUyfRPVX/fpvhlnBWMWleFwrPG3O4FKucvNTNe1dmHiVC5+/5C7FJ4oqcbe6D3mVRIQlg8
ee285kru2MZSz2VnbWAcqqPHRXYJURkeDXpwN6b/mer4pmqi9+9bZNG8zUCe/CH/Qro8XnEleHvI
0WG4fYw136Fblx9+3mbIItkfKViA6o7FY0gnYmIrdH8086ttl5x4KBemWMEk7srnazkF32+QVf41
zMZxq1avfiECf10rgHsHvSl/RpbAB5fE+Na4962w4EWgqIEcKj5Qj3zzZukpedfqrcth/PdTePq+
McGvcKfR22Ws4W+DpNJsTdm+WrqvPiHLuTrwmnF4+r6LLJ/XioqWTyvOri0OVzdklRCSy8nsyzp1
mZ1j5S/Os6S9fWjijJzvDJ5h4YZtubcRgAtqeaoPmfu4BCKK40fnB+iVP77kpVKsr+iqxRDMrBs3
F6Thhiqi79+rixqBuPlZEryjSwBav5nAMNbNzit4FYOrZoTEZ2r06/9oJERRJq/O+pXnqqb8NLsW
VvmBWY8pK9NUpNTnkarGDXSNGs86keTQ55UswJ/xkufC+0ySwJYsuHdYd1JGgqaxXM3/Juy8liNH
km37RTCDFq+pJZkkk2QxX2AUldAioIGvPytQPbfn9tg589DVFMmUQMDDfe+1TXLFozj+wSzPQVwK
RA2yFWRUMElQCguLbxsdkguXPjvElGUmKPSHWl1GnrOar9j0fpNV64W/Y2QbtcWnmNJeYwhqbEzf
eu149YScZre5DlCgpC4Glcskn8kC3THrPfGzQUFD02EfagzvjeCiEstMqrFO7knZfpSmc8ksZWkV
zWksyMnWWF0m8sfz4aoXBRND4d+UgYNrdEpZOp+6YoD3YrKyeDZjFSCfbclCRkzSPlfHZUjVspLv
maEGn11U7eYXQmJZAhhwmSpchdDKMyas3O9iOUQeBDa5ck497ykbRigXoluUNW/unxJEw4XTiQzB
ButYWXNYsC9dEcLmrZ34sTT8ra0bmzDkNA968dI105tnA6yD1RGYD0aSI/l1UHXShgCEZ1HdYycx
YYnUdeMyZeZAan1SANMKpWtyrpAkCuWHTQl235RTpQUksU1d/ViaHuegObwHKamCpVxWtZBLbALu
dFEV5c0LWO2EwR/qD3aNG84IsYLL96JuCWErM/DthebHSwWxa5BRXwESgLsyHMLB6ZbzKav3sidj
0ebAlrlWAu7MdMafwFWZVDJ5ghbEmUshZi0bS/nt0RJZJO2ArV24q86XpS5hL8hPdS0diHZU3oo+
vaOppA/hcfxgg8ooNu7sNzZW6YGs4hI85vovHP7OiCBfdYKnOsRmR6U8MkpkkR7MesO4/Foq6bQx
Rl5kXgS7sB33tc6qrFiOvUrUYtOM5g5FK2URgJgFdkWYI7gXC5tweF3mEOZ19g018VkXuNxExGlu
OLyvsfWOztyFzPGgtx+1XNjjWCMZsnDgobTjtu3fkpbuuOjuyBooaU0BGWHAieOyJoV689hQ6C38
NLy78vGzLvEWibOgO9evU5v+bAVxMs4vpfKVSmys7nuPRTxfR4tLE4Qq0mQOETu5wfF1caRzHVKq
5pDBQ4KLiCM6a83jGNG6NQd1E2ABRBxCYmKN0UhLitt8+HmdWeBhx6TQre1JfKIAXnNSnh25qM71
XDFkl7kMivSPtNeI95GLcay517kGmRfxGFHCQovVJ98gU6ZNEFmpSXXTAx/Wfnpv2/rVq2gv5sQ5
LWQgbplFlwGJY4yn1da3cEAehvDVKLVVMFFmIL+R6WrY7cDyfM+1r2M3DLIRr7uGcsw6avCSPKEd
60G5YHR3V0uelSy4GXV9ENfARbujhLRVEkPb6B5pyY2BDuulnT0JGGc9ysbCPGhjdXEnf1O02E2I
TmEdiKVJJCHGRpaok1z+pyTZQS/GaZjJaoPIncHRPvyOJaCqul1YW7ck40JqjvZL6iVPecx7jSPk
5tRmv4CRYhDyaGL0UXtiAyPvOuQGa2RjH9FxMGTn6jjhc2cD1z5kfQR6iUNU2FHDiOximuktqqlq
Cmf6oUBZocmmxMn8KzE6FIO89qEPT17QATtgQfEyk/qz5qQq4jtVItsQrnuWidxx5AUR2MFtkoLQ
SBaXVpyq2l4PsvgPIutTz3+3EYsEZKBjnuqXZFsqye/52HdQ4W9xh3h4W7kFWCUEp/6yQ0i4zNv6
JRPV2cnl9SWB7YYPRNYLluldU5dNdxdxzBh2ssrke+P2ECyA3C9w/n8VzS0RXDDnj3kKcfWMtKvj
ACiDFV4Czd0pZnrqQ9Ye0eY3vea5Vnq8jYwSO1HkFZuy/iaaXhsjjcU6vsstEjBBuaC99Lj0/hzH
8josTHOnjjytrKVsT7JL10Nh0p5GlZhEN6ZEGvX2N6XmzbRtyFqdsQHxwbiNpPSuG9djJfe5fViv
CChHs8oEOVKGZ1LDTUw/p1LNonNZJkel5IMwibMS9qTsFEV8oEZ/bVT3M/Q8Uh6LC1R5qgZE/Qwn
YBBZTreNOXI3j4nKEiO6azTZJYtS323NvSI3f6rcpUSFjrmhB8u+0slGwrAjWTKQ5YnQskkuXc1F
pewBoGPT14V0uZj0v+dNZ4HwXTIP84mCUCulo8P/5WB/bxF6MjumtNBt/9XmArnwHIW5PzmhG+nY
KLKC9CcssIXQx20JraYtvXYFRhCbGt64XRgYj3nq3TvfwYfZp2Q/WcnG+9IL0WxRn1EvBf5m6FQG
8G1+4mINMohKrJ7SvR7MBBrEBr6FHzTKh5F3ZvxUKz4keZw7TrdH5Qo4w8Yc6mbNy4wSt6R+pmEc
llIwF/6qQBy/UHMoJrioHOKnkJTwOpAsJEZcHfpLnsIdZ1rqahsYVQ//gFKXkov9B17d6yhXygBY
HUsDP+wD3COOtSMcPNyYonudqebzk/B1ipVdJf92/mHr6yFnqhatdSkbSrvoUXSBvVHHtjt0FGIH
x2pQFhkSFjkD7mdQ/fyPqunrKHXD3d8/+nMTN+s90hn+Hxn/D9Ze1SN2wIisEjFQAkr27N///H3j
v3+G6O/fSfvzt/NvZ8b+/JU3A/P//uHft/lff/aPe43IBABiWY1/vTws+My8Ogsw8h+W/3xH89Or
HcdfNQ1i/vkJzP/4anoI47Gga6hU9XG+86TxzOzf3xTvp0D3tTcKMR6gtS1C3E5JvVQzM15rlYGU
bka8G13v18cZ1z5/Hzj2U1u6YuPPuT0IzDDCYwNt8vaghre2cSBJiqE/+G1QLjHMDcivUvvQOmaR
0zJAxc/ztlBr88P5HyHScIVaUVlYAdx/umCM/v1kWtdw9A5BGruH+asZtBZJOvOAMM3S6ktT+lCx
RnxpSlXqh5CGzMEfuycdGxOENHaYdSW+E0rf0mfDgevLW9ZDy+7Lyda2xsxCSzMpkoy3nLcw7lW2
IhnDl4Vvg9jxOizaxrS1cyYOkQmvyPFMcBe299OO63g0DlU1ilUQo8gM/G6JjiBbWzYRd2YcgSVh
K7/3LNwjzL0TADOgMX1Ck3RfKTceudtN+GDVPs2UXDG4RutQ5FyDkz6igKjZdXbWFef+ExQTZ6HV
+YPiAlnLK+/BV4u1E70GanBAygsAym9jFjQXMb02+TvDVTajEp4Tuz9FdYQTx7G/az+5lAZmEc3V
UJ13E1safNswTvJla03U4X7wOKgRsubgMjEbBicHH6HVX8BzoSJLI5JAhZtvDMP9jU/9282ZLSvY
lug7ZT/AFEDKiuZbIOodOlTcCMOoEMttETUX0sIf6hKfABJY9AwEkw6odeFV9rgQTXfPmOCcN/2q
IyhlwVQPXF37k2pj91zXDKkN08cGihpBhDxlmwPCTZ1d4WvpHk4zVnUUV1VqFI9D5pCmrVEBjoGz
y6pIQ8+rJbssxltj1/nCcp2E3o6TYykIn4fMtilaEgTYFsqNER/FIjAxXUAozBlGvjD/16kFxl+w
KbhAd0bJnADkmQuGdPKMGA+iSc83G5GoYBJ1YhgSPVoJ0cYY1gnIs9zgQwhCys26OyKPLZZFZ4z7
Lq2YvQGOoHuLVL27aWbl04HpVr33oke0oXvqY70newv7A+QybBGIq1S4eWJXGi4WZSZrSIebH54B
+xXSrreJUR7Bf63yDsG0iPyJrVXo4sPZmmp4SBhkroKwanga8TqLkv0URM019vTiIZkczI1Q4kAc
5EnxST8OKrjprjsV3aon0NJ2jb9s6/KbreEuKPWbyaVxm1CJ5aIn2sZHae8n9BDjioeCcEg7NdyE
gXYMVdd9gMZ65gAiJLxSBW9htNHxKaL7Xzl9YW7goohFa2k318JLiIAS1QfSblAqHPdatkCp82Y3
4YU2wqvtu8jmWSwwdV8K2ztDApDB4cWycn3q1eixVvrxqtTqFxtXWio2AZBK8a6F2OE8p72U9UAv
i2Qw/N3dsog6d5974ivt453WA0+eRkNKoO0Hp8F+m4BRWzZVj26ZnPfO+KI1BJs2PneacVQgS3Gp
fbAfzDBuNxUEwgdMNFyMgUaiascQxToDbCgflKc6Sz61tqQhWwcctj5NG+Q7Q4AFyqZdFdhYt3Lg
UbiBul0lnPdxcNJHHTeP7M7l9lTvRSF+Zx4MQbnnBRZxSnK6CNk04D7GWhAjsl0BArlURlntINZs
Rj28NmV2xueNPqyVvUeivfuuO8+Q6YmF24gSUpSZkW8LwMkWCiAX9/jklzpmpwkjXomLsDPBXPIE
QgsRcKKqJzwk4Vnvx308KNG+yZJL3ySYhxWUcgWG3+OT0ZnWi0JgzyK28RGF/kVtsGS1QZqum9F+
s0zrdcgxz7B7wYCBmaNcNnr/No7ehUpu5XW2jYDKGoGFbJFgfyKTt7L4Kgpzy1IHWrJn7C8TSf13
h+He0rH096aj3yusXWMbB68rDriql0aneOiF2JwWcOxwB7yUJM6WjIL8cdcge8gYFcQ+e8SZrkUC
p1528JtscBzORSWOhFDqYelaw1Nah9+G2a0jv3gYgQu47bhQqeIF4ZMCUX+COUe4KS4LahWz/Y7D
gd6EgDHRZN6pFdaXKXsZCh1GWutMSpRVk6yZkj1MtX4ui/IKj+WWZ/ojsy0onijBuuzLY0IIhvWq
aEG8OXWuEp6awlgrtb/qA5+rdHZqyoKr5YcGp2AAFBiV1aNrGmfcItdRYdmA3HmOu5XZ6V8wutgj
iWqXq9pbH+hPji02AfYoC9AgbS0LYLlGWV6H0cNQi2MSB8wB2h1qhYN8z8Gu7qJJ/0V+94V06JOO
W0S36R9YDo12qBOQGondSrMnR01PVUCt1nCJlawwEMcTIhQKctpUJvDqOnWeDfZcJLG3l3TCYRKi
56mqNwyKRxRIT7lpvsmPRt4VArGdYGVz6Yzp1Tl2f5mJumTHXi6iqvvwXQQLwrmim/Za1uTBeU35
OFq4ZCPnUD9Na1d7tfzwy6rtnecC50gtJl7In7TU2QeTfSiVDEIqZsgk1em59Gd68AuTyCiXFng7
YEYYbsOI2cCgdZoCP0jQ3plD8Ek/5Xl8xvvLnlFFfUbH0/Sl0rYLtuHkPSsZEwqWJeL4UsFW9Tgp
+bTqeePHlJUtcp5qN/vMpwDy6sWlqZPW1d6KxU2J0a4aofJZs5I1MZ0l083MFQLoeMHk/kzIz7Y6
N4N+6ufEv1gtF5pInoEZ/aYn9k6pshJl+V0BuJKok1xCT+gf4GzSSCbOjuAHdgN0FGBIcHTApdgS
nOJBUBlpcDgSqdIir20rICu5xK3g07+YEsACDzChKQpNEysE3RHraEtaC9QWhZO5N49NDMwlTx+o
q4PVKDEvFrwXrP+/S/gvtgTBVBIJo2prIRExA6wYmJCsBhIfA25n1bjDV52IL1sCZnKJmoFAjfaP
pnJ5yiDREKi2kCDBsHDIaOzvIQbnbY6bAvoryYK4aheJFXwAMeHdnjQGq5QHg9evewWsfuZCE1Bb
5EWtEyK0toVker1i1aJXDUUnkzidRIJ1lIEtVQZrx5TQHfRvAAyVZzrc+PrA8sTweSwJ6kklssdE
e6fF2vMoYT50XhK4UXixfLaDKAALCf6JIQDFAyggVr9vDTaQFRAMTD7JRyuxQfSXhkUFSahggCrB
Qlp0KeAMqRI41Ej0UAmDyATPY0kokWlu0d+9dzrHSA+1qJX4okSCjHKJNLJpt3FxPesSduT37QdA
w02rpgy1ChEuJ4QPyxxGErwT3pNUvCrdeLahKAGaR28LVGacACw1kJZwIeE1g+4IgQkgjbpwJJQJ
0OmaMQiSfHLmPQluWlnMuhaFG15xEl166E7o+2wj+TIn6mtqPXC/EWos9sIJXCgwDxBwzJ0JL6pr
H2FrW672JSYmr/w3oougXl+28GETUqttq3tRmb7PMdZaYy2Y8dIVk5nYZCjQhjUXKrHb8s9crt36
X78DWr80Ke+rlDY6KrPWBbjAAaLyEGDUIIzC1SXdWhCS3YWfVQdu+q8/1cOS1QixiLyJx+xqyOaH
K4jd/ldQtszXHh1sdNwdlbz8VkfqbESv03SR9xuQmK3/Ffvt8xgt2syFryWshDyrwcjfJmKeo+RK
3mdF9HNJ78wjClrjgoTDalXyNYrX9fy1/B3/lURJexw5oIKwjHAbilSNyOmK6GlT/epxTikLwwBp
xv9LGVKNMo3I6oroao8Ia4+/n39FtLX8Wp6OHvcTE31ddfXOKDZmDX3pkXVoqdGx6xr1Lp9YLtOz
S+4hJk67JFbbADPa8BdafPT4tiN8uySEWxmg6FoLeQv5eCVR3SGR3fK5WjUZ3hNh3gah3vLBS0K+
5xfA4Nog/JtZ8kAUuLw7+bzkwwK4pvFJLLZ87dyHIMWZ3Zb865CAcVCVa43AcfnrigBy+fbIlyff
wn+9VI9npQ9Uc/TNxMRmAk+jTLYuBhMNN3ZIIqgzfiZTrrHfwUcN5tsUzPtV+wuzwdos6GZwUxlj
LW8uQ7JlvrbMzZZ5uC4B2Bp9LDoUaH6JVaCxz6+Bv+7kTTBzrSbpOpPScS39lnelEsWdaTwbmu5j
VX31RX6Rdylv4xUP6fQobyGfU178Dh/+9aQCfiifQVBYe/lQPMS5x5uUs3mOa21+OHl3dt/uuBsD
+j5blGdv2vUhBJ4WNnxenLLql1owxCI59jLoNBYrTDUN8XV4T5GQt5VYdTqTDnxtd4diG6PEMu7B
802KXW7DADB7lI6XeYBfNvGdy+1VGThcM0tsgNBeg1j3jmqGkZeJuQ4aMbRjlWOJXrSacyi6YXMG
VgMnLzbvpVfvhoFp9oSPawNVHi2lJXYWglZe60kEnzENPS42+hO7ha+sGxASOs7jLIMwBQdqlz1w
kaRZJociprgCQYOxBjtkVdVjwUa+Bpk0QTjMwr0R5C/EEV/9yUWtg3RYUOPQbkhJI+me5H+ZJ/R1
KWViUgpWIxrS43radBsYU0ywuIgs+zC8q7CLN5HzrXgYfzDHvTd+RS6iRYtajeh8T1RsloHcwKic
V2OKPwx4F0u4EcuUDQPBFwwKb6PVvCQB9dBk0WS3daZNxsg1w+zYxql7Z8gtAgu5YFUxIb6BoGls
l9SebqBe53a3Cy2esyRyVgoguOykyHmlJicwNOzSZWUyj4kgsCpmtPOqIlzSY+Xwpik8kirctBj1
4rQ4BymFrS1HZmqDggID3zca1XpdBOwe9Z7nn/8u3IJhrZF+oJ9Yq0pDxcRwfw/6ZqdmDJD0CCgN
mV+iKd/zUsvh9AM98NGxV4a5mTQGLY3bFkuzVV/KlJ42w7SbX8hYL5G7CzmkKAI/2sE2Aposh5PU
zrvcoXeQhzS6dXR9wHiN7eSTo+Fhmow9mipjP24NyNFYSrujWqbmvqxU0Mw0I8Y+Mpa9HGZaYIDn
Fn66zwqe5qy8KpCKLdSyR/8HjHio6ZT69LI1OYbu4Yau0+Il8ClS5wPddUI0/DnhLho8bXPwYfKy
kxmdDuxOzdAvz8qaCou5cysPebjnNvtxK95Y4mSPSPdHhU+17dxln1A3Kq67y8H+nR2qJcYqGB+c
g1cob/CfvyMXbXrkxZv5ocWA/sJOSGQe9BwXshnke+Cx6L/g+XFNZU8GqOyHraDcVzroGDlZkblJ
ORjg/HiKepB27jGLOC561X5LBxeCbE/jtE0l/ZC6ZYoefWKMttHIXzqxtbRUKioUYVdDKjN61ug4
AjOhaLOSYZtb4prltJrDXoZIjv7BMPV01Xf7tOWzjd4JLXDB5Hgv9lBNGzCb+bYfvqk4i/UYj/oW
TQMxE9PCH/RfqsZwIuyhm1lMV8ZhSjZtn1+MsPhm3h0uUN5465Bgx9YXl7YOT5od3930DJmTx0gr
E5sLXWd5Lvgtx7aSDa9oXdolPMYVwwd7gRmAskxtTh74PnJb1kOIeivLSU2Rkr4/41Q5UJxVUlnB
86HIWxKYebN746xR7zspEpGmpzxqCF1BQrbPaNuEXqguEjk9Nu2eURdIqTiNDi1uSTkumocGoEYk
rzy7JRRMS1+qGuR35JJcrMl6lmhnhj0MbjiB21J/aFoDEBEbuFzZqowckw4UlQ16Df+CGtvMfPo2
2fgOE4ECilFT4My7DCr27MrtVtOELi43qMrkgwDIpbeqvROlc6tT6yUJ0QFJlReXDqpHhmVTk9Md
4gTObA6z1E03fqb+lvOzWZgzdazDPOjRMtBN0Cs+ByOYWT4eBzrlyo1O7D3oIsl97gCuBUmrexRx
ctO17GKUHAu5F35I3u2iZqitt7EDs9ThfB6gOLTqyvK54DeT157qhh2oOryHQf0RyjaQ1aHkicAg
LFypkUGEctUmekSEvELVK4m8Cg0wfCH0fDtAWOkF0Q8CMdJaYg2rHy0yJbA5EVo0ETawnL5NswVO
Ju+UKe6mtPSTmXTPhHREtA45QOyOFxHJD8n0Jcsuq9aFKGqwWcYLNj8oPe24iop2wEqM0qOIrXSP
3+HRKKxbbOvfZVt/qbGkak/UAMBJoeLzEXgm+4sAIKXzZ8wosvAQ+tizwxYgO5qeZhkkZPp2rtRp
yTFTW7F7MFt34zCTIqDqXgX1WzJ429jinascZtpOc89j9/pHPNXXn3l5V/onEghysz0mqdTFypEf
FoTzpGsHVco6a6n0TEJn1UTglcKyQ1BTgyTxg/wmJ3a2HLIPDG/W4xiBAY35SflW6/1Lonk0a9hv
dMC8ITexq4xK+4nj5jmvlIWqmBSucnbWohIpC+8XaKhf/cACVMTMPoUXsggDw1oRW/5fDBmGNFz8
/7YSDec2GxNS2FwD3Tm//zfJd6VzoqGBbXZ+iYZibOehKJNfHMtYFzBGT4hDd1lNG9EEih2D65u1
C3HLm0Ro5h9poNqw8A1c2KVWSUQcDUVVXBSpZHQCyiLfc/bzd5YPTy9HA8d7Ig5hYG/1sLHPo8EO
Bx98nLbs3zrGkZ4c4AkS09iAPk+4t/6LINr6Tzn5n5dN8JzGa/f+4URBxlVkmCzgHeikrLBwDJN2
9hzEowqXZpxj56S8FyNoOV2zrIVwNQMbldRc4PtbAQ+WqgDKlQL9HYliLMEoAdZMlu4UIZ+ilgXY
5H25Anpc525a7CSL+SpKg22ZICjoMOfs9TB76YhM8LhDpAbRXZZNoTxOEylFHgw+jz9aeylwyHNa
Qb4YL1RZH33Fii1XuMzW2RKBg3ZVEe2S8Fj+FtH0iGfb/C9vmvGf9h2I8tDoDdu1PIa7/3jTXAes
UEfg2U6JDARwpX+dmFE6siSaZ7lD9dLojMVmMeUsj2Dqsi9M2nHy0sKG5eRgqWMNUl67XHkIhL6Z
xTGzrGkCG7l0QGqyjUuPSQN1sbM5hEI1fKJN+vFHzWYar53OHHdiiyTFDUEf7YgieWq6gYtquK8K
4C80peUZ+H9bEJz/PGbgj6HalS8fg8E/PVjEhiW6FwU1Ft5a30TEdPlusISbBM6AdBKEGdATpJhe
JeICMXN0nEV6isFHGWVSBC7V5P7oP1rldDKEs2bx2002S13W7esSieVcMAxifBpQGhTyohKY2W3E
bkjb2bvmacYDarRb0ECw/ihHP+uZEXnTH+mQFYNUEmwrwAdCcsEj3jsFRDAXJVU8oPBIh50DLwWc
36xDintTgGghDNSFlWPLa5sJIH5rRea+kEIsQAeAZIBHtQbto4gt+NarUH8mN9VHexSMrwnSBHJ2
bPwAXF0ZV8EAsRKBnpxPXI+9FTpuGmDmXqDE+m+uONX5zwXMMXRMKwZWLcN21H9Y9yyic2DQ9NUu
LjJWSIrVLVbmYaWbaHby/sGebDKHGtzDEK0Pti3IQe3CO9fkskXYrDfB6yg1daXUWeUiP4Zednat
wF4qBX+kRPl7pbP5z5lf/VmUam1v2u0CMEa8BkbyqfbTjxMFN7Rnm76OrrqX3t2EhSNTXuizcEGt
dGYoqMqSiviUunDOsdnepqws1yQm8XnYH0LqOE2f3pDShSRejek6c5RXAHnTIivb/tFzhnUzAcsX
jbpJOn3lVrl1zLUenBxy1yQxsh2QTEB7ZnvCAX7wva7iJ7m293t9hePssaZXtzOGFPgEBYJPEaOi
Jkc7uyrx8Vupmq1Z2jBvFDepwXeETbOTBU8qw2Y5m9GgQLeMHymIJfIOTypFGqEF99QLNg0om4Vl
UgXOSqr59zqFnFEpT2oX3CUxRoZF5nr9MxeUQVZebIUJZgUHAmQRZ4YUblWOdZ386iT3xUEZ/XLi
igQBSDNhdpNbU3bRxhLmabgI0+ZX71m/fLVcJVaLpLfzsY541ZY25ElMVFweQHa2xgDjpuJDCoOo
+CHvhZRpVnI3u+FJZBlsspA0uRgNPbQcWp/eD6FMb0GV7malahN+FkH7pejyvkL2EJ65dHKJ1s7g
qhamsu7gYvErJnYqUfRKwk40EiQu2s41UVDwSlWXrDjrtIYtJveWiMpPbhru3cAil+aPvq2V+468
46RTM4A7DON3ERpSlyaCE9LqkAI6M2TslKh0D6EzkzCUTRtmT2jvzfLagqOZRA2DUW6FqWTXuHdV
8peNJ9cvfvlyFXImHlxtxFsk9F/zCR5WZQgKaHgK4w4FAKxP5h36pYwH/1BU7PFrGg8BEz2gbu9u
0F+wlLLYsO8Bqh5vLfbkrlJRymWUf5rHtkhz1OdBFM9lVFxG6ZtoGCU3bI9h/qIp8tN+FZn+VaF5
TtwqQBMDqOa87W4UGiedRitgorzXpPyxUPjDeNiHUQ/P/JNOv6LMh20YgkkH1aQzM0oN91jaKPzj
xoiOFW+yOZWIJPL8Vw86VLgY2ZKewTWT8dc2KbRjizzNUiCZwH+5xHq/H0e33xU65EPXyexFP3VE
makOLYs2eQYHzfVE9SxSZMKLxd5yr0CFWpW+ygDQ7U/9OH1Zyai/JBO95KQ7KSFesAkTS+O8uiFo
IjbgBEw3dJwi9J4qwIsK0DLtrZyGbBOZmzys9WWvG92aHboLlxVAeptu7UaxGP+32arwBtklbdip
mgzuGinsQaSZQ5S31rMwqMHWM0YQLwmeHCSxBFXZwUhKsUmU/EAavb2qBtVYDMp01umab0Ni0EI8
qnvgTvph8qZzmJsJIaj6BSwaPG+zJD8FastkTiqCrl/lKAjosQQkAotQVp2fWgo9hgJyzQFJmnFw
HEJf5q8YG2oJWCdFV58mzdY3yNd2pWroq9A2rrZXTAeveetFZNNfQorSA9KCUS2/hCactk20LcJk
QK8olKPuVEckD8NO+JNyjJzYOVTTff6mlj+Zv8JRxxAUmzbv3kjEOsBzBIDueUK8vjNNxzsCN4lB
nRrvkfASEBoEZRpTtiJv1GI0NarHoC7OLfufXdFPD4HjxLs0JtwzIjaPf0R2TJVcWRZdVC5pI1rH
sCN4D07kdn6W87MwnJqXYdT3wkfD4hd5hfiBqL/ehXfksw1dFr1hbTO32+rBGMIkBrHWiOSU+rG3
hLaDZpOIlVxVm12Z0qfXGB6uDQ0db41C8Ohmb6JFXqdbwT5xKvtYyiLE1wr0dEMN+KWNnsygaXa9
5W4djZZKQt3JoGV48/D9T9G4GnT9x+jjZB0TQXI0RVMdh1D7FojTN9mART8sB4nIzgJA1+M6GTpt
75g5wxy6hMdeN51lHDA2ZC1+8SEoJFGHJdtXkbP4mI6IeWxz9pCGEcNTerIIIcxrTpfQ0y46FCOX
jgn6QaWOd8NLkE/awY3I2tO+2ynIaQz52haRU7ettfQQtGMDYgKQIsYysEeWhC61vrHoJoYoy3gk
JwiFEwFsfgwyyUd7jHOBHqEMlGVbmGAyObis1Fx4Ymc130eAlHfXY8tY6g7o4jQKHyIU4hQrtEDZ
jJG4QWmW19phVgAnNU6UomhQZilwG0gtwt4a7mYLF1nwdICT7h7Y6HXQmRG4KUs16c1AXv2Thvar
mU2vc3WRdWOxYk627XXGeUFT/+oC1I4u4z6U3OnNHVmmSIxaqdLPYBU02mOzocuznqXR6TBEW1D4
TGiLTV8lX2MQHGd5dq6n9hIOAHswmvgFtAnmc8oD+qjN/CxnwbRsEU1AOAaoRHZ50ELtQTMhmjBU
WU6tJPTU17lOqkYuH32QbcMYuVXqg/8DmD5X8xoN7yXcuCd5+Zw15JhfUPVXrP28CvI84+fJp/ub
1cmtl9JgEOUYWnqS/ER2k3pYqT63DRToGJsYJQ6rGktAhAnSLyZideia98G44qpPKW1zT2WPNKdI
TzUp13Q6sOIkzOFKQSRQeojpKy7alsdpkD4TEpSTdk8cl3zk2SQzBaW6uM3a/i5k5+5EGyelR5Al
/VZr+yvo6m5PJFsCrjE8V2lfbNR6M3u2ZoHwUGEjqFT2oh06+7UjcJYhpLwbZYCmpKbPmRnsb8Uw
ueTowlUHXnyIC+lB9fTdoIiHSiVr05qYVeoXdrd4Q+z+aqHczdLoPomUc5URVKtcEwnetm28A9V4
61wUKo0q1vooLsIxd/loYzSxdvMG2pFq47Z2yEsoHvusNjZdjYqrcap9OnfTpB/QU/aVX12IS6AS
DUYsETbdVTKhvXI1pcZLKhuapXTXKDH9GFV4xz5sKVqMk6Wjm2KnD/jvQ/4/6ulVjk5OzAHT71gV
yUb4dNH04WD4RsJABhdV4P/uwp66WB4RU2jQi6SMXMR6+UAR3S/mZsvgsz9xuvTd8ZptHFW/sKbt
A+Yr+Ioh16oxaJiYJ13vsxa5ijlQPeUBdZGNYcBopwmLbnarFWVTp8r7/ACB5SPoYX0w8qFZxFZ9
laYdk/WB1Va8y9pz7h/4ZFI3wgI+RX1ei+olYXSNSYbal1xnULds62EHnaJKKZdu7zyno/EglOYc
Oaig/Qqlc115VzWIENUyv7U93joPGvI6ih8sABII5OlLtta1t9IQKOE7mRGEhzm8HU3PxwPelpyr
kRtqdJ+XkGN/aG6h5++lCSwjeK2x7d+kERXrzo480jkxAUXSiuSroKEUkzndvEVUuAvPCc9uF/wo
wbnAc063+lU1/HupTAm6SThr2HdWgwMSDQvmpc95rv4ILcwNnYYUveIxZd7K6oPVBURvpARfBJlh
56VK5YK9hgRzm3pxgw7mfahZdtfIM2X2Ed6B3T7ZbrbrmvI30XkAMWmAZHR+8fWq+2Ssfjo6p0S1
4pim/i2dNl7F3gSoSPFQDuXsPrKp8A9TVe4zQ0cuZpsqG41dr3DqeL5prWBbr8LOwNzYCnNrgX/G
xRLf546Ii9IhUPx66dAIXEHPXc0/VsJx4Xfai5u4ny4sVnpQa1kvhcR6qh1ZD2iteAek268IbkQ4
4JBsyXkisTWRG/Y/a1nAB90X8c0bkk/Yy7/z0BZ0o0uc1C3RXo6fbwZtMwIYJqHJR19Y45sYmYYa
QHAbY1sWLRsc6bmrFSSNnXA20rQi9+NyS2KNbK+pyXgQ4mIF+pn/Ye88litXsiz7K2k5Rxmkw1HW
2YOrFS81GeQExgiS0Frj63s5osR7r6wzf6AmtKCIiEtcwN3POXuvPRUTpYLy18fWR5RMGAaVw2Op
j8qQXTsIgbEU8Lzd3ntajFOLA8NQNxVJG885rOccO/XSgFv61qbaf2DCghQYcN8AVEBXCmJ/4OCX
qT6zPZAQavGgJjQiD91oYLMnzWoZACz+HB2fI2B6Wv5uj5RWVR1QadZRsxv0Yy0czr2c7HtDs/E+
3wvvCr5vDysmXxloT45RYyDGEpIpTpSeSB/N2VqeO1vwZjjn2A4IxzOdtdWAKYmFYtYh/Mekq137
WTy0JSQxR7nKtLan6239mtQqm1CDDi0gVY30IzYVdsxElDxE+cEed2WoWPWRcLe2tTFb3sXFEatH
EztRDr6bkOHUaNZGTqGfDVR7y0uwY1Zc0HtvdkgAuHq4tdG+bcac3ZUVKc4oFiuSPblQrHENh4Nk
AOHoT3fGZCDAwHXRzRDLrVJ34XBhJMKscVoMokNwsJ2O0qjdYPXU8ttlwLkUuSZ5P6XlXjoNGJ5H
973Oijer1QA+zddm4EFdXLe+y7zSqcZuZ/3svPHJ04ilbm0MagsTJ9YHfIvis8AGsWsz90KMFFNy
l0Z+OenWsfB/gtWj96CbOH39w4LpmDptujHtF0jbZEKR7bRbOj5OYOP5a2R+oTd9cslSRYmefNfT
8E20CfpPN+GhK0BYpndxhEpIcmoqlMVw8SwvzpNwro6saE+eXb0tI7dpYq+T7fQ2e8Yl1uf7PiOn
CSm8SvdLlEoh31Re/LY43nCKsq+G3U/Xn29HdNtD4T611fhiQ3xzE/E0+P1NXTh7qerXjlYFqjE8
W4rr4Adasc2Uy0uNm0WFWZYXv9STmg6vYdBAu4VFQssnKhCckzbRsN8tO19c1ndNx/SYaeZOORCX
pyuxpp1dNWeZm0iXkmc74Fcp4urodWjoyNVO1fGualmel0cuUxOZZaihBkVd/9MVBoxdxLv7dHpJ
VXxzy81lxXeRo3/mHc8lYbm7XrBykm/7HqjOsXTRuuoesg+1Jcsk+KnFBVJlrvLvkbQBphNJlFCe
qG7WLr7mPC6T3uU9RGrBrD6m6VwzzK/JtOpcZhON+8SgiZ1FnZEKnZWpk9jl0F8fxzEDt03PXtO1
r97uf7T+cE87jIFDEsSb8BAJHg8A1c5yN2g1YR7Lc7H0EAB90QXHra/6k/tJdx/UmRnRZrJZJhfL
AKt1PsDNPy5eIg9r80pD1OjMcbMZZTDRSJxfwlFD0uCHu5zzML1HXqtN03CVps6aUSP/fEILiuwC
dEqhj3uAi0MjEYyBameM8yVQN2TZUTurs3RnwVOgBj1qdX4Hd5tnhIXXSFl8G85MUaCheEDtzUFo
PFhqxyMbm5Ncm96p85hVjGB4463yC8KGUL0vddIyOHouVzkO7deBc6ccafgsVkXj2Z1FzKvUmUs2
GrtYsgo47QAKPU928K1mfVGIPmWurmUf75d/i3i5eTcTGoF8s3qi8P/ONSzR8P9OkneekBSMxZla
x1n1aduRRAAOTfWARlQnS795JCpnbJhJqKkL+jOx1jntMcEtdzHew2poSehmI0ZqxsxL8rZk9R32
5h8Nxe1cec9YHxhc0MtAUW/eJGn4Y3mGKsMYdi7BR77hFtugmLayxWGiGDXKEidGArtTQtMXI61U
Bnzl5nW1z5QmBfhVb4+3hGOGejJln77TONJn6uBlpegYaBvTuE04KI2xqS7GyzLimDOgBKV4nMLn
7sshlWo12uw9vnvFl/NOfjD7Jq0L+AyMl3LAg27+HmXDXeRN2C0DY5l/E5laWWiPF/+kJtlUzZKd
kyRTkkAo4TI3yXfluIfAmxU2dYO6WaeIs32rulPq2MKMLNpMTbtbXIXqPBcpFIKVYX9VDsRFNuJY
2S61Y1rGFUNt5FO4NbWD5RZkc1lw9yOFZI65a9WDxdjn5Iz2vRkwL9O1adiRzLcZSvtgBcX3IhhA
Ys/MNG83gwVk7L2uiQNShVoEtnrdBOIdL8xBXTJWuh+6N+1UORMpby3BLXch+XJrNfxWq15MGhxq
f0DbVWCthjH9VD3IoeMMuTi42T9IQGQlLwvua5lgDdbx+qhzOqnIi0909p3jIKDWLr9C2I+0vXMS
B0j/RRf+uEwwlntzlP7TwrUAUUyAIWO2VRscCMd8T0q9U8T4d1JYGIrzXEUF/XQZzA8jPMFVBb2I
78MWoAwpTfyqQaMJxMB4Wmzc5pQQFVEi1cOUgoBTdWvT8bZ4Jf7YzoHpjpGY22I5rOCEustziY82
/FZXVP1voVVTkSlHR2Pqv3vSmU1wHb2lleOQ6kcHeXZyqJOqza9TmBqbvM4+uzS6USenOeGIxtl2
l8YRruKce4exyotu0IYh3xZdyTCszPm16jDgujQ6hDpIQH414HfM52XNINcEEEmMoCnBP0nAn3X2
63FHWxxKoKTQY5j+2xbPyWbsXEpnSS+XHLN1LWiTFiSCECRNrgZfKasgI49oyXRmvKMcDkRsfekM
PDQwJmuzZyHJvpGO0tz13WNnePRTqMBsZbh12p78KpWlCtoLNUb/S8TxXt3uy5qYxBH/XRfvlnmI
0HH9py4jJY5gyzFTDyVSfueXLDpA6tkltsNwLWXun5hpKlSr2Kge+IIskJGzo466LqgCQ5niw4ku
b+Fglso4Qy7PT2i5GDho80K3zKxtPQcXdfayXeahZTBfiXXyiZmsUfG5z1PVlMi4n5dmwtLH0Jop
QAlkPi5wjDqdVJxmg9oTP1CfsIxKL6SGttxTmBI7QSLLNLPZCFMGu+Zpttm6kwRnFgnk2DW+JxsA
UqJhPa0c5zFkAr7KtfkwttwDec7Grns9ONfk0CnMS+YWN2BuYZCI6UMOX4tL3a8S5CUe17yjVyMp
Up0yuoQ4daXs2QpmfF3eoPITEQa0VES04aHN9yzwBeDVMWQdsvyK7RrwOuEbodExR8s3avquu3Qf
e7XVDeULQQZb1VnJCvoxRnkgbAKTHaI/xMPfSwHdzs2jRWBlP5CYYvL+JEka7RfGks+4RGNqO5DN
PA5jSHmO+HagwHBF8pWQTw9jlSOgSudwldRXNepRl71NUfZhhiwRpg5+YZh11jokW6aLOEPDpBNV
W7tEyDWk4hz5+oSkzr7PlOIjHfprVZMgP5nR1ZZosOoZHVymxFOAZvXc4amkObvt2VpIZrVX6Uz3
raJLutE9MkeU5KIVksrTCS6CQ8qaQGF0SvOXy8EWbQ6ul9wFK/976jpnP7IKN4ZTQwGqXf69MXY2
PKEIuxKxXcRDZE2y6geUp43P02+n6Y/RsX4Djoz+I24bqOa8ZLd+t0wGsg6S3LXaydVMbCHvRIIB
SOXwj2o2MaBEBi0NFN7qilPJ6wJXiZLqRiv6R7VvVmjQadx3ZwhV2MhVCR8zHXINHvMmSH8VHTEU
LKHLepbH75GgKLBKtJT2a+pFez+iPyD6sVpBrr1xmb3uKPPftdDZGll5H1Zfvew+yoq5uox5z1KT
I1uEqm49uhgwreTS2EqcxEKzoEI4jJcraH70X99VdZcH3kFGhLoh1LFylWUZAAaHahoqPEBDvwb9
8s4uvbNGRnZmJD8XKEemscJlqjWNh2BVK9FH4Msnr+UE5lucwCTLuep+AUr+XjQdwxyeBhn9QHFI
c29cLW3OklHPGj/h3uvd6LCAoRal10CSQ8A+sAgH1PAvEYhoZZCQgkGj0/U7f2VXydcCFnIEO4pX
WMRaW69dbH/FTfqsAEZq29QL0LYgiz9l0dwgovxcxnWo/fZTU77OknMQ1J0StoviNiBGU5qhvkVt
2TDZDdXDR57hExbN4zIANlwmdjRokFh6RLqNtz5yvy2mDJbaAM176z+q8mkcOd4XAJkYSdLM611F
sOJ0mCmJX2dnNyLxzPWca19Lc9gUyk48ApcF9cKEBCGrw/tuNCjhiSRVAa3c+T3IT535HKaibtcj
flsvNymD0X7t9GKdNQYJNbF46ELUs+rqc3Oj62EAmbXlhTbhRWmVcC8clrPfUrsV2jXK/O0smWmS
cO7gGXHxf9UIHxFmWwCakOhG+9FO9m0sXg2TJRm16c9QSWpDo956jcmIlHMIZN8HSU1LdkX52hqy
2jDeWXuivaI1QwivUGKqShsVEgm/n72yozfV8+2zFHSARvNTtdeL5qmx0Vwv5Q0Z67jR1Bi168xP
xwap2jmfqTPiKFQ4CVXZqO4o6YLfeQOPwRpdbImUbCnfdpV9VklBbKQhcS+JytRvwmJGKmBRn9lO
dYLWyTKaux/qgYgzpGnEN63UKXoRwCUNJy13jt6q27imoMjULxqqE0BLlMFB1FkO7VhCCTGa+4Xf
lcxs15HcoZuXVIAm7D7GrVuBNLwpyFwUva/t8gnjtMnIal12GDdN8aS643PhfuZa/aGIVqpmZPDx
jKflABj7TjFFisi5zDQ9aCJzZhxtpqfeI9jSH7gI8WGykrPcsa7cZbP+tLAPU/XyPe0y6pq+rRI8
xI2i0UESyfa+hUy3OdPE/Fi6LMbIyhE2M4Vo/VzQ58d4GiEDjIid4hJOc1LykvsHqcQ8ReFbDFAQ
wVBqkR/1kurLVH2RUKrCc3lyZ0XXUzXY0nuiR3GyOL2QgvGLeFXaXvxOspxvspKYi5Jx3Sx+ZUOF
TQaJrp59T4p55NqfZjTeq7fHckSyI+JhpCxmGCC4D3k3NJpMzGwqstE73lO7esDCx4bOGE992+SI
NuLSWFXqZKUu83IiVu30pb4eXR76hVakfnqCDodanCPzUgG24BVwHifnSS0UagfHc5S0kPe6MUYk
UcZA2QguwsHLUqhtnYx6mKrhHV/ym9Ow8Gq14MANp4YrMaujtlTte1iXt2LEr6ZUnnOH4rqu5MOy
k/SofMAd6Rzlme/HJScRbtE3KMm7bM5Otk/8I79ET/hq3r2ptWbZ+x1/vloIj7boRG3ikEGxdchx
VmYQfftwMAB0R2ejhG0Y5eWPtnicLOdpIUipQ6+w5vc098448BR+0IpWcxC8tle9Cd9Kzfos7+1d
YhfOpi55Q9WpYtlsNIkbdJp2SCKlr46qqnthXhtgCSu7749xPhyxSd0i0X9pBiJacNc/5cNDmDFJ
xhLxVJmmxSARrDkHG8ag0JxyYuoyfxU1znNRV8PvbpwBE5/TO85GM7B+qyD/l2j8r4jGFuLPP2jg
Nh/tx9++8jZiIvuRff3j79ev4W9vRZ38iWj8+y/9J9HY+DfpGCbKP9tARCldsLPDV9P+4+8aRGNX
6LYubI/0DV38AWlsO/+mM3R2dF24hiXRn/4X0tjW4SB7wPkNFF2Ohzzz7//3//wa/z34Kv6DEtz8
5fO/5V1GXELeNv/4u/FXyZ50hKUqB8vRHU8K8Rdgr4H0u9f1gMOtHqS3yG7aB5/MnZj4R2T5M+ZQ
CIgkbmG19r9ZXILDrAZmf7ho//Gq/vQqFDj5jypb9SqkZ+hcJq4Fvcg/q2z7RtcAjxk4aVKvQjvt
P7L8okuYjKsz006YsvqGSn3dhxhDAkPbBk77TRhguA9pl9ERw1L4z1+S+VfWMy/JBnAOTNm1Tc+S
f7kwtWaZGP71/EhCQo8IX2PsDNSfHq/7mbWxfkf81wH9dru3rOCn7dDe6BwhNgaNfeSbD37u0u/L
h474I3RnCQGG1CJzss51uvuurg370qqAYRZED0jwyJvCJZdyaA6DaRCmE4zP//w3Mv6qBOQ3ctAH
MjLjhlKU/D9f5ErTCShqauwd3qyfLXc0tjIs6m2JNcwqPftgKodKk4zmwShtoi6ZVVprUXAukmP+
FBWueZub8tU3de9fwav/Cl9Wr40bHWIIua/SVff7H2XWbdPG9YCy6NgGw4M/CHo9enosdDHBP+bg
3nhhsZ6s6g1uaAu2nzODOVTHVIRY8qG73GbabaBP//J1/Y8bUxg8hLwqW6iwHOcvgt5Y10YQn7V3
sBP0mbm7tnTAD2h6cN7hQmqdlqCcFl4tTnTkKsMLNABa23k1IvJEMJ1Rbf3zt9FRb9OfnhXX0RHY
mg7yYtszpXrJf1CkT40BmI/96mDFtCKd2NfOnLG2uik1wrOj+jH1b0jYC+6rIY2fckNsJ0CnKMZE
tMvqnrLCL8cr6ZfMZHqt2/Qg8k+4eY95MeuvBFsyS/Prm5l0EzqZAFmcxH4S02hQYOonu0OKZcT1
jTHextJxjqNWYJotTUJBRo3ArtHagrv8iXcEoZ3mjbumKC524/ZUds3RsYq3EKvealQ7fxobB0tr
rtZQa7uiIK+gzjdymr6jmPMgU6yOES0cLLQ1GGO6cdyStYjf0UOvNuRDv5lM+fTPLy9Np//xnNCK
Q6hh8Nzrnm7af7nAeYadH0dwdzAZAgozw+oY+OcKefHZJJvjGFcMTJJK9nejDyMvt+fznNB3jmlj
ax2SKdEifM8NLTijMf2qya3bTWiHNlP3OYQFvzuqVsaqs38OffdXSe4ewayTx/U1N6xKFLOuVr75
bQIFU3pUgmazRyzlnlAW3SXSfPIm1Oxh4+pXrebD8qdElRWt6O56T1Rri/gz5I1GCL+ED2noXQ2f
VNwBcOS2E8XZbfIH3sbumrbjeGhax3jq7Xy6D/1brNzdHSkyBv6g2XiaMSYmTR3eMoVhTDrpmopO
BbcQECBX0ABos3gPxpKcJDwYVIlkooVBkR/JSj3adHNvWq9Mbkzn50SXbTOS/XFjwqvdzZzqjmxw
yG3orvFwA1Q16+RARWJfxBBs4ktiFO1FSF59W9F8BMC6zswguM/i1wnM/YGtrVmFxjydiUeHfwJ5
TZumKzLoO+lU2oZ0FLkxzNyDVVfVR9sp3FOqU/8YRWkc2djjTUuoB5RaMiUMBeAQYdRcushDKjlP
Jy20R1Sp5S7NOuuQNP5H3vfPhPHI0/IeiTSs11VoEQ0/0BW3LP3NQcV1CipFQBsc5xK3xdHKUPKj
ZNy6Gp1DdlUFwYnuUTueszYjV8dIontf66N7nYR7xlAV5tqi2gOpMx4J+PNZmaWKQbd31EHBxSn5
HYEnTddB424xka6tunS6mMj+sO/a1b0novhYWLW+78r2PWoDtLWjkdMj7mjfQFryEmckt0AOa2ti
l4+1INvK3jb5T9L4YqsPDWPSgz+Eiufj7zyUO+uwMFhm5fgQD3l+gmcRwXgKAyaDNgSjDtltjtz5
2IO5uivySL/zAeZFURwdq6n7GGucGV2mjXd9m714YKBmMr8PszFaD7ZeabfRoGAUfGbZ+lM+j1xk
o/Bup4kOMg6pk5OSShl47u3ywQnq6OghEuYUz9cYNMvf30gcfo8WjOB2+VqIq5yCl8FGZhYzIll+
mOQJgnJkjggioxDN1DwdZW9wjxUquE+zWR55SEK8y3w6VSymtRWqOG+xX75k63kY4OM8NRbprDQe
IM/DvnpMgAXvg8TW1yww2sPyQY8dOq3TfNXVT+As7w6phJBilTTTLXG3fGhNLig2mV/LZ1ktUVey
0lHAsjY3PUjOKEwflw8jmQFydvPdxKK9ajrIyiiUsOS4rb2tmcmc5rEq77x0oFk6epD5iIhkg50v
Wpmf4s7yXoyIgTzmh+HRQhVpEJ1GYKl7wFcz0caN0aKIptu2HbUbKA+Eck3SEUJoAtr1q/INz846
Ep9DlETP7cRNrPfktafOi+HQbJdF5iJhgISCOgVFoTn+SovOuwOJlbrmu8ys/q6HaNJNL51oz7bo
GN2F9UHE1J550B8ICmVQR7ZrjNvqjOrzOPJcQKixV6Q6pUcndbArDq1DOqNzwc3mrSK3RtVuMzwI
6P+tJ0mKoVdh3k0zBv7BAAGjjxPjqJfRt8nStvPKwWblYkab0qHf1KZE87BfMg4Q/DILHP37MM3e
W6sDL8jiC/SLErru5LXQ2hBjy0DDiZADvYzhlk3mc9wKYgNIBb0TYX4f6cOTP2piOwSeRN+uxMYG
rIKUlA6yP4MbQkS731cztWftOOfwEhyTBn/CuCeKX52ua+/0FnpChTpjWZ9mqJ1PE/dy3fyQulbe
s1Nh3p+HswfHHaLC+Oguw2/oJ9Qh+znlqxzdcRVbY3kahvHdbggxs6Pm2pmIGLqBRQJb3saePVB2
5YCgLMbKLiXoFQsvMP/AG6HrjzRc7Qu+Ho/ZjFXsE0S3+jh4W92LtFOF2c8gEcoLjezM+3cng2g4
t4F755YzzgsGLttqSrQ10qqDk2Jo0Ay57jgK73Of1rQtfcFBA00B9nc0WVFQkPBB1CJzvp+6ltec
V2E5xPTSiHErzjGBIfxUG15Gyzi3IfJyFUxt5PPV6PpzXsTa6zwfJqCrG+IuJ3q3aXKwovI6d4w1
KMjSvVvlEaHw4Wkepl2Y9K9RQddFjv6TjudTDatxzk8ozEPotK2hvQRdgPptLPZe17ubyQnmO1nd
105snPwmUkyjseS/N2eURpKNtZ/PcqyTYzjRURkHOOt6JsXJI+cOljdawHA4JlXmnEqJD7QM2FnJ
9PYuoToHZNpubJ36JNCdnOamBxcc5HHxS5cFhrqhjA9WV95UqVlcde8rZHZ78n3rB4caIlad+iuK
C21d6cI6aq13a3SMehyoK9tcZCjh0xgCj2uND8KejTOKFrZjCTFtNhN3r7djfVd3frbqc2F/4OMt
3yI3fOmTwTlZDcFkg11GG6yuGooOyyIjJKjRG59qUStKWepAvyXrXId4VvWQdRDz5w1IEq3JDnki
7ow4K/aatylLBiqVxxyFoY1Ez4pKVLp+fVxevEZS+33ZeTdFUGonbHtweiZcUm0X6TdehuA+yIxd
6D31fVWzDPTREfMNu7+0w4MTxW9VOGk3jL3AInJlYTAT8xgi90JrgpQb75EXdxCGOaNWXW8dPKu6
TWsMQSN89EYjW7ov+0M/fmEQKm6GgkwrPDff5SyZGgds4LFTIvyvjkZcabslEi4tLOvEpkYCI2/e
2jNIHCNDvlqFietumoalsPPHVxPgKEM/foUkyrJNAoTkaMbcTSpWroU8h6neqPbcQUerQ5/vzbFF
fRu0jFZxHQ+JQ2+vZe8JPG/HROkC23Pr+6V2SXuFuajpPKJ83XKbmJsWzUssvlDYzHdhuzUj1z2a
uCf2NZiP1J7kqUMZsgojCbqXXgXgZ+asJJA+AV1GrC23QVlX54EUFLRST3WnBgyMJceuePXnody1
gJNNEvnIHvCxSlUIcvLKWrFu1DspZPzcTfp3zRQZcaUbP9TYNLpmsj76XiPum+nMztCgGIbYkNC/
9uUZrbn1lNIj3ICPYGtqY4jBLmdTK4sPWjhio1afdl0/XthZuMQYwsOWPap3kvGxy7JjonnbvhrE
jcwhe5QAflbpJPwbjqkmBKIk+2GAj9OGuP9CN3Gk93Aja+zepu0lCAVycTal55w9CONII02STw0e
EL4Cy0OcpQnBloxLvAEpYDTuOL5TLn+rK89179GyJ1yJSBIMOTXQ0g3M9nKdZy2UEZfJLFAybWvX
Jp9q/id+oHQ3DKW+i5zsvaYgOzPCCC7Ln5YPbogwe9DdjuFJgXC90jHueZgbUT3Yp+VHgHKexqrV
9uPsfbutGW16fbpqTmydhCbM3x/ylHev6is87707r1zKL3raq3jj6EV6K+nf61U87TT9Spe7uLer
uzEV4g5tJJJPv3zQU9M5VHRwyDGZyoflax1CnXVQ93LflBb0OV0pM6awfijQb8q2re6Wz3zDNE6k
kcaMHfhmcHAQM+24jVG4iSzaCkmqKreMdZ8I07qfkqgg0QOBezhPHfK/Nj5W1hSSE2yMVx1peKcH
1WPA/8G28eAaMjgVU5VhYeHl1LVRXaSXPBv+4F6MFgOSPbgoYYkH1YPQeGgTQ38IBdHTDS8QMxHQ
10GnAjODLa0p5hadenxkvjVLqJ9mUFwk6+/a8Zxi5WhEGTaEa5NRop8GMIbIFNTnbkk72SVMfSNR
58QUSGdC6JhrZum0xk04n4hOfLA6We9na8SOFQK17TnYdcM4n5YPRSo7RiH/9Xk4TSHP2zhvTa4z
W+YkviKjmWDNHoRbMZiunPu0BGJMuFNx5lzOKA2keJaV3oa/ERNVFdR7sHtX0ycbxIycH5o+8zjg
cN1wbjiOuQDvE8l02wXZxezSH3Uhfvq1HgCjrA+6R253lkVkNegRb2xwrw/x1Zuja11TjrTmEye8
Q2x01xEZ62oybP7tDM3VYKWXll1AOoO2iqfxHbtKsq7M+FXTbeb9OniVOHoSOaVXbR0tzmhAMux1
0zL4rDPvlzPbH+7sHgbZP2t5iCZtfst0AJ+CsJp18BSWfgTyJy72sDCpACUT4aEhNaoBh2a39xxO
XkO1w6T2sMcv3TAT3JTVwTTiYwDeug7vEia5+9bnhGs2ASRUiEw+oCTWiuCi2dNxgPDTVP1Jb/SP
onvgnI+MvmJYhuGf+JTaNY6x5Ztrpx8PPX6UfdrDbCXWlAx3IzpHOhmwuuy+bM3toIwlH2PCWFl3
5atZiPbIBA3CO9ixIBVHWm3rqYfQTU/p5KrlcvmA6UrUoQCD5X0R/Y4Jpmv2lSWOBhrFrW0799BA
0S7WydossKNpeSnJsdF3A+IVfHYAIWFlHWKhPWgWyR9F1bvbsUh/ku3NIV61dzI0J4l8AYGibX0h
0RY0I4nT0+whEkCKVMDzBK4YorGgHCoy49vnUuM5yTezpsJPYEKTMVF9JG9WXGZ3pU60ZlCNGSq7
cJWXc/vJwnHLMkTenGV6t1LD0ZkPbnVANPY9IP1a+7Fj7ozRc14CYV29yjkC+fXogArjBB+cFDgv
tJ6FV/6oO6WYLimBbc9ntOoN8cVEiNpUpXufuOr0lddI0orylbfkRkv9l7rqIzxv1YfoIKugl5r3
zeBEa9Gn/joKE6Y+rCEU7cnZZjIICwSJ2uRa4VVLPQwxZn1tk9TdNa320rP85BFVezz1clsSELOT
flkDQCCMxa/98NCmmrefdZhY1w4R+L5xy/I+iugY1pB+OlgxtnBdinJBwIIBILPws0sPXYFi6Vk3
Wv2iD1ZJTHWrxDUVF/E//WdlTSa5k9bV2tD0HhB0+57TOFoNsjkV5hjuWPdYvxz91lJQRTLq7nJN
3Mn4SF6m/lESfLyeA9cGIONNh1jP3yvOUvukl/f6DMXDNyMkZwYKYoxPoCY9Z4eyqt2muDV0F55B
jH2uJIa9qKJH9N4bDX3khXcN7ReI+LOve+5WJrSU8Zlv3G4WZzvh6QczlVQ7o3dbpPvsG4FmPnsK
WMRB4VIkAWIjNA1KL3gvxeA/F3G+K8rpxfUslSNqDqTydETuhHVBwAvMDWNI7sHbs26NpOcaZIQa
mDAj7BegcOHkIepEkBhUt33RXBMtK9dhzPeTiTNtpPs+ZVF1GJqKhLycgSW9CViz2KYL+P1BOVon
A4H6SSBkAoIzP0tHlifVup5htvLHxiDYGWmMtYra8l122I1H/anIvZ2G+D1jFZLGqWRafwpLasrS
tTdp9VPO6c+YBgUKKH/MV73pyNPyOdlSKFQjXI5RWZxKxaxfwPX/DcK3jRn92f/3234pitN///Tg
es1uGsJHaargsmFd9eLNTdBOEVdhiq3Q7F025cmBKBzvUKsfoDN1mguJScuBZ+gRWdwCtjwtH3r8
g7vpM6QGt/T1yGHt4qdddEw16FbilsSBatdF/T2s50viQdLOM4uUwDL7mLIRObPV4H1BgXCazdsm
I56AWhfeZgLVxRDhsAuCeH7wqwwWuo+30hiCe3dfN372GLn9c61L8l2bKAcwg+xrRHqNwsc8T8a8
wUziDe5jVzNW8Xr5qo9Z8eT5UwFxgySmAPprPxy1QiSnwZLTNZyiauO4WoPesCRvDBdp1acnXye0
JWhJZBqajk7GlB9nTNB0tNvMXGkjHhTChgHxBfbjyMJFkgQcrfmTN9tlydacI3YRvHQIFTZRCdl7
aL3rEKoMdE+UFIqArWZ247opqAAne9OTCbMOUzUVJ/351omR3BB3fSZGY+9xJ280Pff4KSTYFp7T
td5sTTknP0SW1WefFBNEcA2h98zLLkmaXy0DqlfpyUWULI9pG/T3ngbugvFD+wvjyt7FfdLPrf3o
umGx5xHI4dCH+UuR++c8j7WPzqd7R95gfx2zML2yRVMoef225DD+EZT0eLpoXbij/dYHeJuwkH5l
EHd6yHEma8xtCnL8kgcE8mIEPFR2I35muYWjtnV4X3Ua6WkXPqBmoDPY0eSloHY3RdAkR1MbrI2b
2fOBaO55P+csHZOVWuwtbUNrbt4AyYz3ejXuaXE0p4b86FUbdgIwSpDSDyTuTxOddnFrDSps4+G4
IXvFqhrg6THZ4hUxJ4Gb3yZGbyAUF6eAhgJnFG86O1Rwk1WEj3Xrd5jdSxxTjOO6rHWvrWkRhZah
Wq7tDkTjlD+F1Aj4raiCA2XMjGVfAEJv1wLX2KbjZH4/BmCwHdgVNZH3uiZ+1bKZjs47rrv2ihnY
GEcNBLVOUpG1wP8V3w7g9a4ue/dmqKFqxHmEFh99AX7WM9PJ4siaCRs87u7NTHwkgJFCG+0DwJjx
LoZusjZDNiljBFQmuoeuYTNuAsjso5w/myoj2dBHi6nRXIW8gNFI6Axw6zrcxTUwBneMmhtL4nGL
B9AfGkCIAYPaoeumtzBsOaLD37subSnPsfaMjcSDoX/ARC13eUH4dd/KH6LE/BKWoXVKIwIGp7Lc
dabJPTbiRkqC+SWa0JmY0/DIuzUdRe4pRGYPtQ0VxspVnl446uY+CfR5Z3CDsUTgJsDqPSd0h5uC
n0ew/Oq1aE17xkjVpHc4WNsLbU7nMhpvbpfd5k5T34dz3tGBDtobLcPHZLOl1QOOb2d6m7zh6uWe
fgmSdutweU9TlP9IZ0lCvRCgaGNxRXH0GuRacddV/sUN0c9Zg4A6ODKySSZx65GpuE5MgQc5aG5n
WtuBy8TGHrpoNwO/PbdR9zCLhE6681lZ4xb5ZoxRWOOwHdvTtrEQQvlADbxKk/+PvfNYkhvZsu2/
vDmuAQ49eJPQMnUGxQSWTCahtUN+fS8HbzerWNeqrN/4DRgWmSRDAA6H+zl7r836ON92g+nuHbSb
CE7luz5MESxnO960PQng/QG8RIxxbOxAb/eLTcndgiYYas/em1NjbvSqirZL5QDhv7MJJOYhPywO
jTsUxz6FrBmTPHyYUg6HZVmo2Dz3S/M6MSnbgbyfRN+cpj59Dkf0p8lUCaBCxsapkWyOk2+jS6rK
K2EJhs8u0hfCIfYn3kUTG8+Igt4AIGY/t2z/KRVXn5jtWYXryW4mi/OrnI9TDKvOtOI7R6PXzCJJ
QXCaQL8n/o8lLp2nh6hlOjQbqV2SRuNFRfgw2BQDMIBcPSswDl2Lj9ZgE0II2ci4mDl+LGydc1R6
3bkr/ddh9GviMEg8MJrCfHWtacPEw3+qpL2Jgs7v6agk4owB/qM3M2dXZYl2KrqnePS6z0Rbfgal
gEWjmIt9ZHCKrcwy9lUzRwQWRiTR0Z+fSMV8NBLH3JcuvJ9B1/s70IOrirTJAI3aBR+1e/TH8mYZ
SaS8NIiZC7iCWYUIbMrbkEGopY/kGJgo35A1CTMJ9nqEUylc96N7iNn/n1sZ4f/xJ+dcsmYMJIUj
UDZyzw63vtqa3p3GiKqpXRpXHC03wlW6A3PVjVYF7NairNvdqJYWRkPDV3gt9SXB6BNela/9aUDu
KwcIOr7C3HVhSuEElEDPrfdkIek9VQDr9lY8QUCMq4upHmLBjNyE3TmAJLOrdGR8HW2pExrfq0/o
0MuQZ6QJJRAStfpMJTU/h+hdUYZqP7IACVPbBdWLaXn9vZame9v7otuT/dKi+XqZKfpj/CU/uZdX
NzOai91B+xkwohpzgtbU5gbgs0+UU2XfQSagn4fZZhNQODvnSOTOUZjhbCDhAV4+ZKJRE2wQ8/GK
uXSGioXZMbOdDrhIGH84SZ3twIxbJ0fPvCNojTzEUhwbCTFNbgqTYkFuYIngaYNP4RSnAIgCShYr
p2XC4AOOp6KlK4BBztiNfUgoIQBcdORaiJCLulAz1EFzqLq23gS9PZIgO4oVnPJuO4sgFNwRq+EO
26qxSzIa8X0hX4UZD4diCJKJjjYtpoy8kisi1tlnSk6xsDd1095L9bBMOxlXMDqU9OCO9zQtWavX
0ivuXNWmtkajvdrjvQjt6OAlzPBJgahnwmJwH6lnbqx9pCWbblAhzmHIDHqjPq6AJuN3QXF1yr69
WEm291jGnvFZ2NtqTrNjlOTsFCDKFI3LDtQ3X4sm4zZp6Wi7rSDhzh0610GOyWHI9WsKb8Jvi/zs
4+M9ougj+Sao5q3p43ydmJv3WTm/Ra6JxN3L/efOiMlrafQvAShYmJ9OsdVn4wEWZ7fOc5IcHA4k
joe62FtNqZ2UaByJfLRJB/9cFXahuubuzSdlivX+ydXN8AUyDwW7cTqHdgdRJcFUgMjnfYqsZj8F
5bDVInGO6Bt9GfUQtql0Vg1L0jujCoOrNeIEr+1+a1FAOfUs9TB7Gd/SAQJxnNM9YBFaeFT/8k5r
6G0KKjv73hT2Kq9b/wUp5d6P5Hpg7XoZSTXQ+lycoPHU97Ve3lOix7Yiqjc0hx922L3bZVGSJt1O
LxXlaUoLL3FlxgcsavlqGQ/LyADjhHRTl1tMW+VGkEN7zEKH6zyMGfEtNsymVuFAiAXawmoeC3am
UwRnVTcnua4pldGH+tpH0lgb3DcAyRbNJUyMFxrg+iYr6Of07N12VLbY9tHuROffPvVpDpmspFKR
QE5d9U053sBxfmgtlvUEmsKedaZ4nTtWrcUs5v0yCZslXaXYY01nj/J9QJZyzZtW3099XW6mgs5m
kwht3yFQvs6te4vAh7wUum9dI1Pc0voRF2f47MDnf/EVqpnsOgPcBszaydebkzVUBDch3uD2pR5M
ZE0/n80TkQHLj9GkTLsxMvTcltwSSA8+mlip53XaZQq2yUNRDJ+MJs02IxIMS2WXdUt2mZ7p//00
pa19HKYrxebytDzYaqfmq23X8kzvYuUPkhTAueSBt3pmAVCFYjLlEpecrZ/Pi9ghDagxExuJQnYM
Ysg/xWD8+8H3Yhe8XH02ZK0fW7P7nkrypKDQ8QLAk4qTVFliyzMsCQ5zuPMpcVUOSU/RDM6Hejqq
p3Eo+KAus1FE0uuGvjIsE25ap1k9LD/+erAxTSJ6plcb2ykcPPUCywv+fKn/+V1j+TDsSFXL2YDB
mEizYGuPw235Z+nyu+UFUr3kcywf4bcXTCvEWYgZbzU10lPpDJwIxLz16efP6pdhhG9kQJSB58Vs
115WFGTFsMmndweWQz379WMQaSxU8QP+9vvl8P/2u18//vr/Jm0eklX/55WxfCOg9wpg5OoERr/O
4vKzRqwKDJQ2PDH4dRqXsXUigt7CwoMXATJ3jiDDT/fD4PmUDp+Xf6BZ33y8AMfRHStU5CrhbHld
dy4YHcvTAFw4nWH+ZnlmRF671RP5/utXy+899c+WZ63vtfvJLY+/Xm75/c/XLEcKf1aFfo6sGgnf
h7190jr/frb8uPxFB8RjlaWdBWj12af5eZRVRAW3d7Ktr3FFgXJqT6yLEEebxGKpcREtY+zXac3S
Xa8uquVKGuMOFKl66NWD5UwpXZI4Inp2GE9wZ8aToDxPUY8ffz0sv8ujmZ2hRtU8lQRAS0LUtssX
CRMukuVhcptwC8Z2RC7iFa9+0iN1Qi+Q2TSQ0bkA9UHXBOvGTJud61Sgs2PKfb6OPTd396Zvo9jy
XjSvg/YbOPskL0Zu0c4OlfX3PI5ejaJ4gksG3W6EIM3NgNK5hsLbQHYw7VmgibNns8U3UmM9scMj
VqR/zWJxn4vE24kp/e757HdohL86JW+YS9VZ5JrWivKTN5nHvmitdRFE4b41zavFcCMVCqFeSEox
VdCbqO17KZLwElrhLppVsTkOLkHqRCeXD7gaVrDKv1GLo1dOY3SFACytAs4ML4gmY0UK8bSVAdX/
qbaobsptlGU5opbUOQaOeQ0sq1mZ3XVUveFOgnNwEqDg/tma2mBNta6XNT1SEMR2232ysuaBitm+
C14N7MObaPLeK/uTdEBXldI/tmH6zmy9oQnI9wkBd2pE4CT19D4DKdIs+IqCxqw34U4IK/tVDLhH
yDVo8wTTlXz3wMqsJt8F7m3QLyDXBI7aRAcnEmwWuI3HeAkjuyvWcYcvRgsIBaMGdAXh/rWOaxDq
XWZgChmPJWKLhM5Nn7O3DIKH2KOfGE4s5QsrWLkV1AB/Y2YW0R0839CSEWA6+qMlNaW1F/jMSxDJ
feY9ZxlxdiZHrmUndgJOdtTCDgRAO0UQNDL6577xpYTI67PNMnOW+FUT7No+eIzlXVFO5rbMU2gd
Hehb1jUbaYIxnHdZ60ELKEIagRjuLNPYB4htVmNdE4NkUZUUIr76jfk8SeGvA0d2a7QRT5Sornx3
XNQTWBzEVMnOJbN7bHwDiM8MPcQpblydPwy5gbRA/7Slwc0C/2iFDC7DEAQ2WPQwzGg/93gQnU7/
xgai5ZIVBpC80AA8U4Tlhrr8atwFsvo0SbOgJh1/iys4Q2iiNygkMT7ZLmaz3HiaXPt74AQbezjB
PYD1JTnGXYO7KwBTQRMlD/bNCPkDkddaR7kD+QgWkozk+CqyTuxGTZu2rJLFvogKfdPUZX9IwtFf
W5G0XkbQqPmgF+fZj1AD5Ln9MheYhuiq72a1bVh+FYJAaMByPunFhJ1ktP1tW89fRCDsaz5L9+gm
CxiMcsEcCrKY7FF5baKaDnqg7+grIui0g5cRdfHRZ5O4KuuCC9SMXYoHtoHcBzN0oLJWrap4tJxi
fo7IVS8beBPaFLDi0Rk2Pho/dC3olUzaaFQm2v5lHKfkrq+SV24U/cvyIMfTOLb6cwI4KeCVktr8
Xnumzx4rGF5cq6Har4fcCucPsGzdSRCy8xCrlIIh35lVIJirMv/gurO6TLT4KYww7lrmBc/wyuvt
/lwT73C2AFhgvn0ypek+jUZMFNTcP+idgLDavINv8fmriVo1JOl7x5IA0ODiHz0jNZk1GsQ2pTFu
YJJjWfSbfWm1ZM+xs+uJTzoj/H5jvZPuEsqI1P3GmOWiNVzc5AYimjy1Ymi2QUtunBiIysslgB78
X4bns3SqWBZm+rV2POtqi8m6FgK54oiuYedok8OVTB4AVeyMsr+7JtXPuFiG9Vj3cKE1Jxy3lKsA
KGqfzLF3rqb0cGqBpyNeKt7kObEJOCUIvY+lUqvn0RZ9+MeUQZrUqO1JyvNRIPNXZzhPc+s/27j0
sRN/yo1puEDFqq6JZjwtqpu6oSoZl/opnJtD7/D2f68sNpRj4E/CbQ/VFaxn3ByGo4vfrRZzLxI/
ds3qkBpeehh6mt4yDzQCKGBgIlp8HvO22TSQh20l7hgdol3+/iOIv7g9PM9jQtUN29BpBC608z9o
x/0gkl2CoB/sO3KnoBP3bsgMAEA/hu7nfckE63MEASSKln10Z/nh2he5QbBHCWqhNkmwoXB4VmJT
vTfy+94LXyTN5SPbVf1OqUCXatQ/fGoluP7twHlYzHBPoMO3UL3/WfGOmyEzkxKXX+pLZ5vZJI6F
fXBngKbcIl4AgdUTc6QgjL0zRXu2TemX2TwYVvotHqZL0Fr+27glMDT65gj9VlLMofhjfyBQsS3m
L5bAVGMe2pI4sDyO59M/fP6/mBs46r7AReD5Dl9jEZz/4ahPbYJnxnBKpjoiPjBFl5tYtnwJu6HJ
NulHVBnFGslTv5sz9/MCNzOsayJ9uS1FaW3R9l8GD4Jq0kDD9j77qgJSJ9UXrryHZKyq/ViVw7rN
I0CbiXVnyaz7iTb//xawl6nCyPXGKq/YxK1s4nf5JzeXblvmH873Xyxg17e2fXuPuvZDyvY//M9/
+8Ac/18+jDusTZbr2IvX679tYOa/WLVhWGZuEJZYzE8Fpd3o//4fS/yLoeO6SKUcxJ+WiRekxRKt
/sr4l8Ay5SMYMAnZwj72v7GB/cXsBCSZBq1Jg5dGj+7/Zr/xzYm05kqrDnoz3JWWvgkaavNRZe40
r8Rp6JEk+oeD9PDz6v2j5es/vaPAWWPiSDJpkP/2jtw/8E2MMBqGLc1UhCte9Sqcy2BR/B0CCj9/
/3Z/8XTwBXkj39Qtl02Fpy7RP1yCdPgIy6JTcTCynZWVZKm4043a1huCgNv/+q0IihCWbvOGOu/2
57fqqWRipp+rgwLOpFn6IyC2IDZpjoff/v6d/jqvGLyTrZyFjIG/nDXpRHMb2cyLgUbxxvdUuTUC
xZSyEfuH42cw5n+bgw3PMXys0r6Neez3OSxE2AEvjW/FDotENlO/eXWzocV9HvVOlS50yuze0Wgk
dY+p3oHGwzZTU/gsrn//rX/PWOAO5jlC+IKzaTjW7/4nFz44stahOvi+ttPT4Op0Ki1zvBnadCO3
5Qmp5UdAvvTfv+1fbUHqfU3uQa4niHb43QqmGXZpuvhGDoaWHhNdHgXNqKQcnmo5omzUMD+El6SY
b4lXQxzR4rfGaoDNDVw/VgOIynNeEid9+X/5WJZpm77rWg5BZX8ebk5TdrhpiuogrRYqUGajDePd
pDnAAfTkd+z8XYMmUyZwNXQoaLLMkNjl9Qrl2LNHz38ClTA44dvff7D/eJpIg2B64t7N9PLnzzV3
7CVjIkQOAGepifeCIMIOx9bEynCwuCLgbLpCfqlEWf/D3PJXU6s6VX94b7UM+sPVzt3YwtmWVQfg
Dvd0pGi2g0lbhTRgRTPeRp0Wq56Mh8FxvsUxxexA/sNo+Q/zzZ8+wW9nZUjziJINn2COgEYId7w5
Y/K2+AsSpoS/P9RCN/56tH3Pwtfp+4TGY1pVn+cP3xgZke3l5KceSr3aQeE9s1z/MegKdspCDVpf
vif9sM/i104GlB4iDVyzNzzZjXmQfg/4Vp/OyMt/TNl09gPGjqn5J2R0u6rVb1UYr/20vwv17sky
u6cy2Y12+Uk56/04eXMMQhzoWd7mbOcTAViF+w69AiHPvI76950qB/XQEIZyzz75eZqIUyyByLTe
Bb71uaZRj2eef4QlQ6dMcVfMTY0IzmCs2ECAerUDiCmYD0+W5Rx7ASzTiA5E8uY0h8E6635xXQBw
mgVasJ7e6Ps+xFRCtNCkcEadwOczFjoJAGnxIN0RXVEEqZz2gqm4T8e8Dg9TYO5Yq92owR6s9nva
JW9IJc+pGbKT93cQXADSD/1W+MkPRQlRABU1noTPECZLHU1Q8Wja7TsGCiiKHBk9JWY0Eu2uGsAI
jeJdw1u50lW+RhTvheteW0RLq4HvZYx0ZMb+JZNKjUCyGMdzmTykM54JWof00lTaepzyNxpRN6vh
AGF2uw2q7jRM05MRg1/Qu7dB48t5c8eCni5fLyMwcYwDhClyzSYPwIrLaSnHgq5miXSfCUwd/sAG
+5CmW1FqL7YEH6GV+Y8mb3d+A9TWxSQA1HtlTUgMkkg/B331To9jZVHHIIKaqcee9Vsf93eIFUev
IgzIG27RwH1CzOTM+syLlX+qI+MeCuywCiw+SeDNj6NJEBU3Yd/rn3yyJNn1qz4i/9/Hb/KYtsQU
O1X4huINtH5QQ0L9XvdKHpG9qbcoZmAJgxpocbdT74fe4GtL/8bXsjdSxc62OlIsfu7GihT2VL9p
A0wOyERpSYR6kr/1LoBgc7zVNVoE/LpeGT6aJRUVaKVPidegHZaMqdCWsDS7xzQveXGzBcnsMz4t
1EpQQi59oeM58iIMTRntP5YXM59oXURyV1cxuow6UVmTwPGn+t4J+w8v5u2EyclqHH/a1+ld+ZHT
Jn+wXRmsZeHgfmsvy6d3U77faPRP6r6b1C1BM2+CvKy5rt8GcgSGybos+ogRkuPaAhiBv/KmhvKg
bs6m7tyRV9CsoOYh1+XcxEyge4vYMBH0N7NJql3blO0xTaZXI6YtZI18ti6LcH3BlmHCcoKm2tV6
MDI+KBeFZnK/DEd40T8SdeHOilfRaNlnU6DhkgXyOpe3XqYSpckZHPD6GddKeWC6XYXtcDMj7lNI
+UhwCmo2+2x8wxJBruNHb7JnHWGlJRcnVfVpem5n1oTLtNWrW32kgJYjQ6ii+TuiVMc+MN0MdaIA
GOvvwO362EXaiP0G0OfTukujH26JzSYjXRLcaIg3JX11m/RNQ8Ncx/KrDbd64hroGS5GCOBYQ2qg
6+Pe6bhlsb9FleCRG4dfzNwv/8Dv9iEgSd6gvwH3SCE887HYt3PITd7K4F0C7kMbYAJ3rVdjgZoI
ppaXCmI7GvzGtciubMaz3sTahmTXq46bDcuH1u0H/WCjwRobFwSYGY94PZi3NULodmhJCeDpaKSN
4gYPnavLYceuZkyKhxNELq70n2B2A59hJQ1/C3RpU9ZBtgmusx3aF7C1IA3Br23hL3mlRUFPtOCC
o+FkmvXRlcyibaVuk6WyFwL1RjukvXBtUet1tN2kATYRsr0CWW6BZheosivrOWLvimquUsKH5HUM
e2L2CivfIrejlWno20TjusoijpUzTLeFvb4MyGXxgg34h7od6Hn2AxH0QUMFBRLyJiU2mknq3+uA
QlpUUFY1HofAP0/4hmGolRuky3L98xRNksjqfD/m4WkZ/J0y5HsnU2GQtJgBVSTFm2Gk09bI4Py0
oLummnBFm2EdjT2th6n76MD/bO3SoXrmIwVH/mj4ZrGLoQYhEAerM3YBSL2wea1RtO3DNt55gHWl
r7kUNY1vTtfaFMdRFxt+So9KUixGgCBwbzHmzVDb1zC+OIEQLG2hAbclVzCuZsKZR5TSjRme3IHL
B9AAM0wgNz0ZLqsumanWltVGTPMhwSnL8GynTY0cnMAI/xjjzltFkjQV5UDhQhawEstrUdEl9nqW
7d70UXvyTnTMWxP3TChHH44OnymvOUg9Js+Kxi9tsLHamTZv1jOZ14kJuynut4RWwTZV566EhoEk
n5BA60bE3z2e7nIjcwpopi/eUroFGzJ4NDIoaoJdgC5GGafddY03/uOdsKC1Fu5wsCzVY4FqxZQ1
vvuJzSbJJxBrohfkp/DNqwy4R2lHIWRN9hc43TZWLulfqLVs0EXJuvsYdUKGBm9dkvWkfBdPhXRu
Bb7XNdqfZwokj0LN5bZzN+vovuluiHU4mJ/dQqIkUlOQ3SFmTYx8i6uAa1mgda/eq9a+ASj7yEYu
Wyrhr+7g6pu5oH9rzjSfyxjlc4Zxhw8zI5n18COxPdhZVX5ioyk3phWSMA7vTHbdJfSEvcGF/SKd
Kt66gew2ToLxz+K+uJknSkMK8kjdkCuchUHHtUzW1oi7taD3UzwL6fXPRQ2OT8BoEzNChnx4NPBv
f0tCbx2lKBvhA34NaZMsWvXhJSmtS99TbWTzHSPwiz97ba+fcz8ZLppnn9M4C/ZmmZxF3e9rknSv
yPb1Dc7xai1FaG2sDPGTSkkFIos7kNTNfaFt9di4+fAPnAmPvBiz15hbKaHEMHGxw021Mt5isNTr
ud4yoOOVHAugIrlXrupG0zdOXE9gG6ZtSWOqicyr3ornYsB75n5d9uQWwx4C+1Z2Ln7CwNiF9JzX
mXmhg86UaYsHe4QSYZQIKaiQ7m3NO1SU54F+FvS8onwbTx4O56k8SpSJdSrndZh3D7oBglE1MnL8
Hmcrr8+11aFedsDzOnLq6e4AkSPw8Ls2OHddQfTzKOQuNmOf6lp+tiF3c1GkT4gZ1nZ+8/ABriq1
ZCAslNWrUmNWUH1BaTvbPKB8bLDMs913OXL70GlY7BA7deusvG9M4xLAtFjHGqp22jC6x3qrH63P
lkYLfAqZybUQgV0SsjGpqemvOofrHy/voc9TggNKZL0mb4hZArhuZauod24BvehIIIthBSQu43La
2n5D+BxduL07xbhP4m4TNqm+6WQJNsqxUTolun2I4BkP7lRDIsBNMCH30mGxdhjP97Q17zECpHAd
qmlTUP83ZOpuW3eyWcf2X9qYK22eB5w/yIjoGWWbwosJwUMC6nqVvkF13FDsTuiqYQFqB/pxONv3
Q2cfSg29fsMdBsV5MG2cCnOQBsRwcRobWvANHB/DSaGSLfXujpR7adfx1naA2TbuiWsw2y93OmzJ
bDLRx0qnJUVoDK3j3OAwDqkTMJ359NyKJ1FbYj+Tjxp7oXnofEIjuCvsYe5uUEBGVx9CMwDbV4Rr
yGD69ltWa8FuCglSyEX6tcwAvZjZ59ohvlUX/S41WhZFMg73eLtWnnRePDeNd+zenF0Q91dnal99
/BAIAHt8oLFKxw3GjS5YG8ydd/DGkAViwTLd6Mx1YTAIZrWk9AzR7/vOP9tsH1Zwk26kqZEED4hg
pbFMtmOT+bvK8LSQF7NUl0jBCTHNxax/EphgK651gODWp94WhCgAnHbUoiB1cX8RcnsuNer8rWCd
hSKYaFjSAQbAokkcYV9Ry9Y0MvF+Tnyy9lMmieUJ2M0kvax2DVjp0XdgMbok4Bojn9TkBA3aKmWN
t16OyWx6WCLKB+akT6UX3i1LXZmwzfSEHFdtnNyEx+ItDeWTsWpK8SEnvjdA+De/2quVMo77W5GR
eyxAijiF3iNcb4pVrH2hh8QalE3TSLDsdjbJh+SPL/jSaQMgEPMyi/ikwOgc3GtZBEK+4FcVJt5N
Xnc7wdKuKVho5DhlDShzB4JTvKa5RB5C7ynYVXGzTiwElL2Fbs9kdQETk2kjwCFF+GgAOQUHew3Q
l9OYqM1Wp2otnToKqMS9TRe7r0GbfCNy/mYjayW9Ln3DXYogbIZfAnACnpufnGrOmEwyXEnsSPai
4OCW2YPbj3ezaz9jF7/zObeVhf8/kdveq+/KQF1i9nyzuU+vKxwNZVK1pNLWz7bahgxkGFd6UR80
+CM7w2sxzLXl2ewJLXGtfBfWHk26uPgyWSSysL90aRSTQbZUQ0OPrSnSKZZ7gE5WP5dUsnh0E+a5
Qtmoa9i1FWoBX7Wb1bbUkf5XIZUomHMK3XkZoSG0CHwk85nGpbIMjTg4OdfqY3ceounSQPFqsFsA
NnYQpn5PBna5AQqFujdWUHLHfY5peS7QeiPvn8zcH1Z5ZBxCc3gyh+kcNyyOO5cDz8qeDdqOps0P
zfdH8rr6p7Rm3ZNn4SnMSxSNHTvTtj+T83RbzkGnUJ5mAeagU59BzatFqfYWan+sR9MntCtvXd6V
q6qJkY8E9Ntd1NYo7Ln8gCIdRle7022WWo5OsXrmOjSQD2yWDyHacuOrrS1e+6taTHGciMpQm9Uq
mc+d/eomPgSEcjoVQlyAr6Wr1p4eicC4uO50zlJ5LyhDYHE5QW3M12nBv1Avreofdth/G8pXyyFg
vZvwCzJGCjN68Cnpmaizy877WvV0sSpjvBgzi93Jjd9MtUUHpwOJ4dNSfls+PJpi5CEW41XkFCoS
blJGLH5Ip9gMJf9TS3PqvH53pPKs9rskR7YM+DR27oKcWooxkrRmPNJrpqNqjldinrq1Zt+jddxw
5F/VhNEV1edMX6c6sw24McLnzIZByuHRajY6XtYid9mwCGav13msrOrnpZpchxzqxv6qeQ7FM9Q1
q9Sazuq+TP7CSs7FR9NzTatNfV+yZO8MuhUu+AQ8kdwBINXIAOZAHXpblhj+VrITZgTzP2CpAijd
GzrqRnXVzqo6hkL1ewXjHvEF2wjPrImMWy60nYfit2u/piMbEDXRVp+KuP/e1P2TmkrUWY3m7uCU
9tuYRW+J8U5+zzpscQ1kWcE0o91Pprjqfjlt5pivrUoQfcvVE47jk+2+pF30Xhu7uaCq0jgi5K5+
DDqmDND2zMvBI17Tz+prOpqqKTMpVtK5sz2Kma7GuVeFy64V7CaFupGgs5koplGoGHCkbkf64wgZ
6A2YEvZnIEEkA4qAwmzMt1ojoLDKnmq/3M3DuPEjLv+RhTo5I8WRfEptvRDzDTzrTStOiU7Rqy8+
Tw7aaitj36EKPnYIWNuiquGA8FpHrXak1bM3WCS6amgvD8S/U5xaxYrKXesx7JApOjiZczeODMG2
psFEw2LrDOOD62TTdiksRFAAkIMEqNjX9cDAC0GqUEbKWxCamGmg/AsYS2ol0HWGwcqMOntK1SMn
zH2peJh+/gaw5a7PxK6nduLYam/NqBRjvoenvwcbzW59KZ+BP/BNJckLUDHjC2qZ1bF7PCWCr8lX
HJvhG8XDbd0M20zRMTr0A6vcyD/L3rgu14MMLE5hw84+ZkNFaMYGsdR3xLHshWqUF+wDd+G4CW3v
k+mIgycRdNAg4PIDBWsGGEmWrXYACnk0s5NBjbEv2bMBECHOngGttvfc7/s6/OGETNzQkDCQsC0C
2H1shu4pG8Y9Hg5zq1H8V27scB2hMq/UitqmCrvstEJVKstGZoYCH6OUubdB9BhwlcH1VTXSXOOu
G1N0K+zLoLE9SiJmAydk9VaAgezRR69lxAmxM4ZkPQsmUip3OSDVKK4ObE81whaHkspgtAeuwR7U
l6Blp/i5dWp/nxwHEycSqlttY7BB1s3yMXJYTRaStM2gvRMYyWwUORB7XmVIQBcqakRvdvZ9YXwt
e89idkgV86JN1nKIpJu/NnK6DMnAXSrotHUGvWxNw/XNNXJWDHehSVN8zH8sVRpN40s3WbypUZ0w
iXsecc762o64tRE+8/Nmx1Ix3da1EsayNfZtvBwJ0AyNUDIXkSank+OYBxaDJvE+vJQtbwPxe4UR
CqY8M1aFlnvdmBy71AfTnbFGXhX+Q5nk7k5NJZPa91Y+PaTIKD5Zo/OjGy0KiD7aQqoIxO39SKqH
fOIWguyGmar8jOT6vtLYegdlyiYKb8MKsSXlhAk7JcGuy54Z/wAlZ3VvSx0KqNJ1PupWG4A2szhS
pSlhc2EWZkrgWnlPlWFFsxrzQ9ttmhAXa8uCRNjAdqwuf2sI7PYg5CCcvC7XcqsJ9qjVfL+s5pYv
ytJr2lS2xdzMJo/KbO6rk26iMXQsbd+HIn4MCasAJfPNp8G4z+qrMSH2x5qxghtIUZUw5ZjgJjMy
EVEnxs+agGOxuh7qY4lzYa1G/Zg+1fBVWAJnXJWYAdpi+kLUGYs7N76b/cfBDQ1OQCDPZsY+VDqi
OHXXlnspU2kDE7zITwlf7WSNR92r2BQ00/fAdD9pVgHLJCz2qPGZ3Pypg6Off65qcjMrwkwavhbO
l0llYuQwY6L6HS+Ys4vs+6DHpKejxAg9DKEue91AtgDlw+pYpK5G6iPGaXvKSAWNxRXpUvc86flr
nvZ4FezxkCqCvuajbxufKj/Sti7lu3UM3mnVYXtZdzA/bi0qxdE+lQGJ7+VsEqJpZsl9UFrnnNpD
N4pup/f1XZ9mw0rL+mqXit7bOeRbghbq7HVdZ+0uM1g2JN1438amfkEDjoaUIAjdozNXBUF/CJPh
penAC+Rg9gaW22yP3iAdI/P0Xm0ivuwc0HdbaV9l6asaaZgc5sojPkxHUFWn5HbCvb7A3RBww4uH
YvBCA9e0/uTUncTvhyI5V2LkVD3Ys10fE5ggoRjd0/IQGDzrviCtNU6MBeffDwraJ5OJ5b/uaxQ6
iLvZYSV/zOrMQajMg5N1zsnmyhlQMx1bpXq2s+I+Iylgi0l3m6Lm3kTGQP0gol7sRMw0Rh1KKoTM
dgGc+Y1TkmvZZtk7KFpx6nL9S1HRUCDhxNjmhFqvSiXWXx7iNPjiN8jZhVnbp9GL/viw/C4h/XIb
1ciPAEpMGfJqjqZ1kvlgnZZnv/1oRp25Rw10ipEini2rU6DLikpqkeinXw/VEGYUFKsEvk1ACafG
v3lMIIfBZ9naWg8PUSNNheE51PnKZRYw40sams9Eunm7we92ozmOcDXjyxJovDx0EanETauuKwr+
219/kQS8UZZS0TA00zgtD5T7MbKoHzuVqL6a1VN3ULVJXVhcrXH9gH6c5l6lP7UKtFKS3L5L8Q1h
xXOOEYkhl1TEr6bT1BdLyoaNY5wftEwPT5ylJ2C463zUq2fdaS789XjnGABXzTRLjv/F3pktt41s
2/aLUCcBJJDI88ieItVQkm1ZLwjJZaPve3z9HWDVjl22K+y47yd2hLdKbkSCQGauteYcU6d9RyMy
B97gQTbzFmCMYxrWJQpFuXVjrAxaQ79vwdDtJCcCFp1J4xgm0osbavlPGu3Vw8DPuP7XODjmlg6/
sRnw5u+7jpcTDEAKZjsrHycpFa1x+hTX7ynKsFZ37oM07kd8DhcCq2iKwREHnSORod2D66M0dAHr
hAthZ5aJZCMiOLrpDJf29/Klk4d/mmMA7B7QHyUAsdDXr/rlU/jH94Tb7PpAvpC+GZKq53egzNRn
QyhMuTqpToQNB6eM5Gs44jf98sv1q7FH89jxw5uSHVwttrXATb/FDNq3yeJfu37r+otI9N//WdZI
5VVaImfVGXAU5gwWPckbJySQ1rwkPXe5hWiQHV/eTRfd+j3TJn6B1PqF7UiuXDX7T5O1L4b6ycFb
6NcF2DVpb63lKVbL09li1Nl3Mj5jLAi4/ciBMfJ2R8ed2EeT71j443iexLYd71RXJyfHph1uAyRY
Ryw1GyywnBPrLe7x4C9jAxE4Bq27UhKzJ8yjjC5ZFHc3feJ6pPctq026LDSFj+s96fTellVsAnfz
w01poQMV1JR74Kp3oRdvGSUimG53pUq8HfEcyOtMQu/dXhORzD/lIj/fxRmIybgNT0lqwpSYx4Iu
uAGx3s2/VBU/e9rLDpdmL+vuplheTGAlnDGuXyLI7AkxCuItrYgRLwAWEjULeXP96r+OkutXkVNa
O0C07JzdcVIlJMMcGE3oSn7IEP791fV7TvBhCJBg0j3W7HMj7fEwmomGBECyAhwK98tA5tiYzStG
wJMTKbboqX8ow+glDauGPIgaA3c9HcwAP2Ki+OTHFfAhQX6indJ4GIKzH3k3VkcitItF41xqhyad
GxwlJU+exgTHleLd9+Q+VqcmFoewGF91VX6cnfZTMnJiNCeb6DcamQbnkJvJ4ggfTPYHJyY1FTMK
ZCgjvBc5PYzGMOh7yFdQsPQJ+ga1tH/b1mm3Jzui3H6zS1z0psMzO3gOfD2gFqZCRkaMEkJRZNoJ
fmStmpfYyd4b13unMIERAifW6YL3sfLfJlljQmgec2ySq2J2mIeMu8AIj8sbENaw51zm8UiMob2/
Rl3FE4fbzoPZgPLiuYV9QJNlXfbBLmJBruORta3Sa9NWdyk01KR2X6PU/lzP/CPYiL95I9scLnF4
M7QaTSf7FJRADp3Qe7Z08E7c0zueWfpelyhxcSUEnOAAXhB+ktUvBOadZ/tmriyGcRbzXjerd868
ZA1jGDhnRfTCKnSbiLA+LhmuqarKvdV1D1aF69cbuwlie7vKakNu7d4nWzVig5sBLTGLA790GXNn
2HKarc9IS2ljquwbATLjX10eCSA6L8RpeRvhUgiAlO5VjcmImTKG7Ou8ztettY4xh/n1xcRb0SnK
p2tHL9bBt6UVRO46BZWgw+JlKF0t+OYYC9exM3ystchXjlgCRWhDtD4FpL12KHQsg7pFxhUNEoUb
pRq2tpu8RVo84doiUC2gZvYyCHcqRwhPX4BUFlpISAk62kJplL5ZlWesDrLSvxH0ykXC950gWQuq
AmRNYA9AQcgf9EXNPAeya2hf2URk5BO1SmmKcGvO9WpkRqLK7J2Tnk8Zk7Kd4fO/trs0A7UOcDnm
BmfbcOqmQRGRLrtUBtdLGdBmlEvo23AEfOOjP8iXtnBzN8YuU2aH4rLzqbfJARn66ZtrcxN0MWdC
AD1R4cAwodtTxK65a6rPEMTfRic21gamZCZ2u5nlmiN/vMG0Cl653/5ahGT+JG9fLgoaUlNJZ9E/
/qB7VIEVTGjO00OdmR875ER1Qsm6vCSM9remOs3DIdA1AGioq7/+2da//GxTIAqU0kQApcUPaPtG
9k5Gqz89lMvEO/Opv/hBZvjRoc1gWM5dYU2PLmoRMOYfPWUd9TDcLFUYY9FHXwdYt6UAzScYKbfE
nOvjKGn5/PpVuj+JwrQwhSJmwRPathkafi/SyusxT6SbcNss/N+wpUD0mmZYsQxTTE5Ley03k3Xp
4u8i8/RtkYxVQ/JtEXNEEZ9iljMd6VJvV1ARozV4s5dazkvp8Kgif4vr7A0TyTfuiZ20OJQFcfha
NBGH24erBDEQS92+tAPbSt5VL/GkMCIFFIVXnQZlwjcGwe5GAVUGVAleJEnLfcyGG8zjKVlepWeH
Fq5MRnFjneImk4dhwjmZOf3jlIVfCTK//6zd9HEp2OjzvLn18JjWzRLG88lamoyRWx2dnPNt+EYM
fL+v7ekpHcPDr6+1af8kjuViE7yx2C2UcH8SrJZjVBgerY9DhI14rYXcolGl+l30JvWykslmUUVl
5ZEeDQEP+USmDNGEd2Yvd+4oCrYDOsqeijgZp/g3iQUZDk1v7NNl554G+jlzliri6AL6J7XuH6XP
ALg0izNOk2yH9+sbCJmexa0tdm41EWi7fCYhHQs7CNcZcJ3GQAhn0q8mnOltGSjmEU2yeGDtr6lR
BBoVjFecuqyl9xxbh1LRfaPNUBCVtXbZQrdx+zAsCQSJOeBeKNIXBZFjmWm/ZRbpvuRgrcuJlaf2
FZHXilPh8vthyi/XeWtnfIUIW+7oORhmSyZj3n4h42lp12eZxUmBDKQh2ocif+ss2o2ZLfZe2DLy
EtkW3K9Yx7ZaRiNQcIdcfOCgR7+Kjo+kNZdYNTA9yM+S+huCYvt47bWXBrACBR23NL4WFrcP3Gdz
U/jOZ7PnuOfLmcFIQoEl0JU1QbOuGffCkR32RgZ/pYKJvGNcAtkmLo/lm2XH082AbApqpPPR4TeZ
ENwExfAuh7DmcLbzZXdrQ+goF5GAG7FP1No92LXxGsAhu77U6hgU4VdjGB+7pOjvJzclh74TiAG6
8aNNPMc0YrNMhhZzbNF8+M3t+i87Chwd1yTwxQUk+WMAStChMZGY+A/28paX3UDxPc5w+k+jBdIb
U7QS+IUiJ1r5xTK8WwZmxaKkk4uGoWrT3+h3f1Z8a1tfYyYETxFr6w9raju5A2IFMzqkTvC5zOIH
js/HpfWd4g006ukInyRdF0P/cZFeEa355ovqk+05v7k2/7K42xq9tYVFQiKJ/FF63kUdcMi8iA4t
SV8ob3iqiHeMG6iqJXpmlOJfakq1fna+uHC2NgGS82bpb7iLfgw9xbrBQb/JCN/DrP9syXDa0gkD
/1eOv1Hi6p9k8loK1hwU8hqflfxRh8sBWzIGH8LDmMT+xmCKjrJiI/omxm5lLcNsyvo5JYnd4WM7
5eIEoWEAWSHrrcVfpEF9hn86bLvIy4BvRGptLd2oKCMWC5TOhj6rvRINwryi0x8B0SF4EENG8ZgX
xqrsdXMckvFDNsUFwcKoYi0cW7Q45EYbjv6oqYUs8WjVTwaE1e21Jx4YEbtPPR+sxN7Q6YMDMdBY
Sz+VTpsc0iqHvt1F4Y7HYt2irPzgZtbOhT3uhtN8q/t5FQFMPBoA+wJZujdxzWNj4/kmWMycd5E2
PtVlk5IP0tNc1eJlShHrGvZh6TlepaL5khWijeeQAa5gjwit8AErV4beJn/SIdqowM6mTWYbRy2c
h7wLvjmF6PYuAQUxoFIw1TS0izHeVQAzgQRVZ9DS5WM65RSnCatVNrXjoY6irwBwir9OH/9njfqd
Nco2TWw9//OfuKmfrFFLOtbN17r5On3ni/rrr/0nH8v+Q+OFRLUuyaDSuKD+m4/l/OGgqpGcJXFF
Lb/xH1uU+Yft4udBNKVZEOzlqPm3Lcr2FpsVJ3N+R0hTsFj85+X9bUr6ZTqWpX5cmLmfOLLxOGMM
V9L88cxmVTVIQ47eJG9ikl2o4nNLlyfQCATiusZ0F0QEN9Lu3lZZ+AzXiMcee94NNthNl/gVGdDt
YxdUYhOzp53ZxMp1NKA9S+oUv7ZHYkKcIqhvxpIBeue+Yp73T34k7kCtODtzovijVX40BcC8Cqjg
3n7hgFADqGbEWWQ4sIuM+GcToNhOIn3c2NYE+iDiXFW9+Wb8XntFfGmWeYZs1B3Z1MMZyAZKXHDd
g6GrU4qHHUK5JnM3NgxE1Ibc45548JDI3RFS/rwkEE5O32DuDhoAupARhfjIkm1sw0QDpRuJ7Mlr
VIrrruqClVWOqDYMOp6LJ6VCK7kPRtyikfafu1x+Ab79WtmsRYUgRQdlGWxeclLatEcaQfu/m5Ib
wshZ6Cws77d1xkyETR60HpypRqBp8hoge8m44GqKwDjWMn9GEEnAuQS/5tjkR8gKeFQAuKgOhg9T
V4OfH/bMf/K9NSwFm8tiGyymwGvCeYHvtzeCl6CEudMQLMk0Fj2oeqZ/OWFKp2PKeIisA3qyCPTc
EtFBJxULs6npds7tNu7952ubgXqr3OZ03WOCQNkooemEk8koXfNtLiLKfnRKaZD3m6qxXmVE8rSw
83U3xYd2QBXWVfQNmhYOAAPydRFTSyuAurAMSOr0kxOE2s90InOCx9h+2+IROjPXLcNg0dTgC/qA
ujlDq+Euf2NwOZ0RErWE38II1jHfy8aiAZLWPLTtdBAWl6PWTB2a0YhQvYBDqj8KY+RDCY9Ty+u0
4flsRtRnc8cgPWRw6MwppFdlr+ZJ1U8t7Zwh8m/NWblnL2nPw2AWOzlZAwRMn7Bes9dMxYYbKxm3
xqjy/dRzefvsA86YR13X7g76HArY5GbyNBKX3my388CjUXLTRaZNMGsU4d8/JDNK8Y5RSDh/tEZu
NbC4e+7hcWellr+mKdLOHo12BDMBekQ7HNbxiPwtACa5mxcoG3I/qUzszmwacGprJtc2Y/ooecnn
+wL/2ymtonGt2hRKwDwiGFUExZtkOuoKRirdk23YD++u+1LGZv/UGZ8caGXLhwpFrTP4UF1jH9cx
PvWWi5TM4UvXAJyzh5nxA8HKR4nqcksWDUAjq/hYqWSngsbdj9GQH8aCj8CtchjIZv0UcCucPcBP
a1IldqYf1xeLbN2sNvu9m7WXogacSGozDFlJn1tl7XybpggEQxe4Qm2UTLgMtBsjYmDoa3RC7b1G
RTqU3DzZlvzJcc1Ab6ZkL88GfTMmQh5aS4AMJO5FaDBd9Mb6YDNl4qj4arYOQTgsJFGdPk0DmlVe
iloHD7hCKDO8vHnyyKRRU003TPXplpCXYocdK91wZPnqFr5Gs0JM0ODwx1prADKMFGrvK+KDxuE5
DSg8OSYAI0vDZg3zk2WRmXRBPPIeIdRlVAyWR1BVawJx36M+JNF3iv8sgiRey6B6RrhEdKuTIkkU
fLxkygnkImm3UYShr2pg4TsHL49hgt74FnhFtPMHPmdAVQc6AyCSanPlRDo9Ty3Rd6UKk52nesgg
ZrBKbRBmfb1A5Qrvo+EO3KKeOV9IfBgGuGoi+RDMjIFNg+iGrG/hLzVim5MHVBVfvSI/lH7unCzi
s7wwejdGoLdumB4QqVpHRIv0aovkvW6MbTRQSfVkygpF9ShaMlcdDnbr2kruixaAqgx9nlOAtxun
83ZJNJ7SWmVbd/lDYwABaMzzQzBzbPKqVO/BOjPjd5mZDrHcxgfMVPmrZVsNIeodvsSpIgwiyJ69
jkDbwZ7O2uZWyIutccxp7bHGSQ+vQkWcqqnvPJxSq4FyZYMm0991uYrobxNHS1XUbIYo+BrjIwYh
Snh79GcQ9rdBSV6QAbWaArPYNt7UbnOD49zgRjAbRrlve8mMLljafUbODL4I7hJhzxRu9NzdyMMr
aKCVKlBFzrn7uSmFe67MxtqlGYjy0fYFAPqK/n7WbOsMHQfFGwrbiNFJZ/eMbC1A/9ZEHZCnxiGo
S1jhsrxXvRGd8zTYhw1F7cpq2o2e1WXsaGEO/OYZ6uJNBh/sUjelWhH9RvfaID83MPxLT0SotuPq
5Kgo2cHQ/3M07Bvo1v7tRJ2C8sH6Nluxc8aZ5zD7XKbqUYVfosnrmzlhaQI6vM8tSfMzwh1cQbNs
ivGzCPS0S2ZnuQ0OWdhCXY5p/PToiiANM2cjwkbHzZ2cxnZr+Py5qWKtUzeGgdQR7fEdqXkxdiYi
e/3wnd0eQPfyz41Z/zTWb72geduDEqRnShLtLOCzdPW45FBGjxqhwU3Q3XZIkPcczXjDsJGaCmAs
QWUdicPGgIeMh3GG7t6XrbWpIRUhRwbD4QVbwovmg+wROgGLW7uwWVMr0Hs31XcIXyesZB+thkTB
QYsGmXO2LmqWGsE/y12MxCEaEV6L+QAb5YsH647cai9a24Png4wHy2hKddBcTyxsDBnsPnpsF52N
3T2pUe0xXqEFGaKWCb7zNhMNyDbUo1le1DDeQGrNkiDoXbMEk75HlkNzu8oHa+s15jc2ZpJJpzts
qyB53e4uI5xwWlIKo5a8QtAon2275cZgtU2YgTRYSHbSq/v1PJnvmZ98KkhrPPscC5etDI1LC8xl
RCzBAckZKrUZ2c2VmaYbJeDf2K5/Y4aSmTUxGP6kgQZFxi6KUVSLapvHI3rxLnzWsrmzJ6qvQU+8
MS7uOoFyvUgkpk1ayk+lsQwXDEIYo2sco3fP3KG+LUxnB/3vRoThumGR42xiLEsnGnltddhzjiZD
b1kbsJ3Eib2QeQCyImQrbnGGy8IH2g1AfBA9bqWnhyObYr1KAaTcowbz0bNM+nHyQDnN8skt/f7B
dOJd3cTeY5Y/FS2SFNeKmlNiRsNpADeoO+dcsDdn7I2P+WxziZIWBLlIGX2jsyfiC52jih5KWTE3
S2ZW1IA0AwA51oLKqT1bnxPoOfGC0UmK8zQ24qkb4ZsF/fP1F5KRPkwLgofshv5ZLlgeNlzgkwuq
x12gPcHsC9CuSLIjLAPOgvZpF8iPAe3HWbA/xQIAItyZC7FAgaD1YpZdQEESYhBbIn2rBSIU9OCE
wgUsJAIQQ4mkE+It2KF8ARARC+HctjCJAGjqrblgipoFWMRZeaUXqpFYYEY+VCNxxRtdv7Ugj/IF
fjQhe3NCcEjJAkZCHgcIeIElNQs2Cd/VhAYdlFIXAlUyF7ySuYCWnAW5FI7yizOFCQxNPlyrpSFQ
faGH5GyskaZILjC4BKUb3enMuqlJE2dOfU6am2geEh7XJEL2QXxQ4ND1Yu6Si6OninkLG99bnSsv
JNnKXIYVLuwzcnAX8hoWkRIYqiUvk0ruFX2stTGD6BzqeE1TLzg0jjut56F9BsKGX6FpProjXQ2y
sUBB99sB8jcH/tLf+Hn0MQ3AT0uLPnNmVDRRmG6RjpNiCSjMT0hSaHYN1T61qAD8rnhxEz/dGjZb
Sdhbh9ba19BaCaQZGSZV+0Kf8qzaj+xa2LfyD2hjxn3iBlyCEP2wu89crpDJcQFLotXdUXBc8qDb
ZSadxEoDxezY7ODRIaTHKBeXndoRlSR3qMORzvXqORsRBA1RrdZzS14jM4hdjVvmprLM95SFYpPJ
lgGPjWEzdeWJ/umqzb1xhcmNBubakB5XxHTW0zzHLxFGIrTwODhYWKstekdjNboeAsCuxb/DSEOM
/Z/xa+PO2YWzCB0vbmaPuZ1jP9NUbE5KOeRZLieU3ijPNbNKEuKq+wqwsRM67xzOYZnPWvBRw5bV
w3uTlDZRddWprrCIJdZA3K/X5ittBvWZagrJLgNFRmCH3rBo/brUlSr5Bv29webII+BWyRNs5b3l
TEePswlmBZjvge19pS3/LATVZNaM1qapyoNneDsD19IYiewwWjy6JCEQ9zSt5EvgyFswcs0eGDdO
sqY+msE0w0ISzcbJY7BN5otX8olkSeJue/BpthdI7GvBLTmRHBf79AkM4tmo/VfPpViJxuapz/2a
Pmn7Z8C+Ow/KW7dZXkLqsl68igI1IUhkO49EkDVhyJygV69T2VPFoqc6tn0wbx0ZPLgGZi2dEvMI
e9gl95AqAoAwCioOEry7oCGJKe7O0dxvgsFQx8bbpUFgPxKssGyD1moiowPTC+rhoNhZzYzdKoJz
WEFxLcM/lRqA9qRFgR/fGglrkf1B8Yo3psvW7TN0WWVtLlbrkeFBLWn3oYdS20EPMJ3h8yWL8KxP
6uM4O4oKCiRuPcb8FvlAeLmn53729r6w0eJrZR585NlDqcuTDsqza2bt/VDIz56FxDMCvieLQh2S
Irif0tQ4AhW89QUeRdediFDCjLFutcruh9m9x50WcaMUbxwPviTkaq0wGId01dVYzAc1lyehmueA
XiayfkzUg0TSBnKyXQcOQoVZGh8dcrIxunK6HCuWi8gibS/PGOlKdBfruDK3ZDaySDaptTHIC6Df
i7PIJC2HCCS08bFq1S3C/ttmjhKc0u+u6tqTDOn1V94N8guODRZM39zqGB5j+Tpqcoqor5d4zwEu
NK2lYa18jtReZRwKCIGrpL1Fa30bsh8duSNhd4QIfA1FToHpHjtCdJnR4XaacH9sg05/MKVdbThg
fc3j8n02xuTIAuyumXVNm7DnFDYQIoMZq09XmRbPTvXFq2W88iHmHvBMb9wZ9aVR8uJEnu+Lxq2x
/nTkClCnzoQVBLP4bOUmMAbNDMQZbGuHi7xYBR2nRvD+NJFl8xDg6VxXdfq5iPYlfsI1zjKGTgHs
78epa9yDFKrYprWH5BJMZihCHCuFj8h2btpVKzlnz6COR1IfKgkSpMGJwFLOKcwUtAlBSVs1wWFD
u6kkBV7a4BPSYcA5JQ9WRWPeJlVqXu6aadxTuH5k5/rWT7wFnehLZSOBiQVzrYaHGws9LaqBPtXo
5QveHwAd0Oi1IeRTVvvBWkmO5LMg+8IaPzH6RDbUjnvTpINWt7DtxfxVWqAbAOq++hzAcwPcMseR
t74tGmy8bOyXuPBfGY0Sr7TkOpEoQUxM47FqzPJLTx0OnKRGToB3RoTv0sxMctyQgXUGRzSvGNOt
jaN3bjkaUvqBdQwY53X3juqe2ro4uSmga5Oj0CaWTbvNTOdhHtFHxckiua7ijxHQehRxKJq6PPFv
nCTDM6teZyXqz8l9DjoICW+NetlFFzkbX8KWtlQTvDJRALjGOR+nZUHSTRlsNVG6KsdNCJ9wNfdU
r67lUhwQnILlOKcsoZ21XdSI+egwuGSwt0aHUG7sRuCQN4wl8PF9DimZLUErZsLxmbutXmeLjJ3+
Gm200n+eSNxaT1H26VrFxRUjejzrPpsZUYtTt3HaTSq5ztdSAlsm/yonxrD6ALZ73I2F0iSdjjfh
fBks2jZGgQi7YYI2LUPJZk4ZRVdI9lRR7yV01XI592OI4S4iCpvyzIE/yeO7TDkXqY6YmWlltGoy
BdmmEEy9ArZ+QI+DuUJX3x+bVr7HRk95PxBKHlIj51aRAY08qvQJVs9LPZEYLxQlcV4BQ3atDeBI
wkd6BgQgv4PDnLlPuk0w3g89poeUoASik58nD2VdF2cP/lSxbYcV8q0mK1E4+fcphdNtX0AXDfzg
y0CsCemf6ZPEi3Oy4vjSusO560PrXDc4+1oK7y1dknmVjzRdNL7ox8yOPnUgX+mRT3dpU54axBGn
wkXjOBXVsOvMjizPEidZZkLbKMenaPa2A/cI3M78DNh0VXumc7q25f9vgvGbCYa9sLN+NcH49NaE
EWGERf7PCcbff+3vCQbSgj80+gMGt562HUcyE/kb7WZa8g9lwzfDsfmP8YX+QwiLTqLpMfHl139Q
3Rh5SMdcyFZMG+Bcmv9f44vvBSdQzhjgMohEi2WijjHlDyNc0gmrjph095Jgfd/kdTLx3ATHNhDD
mmUY37/trJm/LMpWM9m7Q8FEUhTkIaJ1bkqvomLXhzjtBFlqv6UWfT8rvb46rdHrCEjBLhfoB0ZS
4IwyVRQ6F1K+MZIU8jbVBudtj1SliN2kkP6jYxYurai421z9Egqhx6ELQCmrzIvoGdGXBeyGcceJ
z2ypGlEclBrbHML7zo92GU22YuYwYRf++z9uhL9nRf8E2F3n3/8Vgf398m2xKMFcSG8/8sBqZDND
XZjyMuuxROxXxHfVHFeYbMtyXc4Uk4EZ6gfONJ09fJ4C0T60JoIKV4VnO5QRB8j0prqGNxRUjwaW
d3TKH3RJBi7SlQ0w3WwXMYA6ooJ8tJTVnHz8DaCe4o1dCkVMcHr5zXtaLvn37wlenWUKD58J9+CP
74kwiiDXcWpfuNFzgrgER8taEZw5BEfyAjqYgCbwEO6PXZl43gEpgkE6WjidR+kPe9JmPnj0E08q
s+lSVeadROII1pbjUCIf3cWVEeREK2nybH/90q8KiZ9eOs+O5IniqbJ/uJvyMvdJW9XWxSQEUbhG
/DiZ+yGraFpkkb9WlOynfIbcHE3Jbd+l4yu7PxjqnYNy/oDMX2+BMkb7EanTzu7YS4YE3QuV5bri
LZyM2Lo1yGbF5NFoTkN5SJYhZxeyQ0+h1A1GdwIo4yjR8KYUZSGlHAaYcKZU4XRtm/Bx2wwbURXN
MZLuMGRYzWnNGMrioOx70l3FOpUFG5M/hxccGZsKJjNxK9okYiK4i0JX315/SeKN6t1sj/mto5AW
t0hToqMTGe3OzEj68fHRD0ExveoC3SCdr089GzKkW5luWSrGfSM4+TEOirEwtv399ash6R+SuE22
wjaaR9uyCJeufMYQeu8BLkEw5zJLSp7dGflsTVG9NUzZroChV0c6MRzwjfJP+kZ6sY+8WHmANXb0
5CWE8YhxpP6NwMv6t1t1gWY6CCVNYcsfxHTe4NndqELrYljduVcd6fK4uPfsx6ukSyWdC+tusKV3
LKbmQxjBFkkyD3deUARr0ljM27Ao950m3Cip5zPhuJfB4IhA78DWlJ5zrW+pZfWnX9+m1vdKxWXV
UJarWZiVx5LM/3+vAXSR8MejU5sXSgZswW74CKH93lYJUQ1u5u0wL8d88ETdecrLb2VId8ZInhr9
RtyFdXIFmsUlKnpAXn9sEGoZS0loV/lM2EcX7X/9cs1/ucr2AplUrtAsCz+u0Qwt86RKRvOCeqZ6
EBPH4yl5jYb0HCJAWXteXgER9268XGI4znH/BNCvE689/vqF2N/P4a/XzTahnUpP8Gp+EkgRH00R
LPiUurx/qhJTnmuKg9g9FxHMG2F0H7P+c1LkkgNTcoudSNMKtqz766WcGhqME5OeegFYECq8hrhN
3+JIk6/E3Wo6myhGFGtgMcWicmC2QlB2BG8rkcVdXqEu8029C3wTKZqqxNkw8unGiNOXK9Hr12/1
324R20a8gAdFOfZPK5kFH1iD2hKXZoy+yG6IT4MnrBVHYrVJY+dxseXS46BpWcVb/PXpK6lSWOp6
d2tF9rwr47bbT95cH0NiC6w2wyNKYUrBlhsbjObB6tcv2P15I0eVRRP4+j/l/Eg8NcsY2I/dW8xJ
cLtaWdTvWaT3s+q+gJBQ9x6IXdodkGxIRHC2nRLFKatjeWxsC42E82CGs7mVxfjF8XrvbIZJwjih
eJWCYz0b8MASaqMWtGI6DzYMR7e3SXX+5LaBdxChXd8kBd2OnJ9w6LDV0IWQm6xswl0tbDz+psrO
HfECZ1Tmtg6Kk7LGx0QAVW4TOE9eXJsHptJE5va7fPZ6ojz6I7uCd0//pt2I3HrIm8D5ZuBwz6PS
vBidurHjjtjp2HwydWB/yEaiuU1YzTcOzT57CaEidcG4yUIgP8ubsmq73/36usufj3dKWTwSwkRx
rVlQvl9L4jTwOyIWzAvSgnReA/d4nMK5ODHGrA9E7o6Phu4HBPIFA00onwCUCEkoqBV7I6sPmZDM
7xp5wxhzL3PjrutgLjlyrNYg6Um0qsINM9LpVAYfur5Z+8xJd2XVlcvEBRliy9kwn+QTUGu96+P4
nkgAECge9tvcOs12ZxFtWQqsv/5wayWgzobkUHpF+tQToL7WLVGkYZfvKI6YgsQK9LyTEE7AVPs3
d6jJYfvHcw29HFixgj6HdMQPV8qgo9e7vjQvY4nXFtk9SpvwJUm5EZvKJDUSFD3xz6TrXsPFHMAn
IeAwsANjeaKP0azscrrFeDj9pR37Mv5v8LX4l1OkuxzB/3lswTfEmkbhgFpZgF7+4ZVlbWDFIpma
y1DaxSkekuZBO/RQdfLBr4gJrJVxHvGn0iKKanqCab73If6vIGkswcvcvqWd9Adnop3fWoZ9W3vM
lJBMivPka7pj+PgD3033NO+MnWzh0yQInzfMlqZtbh+CTorHwf40uOyLxjCjvildeUhU+2bk6XA0
6aEZc7TPUqfaFjIP6EOW+6kiIDqsEIJI2gwOcW4YkF34cX1pr7Oo3IwgnFdtpMMdyVn1OpdosMNA
gxXLxLgZHHtzrYCTBCbiRPMUiWHK0szZo+CsTgRUhqe/9xi59iUOXB0M9TrUdEeagLk1oxrSxKIi
2GC4TX+DbrW0/J6mKgEdC8EDBa9LWmg4vWUz+gdNdfYSrapoCi7EvBZ3mTH3O2mkao17T60L4+w4
1Z+RP7Z4/ybv2MbRDXS48LmdSQMbHCy9oXr3xjq5c6ZOypWl5nlDwhHHRlMclaq9cD20U7tzAtkw
dntPm4DMTxREW3IqxR2S/V3XJsmDMD+3bWU+Jv74oe1dSL7FQ6yTe4FUacMFE0hI6i/RMspYjYLw
ascJH+lmuE9Q0m7glnYrCy/PNpfbsYch6PFIg3iJutt84i310uSsGiPa0oHYsOPEND5iwijTRxUx
p5xpfUL00wd8QcQi1eVNGXqQ+zwaIKKG7ZSNEjMAKDfCApPx/NdXVncZM6xt/ghCKPL9sxk1W5GM
yb2DhycrEhzrRq32Ks03uJMReDsi35beSP8lsZhBD/6FqZLbnXMCoTdtFX8yB1UfEMvckH5SbOfE
l/iqJu60dG4IesFbWanoPgg9OANx2e9V3Kg9/yy60SZG6TT4FGOdxBJPQhecBXhmI4feuyp9gfFp
Hru8bdZzI4KtO1o3fWWggSgBwtXNtsFReqj9Ybz4HigiE5fS3YSgDvyQdrf2mH2Zu2RigBT+P7rO
a8lRZduiX0QE3rzKIq+ybV6IqjZA4hKf8PV3oN739I4T974QkkqqUkmQZq05x+T/xASv7P6soQm4
4Yno4+ZmpQn9gqw1KOCNiC08t1wVGAK2yvAX18Qv6nf5SR/bazEQpub6kdo0QBxdIJBPNhgPrmWu
Xll4Pw2hEa/ykCAS5u1EZFCKIbDuQ0dTyJo/Sr8k2DXL3aepJIyFvdJh8PGrNtHXRiTzPYX5ZVcF
2WsGJwRy850m2yqscSjunKr9aeemSVYVyL1m8HUS9KpD1erzia8tXcOBP7IwNkIL6c46b7NrqqmZ
phh6OR2XyCmf3LvkUgkVpKmL3LD/ifZBmZyx0P7yjcqnltCKS46gkQncandJ1LbXaErba96QLlb0
zcE3/OJkBqAZ6TuvaWsShVMHE+SZsbhEsr2AVoIYYfvqyWvdHhunth5K/i037aabT3rFqvAT5P8p
hIkKYtnKQykJHhUd0xCxC4uxSepGdh2B9+ZcYCr3gtDQ62vAe6ax+0QssbpMQMAQmdnuJjWRpK5q
VuAMyLA6NMs9de4AnrMJ1PJQc0uWMFg7n0EwgvffwsbNT01O5bZybIJxbViRvg6vl1edUU3iG5w1
/wtCpCQa5lC2AUrQ2dbvedfp92meCHTAH0OqddrxIbWCqOC+gE1ZBAiqSWqLr3KIjl1lO0gSXcKb
s3TreHOYdsq9GflAe7RCoIoyxFnH/kx4IpEjaMuDJftwnQ/WdxX5YBkEqoCN6uC7Yggh71Vl89Ga
KXRD9f3ldUJdg+XgYXVc1T5FIfZ23ilKomw/qPznVMTxnQp5d0Dycq982r71bEP9ai8NVfxL6lpY
lYJmCI2keYcOYL64MYmL2jRfU33vUXuACE3XSOO0/Uzn+edEl2Vfkd2xMrpgOM/IYVmMwbHEt3wi
QyqR7IWQ02XrAtSUjVTn/ljLxCK9LcrFa+Q11ziJkjCW5BDFGb5AShms7wY40AwE7jZph+o4esg2
3ci795hUawzCea2SF8zaW2S27Xaw5q9OAsG+qL0AB0idberBq15H+yYFLe+sNm6MU8mmlyJsTVJ4
PJShOy9DJrlArzsY7StjUE0IZeBX0hnWAajr3aqqZNUGvf1GMtOblsxqq/yoIqfMATVEgHRz/NdN
du/c3yuTYDh2s/+kqrEtkn/umq2CXfr4iS+CG6PyvHvkFzqlP+s0NRmr/9zXMTqTGE6jeUksrP+T
Ypgo7WJ6LT1ejY+1r4EP/D00wVFPpXPwSpvzQzHKbhFj/4x0whVti3WRC8JykzneREgrBy+eCcyi
e6a55hDWRrqume6OyTgMe9MsDiJGtYDn+OPPw/AHEtfM9rIr+yM9nf5YWFF3hMxlUjGhh/1In0PZ
vPHY0oepUlNOw61vj49DYljtUdM5dHnywy3GZuciR1gtCZpbs9InfEj5W2zHb8h4mr0/wDYIyiLf
PpL88gkai5WQm43KND15JRfL3NBIkPP0YiYM1IVZ5CyFID8p5zAs0XeP0LvH4b/uzqMoN7NWOysP
0MB2pGAPrqZ8J9i8ZHEQVTi8OcxL9OLfu82kAXLEEhIsAYiPFETmYnl83H3cAlBKmOnjvlDVrjE0
bNrkmCPUehG5HR+0jinZyz36pwz2GxODcpOYwaZ3s3lfudUrUikUWrDYwLpOdz0VDdaOjkZ/hT/V
+KVL8lpHwPiW7qCS8QZjnfkuSmO4nYuSMtoo28WLX49Eg470vkdRXfPgFSRDuouJtdxqZv4xBu1+
HlNYRDa+5R7n/SbCSua5kbYCpooRnXiBdqpwn+fY6KBS8EFRrziOjQ6wTfsITKzjoOlQIrLDzbr8
0Ihx23RxCFve3sTDuPVY4qApnsqDUyUHohUQK9pGDczlo9RQh0AvIv8McVgLvIXG03CGSvrYq+dr
I9deXCdFDxN1lDNJotsg7hjWE/5+SkNhmfvlkdZ+QLQjFqFjthyYvg4gKtEdL/fEkrv5eN7j1uOx
v8/989r/98d/fwNwoWkN4ChZ//ffLFqGVDiC//tnJIisfTCh6Xy8r8fTs8dzzHrI90bpHSWYwn/e
8eN1clkVRUn9C52iOcM/5X1XDE9EnQ4d3wh5Vn/+yt93//fv/flnYmmy5secDkto4zSiJ3hW7YTg
Cql8B3MNuiNgGN1PQWy1ppBLsk6bN2YQIZBzI4LLHgea8Q29bh0Ht+gY8CeDbMShw8Ts16C2DBDE
UITxfXv6SXcz0FjBwI7DNimGSfNHIlL3kOqJcywX6EQ2OqKEQxXoO61LXkbf50p+/PhxoI/vHH0v
yNZY3e11ACabPMvl1cyCznES4tQQBL1/PO/x0OPwuFs4pR1qjoMyhV/yeNzJ/X9uyVxf6ISQiP++
gJV8zkxM56GQkx86NE8FOSSHAr7s0WmYPCNNbwlpnxdX+uyE4ms8Ri8OuQxbyk/VMYIfP0MW4ya0
t5bsAwkXnU47DzwOo6tLANlLfGslWYT1tRVsokc06HIgkIsI0P/cTZZsTM+xOXX/Pgie/N/Pefzg
8brHs//efdzCykHYZ+szBBEUYW96z6SIYC6XRGZb/rys2V9j9JQ7kx4AC6BCFce/B2jE7r8fnBzn
3z/+r7uP13Vtyv/xn18TT4k/rf/e/79ewnJgWHlGVsMiotbx59lFUQX/3Jwtxbv4+8o2zbq9w5Tj
2LBc8daF0SNa9/FX/j7t7x/VliDev3f/r+c9umF/X/uvf/zxk/96yRjUGtjQS2DJe0P5tAPqtfzL
qsc6D1pu+ZhkhOriBaJIcYyKrCjCxycjs6Ek2E73Vm3hAeVdvuG/3+jjLqAFNmC4fDn+uf14+O9T
H7ceX29aoWCiyLK8YBgMbVqXXjHvLZGGg26y7h9nDCktGPmaVnS/jD/NNDrz9nEGoFsS7Ve1jCTB
Y/BxG3ZHRj2y8WlBaZRlcXhgnB5Up8ehaX2TEPoFlvI4RE4MfKBNHOAIrtx6s8MOg5Pr8UvJ4CM/
2TRA55rRKdcgcDtagwrUR2C8dB8f30vDwndHJN2rZFeHGJMVjLl8wXNH9mq3fXyA//XxPx7711ck
H6fpn0/9780I7RcjaN9/9/v4h6eldLGctDpN1awWNC8+mdorn3qcWAqA4iZf8FxVlmXxSrLj0v2d
r6HzSoX09qSOgopeepg2FI2t5/XJVnYdWjY8OuuKpSQajbm50IK4qNqsvzh3zY2ss18+RYYTHzII
87EeoyGs4njVJ8bnbLS48yvEQtgADmZ37TMdv1dhP9V+Y4YUWj7TXQo2dDFR51ubIZg5jy4RUqxt
ZdbuJUU5PDcorb3cfoWKJ/Zu7X8STwpGIheQDsaBaN6UuV6lwXc8bsYVK7G3VrYVHfRJO+WRpDTm
6t+DxHd3JBfOYecb35wMVdyi6YBjQZJF3ElS6etd05fjOiIdYleObOg1e/oAjvO91IbqlAoqULrO
5okOk8naADhy02bs8BGNId4nmyUw1I+ZBvBuLDTMIHEb3/V2m3ibdskxF/H07hCqe5hK7yeEmAlB
WB+EkYNRlFCz57qM02evneu9hBg4ILnc0hzONwaypY01Vf5WFKPzYS48A8uYY4Q26WHkYrjFFdWq
NMmHXZ1Wl0DoX5zJdphiIwhshVqIqc0VCTp07ab8oZV6eRkkEd95KULqoHcGJEhMs5scoI1chUCW
krvZkx3oxWs/xJDlbftTmZP+3uShbjkV3GXP2wHIgilsTvveRdfTzYMANRBvUXgyFQpoJUS21mu+
jx+zZ12HQDonokPJPlEYDaD4FQCeYaoSxau3pbF2aiA0x4I+0LnAHfDuZ+zFrFfVNv5HHkPhRxtm
IleK871HZG2n+nMGMnLlGG19N9upRxoFB6k1gnNd+WCsNcU6O5q3KI9vA2zh0DMUgYlJg2hWBxrg
9E9QnBdM5USPsvCzU9xBjPNywUaPiU7zvetsR/GhFDQxEYgZ8P8RcT2RPYm6eLD9M4y693jwgDZV
6QGwU75Ddd+sdAcKYBOho/aHyTmpUfveh3mGtlhlwRm2O77vIhlOqfGpaVgRgMg4zK7gO+wZSVPk
1s7Bcp19cAfbhAFAY7iQ14Ai9jaq/PZngQqTfBrjnf4NK1h26DvDgOg5O9VVAWjQJ0SVVtGUJ6Px
XhJpwdf5mGk5v3fBpymn5yktoycjtb9bta3usYpwok3ThRZecXU8wSAWYB7BuKkj52nfG9U4L2ad
XVAsizM0rh9lQ40q7hP3MqGF3fQjfaRA7zbEpPWvvpZvSatS27LImrBsq/fR8uWB/ekBUYS+Ty11
HuyJ/kU6HCR9E7cqm9NgzJASTMG74wNeNZGthfk0vwmZN68ZUujIVPfM2sFrap/8IiXq1WV4dXJK
xXRFjdxjiYRzQsyI95rURiA/dWrNYjNewSvSz37i4tTM6R/U5RSfgtRdl46lKGtCWck6B8OpYZ+6
OfiiBjM/w9WY14PZz/jPqRFOOuYxa9EpsvACe0VgdmjUFh40D04oeetOIb5OpMAuu31ITU33VatG
D/5IHl00r/yFA/FrIr0dTyl3lgkyXtN7Cfyu75+RHryYjUk9gbsEbsjFrKB19OI/g3w2rqX0rwDu
WhBa2jedXfG1k4SaTzBMpOWmxyyfizNt1x+mXr0Gqn3tYNjsYumFlTNfRCG/gl+84pJXex2duhZg
0OkyUBVIabaAnAlVof1oWL9Qi45G0HwYX03sCRcNkGPTHKTXG2SmfE89yzpUg/19NHs3RAv63Dni
9yPOUwFyzByUwDms3oG97GtLh3pFp6E5FNOzn9b6dlAuyQ+LWWEcqDBa+Bqwj7R7j11r7grtzTD1
0PPOmIzM18TCqkk74OzUJrg8RL/rQgNPP/mkP0yxTmJ2sxuc6cts1y14yLa7OkMptlVVkyHoveij
3RDKBSNP4epRYvD3WsQOcNK8eC+oR61cFcMpGc+lnmsXp9/YXS9fzNanpGXJW9KPxcZPjf5czJ/V
ODVPPuW63hxfWMq525HugYIg8dVqs4tl5efWEslLELvJ3khEfaxbWAEYIZI3DSjuk6dTCJsD5D+z
2z8N04/UtJtPDZLsRpIvv+oyTlqqkSXbaFj5nqemdTPEkIYIe3yaOuY0TLSS+J+lU5JTTehnvFtQ
1B6PRES4nMhv/pWJIA9dUsKLiYRvXZVn33a0cG5ZQ5nk2G9abAIXWQEKlvwdWwzyEgtFcJ4zcl30
BH8bIsN+grixASSynvxC3DpYzpzWBR2PoOGgypsiOOzYpLAXOCfWrWueiIrhikaLupHd9NN1uutU
GQZ4tJTI9Ib86nIZtgtq0dAMuL5ZVLL0aoJd3iFi7ydED30H40sr7gj890dLr5yD8jVvqw81SHPd
1l7yDPuvbf8up358l444ZjpBPXaUp89tDoqsJcNAr8R8T4Lsw0qm6tKSZ0WgsqUfuyfNowno1hgf
GOj3tF3Yytvevp7KmHo3MN2OqqjpHobKHd8orXD6agQSNIhVKyu2j77rLmul8YPivL7PBVt4vx6D
iy0CxEMo5AOVqWszPsXyG39yPpBM0S0I9K+JSw7ppCdynWkYtKj5T+sIkv4q4pNZy9J76ypyMnTN
aUgmjjxo9tmXOCfsyHchy2KDaXeNO1Ga0+ntyiiBIdom65mV6lfbzt+G0WaxSok1iOoOJ/iIwD9R
r5lTmojLQJ6OY3xTDdVP4fImhGYRUe3nIS5JHxW/RnElro66+0HzzrjqXr/ng7SKYvxmla0BXiP+
FTd05rAW2U9K4cWtu+TsBXeikdyNWeYvVcypPKT+sGkNhn+WMJwV03wzZkscIT3SKPLa2wzScusS
fJWya6aCPKevkdtf4jgC7upM8x43FoARO7RE8DOtFQEsA5drh4Boi+H7qmUdPCxQPqK1vS+6/ZtV
XU5owuhtSlT4B9XLXzRznp3e1H9aWkohOXC/MHvJbYby38DZ9iRz7y2Zi/kjid2FO7YgBq2aNeOQ
+Sc7cxtgvrW2x2SQrDRnDOCwHplC9Xe9Lj89KbcBwO1jlELjnVC2U2aL+vMcJ8FZusXNcD3W9ahH
tmnep2GbsdNoWEuf2Yr3QeY9ae2y8orysI/6bE+ENgDOsgm7pVyizzAYTENWuzyH/jMqd5NAaKMs
TJhSQqQ8QZ0ZG+VMuN8CaMN+UhBMlbv1ecQgOI4qPundlBBBOOoYcutgPcbW3S8L/+5ADYjwA9EL
TU+0BENK2dRV7PkbsMzqVDMYtPNYb4yeMlxlAeBD2wYooLeeBZqZNZDmLqw1sloqyF8AUAterWjY
4RGBwoQ1m1zXM6IE6sW20lfiTXoaNiG9y7edpyNECvy7VJiKMlP/popcbnKDCcWjqVoCz2Sp0PEO
pBVKT/2sHeOGz1KOLmN14UWnOgM5Pdc306DYYtTlIZu9DB9Mu0kLxwO9UH2TRnZKe6nt4QDBK5i9
CKur2+/bkbfDskqgieiGQ2IUz2LC2xz4fbZRmv+bBY910hpAUk1gzwdljAesp8MN/dOhqUdWFQSL
UMJVH4Be3A0owfTN0bNbYbdHpSKWTS5g47Sps23WLahVC8simrJ1B7StTMDL+tl3R07er7KNPuzq
G9xi9ewK/Zb31rcKaenNCyDyB5lx7ExSxkwJlV6UkPNq4TghLu9TlY1yC5e8XSelUVygA+4tJhbk
lkNxRYt1TJbfWTjdwlgHT268DoR2WloENyJZSAKJQ+tL958zxt986p1TXkGJFRPaOcSFxV6XA7x7
W/lb1La/qY0/J+DzE6Py+Prw5LvSBcAYG9+qMbqwPGqPvuXuGxHPVz1FbdCo+5Cdvbj4VtujcTcT
jKDQAjEnVtV8U3wTK2k1Cy2VOr7VY4XvrH00dfep8/tD5kTHyn5x69y+GEuCgYqN6mImw1Mu3FVW
uekliPKJtIhyAAAtj3FgJGvP95P9Q54Zp7m5tbUkx4ePSDYxW5ocTkM3CJpglQxy0yyL8UxT18/B
on/TE6z4kJeQb7r2dd27jlP7w/CrtU2D+gwrNNSJHTn0LoYmPoWJFvBc8ptTYByc48hkN5Ab5WFM
x9/IEPeJAYWE5gvdfpo1K2XSriabnQHbPtV9/gtK87xBhqOzOKoyKEfo/6MCL+Uqfk987UyXprrG
6rsmEWr6FCHvCKLFJq6Z7x+HDLHrpS6mL2Pm9SErv+I8F05Y+HgN6OfDOYfrfsgJfkgItwzZ3ry2
cMy77Gvb2Egl8cKRhYLT3UY3gtOfPcij7YQb/SjGyLqIqH7/pzSQa9aB3KZTxYMqw7FOl31CbjrD
9D6X7EfwJZrFBipMF2aB/5OOf8hg0J/qNnuCbW6cYvxfu0hMp8ny+MJ1R7vYwQgjvTbdjaG0Z3uc
frG/bkNtcj5N/IcbAZEkHJMKLrvGxt1xvtLg8w9+RpYPwd0/q1licppLwpJtpz31GEfpVkDqH6qM
jpiGE1vrI1KJQGkJIm+s0qYuBIg5tAEh4jrHCZoH+JMoAZuHuuNuIkHVW9UEnNoLsP8T1LhtS/BQ
gsbHnh1xsyJGgAmaPcgJfKgganS+u3mhbRahTd/QuylT7BVGoBAjgQNQRErBr6YRYX1xqp/4P7be
VI3njt3YgXX4F86Z9tRazx1VjacsC66apErT6XqBE1ZX98kkaqWDB8Fpilkktu0nJ9BO1BdWrS3K
S95ZO7xAQKd0IibZEia7WQYsEaK+wBkj9aMpYFgMObgJA1nXLi4B+LR2+qWlpnhxGsAETgy2h9pW
us0Two8wTmdrdJhQ6TzWmRLV74lfNtl4wAnTmuBbuajdGlyf2lIgybv2p0yH6KJkfDfj4ZakUfCu
OnxzeakbJ+bdbiUk4QIAcc86wsBjaRssSXO7CCEnWVuLbPGt7fRbur71tcjxnHaZJdbaJIutZgGi
BQmEYdF8tifxqxrpscZtiek1cvpzUGRB6NAoW5ed8VtrdevitcV2Jh36No5jSzRbepw5S9cKm1hY
kilJZ5rmdhLlxlUrQqJYE6IrR4EQUocA60KXxvgz3pNZwK4+TFoy3sbWfZNSu7iY1ne2ZwBBCrAR
K2O6dCKwV10BX8CL85tWNxhRlw1JXDviCtPtC1ABcsMz8+c4eKuiCEwoPr35NjIkBp2bvg4Nblqb
YHG4OfX3oBh20F9+mDB02Y+bL7WjpSGOYH1vBpilwDYVTz0wlgAvJ5ELMtpWAQFMkw/qBvHJHfkl
Du+GqyGXyZbFWEvOkiu2HrWHNWodsUFLuWwZQPdCEfRagECjN1xMIMJ4Ekxy/NwobCTBHxZjGorv
cuaMnNitL4sSYRiC+AD2CLQv6bTLJqwTxJdzithRWuOr5Uz8h7T5aRhE5lYJvBjwFyKVtDu4zRvb
7KO9wBFEBwMLA46nlP6d/hGwgnII07u4mfw6ZJl27B1TPBsWzRAJ3wBP9sOS4PtsXnSbbNRExoQ/
x/Gn7WQDbcbnmOHimmjl72ICy2ixJfczhZQnCQqA+Qgu255ET38mvKdhq7emj6LtSI8+xgIbpleO
Avj3jYCikn0j4SZuYsx7v33TRAmJEpDBgRa8hZoJl3IXmd2RiFGDsrbtHbMOJAw+UHPXValBw8kG
PflUIpTkQm3o5UXazSyhHAyNvY2F3p90gDYOpkU/v8edSg5EL1gHIm9tgj8Sua+G+iXLPR8R+AVO
oxui8wayW9q7P/U1vX0WASvqRgbTbZrZLhBTK8jcIQ1JNnIbm1CPbQifN2u8MxulZ631vj5KMLk3
2uSCmEaYfbOqHNT9jCCI1C4ut9lWNBGxJLdx1u+15lfaALJU6Wjfy2H46RTuKcgjLGtCR6mfE2Pt
KefFaXEu1pWDbKKG0uVWwdMQGNMhkw17VktFVEnlb/7tJ6tO34oyxjtNyRRefcNOUjosjgaqKOMi
4Ugi/XtnCLHxYyL9TAgdEPIU505Sujez14/pZO/UTNieRMSN0RS8iwapOjQ94PC04OiDWzJ/No38
zYelEShS8+I4VVt7YAHi6gDF9KCyd1XhXFXr9SdJE0HHIxxNR0dav3okFmejcCDtCtgphMJtSWnj
dAtcsEsACVZxxgyXslIh/shT7JPB2+LVYYExoHFspXMh6rk4iSy6wQ6FtUOS0igJuEz8swUYeV0I
3CeOmH9mGjjwQu85nxrATn2aRqy5Aessq4pI+Z+wINsvJNHiUU8cP9rjd2V644InXwz0jfnmKDX+
ni3S+NgxIY7DZz0Ynyy40ls3m9T9GpVfLL+6D25KsbHKrZ2okKdmXM1rqs3rYuzhaoz+2YmN8pm6
rQlWyfU2rKbeOkEMLO1m1AOp458RHH2zpWxOdYxHovfsdNvkkYkDNu8AtrQoHnxF66Nxz27krkkE
QZMkKlK1e53OdkBvP4iT14mWBFJd9CFlZWCIdgmVRXsbtrpxnoF/XCJk0Qqnij29THkCyjZp4I+L
xlk/So8irueV1t3BblGl14i6tTvxtWYzfBau9j5E9F98NJ+nOJPEgizixUDbmBbd03KE+jsGz9ID
6f445AR9LqicZ8gG1jXL7F8Je1SEw6jnVqNWfgDeYJVcnUsg5l8yGA9xlGxLI8HeUGbBq7SDF1J8
xlNMLA3RNMtVnVGMUzklLhiNN5Rw7c2U/j6I9Jwxfqv7lF01TDZeAJg4GHTI2jMTWSsvVlboJ5os
3WGayXtKqoTIDzT/Rqad67zP31Il4PZ8mm29h6mbvTE7G+dyStJVA8FHM8WLjrIe7+5Ey8awp0tg
NJArsnavFt/q0Dbz/lFbMJpntihaqI8y3c8pCsOE/ofuN2mo/1SJlpzqgdE+s7SXsuOe2YOK7Yzg
MhXZQatSD8l9Ux8xwH1P697fApLhivJhiY0+Vd5UmauRRS1xoCpccrORE5lECBEYTMEmDSdRVAxB
RhSiEEEuBGQZNpfvrweXqAs2I+5Gi+oXvbXUfjSSXZdY3nPpTXurQ6tX+ca1KLPv3bwoaAYJ9J7c
n3IcK2SnvTjJyvFJEKFQaKRVd6q1ZF8pU78lZfXORyDBRbAEnyzjjq2a0F46lGvE7cWu9oW7hv1k
Y+Uu+j0a3eboU2FJiESAMGaep1z71MbB3ZfAA3de1ZQEK76TK6/CJAIg25XuQGE1vURlBrIjH7pz
7kNMiFRfXJvsM6jKTeqbxYdgNAV93Gxw/MQXknXHbQkLcOcYgtHIxYTtKEwc2mhYX52B4nBG5ECV
R4Q/aK+W7OSVPJgJV7kR7evG2CQqmJ8aNZT3SP0mAgBeXsLugpLPdHeTSNwgtwJeLr82uiQMFcsY
0jwwFMMCeNCjsruQamduB4f9gwkieBycC6Yj50JQ+Y8C0syh8iftRrP/JchpfVCua65qXPl6tMJi
37ww5wRkKRYkJZjbqE1ywvB6LRyCZ+re2Yum/c6nrtrTMwSavWx1RpmdFZWRS05e9tqPU842kjrP
bmbdCDyuboHhFZiJ3/7cMQfOCyTZay1FsOeSFHLSIM4htBvtbWqTTMS0U72m5shJYsTD2eqcbjX0
YGfGZvbCh+HChIGzELEcgCBZtfd15I3C9c/1QMvKjLXqPE7iSz9SydMN/V7RsGqT3t0+4pI9aTRU
oszwsVPkX0D1K7TQazu+X8F47zsdAlvX22M/79eePkXs0SneKaHuTsyOM46emsRQN94BK3QSqPLR
hKUXVWqL5ndf8WWtWdMYG9Sh3gUkx8dciGEHWd4hVtNwd3aTfYuX8cTzonJdd9pT3A4CffqkQnSM
2oZlpBcOU71lU/2UE5p1oW9ALPeoEtoctB1ly7Q/Bmj2bJz9ZFDdUCr2IZIYsZI9kwPFLp8sqikg
uQxy2UDQpk4m1KiYh6GTocnySsCLJIk4IHVbiWxuGPCb8T+hSeyI1u0pyMUA6YeKbVk9/qCAmYWT
PSVQ6Qp/bcjGI4oNOb9ldtZZjsZJ6rO4sU+WbAVSZ030EL2IUlaYRWMKrp1jvFLQB+KQU2MNHW+c
Xm1hi6eYISsG/z/o3vQytg7PgBmJrgwupVyWZ6QcRbN5priA0UhotEgqUHZRg41fYqGZjMR8hfaI
TlpcCtvEXmNR5h19+cu1MvugsS6+lpBNKcRtMi11v1t4FD0XjmJvdQxMvX8ylsGz8PQ+1PnetBrE
OaQKFn8kdzQibUKz8qjfFScw6Tku2sRBI73YJwmlPdPEOlZxLe4D9Yy1qyj1tp3o4AwFS0/TvUq/
SzczG65z45pfIve7it3unS/rLR19ktfShgxwq0dd4Cr2nXpi7xLbfBus6tM26/Ea+XuzgKGTO2yA
ZBSw/nCL5znBkKyafen08psJSHMs0pdiIS5ovdvd56o4QMVeE1FORNnSmctyLnVpjH7YGRPfnpmC
qAQHROi5OHnTa28jQJ+qPGCAzKcb4DQEWu74zVnoViKIwFJaocZO6Zzbnxpy3H3cxxuaEjXTZu9t
6GDG6yl3k1MHFQFYaha9Q4kDKYh7pDRg95T1PMJnTKmGxCiY8xmeZztZsOYKSrDdeILMN95fY8RK
J8dOVoV4Z+lUbxAzCybkRt/27hz6kUWrRHOtg1kWb0il1YlY0/E00SlSrWMd+zGrLw2ClX3gz5+e
FZcn3bSK0+MWWRTlacyM97iGkRNZ1XyMbQ6PW4rgw1lpE7WkvIUDTWHbxWjbOegEGiOa1qaJbMwn
XwbWd/U8Yh+ik8zXXA4JskQR6LA04GHp2Wy8Tk3crGsPG3sT+zZ8s0RdGtr3D3sZYX7lyyx+IMS6
1XYEOZD9ShIY36Ty+mcrT+XJG6EZdqOEB6t5JytbTAUpxUDwshdz6MYnS3xHlui8dHa2t6dgQGAG
3bo4VRJ4tVGZZLx3v4l8/Jqw8t/TfqCqi3qdSXn2dqxtwZMJ1l9Fekxj9dXWQRcZiU/cpm+xiSR5
9aGPUDF4p2hM68tsj4Q1xybq8pF4j9r3Jbj94TUJhHnWEkZKylAfPW+EWAY2+4H72+gcUh0cLuNG
dxe9SncabPu9MNQz8rxgE4vqh0jnYm9EGtHrjrFkr13syIci3+HeDex+I9KJjaE/nBraRacgKs6y
jzNIQdh47YpVt9X12DWC6kjP+C3G935kmeRuQK68Uz1lduhInfojkW3Mayona5cuwuVS8yXtQIic
eb9kd+Kj26Lv9ndtQfUkHS1iRklXMz352uc+SB2fUaLUI4zndKfWooR6l/VFvGoVBfMG4BBdHdjt
Q5OJbVvAJgLX7zylqZujT3UO4oIGMnqzWqIbHUb7deCiSIH4T220nD6Qhteh7gBq1FwQbUw1FhDj
tNXNNz/3fhU1uijmzX1B56Xo2xrVu5/iuqSmOzsA08qpChFWjeQNfVJ3o/BcD6E16nqoFZ8YXar9
UKW3hIIsRHWjDdvW3bbuuM964f0Ywd2QfzuP/XNlNjc/GZtN42j5ZuypfwKWIM8xG0glzwKDlbZp
3Oqhuwj7f9g7k+U2smuL/soLz7Mi+2bgCfqGgECQAilNMkiqmH3f3vz6t25KNqvkshWe2xFGgaAI
AkTmzXPP2XttbMtZ8ZzJZE7sRKDptBK2U0kW2OCzy3MQTQgvr9Y7j4CHbWM7EFkAVKPoy4joyLu3
MdboS/rJ3hDO50pjRAJ1FrqYGeMWJ5Vu3ZZEITG3wCJYQI5zPe3EBuW+9rX6UFr1l8BQzzoYlEtr
6RsDQOmpcbWL6MKJRm3qr1gIBTkYGOrVXGUexvyJ/Z/UPA5nxXTUfT0119lP0JraIxJNYM8tdZFp
xg9xDeEOruetlRS9tnTAKhbKN2vgSpGFSbVWhOdhtxmw6TF1WsL2NO4gU78EddUeo15IAan13fj8
PyLKL4goOnZ67L3/nul++T3PG5H2L3lEoMTvhJ60Yv/t73/78YP/oLqbv9lw2E0PvoqBbdzDQfeD
ieKqv8H30jS+rWOEB3TywXXXf+Mh0tm4UmiexMF/cN293xwZkAEtBTqKjZPzvwKj4JL9k+/Sgr5i
Apx3NEAsDgSXny1+KVC+KStVscPO+EBw7LSGq/FAAHyxpH1bNlhaA0X7RAb9tNFVlPFQ6ptNRrJc
k6fWDnlgei1x5TQolLHBmFvYqeQpRGawzmx8d84I5thO+/GucDB3enqzzpQWY2RI2pqLEwe1Vm/D
1fUZRWYd/zeCYE0H6DoOKP497Sn3g3gFxFahvy7kcyXhxjWUs56y10UfmFr4bl5jIlr3NdEMqLjM
xTR44S5iQLum7QfRD8HAqqmScmUmnbsVbDKXTRI8eQZIxVSxUEHIQJF6sHH+Ne3nOLxiFCi3XOe2
YRsTCUroIB3yeqthkENo9U57d9sYGvW6wKAlGGuYBQVxojPbVtL0kE4hey15PZd2Nnw20sM0Apki
201mOBN1k8aAXf1OIxJbgtIAjSdk19WvNIzfqfUrpqjKZ9vpq/UUM7jtBBcE8tX3WR+aq8jWT46f
Eqccu/E+MptTYpwouQG34YrIQ/JqjdxDjGhPrH+m4+5HvDp0U7pqP+kq3gIvic7kuTHk9LxDYfen
iBbNUbNfm7BJ7oweECFT/pPtpNlyjJtuXZdlsiWaI5EwVB06IMBug62bafu97PO3S4FgnA41+4te
wuxMibVDZ/uErB2X7MgVrAB/tYgwMBHfCklwgoxnQ8jr62HaeaWLVWiRoIxfqEr75sPUqyVcb4Sy
10ncniXBe45E8KF8khkc7WmSeL4UTh9jQmfnRKD7PPxtY2F+cSTUz4fuhxGvPDLnpDMH+A/DDBca
WICGhAL6Eg/IRH0ZS2CgkOhAEuD2qYQJ+lAFR4kXRHTJWAa/xlowmiNxB0mIIoGEus3eFDpys0ps
2miZq4+7TiIMXQkzrMJvNWzDWkIOs6yRMIBsY+XK70TENgy/EXxgxVhgIGOc48q4AWcfs7mudTCK
GO1B+gxjueEqot3xIxUiZo4THz/E0pEwRhsqI/LKaT1IUOMkkY0x7MZWQhxViXNMJdixqZAwTa36
TDAm0Eedsh5n+0l1qm8UVvzI2Dx4YBRWQeN/zZThLlMpFgGJ0WyLTibF82KgWMslcFLVVXWl9caz
V6cPjYRSknU2rTo4lbUPqQ2/X7MthH0q0L3abLMk2lLoDyICdRnkw70H+1LFtNLZOg1dvHPbNPIf
A7DhlDv5IhkJrmYcsNdgaTowNYWEa2a0HWQ61HtGh2tqECGEk29wvPh4IJ2NKyGdlsR1urVGThxR
MJRSDWW4atzzV35FcUP/ItLokgQQf3XnlVnptpBIUAJ3HmutvmPEaaxsB8uV7WXtsU0+sw24o6rY
mhIw2tqgRpOvGtzRZKBCnSSKlIpoCR5RWQwSU0ouh6Stgi6dJMTUr8CZBpa7pEyTkNNO4k57JmAZ
/FPf7YtF1o4AgFBarERlvoIGnA5aFW7QMlRbdpEcfn6LH1X3HnObHY7GPneTJ8BIVZNYHPZuXUIK
Q1Rp4FkjHD8T8l0UT/e1EfTncgyznW6xGOF/2g4TQhIczwFOuoUOATbVG29fwIQtvWMCITaE9qKo
rA+WtwWDpe9qfVpFfpytGQ8/EwkK0Dw1IMnmQD5V46lIMSW2osOe3QuGrgYJYpZGOEg3Jree0d5q
aEBG2jkmph7RIXy+5dhazW0yWeiG9rGVMNyYRtZOQ/a7nLLw2Feav7SN7JNAIuSgkB4QzdHcwE1X
xOJzSRog5WvrXp+n1CD20O+mNfxKXDUYARyqWoi9jkT3Ctq6jOQBU6TqXe4hPjYOhL3H50mQNtdh
MTwldkTJbr1Vcrn2OmPl0aRceZnzpnjWjp0e3h494/itVX3NvIn9B0wHEhIOKNZXk4OCn34URAM0
OX6MxNHRVrY9iQVTk9epNTDIRPlTu4Z4STSXk6/UgFm8odVMdWx37++cTn1V+6hat0a4VSYTzVup
7YKCrZvnd3umE/WCbj8rTLsyAuO9svNbYkmGKpX/wqij5aS18UZzfcylltowakhP/pRc9QKoy9Tq
iIBr48HQo5NF74w2W9XtlJzzmEJk26s2duoc6zyiw9XUiY0llqowslVR0ZoqEfExzZKRaue29++r
mqF/RiPW8DiIShugsPalCpHujQ09GuD5NNX0ft+qA8WvTmSFZcNISt0HFZXGMnMATluoqbHm9/uJ
fJkNEWRcilNkhgjUuL+Mcv7GAfLaKqHwsP3gvtamfa6HazMk7SCd9kXMISfyDqaAH33tVcs6BQo2
oS7hrVgYDOrUSRcVQ4DAM86Zl+9IEZsQumvssj0CyD0YV+wlhze3p1NR0+aI/ZeAfYAnPHdh4BgI
rGw8qFOxSCrxlihusGqZofPxDFvNM1dtkLwNnoOkA8V5ZT1Fwn2zwBOuOoLJGUMNSXvRzOEp6CfU
N1XzSYnvWBTIfHU8zNLklPMC25wkSrM7KaaEyoOrqdBMQ3njIusQWZKzFizJtlxwbRPr1idpjWpj
m5b+HqmzVYNOCJQBDaNoXhkEZqBklMQOD3oNLqasKEfMYNPpcUCysPGp6PtbIrKeKAn3FLQcXK1h
nAo/RBQ15uZSkn+ConiqwdEsalY34PcOMSPNZ3q1/sIQyTdmvO4Gov+nMu8/T2xRFrGWaEvPalFx
QtUJWrHl4KbvEiiLqiz53DvqlSpFyJtec6j5eVV9U3p7k2Q5u33fJoIEMWjqPgKnR4CQOUB5xdoO
0bkZIUefmWB/Gdnb+QyHGfbhUON0smN8rXF/UN38c+CqA4FXgfSWD1hk5puhBR/bpVmxThKieRnE
2JybdKH9YBgPdZn/8WZ+jObZ8P0bHACUnDYRkrHcqjM2+XHjSqMxzQR3rwSb2ZwWS79O5NDn+u5Y
4+RM9z3TGzRQjbS+EWpA327dlWHITJvE87hE8NuZyz4igmQ2BM257PNN0tjtYb43f8NCr7aa3wjS
BZwJ/j/9brOdCQH4vjG1Zjs/7v7Z4zb/i6ar3qyYEnv+Fx8eqNn79v05P2xwGjkcDaPMpIRw80pX
2zgU/QO4bW9vgzHelkpyDgMU7stMBj3O/wDOB/J7199/d9zhMs0P7oTybPH9V8zePKCy+IBUepeu
gZmqRxlao8HjEJN35wc/bn56bH7Gnx7Dtr3KGvpwPz3+8aXrR/kSiyMpQXh7VmGoTAtiUqpDLW+C
BGtfaQ/OtJy/Nh3rlpbQf4Z/eg7nj3W2HKZqwWc7f52Odf3DqWiPwy1LUn+dz4+pTlDsGtNbfRwT
872fnrAGU4Begjx2I8/Lw8eNKn3QuryZH8PClK1qBzrr/BLmp0rmY2x+wu93gdc86SjZ1rNvbPap
zfeSSZpg0zaTF5PuGwFBWNXSUFtNTLcWsc0M7LvZzi7SfaA1MdbjmKHG948twOJMmOn8Ec5/ezkO
WzCXRwiVj/wl0IwUh1La5ed7dlQWh/lmaE9Jmal7fTITyPB4Cg7f7wZgjA7MsLZWpdDRdtqn+TSa
bxymqNOylGdUbrWChhibGg0wP0oNTh1Gas1BCNz185fzPVV+afYxw+f5a6+PE3ai7drPHXtnlMUX
BSXmsYj6QFJFdgJN+IWHl41S1o80+XKaqWu9FV+byt/ibB6vWnNnijrBVGBtLUkF8ev04ChDtGbs
AVa6repN6fhIcNvDgArsMZeSzMTN7nMD9okV5PE2LIjlKzojkeslmzk7EutikpWHDiTDRF8EOYkC
rXJT8AiT/aYjg9n16D+NJCHBA0vTwYrVM9o+beVFhrtEyh7vtZEqAunc3m3IyW7sJjkOnRECUvCz
MyxCrpD2RO1CKiZ6SBuVjCMWoxWUn1RrXNkWaLxu7L/0eo7qCDIO+l8Em3GqG6uK3urBHvJ3zvBH
kwv9vobPh1hO0sJUlXiYriNKY1iR2NFc2kZlAbPJNheKME8eYAvCKSGMBn101g0qQq2uCTDCE4Mi
Sgd5P8VsNUt5+GVyVR6kq1PMjtn57seDP/2b+buetJ9+/Dvw31/q2i2XteGd5u+ls2lxvjv1brdh
PHvxMfgD7YrKgyZv5i+/37AtWXopYUh1B08gZjsz4Uiu7H0IWqYcE4qEziOhijNQ6VGhq5CN5idq
Bo7j+V6dqEAm6mnc2+Pl43t+Dumvh4e0mB+r5BZfFfZx/sFO/vTHU3x8mTcAAEjeyVZNpHMpS3wS
j0TQrBPpBMXzgnVtvvtxk7pxsx3sYR+nCARNKzcQrnMqcLBzjpB4L7eg2vfHPr4x35tv7NobCGXP
A+iOeOU/vhEk4kVHjcNCwtPNN2WDb1yjzmOix99r/rtg6US75ZvHMlIpD0zbvEPW4W6c2Sgsb+gI
8435cw1mJ/J8V5fXJUx+T+SXkxSoKjpXUG5EVxgHHVMELeuJsb3n+KuOPjP2iEA/DHGp71wKJ0su
MNTluGLlvZnW8dNjJimJS33QSdMCjQtdlreRy8uvRxgAbzlBbuLYUcwk7x7MT7RXJsTDEUXkIE7k
obJQScrEfK/PMrFNFak50quDaZdiaxGhwcY1WNecGgs2ObjT51cwzQti8U90SD2Y+qLI1XA1//bR
FtYGJ+WZON3qEKdKs3f7ryIeusPQCaQBpN2QzZAfdDuqN7DQ7g35Dpv5+hgnQXucvx5TcgOIqvHi
dTyiS4bylcHvkWQRM61H9Ky/t9KkPN/ErYcmspP2ZDVDgo5uVhRbT00Pg3xsvmlaBvlYCNAJyYNt
/rn5Gx2p6Fw55usHpjeuA11SA+uXScB/+FfyiT5+4/y75h//t4+5jSQ5fDzDfG/+uY/HPr78eJqP
l/fxWFxxsvoBPbPGiW+oBP7xzPM/dmY0xPfX/vEzYeqGu0nT1x8Pff8niu7QNZFTmq40+gP8y/5Q
9oG9Kevkk55yvhfCieAyMgSY0THK7LS2vLDYzRSZ+UGs0Z/JrQw3CKbt3TSgUZJsE4Cq0cqsof2o
8yEzH7nzgfxxMzruufYjfVNPMYyD4T5G0IFaMe0PuGnEYpicgqzXDOZJXijxAkGCv4K2w8VEkxfY
+UWodf8w6IQ5u65UlRsZiEOnOQCIlxKsUrLftejAWyjqtj0YGUjc0KxjB5SLH+8zfWwRxGkXLW3B
wHPJXrRa0h7m5+AqDqJ+mKx2W2sp61LYb6M2e6/b8EcI/P8GC78aLDi2zRDg3w8WrmHx7ff/2zfp
S/7tT4OF7z/4j8GC9htmRl2zDQYFuuupMDF/DBYc7TeXtFg4tQ4zBOcPvHX9N34CQCkwdBukrs63
fsTFmjwdOEhtnkNY/81IgYzZnycKruviSjB4Dbwuw5Eo3T9AA6s66OrM8wosBCCF9CD8SlfAVgkU
IJhI9YtL3VC9CYPEsD5vEe15o70pcjK1mZZsutQ5x8suyC5u1T+6xXSMdOvZxReJAOLObeJkaaGg
BZhI1NjJKdQNKa0wnE9hVuybgqzK6J52EypCYlytYdz2yMo9r2/pzbju1vGnazTa7kEr75lWbDJ6
70ztBmBbfrALMoanKqyYFsTLQjfYleNyGhaA32/ddAJYSOedXLxlRaZrYmAoUeKmWqhYdHrNekcg
SQrH1yJBpEtgx02J7TPgiwmoO3r5FnUbWOxF0dOkkv71WKCRcBvnXJKnALlAuyQpOYim862nxV2j
617gFMOO05jI3rOTHjACRnJi4C2o6u5xDpUF60dr/PdBiCtK8vUUBr8La+UYtEN9OQ7vgANEygOO
SH/h6/0J7RAKCv6aDjkf5E3fD2p6YtJ/Ahm8Q17Jj9CaqVSkLOJCotNZidRjBP2u8NQLgsRbqFg7
A42YX3WLgZUs02610mxQTKybRmyZP5/qNnrHhLbwlOjJb7DMu92jHlrPXcJQ6ND4ULQK9+yg1MvG
5GQn8YtmTUcx8DaT/IQV7Rqq/l4P9l7Sbsyo25DZe+KKcTExhMRMkb06QZMZHepYIbglPmHv4KiI
TqW2NFNiRPtu05rtKmIkoKfDlvjug0ZO96Cry8KxnyvRbBxFXNSJ2bd4UlPal54ZvuNaojK0i+No
hXvf1o5+Ze6GPFgjPgygOSD+Mly4+/zmovGnRTpqq4hZFmqh56RPXwIrvQuGtcdIuAytXdmGh5iO
qaYHB7VO0Muz6vrDrUNAn0zJK/umdysI36t2vMo/Y6lMt8rloDanR63aUoC+CZV8QS1dpuq4FTmW
WldbpTn5xwnoZmO4enlNEEYxHCecOQAOQKsZJORow4WhCXVBBFFskWjWuZissx7yFyzHI2l7uyAQ
R4gPMLS5GqojZIfRoLOMFdmabvKYnCprhwJuaVoRscvjm1tCsXXXGFQfiTtHi2c+h0ZymAaN4LPk
VFfxy/w7BIkvGCwvTcSYa1DSZVcF737j2hKkRPpx+uKoI2q8Zi01/kjDVgmRJSbHXysuoCHhGkXP
Vhe/1wlGX6PdEHF4UEVKxyw5GJznmYjA7SdYz8UNNe8yQ4g34tiVuOtkaDdVzLGq1CTjrfsYI3/V
X820e6yV7NTL5cB9HcnM9aYO2isU9PGq85HUdvrS9F+IFjy0w3RzqukmP8FOFUcCH06Mfl7kH0Ye
j1owXJ1oWBEGdwMaseo1+sS4H+VbQkOH57zGtW7uLND4C1iAl6FRL60+bItgo4/ZPjBqnq9eebwf
8Kpr5neLYbCeCXhde/CSItN99bTlFLImYPt46JRwJY9tKT2Sry0NWMuGvn2MtBFWgb6N4/wURyxD
qBCONj70yZd97owAtyZ9H03EjtHz0DdrLRof6c5u5MHkVQ2wD/3mt0QjZTcIh1ujd57HEjVnok43
FSi14j0EJb5hbNJKXG8Kg11XPl0crHpE/j1mqrVqAZZm40XpxM2JiZXOiZryi+jFDZSn3gvu75rR
Opu1+hbWNHmhSfY6yQGGap8NZ3zzLP9zbtGVBQLQ5gLJMNlNHMxKEK1bQUVln7V1UCoXfyjujKJf
2eQtCB0f6ZTQYbDPptU/TpV6KU06v/KutbOM6Wi82oie8XEf2trYVXp6yqp5xxhCPOCQ4C9tS0fH
V5pKn7puOnpl+9jgwZzI8sOxdqSlgQApOSlRtCkg05E9xEXDgVOrSRXjW+OPl5Fjsza7x0rnFItN
IobDiUGAtZOLVdRIKRBe2EVLuAWotUe5YJuMvIMi/uRxZWvj6abF2UtbVZ91/9Zl46Ph4xiOzPFN
D39vIm8fjPZZnpJyTVA95xzGfHacRI3OOaZpEdm3gfvcdWW10HKuNJ75XHXWjmsixDu1vYIQlGIV
H5z3hSn2S8vvSHNWN687hbRKFoNhc6ohLfYGzo/wrg4hfienTHfO8xmnjWdNx27gK+bXVlHOAGGy
taqEBJijkbNjNluhMD5POkPaoNTjw6i0iIGFsUvHwF+qFq2fuHoRjIR3Vqy9xaA39pVHA4oO7Z3R
sT/UBxv3YB7cEQqUQmwT6hqCnpE49oHLHXSjSexiHO9ZWDUop5LnbBwvXpFgDCyyY6s1Xw3FwoPn
uy2NX2LC/BwQINfZVgHOMXooDxkkpOrjSIDFQZObsQi8wfd782NiisR2yNp959j3EVHUm7nT+dHz
nL9UzPpHCxQ1BS+bOb7ccMq9+LyD9pzgCeHjuOqN9g7ykX9QPeB/qZISuWGFEZjvetIO880gKo34
T7Pd+BPbZJfWiej8g0+iLTTLpzCigYsGaTi4Xhkw7k+WHfy1jVCjGzj5cC8QKrnhxBKCSaJqbcZA
kLaIJ++nBMQx4syuWXANWBTKs9u826SKJ0R5iZwodtGusJ841Uo4PNIipSuJk8oaeuwyIod2MPL3
+aZjo3DkxU2ol5uzw4hwQ1HEngQ1XoinLVXCS16YxZr66+YuvJSoWcvbhVwF1lXovsBSctcV1udD
lHdfmUAscwiPaw0NExowyEk2cJgiNW/IkFvGX0MOn8NOWG5UwKcosYOcA3uK9bdUSQ59bp1dswRH
3qtLCLS7ohTP7OLYqHGaxzWLB6cAWIdr5k3XAOsXJ9ta+BQ6puV+SVW0ANgvPRYbrWjWLsvfqGNf
E4nz7Cj22cqGR70WjzLnIMXWX6GDnazoJYKON9RHk07bH4r6vwCea/9aJnu647k281QGy472UwBG
hMG1A3Ne7Bi+vFcJ2JT0EYL0o++CgADNgDC0oo4aneoXCTEayU5/QK1bdBY8HcQgPRgw8Jpr/4Ra
98yhIwXbyRmhoF0zoD4gpN2TbJ6xvlDoRDGplkhLFM8+y1LpF29cQsM/SO/zr0fS5Dq8AlX3nJ9J
74PjjEYMVmuntxTxrDV52G6UqqRtcU204Wob0UuDLm68j6zsWJusahS2YSx+lenxZ+T8jxfi6o5N
0ebJ//55oxIgkAmJcMuJZRkerbG/WlQmqXJ0HfWTKCkM0vbqAM91K2vZafU6T7srAzqsPFx9UgpW
z8SjZK5L5+k//4nkHu1f/0Qe3VryJHBf/pxXVSbBMMWCWECvYwtFFq4RGoAfIpQ4w0ARaqFrSrrX
+fAuG+rzVLxRiaF5vxRWTELK+GaELABzeeha0yXY6rbyRDjCreXSZeAYsQVlCLWdTf8LaNBWliC2
h0AzhrjHCSCrdLXlTEnBAoTxwc3Uy2RYu5rPYghcHDfVMgz7a0yAoGY+EwSKltKCMthtc7pdtdtc
KzHsUpwTCbNdDXlV2Pub3K43Kn3PymB6nAU3JWDUOqlP9miePUTHjlFfXK27+mWG06nj6eOXuqiQ
hvRLFGwwEDlqFqmK+D1l/5cVtIe6AVlwXeS/CEv4q8ODVEd0wLamWrr+02mipxFgC3LJd9AAUGKq
FzRihyx9nSvr8aa19S+yXQg2+YvPHaGg3LW7JueIfEl/2Dp7g+ayN+XMDGxxbFI0odnGjo1bXAzX
hgvfxjWTFyFhHhNsDLXr8c5Gh8rMDgZ1fdpbe216CJt8nxenKeuvnsckTs+J1ZEHg0pBmvbiYgCG
qF39E8J3LIkyXh5JS8elY8jvJtbDjlJMPi+uhg0pI1ZPaiYFqNwVkDRz8MLsoOno4AcmMs5069lV
ZVgZofTiyPpqN9pS6YYt+/utGaenPOph9L0i8qVMSYiQtZn9j3gdkDrvIqEz0Bpc9MqahRmlhNKG
IEovsYunHUeRf/Jd1Ljs9d+0FuoZlZReEZDRBZ/yZLwNjv8oY7V6tmBU4MazjoGKDdE6tYwvNdvR
Io1eZNHalsM2ttJzJhrG3eINLtejmUds2cMryWIRIuku2NP2vQRWfErU7BS65rNeWLuhP2QmuV5K
/K7o5U4PLHym3Qat2wuB0wdHRyVwGeGOhMLaMSs59q37bPfaRW73qFiOYq1wulrO931SYe9AgrHs
hocqvx91Llq8D2b6Z88OCGoqkAt0K0frZdjNm++aZ6hzwy8O7T/nOnxf+dD8IXdTXUe3fg5MmRyl
qEzFyOleaku5pRv52LWb45dP8i3ndrnLf7Ha/tWqb6mUnK7rOJ71czZOzfADBqNgsU3YkDVsTKFY
/Odlkxf/r+cPyXc62m9uPf1nMSsRA3gUYMvviJqBzWQR6QrL9bEek20VYHanFUQEYHWdwCoIt8FX
ox6bMHmXVXbtTUds7+sIUrpngYHWaUco+jlh29Pr5rPDQujk6QGw/RH5+rKJ41fX5tdUfXJyqehM
urRyIU6y8dYF+q2PWarrGiMELOJSZCe0tEwou6vB5w+44AXAP9bN9ljgG5X7MseYbmR7nJPS3I34
4usmP1nOdRrGncVGR75IizqEQdhZGPZjQdMCfV/vlp9LOgwupL9IAu7ikzd0j5pjPWMyPLp2fMpr
4xTqwVppxFFum9owOqmTg9evvuPwOE7BJ9en9dHQL4AiF5IsgISyL560DoUTsKh1N1J6EZL6bnG5
wD97qmBB9GNyADqwSPkk3dQAcG/u5K9TaxaaPraec7t7JPFsnVTOM3p4VKEt5mqY4rwWnyh7uYKb
7Nd+dRj8RYHDIeaZLrsi1TStnzqQgKzakfFsvtNSLp951i+LKq4JEmDfVDskESiJeixSpV1qeChI
Qyferin34ag8IJxKV+bUn2u2eT1bw860z53pHpr2ZjGXgZK8k1u3vr802XiFC3gH7pVM+PiLJ6VT
OYNQproM2J+ES6iLzvM7On/SIe/2ZuRvChp/uKgWnc6aV9EC6DnzqUZlUdHV47XzrbNcVaupfyt8
OERqA/VyeHNY+TMWM8coTia2B+DLB8W0KD7IBKa5QPfOV8Yr1pWr1nWkNoybrPgqN6lOEh9qYq+s
qSUSawIe0m0J3LjKrhiz0FsVqhc2eCMWf4NmmazGfCD+AZu5RWCd83YTEMZq1s0164c30Y1bWQRZ
jWxZoASNx4UNBJEggW1XDDfb4h1jmTnh67kvadG17mtiwWsp23b1nz/ov1jFKNzk/5DC09n+6WMe
ArTn7dDnO9jnq8brF2YJ690Zhq08yI12vJg2NP7gF8eXbv0552tePl3KZ67QmqajW/ipMqhMQxBx
QW41VKRbVqcA3FIuj6izu/Wg8mGkpHQQES37Z0ncr3zD3NUUPCWMPtnh1DlRjMZadJO+yjtaVhTZ
CW3NWtWWshZDhG3TSDGJ3JD1kkuj1GEGTXcjT9zn3ms2kGwPcskYolOnKNsGfzEaJGdgP4T5Zwcc
9g29yBkH9cqkuRcLwjvK9GRlKmTS5BBz0MUgJ5HkLuoMNgv61Tg7CfiCdTJcA4oe6omimt7kxMzJ
+TRj887GHIDakvgn9uPxdB1Tccwc1g15DgdG8iLfszGpt0lTb/GkniqsUk3yqjjpSZhs+/jZBFxx
6NRrHUbCiOpCFjpYBI4th33DzlXyt6v0DKXNtfxn+oFSNeQ+yw5F0BNyHIZcbs0zaSvvsh3i9uOn
nMr8G9DGbU/YmNbKvOj3GrAFadonG2rPQkzTW6auDZ+VCOoF8Uw4m86IJNkbUtZNVv4yqcwUBkF0
jm+z+g05oU7YaeDnN2x3yZI5CLIkQ1c9lSmd2Ng5o3R96YRzll1rbB5L2W0SVQBcwAR3R1C0SfeW
N+0ZVCyJdqmU6KA6dNPi7iqv8BHnBpbpc+CLi/y61MWRaPCIdlHdRaecdjK4yxNafDQWwJijBHGT
j6mgTc2dXH1lZ61gvwhv6hPs1nkTK7pHVwxvcHseJpozWqc+KAe56nY0yeH9nHRGB9oUv5hRfII5
ymYzfDHxc9SKxQpN9zXrUQv5MWqX4GiBUJKdtiznH3D25qr1zCX8GKdcPqguy/Ahruw7WTBpqbih
53yOg3BdwHDRkumtD7nUUU3gjURkEZNGRx/RqzeI5peBw8Az2MheW9umtBcxvBU7qttDWYrjfMAz
9JBlZMRleBz4e7J6mXQFzDzHccAGrHTO2LxW9BCXekY+F+dUbrbsIK1z3/SrPHhTwRgs5AEnu68x
F9VyZO8AG/rgjRkjCNoLjdPf0okJD+k16x7eXTr1276i68xyLPuEU+n//p9XLc34F8sN+YC6Y4HA
tWwWkbmK+UOVnwojrnTTynaNI97yhj/kNOwN/zN9LhoeHV5UuRl1O4iscIJzztGEE0n2nuWB1UAV
AU7MHoB0GKZJQ3pNE2tetucncPTXKqbAraN36PBvsYtz1xrPXLwfvMRbIb0KFpg46jv6QVBZ7hOk
uwu1iEC2oNIwe645ea2YazVtF97YiZ1RlbgDu+6SOWzSAx3RvVVSMrvTKS+iZ012kWCq+IvRzuqN
plcvZe2RmMeEe+HQ1KgLeqFtQW9TNcphcc5pFixJbIVxVmyHOKQT3j3Erbh5FVvE/l2tjXKJPeRd
ri+gNZD+xlByCYVlVbfN9rjWWZzkmvOAAphw1ppJd/iiulQh/XCTHLsxNndtCQ5DO/Q4DeU1HE46
63CzIQl2BZPvKJdAr0tPaJo28vxrHO9BMx565hqAwS/y2WSZhAGVrTGA3E9Eda0LZgLyqEgcfEc8
iUe/v6a9LDsDCuME7D8HudMwm/5RS+ydVYg3kfEC6NtnIo9oPm12dUkVVHRX9S6qHOwUYtgSp86y
BIKnat7Ttns0kBzJE7p1/lH6/2/u/qu5u8Z+5w9n6uqlfflh2zu/ZL///W8MONuX/M9evu8/82Pk
rqkm83PDljmTms6Em/P6x8hdRp+rFAMORQGdNU3lNxGI1YZ//5spQ86JpFV127Us0/5jyLn5m8GG
iHw9Hbm6bf93IedYA39aWFhOVJvuAcIqy2Xz8/P2p5yKBCy0CD/ZooGpXxskkhX5Dif8KDl0+ymH
LAA14QgfPV6nffTVbVwkIkD7yXPC/VGFx06FkAgdPl51+btbghotW+uL7rZUcHWMSB3rkuhxv0Jp
XTotOvuucm6ge++By3/y2GaAWzwQm5aI9nWa0nXhxBOjJ4J5ktr4Eiawv/V8a5s0ZNNEqPchpJ0c
y16iAMJJCfJcWPjutdQcKTbYhwylhmTyUk3TTbGyJ0Mo0bZ4DwYaz6KmQwCuVOvMfBOSPbKtUqqd
wE+3AT+GwdzGqhwFz2naM+F0xLfRDJGZY8txa5OA6d7lYk9QsgArGvQv0BWT+4xMus6rMVpP0Occ
HWoIhjtwyWCL0k4E6GplsKQXfas698h1GpOiBQauX2l6o25VF2vR6AHO97o1hM8ElF4xbnXGs5WV
2Ac1BB0cMhFZmORtWi7vnAqtu4OZXgaWvbGVNGLmBUwYssBaJ+tnFeviApkyT0frU5WTjwzyfNWa
gbtkr/rAjEoGNzFj7Bned0reLqckLABuPjQcA6RTWwTNmemzVpO8zTDsRetsMkFwR24ij+lbWHJB
hpS4MeLmC6HnjDKhQ61zwFm69//sncl220qUZb8IudAHMCwS7CWqsyxZEyzJstD3Pb6+NoKvHl1O
Z2XVvCZcINgIAtFE3HvOPqAHS1xJmkOimyaozRBdvo3sukPGH31S1OvwIok38tYeCcQ2t3qcqbRz
ceQ7PSBFhl7hGg7MXTWE9QmN01ecKBiuM4QU5nQIka/tp57vmJP6uyhJMMxE5nphqr8HhTUSstfD
gwvJE0hCXDRp4e/J31x+2PGsGBXm/5nwtghRmMHoBPMUCa7R4rIjIzKb3Q9oMd3OTsQb6NYlgyKw
Vv3UAtg/h1XAXcUo37MWb6hCI5OZFsn1Wp14djnb29G4MXQA8QH3LJc0JrBrVbRO9S8XDPMBBP+r
iqRwU4+AExZ+/FjEkWfUOvc6O8DvgccdE0kL+CAn3c0Oi3zHhGK6UVURAlfWH+hi5V4IOgJS6ncf
A88JELm2biOL5nIbekqcYe5pNPo1OMvG6HFscF6G8aYyf1rQnEIsgGp9h245Z4ZWOui41mHG+Y0Z
yRJ0lRNSg8PaTA7kNGJ1zfDuWMnC5fKB8eSJhyH9HVj0Z7vMU9RZAzsx6dsIBVgzjVCxJ+uXyMdb
Q835bloVeBw67tpkZuABTPJ132ik+EVxt9UYmPVuWe6VqlioHvRuGgwlJBBrYLYsZzyIkh5qDV9i
hJLl1T0IUYDZmzrCzuSH3KNRvTFrTff8atkKLgUc7qpu4LarbxG3bkgXkNuNLVfgtY//ij1OMbPV
tVMy3LckNNaaw2/bin4Lqh//nwn629zUwd7wbX2Vq4V+SqLhPbX1bdF0VFS6KF7NdoO7U4WNSeZa
sk77ArmtHr6WbnhWC6f2QoeUrL7gkIsSGP4ICQzPIWIcGlyIgbeghdYE6CboypZuRt3TH4i1cJtV
kb4GGILXQz4au6qDu6GuQiWmrNlMEIJXRgq2T0NqtCXm+t0xssckDd+tPLrLM8O6UwRWx8FvGKsE
00PcTbfhcwRuk9RID8Zci9stWwNYhtPTFDhEI+xMobTkAWI0J4ZLo6d0h85K6ztamoxl7BacRNcT
Y5eDuEiRfQ71MSqs+pi6BN8NVp3u3IBWwr+r5DvwoKoIYy+fuby2fPC350h6a6j0BL4x1OwJJiyG
o1zSBuN+VuxPI4HeGGI7kwpLqWO0Fl+NfCofktrONmTAfsH0g/FaiYY5VuPeaSbGxzYpALCPFueC
A4S8mZsDmXn9qvcHd12F5s3MhdqzQ0GmFmSacwjWVZ1VACWoa9fuokZGeIabRi7Khwa9J4SeqV/D
ssiO8gHOG9KkRb1+Xae1CHzyEJwPEZ/iQeM2Ooig8cLlShjP9SPRu0cAj/020OdvhZPTuEbYNFvz
PmwiBN5md6cqhnaUD+WiczaD8NA1GTiwmhlGRaJJUiKDsex7OwheWj97aMagRdOMMbEIbp3WcQ+G
UBdZcxlk+zpB1aotv5ylETfTBk8j2RfqWq5rlvDClPCiw9A+Z7TgSaP3nKSZ0LVFe1vPg+04Ou8t
euY2NqoTLMYvUjusjULVbheL5s5ahKzj4opJlvgtld5cXs4H01By2nWLclroP10SpPdAabd082cP
jru1khJs+eAuDigAJ2ywXNRaLo8EAbR0fCaxV+p0Q8eaicFIVNuQYEgsTcQ8dqDwC3XL7peiXTwS
yREbqDU+gYqhAl8gIQScGNlhiv1JvcE11x84Od+gbhXbrMVDR6reVk21fZYDJMyGJcDQDFKOkwR7
mjwCDLUb162JN/5vUuM/1unIGD3kdzQfBqLjN9GyR8AcjOuZ+IO13Et1BM49i6pfF1W5lJYvD/Ni
7fljHXfGeiss9bGH7nmUD3M7Nd4U1VDZ54JgKhPI84oQdvbJYI/lLqNd3S+/xjV30fAjC06f/krX
IJWHw7zkVgYmKKxK1b/0SSfWL+h8OAO7wZmi8CMkHFIZQ0LDqmX/jssh7yz6/etTEilI3JKvjAIN
8Ea+lEnLxSwtHGJK8HnId8jXmCFuzb4J43UzUY/494v7HJ+9rVMQlO81ltNPLl2+5vInli24ftXl
z8jniJaeHUhE2z/eJ7/m8r7rn7q+R64rfGtjTrg2d7Ay3/548b98Kl/44zsvm/rbZl1WyH3227/x
26L8FlqfMyMQ2ik3aa0Uv+0s+fJvb//rf/L31//61r9ttMgIehMYY0w0J+vKaMITWJvwVEzaGGwr
Vdv5NfmH8gV/0kosrMt7siBKilWxLMrnVvbMScIpH1pPokmrbTCjF3dSgiIIDf7bYlMyxFOqWF/n
mt9CssZBZIwtWVyCufaReEyhruVH5XP5oIV5T5g07hUNee6+hDrulc3YrczqlA/LP2HOlLgbHboV
t9GNCTCuIuKFbuhimZikEcPkRuQFUXknMiJWl5A4aQSVvkj5dJTGletzuVLmqcmlPz5CIaXdU95E
2IdH4+pDlEt6AlPajBkHuEuGnfySIlvS9+RiTxzwdMlry+RauSW/rR0c4zWn5wvvc6qOk+saG6eo
ftiw4NBQNcSdxUp6aPslqzJ2XAWdpf4c9eF7oNvMg5bTSz60y1LMYHhlLQYRfUo/8kmHZGxw7ZvH
U2LCYiFddx8uPlVt1HHtuWsI4RjBCpouy+lotJ/ZoGQH+YVMTLPLV/vkgzumONjR8Ak+5b4itYHq
EndFP7Gf/GogdEteEOQ6uRu49ooDn7tun77cMfupKFbXvVhK76d0fAIkhtxqQXqpFxcNI6XXXlON
TTm7OFHkW8zlB66N9LUcNWuj1ikJkdIQCR+l2k0OeG3feBzreMeQYPRaQpiyOB330gupd1U+ryON
JJdU6PjqZMZi0p5rIzEw8GFHldvl2xFwav1uNuhu0Ox6uLzx359WPs277mcMjGU1FrTapiKmSHP1
XvaLLYZUP6Ye3WLHudgwtWxfIk6DEtIMKohTas2T1ebDbaciCZXGYumDHKIOFGozfZUkcFx+X/lL
NMtX/fHDRI7xi7Y943G39iyYWJwlwljH0qjq9D6RkNxLS3aZ/GXkYR2oPdGjTC/84p/YRfmafJAZ
gNen8n+9HNDLj/23p/LN8i3y1etn//iqNu9Hxh638pS7WpDl00tWo9y46xl5WTlHybQi+C+9/F4B
SMG9Olsr+Wb5Z5lrChKyl5vWKE+1y6I8v+XWMPL7XycgzFOGEtdNDsockjvjRMWl5b84oKS5N1R8
Zd7I04SyCZ29YDLfoLMiQ0J5uy+aMFSBB/H2y6K/nCgEVSAT+McUK49UaYq9PlzXTXNmkuKhb0pS
oK//sfyf5EPbL1mUctGVoxO5eNn6ch7vqKqPBQSQnuWmmOatPbpkplQp2ijb/HDkhpj1UadVdZA7
W1qw5dJ131/XiQLfApxX5U9b+d8+K9ddf8brl16/T27u9bNR/twlWN7kvpDO7A7NIC2yxd4mzzz2
eAJaZXl+2fi51CikKCQry++Sv+n12HLnd+B0+UEeYxFgq39szGH3b/7p3xflV1wuVXSBm71Tpl66
DN6u5mr5VF5VLp7v5VX5VD7YyyhYLv3fvk++efB/DlqdH+TflydKLw/Q6zlziWC9HMxyrUva3XyB
GPz5ruuOuHzqz2/9c618/beVvy0qGryQ1v6mzSrk1+U4lrcRuST/7N/WXd8iX71E38rF64P8aa5P
5ZL83H/5raXmcCJfPyLf+Mef+tu6P771j78ULBf8Ud3UXUgKmzQ5UkkwekJu5Ll+fZgdo5zX0lV/
XSmXruvmbHHjyucVAJB/YACXy6388utbL99xJQb4ZtCvNJyklyOarghkhOuJ8tvzy6I8fX5bK5/L
98vz7J9Pklw3Rhgp4HxS0mNwXP0kFtTWVfMe54rN5KkFK1W6u7ai+OYOz8mYG2vCQdVnLicANMdS
PFAXLlZi7qrnkhhAsyK5etbs6UdOr9euII3pmu/e93pRebrfPyVxifS9JpVEjZMQfRQVB9t6zMdY
5x+EsFQ0aXkzkwPpiaDFVmgSJyMiyo3USdYh0JK10wMYGhCQaDQyCa5e5uB//sOXy8mcTzgymVQt
CXGO9HTK26u8sV4fLgG81+eXW658/re3/7FO3rrlustf+NvnLn9hIGPTbnYqMnrpaJYPztXsLJ9L
J/pI6fwfB7R8Lg3sl5V/ff36dfJlrKiTJ9DDwaZfLmoX/7sj8vhOvrNPEIboY/UgX5iuXvr/tEjb
GC5BWvzUotpeawUAlWYiaWVAM6fA4oO1FP4U+U2nlPzQ5GnGpkC7+pqQqYI6rwbO1Qjir42UJrN1
7J3W/N6U0b0GmN8Z3bOR9++RE5dvDhR6vcmsH1ZnPfqj+hPIqLVeLs+biKH/HgUj5IUZHYYZ0bgk
aqHxOi1UPSVQGg/gfwM6J0vRD7TUNakz7lqlO9VvdhBaWz1gZAhNuuVP3AepGuxRFCTETSGEiGY6
0KT7EJSVNnvXb9S1ZiUnjfvsnlv8a0LO3WL4sjxF8b/bXfcjCEcFoHqme5aheyN1Nqp85KHmFMJX
FeBpcv/QRbjC5sQYR4NKwXTuw4AqBSxnSoZZgRAmAIJM0WJCk7u2OmNlIs3dBQ2JVmbjp8jti0+F
AC5TQVY09y10AeWLxIcJyqEebUrSPKIU3IhtTqDtmYKXhbjvw/g9nPpgL2ZjTZkAeJj/0tkVqaSE
WMQRREGbvUrOyFr/MHAQnruJzHS3UomAsLai9gGMZ/knCS4HS+mXhKpx3DJJ7jZTkt+TmOzeMe/7
KdxQOaqFcPCEFOtZp36tDSkhTz0ZfoupuMnLbQWFED5FTNQKUScBKZFUblLSrwnxsxsg4EVu71Pc
Dwot0202qjVkroThJ00E10mzrVaGpUdQad4DQUrADWSaWXsGZkhQ68bTUFTOyZoqEx1J7tUVcCHo
bZ4QgbvBQPoUj+1Eim8TPcRW9xqG8Q4BnfKtcIFnzI72TSlylHs6kTlcoMAzav5tPkPR7xZLaGkQ
yAmE7ZTXJHbnmDDXsNh3jovrJFvSROdE9whpclaTnTU3QmuGna3kPzoHr0AzkfLeEnaTkPlFTe85
m7R3Zp/MKs1U29KZ348+7KuhGCk655SZOqVYZ1r/YQ+ps3bN4tinin1TGcPWEGWyXq7+xLVx1aPe
5I35Os07MGlpflN3wS40te7QDqjEjAPdRWWjlNEPcwzGbUKBterqfXZntnCGU5tehavVP2Zjieol
8TDV7G8m0cdzk3+KUgs/YJx9xOWYP9U96q7cKlrPLjSPQ047t0j7V/Rb1mY9nNw5cp4GAIJiYKbi
m+W2GIKbsc6b/YAkFU6igRStCHZT9ysQUX6fDMmnow37qHGITKwLmnMtekMcCbo9POmd+jHbuX7L
lSKhgoC7lNvQj2QkPVkvufzXVUX/3MJz5hJMqdQRk8P4YAH5RsQQvs+tTYaRkR7dIo03RPS+Flu9
GKAh2s2bPdBKiKfXYIBpMi+qgkF/Uxyg8YWCb9btN2rzOJU/88oKH2I1I2gRrNM2aGqKTaFC4lWN
ntGpkfVBEkfvz0FCjXiKYI+7ivip+SER3kqW3NkWUk0bRZYoiKI3VPFtCszMA+RSIF9ZFIrEAbkN
Vwxd5ZiNUQf1Sy8xLTMo66X7mVFqy8ZhV/rTTB5z/gCs8EQ5dtwIcUhs5ppa+uJG3A37lUPWMdFi
tfLkBPwNt94X+gJUtKydaSQPukMwUR2duf3ZmGhXdkXUKb8j8ShPhVrrP4N8RUTZy5BD/TadEMMz
nqImZUcqWnoa4h7KBn/OIx5ct/oXgJXKNp2mzahz8WeAeZ9howANmmwMBbiZWWYhShvyWUmxF4CU
DXJFhPW9twr1WPkv80z7KBUbI2u+m4x3Vng4hhVQ/JNTw/MxY/9B96NNUfvx1ulayIBzeQILSpFc
VdgJhXbrEFxp1uV4NkfF94CTcoeYuC+RCjGvaQCgpqbsUfX1l1mY9r7q0bKEIO18Mk96Ek2YwZNp
ZM75oV0YM+TN5IfKZEZoo7qjobmgFQsN4amOdqLlR52qYbj1wTCuiBIxYPdQ/XfJmYo6UgzihZrN
lZ8zsAMyllLY3dYFHNJZYEyoRozCjvsDs26x0mtaQYEafClB+zOY+3ndGg/9YIgD7kMS8mp9O5oJ
0T1g5nIrDG6NWX+2VIRESOiTU6cYR2N6r5pSOac6/uAyTG8HhTg1k1SGA025VYGaHpyquUuJCKVQ
kK9ERlhH32dk+MLvcAKBLpB6/wvXxxMwymAdqByo+WSuOoOLla4pS+hB8kid2WuzAvoMe8xLDDfe
GUn4FmvFOXYIwUsaOnZtXcwravkIv/r7uY1Pbs3lrfPtD2bMu6ZaoKgRdlSqd1ZsY2RNuBspfnAL
tJiw4Mo5+6qCYbOew1WHyB7x1vhgRVa4Kxd6Hyx7vOC5e8JOTy945HQk++E51di7AWV6YIY2qtLo
RW0GZ5O++z5dfWXu0u0YM7AGW4kD4Ds4QsCkykOVJtERvvID/uEdjbkkDAzsv74Bc3i6cQdO8coh
QQJ00xoC5xvdbU5Qny8qzEzZk84GKkV7TqawfQh80HF6ocOMHw5dyh7KubjU7hifNBWKnuJv6vJm
GBv3MYiC4VCbK+D1M7pEVDpi7GGeFoXnu8M+VglJoqOcEkkTB9b9ZEPiawcDXmRVHclKaNdDyni8
t3BQ6FGxLvFZboh35dI3R0+dPqFAzOzFSIo9ccrdaaUpTbDRFYyODe5PX7sXc3pOBkCY4s1w5wSE
ZU9pS682BtK/jWrjG7VCy6IXFZewaID2VqOyNC27E7QadV0mJ1N5nUh23OEK56xPlRrgXPNjHtRV
VRvzt3FS7vEIsxty0EUcJAB8U2WHVBoAg2P9mFBqjFl5wrGtEV5CGKJBxuo+QlAFzmWvibw6tHE9
rm2RzNzkDr6oiHJ1wu7g2lB73IABcxSK1ajch9L2ulwnA5iX5fwYG1sqw2kIqGEO1DO5ruPZH6qt
m9B80mPmSPX0TqXNX/VW+Fnm881oCH9Dv5Y9EWnb8FDAv+EH6u/mTPVK4wmVhENYM5aRseWGmhK0
GJC55FXlfOSuRCe4qzgFo2nlZ81rj/rCC6zyh2MR29oJjfBjBxpw+JVNyQ+UJkjaqEvc1Hn7iHvV
3YZWb+3HwPkIs+SbhflkgyAG9alw2m2TjgyTNOspFC940XPa0QQI1LB2N1oZ3WQWUQ5vIgirXdRl
x2xSTgqk+xuQrm/qRC5KUzBuIT96rXE1LQj9eYz65iSKWRwEpOsVCVD4YLkoVzoUxUkTdH2Hfq11
AKKye90w4sMwdN+dyfmqK1sjEdvGXNpX3KGm2x4ZQFJX4dp2WkxY1hrtKPKFpCsPkXIPirxaT6SK
cELVB6S9JZPTDsvNaB8gwlo3zDOYM8CdIE515Kfap+TVbZXXfEAG1xZucdIhmhIHfOBuaD5FXB2E
A7Osfs5mx7MpU53U+j4ZVUK5s+EnWsYvP/fBWCABimLkQ5l52+Ih8uay38eQt3DrF57dKZzCljsd
Bt8/q02vr4LqIJZeYUS/c46QgeZxVXtqCNQRQGG0IXWFKxAXP6MZ7rtxPCKFjBlVpbu5weLKjuS4
dzG2ovTfKWNHclKr7sc4Mx+y2UP0QiM0xN4R/sin+txYQX3GgI6UJKyVO9KKtgAjtyRdl+eWCbTm
qPk5icat2S5Tk6FCUO28ZZlOg9BI2nVpOxVHv/Mckh8yMQIY/fIxJnuq0Myd2beph9W5pBjbxF5q
DzdpPm8C2pJebOvfMQN/ijkAmGktHgWg3tvSMrJ1msU7pg2vVYGyu0NzkKp2Q6rTkuQ+cPvU5mqP
v283digJ4AiQ6jBA4OueB0QLxzy+71RicjGghmsCnN9hv96IiAKQ5VbJGuYptEzN6k/U4e1VHxzS
jqNw0NsZVW32RIDQT8uxhtfCcV+qOiWT0Eg/o1ixPYjlqG3wbo0Gx1dqElJl6d/TWrw0KHtokGqb
NrDTJUETkpyB2Lpthi1J8i3hrfB+8/h72ZrZU9MOlpctcPEZsVMcKc95jK24AbLhY97YqFhKmKvN
L3ZYVxt1TLfIr3eKbcUcOUXjBfUEq34kKtNmPFBPBfEaCNMgQB5J6fF6xcBNNQyrykjLXTkRnkWY
olD6Yk2EkrYLhDvt7TmGGQqjurYhz0cmAx19HAfAzarjCegimz540LnfbBUx0IchdLpN0HxpFuY7
ESJW0cA968G2sDCpRZi2V2PVOISNAiPsQpFglYSFyN3/WA/Tfkhw0QRtCVWspficOjeYkbD8d631
kjFdigNa+QWqtLVV1+naR8I29xUiGLXN9kaEMbqmLTbWhBjZMRrnLEA9xjj4roVbPaZMPriSpUlz
tAQosjCDV5lmk+/Vixh8DqGg2Saz5N5pdlnEVTPLpv3UxA+ZLQryYCDdWfi5Yz9iU1pxh9vf3zoj
ySS2ra5FWfcPhLBxbUC8FQrs62qNOk2F3uAxO+eE4wjcahFXf6ihGnpvgwCnKf2uxgaXeW5awAJJ
IRUh3REHh3xdwPhvvjvRY2gSUdQWOdyfpAAbuu3z2D7wa9SgauC+rhU34McjAMRLmhGBVQcmvBXG
yiD8h/Qn93tYNuGGvvcDsBV7h6Is3wkT4bOGgrqrkVRrs6bdaXqGnM5nMKPVAMgHyC4i/ErZlxB9
JndXRsmvaLA/6N/vlk08QMN8s6hyQUJMn+txoBo2tXurDXZuFkPa8vOa0JJX3W+2vXBvIsISCFfy
kqq1Tl8V/Muj7wf8B8J51JmCrAxU0VszAFLsB8Quz/ykpUUiNXfhIGjCc1eQHoP6O8YXMqPBqztu
Ax2Ehe410wL9XLD3SGmszypZAnQECkEVJEeQ3KX51q2Np9hZerC2CIDSLDWI6a6rinrbaIbqRdVY
rnKizjaCyKGTo7UXW+H/1xb/N9piTVX/j1kh/yN9/3jP/jdp8eUj/yiLHRNilwORC18APApn8YP/
oyx2nP8wkXNg0AUTAN1hkQ//oyw2LJTFkANcB9WxbQsXOfA/OC9D/Q9dh8DloirGRW642v8L0us/
AQP4GsdYNgP5M76nP23JsVbqZmOYyr7NWnerO8QlGLN7UqKh2JfBVsvKfN9U3HKDhgLemArmcshu
/hu71183Q5Dv7LI1KhT6P9zRs9bUUz/3yp4iGlzsVHewDXUfolE/qZERdU5tOmLutekS0htaVYm9
UB+N/W+q8L+BG/40abM3AJEZhqkb1AZNa3GH/WbfcEwtxmxm+Hu1NkvPT02qg5qiHxR/DUKHwVlB
MdK/tyP3NZ2YoYQFIwQtI08uz7FqGX1/HiJSiv6bzTLNhVfwO1jBtQSRMJqlgnjDdaIutsjfNmxM
GqvSKA7uCW7OV2TEFhiwqzutCJ0bCPmYT0eTZOyQomBNBshKTDTrx1g3SyqxWCP73i5At5v2zu+C
Y18W7o02ppRUxC4hSv2m0fN5b7nZ/YAt/mb69wErDkpJa0g8TIkTNvKCKpwbjndzFU3HSJle/Iqp
BbU0yC6RUtwGE91+u1B/KZVjI/OygsfKIsLApaIyUfxagVxXDoTLfrnQMNamQbG3AsfbtM1eVIDu
8XVukG2GS/pVixep+exBvVgzRQj+7fxWjecnhwoFbqyfPtQ0o4mL7dhuRHD0+6HdOYJcjmTqyXs9
QClhYkGaiJ0ZW+L4ziL+dKcE1tgQntIkdWElgXAzKtwouQ6fI+iXwgcZj43LZDdbx7qe36SqCYfF
jbuVJTDBOsNNETEirVEt2z0K82RyEEcLr/DTgxNq+zReYG7Z11Sp2QHMJPez0P21qCdkdNsQvWRE
JOzGtsu8OegbbviBl8xVSvPKhDtjQDdrnd3QL2meU/QrzxSJP96QavElMLwXbnBfGcgETHTrZEo8
xE95Wn0MIsO63Of1Oi5cry669g6B4GouI8bEvUuIszURhF22a1H3N0Fm7holVFZ2B5YYZv0WgfP9
7Nd7PIEBWh8Lz4xt73QtPvQdpdugJ16wDJkQZsOzA3pnpUwVJZsRW1s5Vh+QFra+uId+/BaIWVlG
uiQkhP6LS0XIKzVSUxVDfWjH9iyS9Bd5tOApMwN+aTaLNdmuw0odeoCr4odWPkVaRncrn6K7WP0I
+pK4WNB3EA1U5m2cAKNKSWT4NVKutsqWcndDnhgDYTjv0Om3qKVAm6Nw7iat2WLqN+7NbBlo1yFH
xRTuYH0TeZnZPyfme+spJsygmIYvNMTmOtEY0KQd0ZeaTSZE01XkyqV04owoEB48KOuWdJUbKxmo
gFVUwEpNr/duCmS9MywvhP5yhFyEsVYRVCPlohqDJ7o+ZEgrvSpmpCbXKVb1MS2S82xBeJLwcWcH
jbUlQqY9ylV9gBeJIRPP5UPb5c/ET6W/vUWux6X0zyeun5Xrrk/lUm2NNFDB/UldZq6T/LoeRvOF
OGN7I9dJiqtcYlwpkN+lL4Rua/OFvDoQ2dmQp4RkSb5RGyAfF7UAX/0vwJYoiZAq2/KcQ4ZKALu0
hhSEslx+8LLy8ijfFS15yfNgUCBcPlT/+03y6Wx3Di5G+dHftmSil7dH9bZpG5WM80qLL1t43TZH
ClAvf0euneTGy6+/UGblYiU3l0sIuHkfiTwYsZUVu786w+TwUjg8lUD7GIhPxHLByRPQ4SORsTq1
YcCoNvbvGzJlhkH1GawSesdY/hhCLqNG+pl1d3Sg4u82qcF5ZpM8DZ1xIdGZRvfVjgM41gLRNzl5
K7+kSJBOHbMC1M/MzUZ4jVzYV1oQOOe0rve+Gjyaiq1vLJBWq17EFGEwstrGnZ+o7n6q2gc9cPDM
wmZKU5cRIaNyu6kZ2bsUJQGK2ztMH+cwn/ybPH+DxXA7lk7itTF9ZK7flITd8lfbCwTldr3PCcNb
+zoFosiKyehQtSc3Jw666MuzgmbnOIfpwaT9+k03ip2vND8xPzK1N/VNnQ8jABFSykVQPWDUcAi5
a0CJhyZzKoOQ4MyNLQ8BiLKKpjJAbJ56qLsOfouEXx2oveGJVDe4rqmRYJKoSebYiCjTufzOd4ql
/SIK1/pRdXe4DgsvAue2bT8TERA6HtmlV9t5TErt2G26drlpEWzf2SbWDhyqTtN122pVjCqeUDJ2
V24ZTV5SjM+TjTPDyPWalgLJGtzgmjG0KOUF+4HJjofD09pG3Wc9ZL/Mef7o1frZUur8UekF0fOK
C+ySWx2JtOWSrpYxN2jEWu1IPze/GO+5K7+dVkUL+4bKDpLOpH9vRlLdRQ0mj9jbYmPb3EdpEZzC
hOBqV0W6zRlWW3iOWhQRPbNTZcZEktnUY6sen6eP0TG9d1RgObomChoo4VdUoK+utJNVV5+aUw7b
KXA2ZXVXjeFrRJgWoJY4PIiqO2ai24ghMl7s7j3vIx08GKEbUVqNe6VQnrTOqHe9mZGmHNlM3e0P
Pat+2eOo4xKpqs00E7umLKbdoiRobLxNHXNeasjnWVlAXlazsnRqpAOoY7JJyDZTOQL0ytg2wiAS
CryKpd8k6bRjiIFCTDU9Duw7Ww8nmEKMN007ANBS4EHVT5DHxk0whYJsz0S5LxjNgHf5NQsOr8QP
ZrzH8zZoh7eoUGcPoTjY/fAhjbKfnOKHnip0lAhcwqV1M9fU10X+7Ld5zGiu/mbjvMagC33BGdvH
zF/yb2r9ve7LvRHmGY09h1m9E74C9MZe4pCYllPHdcu7eKacVPXFycATlJENk7gVLHREsjdRHdyr
Ia07a37sbeNxyvrXwScXQDjjeCKQe6v0gaALd8/I75BYhEzOI5BdKJ4rG4xlrZnIY6uOW+5sfLlO
wrGln8bCwAuNp2rTlwSoZuobBYqMuKDyp5kngCRF1a6wAwarKuIulkRPRPTRLuuJ34TkRP6bUd4R
/2Zyh6JU0SEI0QJKhuMBohrVb+feEdV9Y2tU/ynvMnD6QazKLebJ7wA8Z+SyHIfKsXL6kqv2dD9G
WMOCyXnwiSWwtB7XRE+LPSIIsA7Sce0o7qPwHa4uYWisQ/K6RmFxE65RyluFvqe18xKrlHkcSqUx
DT9OjjQksWfb0oqn2BPd2HZ2ZP5Lnku0J3Tuxm7HYGUpZEGlIPTnHrnB/KjPob5xdDJmA798K40E
65ypUYRgbj6Yxjcxn8iC5lf0w1uyEb5Nsf3LGVXgS+tE8Z+V0D4mZn22GNKGcfEUuHQj/Xi6IQny
Mx+yFzjwhGJEe/cE9x5wZSZCgpzc9Ezb3VRpF40klVe2sYnyidnU8opcd3lZSzFkgEbYJEX5reIm
s097/VW+yy/xE5fdiLeO2/9ZYRCzQ30BaBKP5tJ0UbYxUTtnpEfTjT5ScQ+z6ayXFi54JdukVVqt
EvpKszfbdGAwI3uFPgeeqFzsohXubwJ4sAOqX8SCF9V0Y4DZIJU8f6xN/5CVjbg1Wl3cInUDMDhr
41YQ5xOVKZxiYt09Xy2hMCjfIrFksS9bYqrtjO7Zz7iqCnZfryYbF4EFIeu9V3YWtbToK2jn/G40
Ch7Q9pIi3r/jGIT5lUD5x0Zdeokz+redmIxb2oVIfwgyKkhm09vs1i31Xzr9obWijG9KaXgpQWtM
kfwbVCYEJqrFfRNFeG5y8zbHAldRJj07WRJtcKR/kYB7lwhjPM5tcDdQYOem1xpnEuFXFGPT2w8V
byYfKQ5qQZ286Lsjbqlbc9CaczCqD1aKAFNkDVHBRIKEjtLwWUEk1/IjllkWb4M0hNZFeAdKZm0C
PkjHj7LPYcJSjjUHsfRoA5qp3ENbld2Zzl1+pnFJPF9ybuKw2mtT9REVwdEw/fbkYsWDYDA/+t0w
0WJ1TACjpNxkyVdos41uQlW8589kHFnJbBXnwUputX5ahuDWC3BsaniNuteQqRWtoCnCr0KyQMnc
b+rPeq0e+kTdc1+C2+3kuHQ1gqcZC8MCzkk/g0PCvV/ZVNo0kctDIrc7hYeceK1zujy4+vBrwNe6
zVQOdBtiLelqK2sfDwGToZaRiykS8sbItzs7RvRBaQ+5ge8kN6IuqAir5cHX50+nGO8t98OOPA6L
4SgfSCkngq0QE3Hty2LTUdZby5eMoHO4STGjCwn7+Tf2JyafJL1kAclX5ANO5hI7w/LOUL7ORP6f
mKC/rlySfhKD3nkO4Wbdhv+TvTNbblvLsu0X4QSw0W08XgJgT/W2ZL0gbNlG3/f4+hqAM1MnK25G
Rb1XnBMIUqREmgR2s9acY/Jpbzr+7RZ5Hs1/vrs9pVl/Y7v1+bvbr33e3W59/ilpzIxVa/DH9kLb
H2D8NpVOnraQKUUl9GK79Xn4jz+ThYHv7//3ezUDf2xhwApWw8Xnn7JFQt7O5/38X+lWf/7W50vF
AlnSn2ca2EmCwTiBEO5UqM3br//t8dDoHc3ffppCzvrHO9rub3+v7/t3/NzCZ6nUUQhfXzNF6yH8
7WZGkiCC3C/ZAidFBMl9pBQZC089e7XMnPZUqN2PSuvgGJxbV7DFOyVh27lFutb+bRl4ZO1AiQUt
HyXhY4zHlHo6Z3WfEfds5TTxjBIITm83O6PL4SPLAKwPAKs9FqtVMsbdIdTApStRzq4VxNJYjcZV
ayH0qaZxQK9D6KYJ/8TAW1d5lkV/G6PfaSXmX226KIvaPCNuGSMjOfZDk12TKM6uqMQiV9WZwzA2
u8vYYm1r1PvEdlaKsDnD6uDtIUwQ0X52jna3lFdiyr+wEV+uQ6Es1+2WJDh0r5QOM+36gLYeCh10
FYuHEzng/3hauGjLVYf/iEhFCykIH+qKd7KY32L8CqCkcTssM3uClu4ECisi+rpF81ViRBvdEmie
gvDarQeN2kVLTxyQFbScaDQsL7szFOUm2Kmcw6LWLyJ8yJjY+Iz4g2znmV6Wcroymk5XM8xfamHa
jMs8ownJHk0VOjYzggUfgQt1ILvK2aZnVBim+Kstmuq2SJmxdkPM5BjFRwRpbh/0RLg6bX2UkXHJ
F9W8KEN3DGq2h0uGPrN0kvxgTfH3oCZRuEvit8ax4kMoS/WqAq68bre2gz7O6hU7/4IybAX/mPGe
2o+i8xUA1xWltz2L7LBiT2WGJpx0zEudF9aFXMUjQh977dh+OGznrzZNnHMRdr6y3uvXM4X9BXVK
wxqYqf75s4hMtd3U7tphfKoKVr0JzoHrdmJtt2CaAMoxBe1+TQBmFN21H3FImPmiI4rodJCdyevi
GKLyQmB+Jlqv9aHtcWus9Kvsjk2UsehDkkLNdvRDtVxOZsWOcqX9KqR+7GxToYXIRXIVBMlct1uE
4Eo2YHHhO3l1i/Or3cUtmhpTqT3dVAoa0/Xr0pPvs5KhRD3OO+B+6dUSWXrV7e5box8cYyLRff1p
qMzYdPWcCk8pASv865nb07eDLaH7Y9JwzHTfz4SS6AMwAGNmJo7XLyvKjc6V62fYrSf9dtB6JBf0
dirm1oqNoJlcFrIE/xyUOCRpdbv/56aiJBhpLHa4PbD97YF+/ZUy6ft/e+L20PbXtse3uzYCBxy+
uvbnZT4f+HzV7Wefd52uBsDVs+T9/Nnni1Z6S0JW/6onsiMGKYrTv731KrTYAhjO/m/v7/MVP99e
vb1z8rXJ66YXADeef/zIyeUYiXr4fN7ny36+lf/2bren/Le3sT15ex4hhx9ZX98anHYHBJIq8y6h
CGaVPqe9fZUj2vt8xUQZeVw8lBScj3qlv0F4Vu6SRhRuSOXHZ5Ue0+CLzJsTpfvRbpe7oHQuQHs+
1EapQFegj5mA73mFmWnnMhPIAOElhuZiHVnVRwhh78PktbXVQ0bNwhdN+iFY5/rSchCrd+x0jVIS
XsnVaUB/2FXqKnU32+hdFoe4hPAul1b64zgtZwPh8iHvyHi0hHYwevktKGb1ZvXZG030+kB1g+2o
PsUud8nKBEK1s1uWg6aTyL2iPZDKFN6WoHjP1Vm+4tdDRkaa0KTdQ7jOm6HB8Tw80jAOd10Hp3Rm
8+QucoBEVqTfIoVpGcf7eDVqCkkEvX30RvtBM884rZUOAgzo/XdTctcZw7c2kEj5VKT0hhtGaXtJ
tFf2aeYlg5y+8B35jOeBH5QaJVU5lpdajhAJIuc5IBbOJUSXkYhWO2Lh2gvm8MK6fw1drfZL0LJ1
cowfZoWaqVbHU8ElSJZsalJBj3K3C5v04JAu7FVjez81/KgoO1Sv1Hs0o40PS2+lLviTH2Pdvneq
qe0NZBjlYuj7uHpbEjN8ztv0AJgaCXHT3caR6b80koehFjGC5uleGYK7Yaagw6VsnLPjgtCOLRia
7c5qHlWn85s0Bgs7KHCrs2C8mMuyG+N7pUOqn6jBuXQM6zpJ4qjLUhCZkPeIN94T8nav4zBXL50T
k+0wGadySNDSFUFL/ExPm1wB00BaiXVv9GyXytwokHYv+2GozCctCfdFg1ZyKC2UfKN2C1RoBlWu
n7OCPNMsiOSljkcM4IQrc9B91tnzceqIQaV2lu5sZ1kOQS4UiMo9iEAzVE4sSEo/iBSfbJnZV3O1
cxNbQedkrDKeeVEeq5lesBz7k1XkVDl6fIRmX4ljOSe/jUim96pROjvJGUWlTafIB/OQ7jfsiWHc
RyTa+302/mDXBzjEWnwy1cWpRraTauCvtsbT/zV9/6emr2PSYPvPOU7/r0m/F+339u8ZTjRE+J1/
dn2dv+geGvaqXXf+vevrGH9ZGsFONBJsE52NA033n11f6y/EJ2uHzwHzRDeU9uQ/u776X5CpeLZc
m6TkKMv/TdcXfubaMPxbQ1HT+HOMjsDpNdBVdP7+vaFYx2DqKtEbJzOT0tWZjbwwby9RjKHBsONT
L+LQHy3jg4Kq3RLerVkny2m+2VOtcqW28cqxfpZW/q0lkdSzFgmqrWR7oCnhF6CetzIf45O+9JMv
9Ng6sxaGrYxXdp78ROQDUg3HQMpnv4YzASUO/JRojcoOU3nu0E/Mpr3c2HEn017J6cRAR8FEIvTU
jwMdUaT2g+5hkKjtVYVCDRxHRTtiJ+Yu1/QBY4P9Ox1067mldD2SqyT6JLpn+X7MWmLXiJqu3Mqh
AZVMqnnIhaCkYCCAVC3Vt+fowSgcQbIE41L+fmqq6EsFNugiazmDsBy51BfjLifA6iGJEw3dyqJ6
7WNkjd1VkcTEqzayZJzFzrGELrk2C2MIQtAoFTceya4CFIsJtLx3cNSwaO0JL1BzzRUGlWEjDyY3
7MtfhWn/Cmw9O9RN+ebMAn7SWBQX0HSQl0wX6BBkn2wIdnfa0I6nsj9XTkC9uGlvLWONJRL9YCfz
1zEXz6Qv6F6RR6/OUic+enH8q/maeq53zX4ZfwfZdN81wUOWpGylVIR1xkBrMB5gCTQ5IaB9bFxY
Ce7MGv+J7QAKW1qCmHtR7QZDeyW0h1iXQqW6lAb7IIz3jWXV+wD9S14r5d5wBvVQjubNJGVS1mRU
OxJ8H9siZNSrrIC1MRNOeNBSmQPFry0EXwAxQ9N5qczCROjaNAc0CZT+qgS0dfFequlT2TYnu63Y
WfaUcUiHuAsU2961HWXfxWni0+y0dyKsMdGnBkqnKPMWtXivlaNTV+GXNjnQTvVEWHwkdef20fTE
pqyQMxu4gi5jYk7vEYtTN0OLOeYG077KPhSY+GxV2rGz5JvKcmaf4dTwO0f7qdTxF4eoIKd6aZBX
nu0s59+l2d+NKflmQOxwYb9Obm2W3+0hS2gQgIkKJLz3WFHsI3B0qPdzSrUtCC5q4qUV8lSRWuij
ujV7qTa+qVX8axFUrQWd7Z1eGftRqXad4eYZCrZkwfqUzApwojz8TiCPeUqDByXBvODk81uii6MA
UDMTPT/WJLtAOKImmw9HXfllLpH61E7mxxBnxiEtwmNStD+p1Y4edfmID1Q8IvV+JjhQ97+WCQT5
gncNugfRq5qN7tRbD02quyOc89aJPcWuC1obyWUwRvr0ySq6jj5SrYUFYUjGDzrRtdDfYS8kPsgf
wy0dGu1V49payo7dpAtXs3oei6fSGoeDtYDCHfr4a9SjobKMBGtIAME/+1rhU2H1BxGruyD5ppFD
94UMxnK88W8iAe6mxfIp4YrrpLyasbgLGjvZYako3MJZ69tD7wFIbg4i1T1FKqchsx8NBRdTiE65
7pPjZJCJNrUawG9sC5Gaf4gBx8Gc5w81fQd/zuKXUIlgK4vxFjpJucsLTXh57UyYJIn0GovxN92p
aadkNQ47lRgQDddGQ/wChOY2iyLClJpT8K0mkDraTVShDcK2dZaWx3hitUFwyu8A+QsK8Cm4hE+y
Ctaw2Vp5NgTsHvtnVrBwzZMEg06ecel0uVuGRuSr4aoKVYdTHmSQa5rOn5zwbfNtMwdwmpMqQnId
is94sb+NxfyEY05dL8rxVOFQSWhV3BKpFPxr0GETHY8YZgKfSf7DXG1Bk7Db7AhjQr4gsQeQnzCW
4VPM4+l9pKHoqSCo2PH/MOJbYzY/U5NkzTClFgEXzsNumu+biFU639rkLGtacXJP2T7bz2lS0AFp
Gy8PEuUoV2FCS4h5UjTniEtlN6ZhvGsmJb52C+RRRp9jmtFWy36Wk526oARBLckHQSEM5K+qgloV
EqM9LpKqH6D3O/LSj+GT6HBDtakyUH8QGKm9oVJus8qKUycjlgS12A0rzTrbOTLP2Wqzw2RyZlDp
yIOWPAGqGgvsOE9mTQxeLlEOHTYdjRxFTmjMDVoEhTUb4fJh5P0amIXKZAawCJYU8OJRd6fBgl1O
JI5XxrxC1GR7wcry+6Rl4jgViDFpNqm+0xX3w1R9i2NbrhWCu6kua39qpzf2G+pp6t/A3ZGmRBsQ
AbrCEhJoBnn1yE6BlkI6u2/C0LgwGDAoU1/D3kmGHoYKt7UY8Rx6+FN6gClNU6lhM57p5ldZhl9r
MkR9XD2Kl5g5AkQii0nTKqs9/VgL+xfBOkI/jFkaeiMCfqIh0+/oTr4kZcNeXB4ps0I9RD9B1d8f
9PFYsH87Aro0aO6YIefMUYIfh5dY3xcDhgXTOYd6W3vG2qcqMXv2VkyMkn5sCg5pFVPEHqkfa87X
wQKg5shVnknB0zkA/cBWUg3XBj6kp/Uh3yyl8p3QiW+LGHaxnWSHwQx4VYF4I8oGf6y/sqVCrx44
pLIuPLFaFNsdUlqsgTgX6fycFuLe6niPCgMJQJNYwULBAl7pmptFpy1Lg/kRN8g7sesL5+R4WrDN
XswQ6TmF+12jzm7QcCGjaz1oVR/dgsS6xnPeXVsTjZKK4K4IYm+MV4MjLlpxKQKb3WVl/HbIJt9p
8x4dQPslgnJc0QNWwYDtptEpvT52VI8wuXuxDNlNu7RFyMVnTvotWGD3x711kqyaZMkHGvcO/dXg
l9O95pj53MYs6ciO6THqcEJOWX7S0LX4ij0/mPf9zImXavW7pdJFU0Ym6FHB7cpg5iVNtezww/Dt
pzF9qtIbAwJjJvaaDRcimvb+bUDN7c6ItNl2W97yZqvd+4yj56qy4S1ZvV0QMYM8n4zwYqbOO+Yi
XKuCpgVT40uiKNhD11m7JyX4JGGxnpN13xUYA4KCNvAwsr3RYFYxYFY3wjQgm4YvdNOjvZr/EnWK
AXQ2ESq0p2DMvhspheC2YiZF4YSD1WawauM2OdrqcpKG8yiEM2G1ZiUYG/PrHOu1Z7eYmQvEWTTQ
WgXn8DSx0KEWHHbilDQKpwe2VZe9IqknkRbi5J1Oy2jGftJFknpFAMpsiZF+L6yZHMYuVoH9bpCn
CQCmm84Kp6hOT3nIdc8Z4v5atUvsdaaWe02EwzUMnGMPJ9/N9WoFEETfQQSNboryN1vkHfMSxsRS
n72QHFDOSE5QypuvwgD12b8MCL/cAGDNDdtfECX2Kr8u6YmLNxPks1/gfJQS3fW25kqV2JtHyUed
tJy1wblVksoj7VMzs/6YS+ta6TYeFYspcFbrNcmQlQVCOHb2tPMTU489tU8NL6hwmkX3zkgDWO9m
3lKtPi1ZdeyC5imKdfzWiyZ3SQtkji+haYlo0/TXtu9mxABVtU8KDNiqbrGUGG1PGWobLbYzHMkc
OpgUhj2LL9PNJ8shSDLMoKao7Ljf4N5yZSdJ54mpGW42WjQtr3/0QVh7TRH+iJfeFysGW0uoGE04
4nYAhujjkiACLc92czH81trQXimXpW8jgNvNI7UtA98NyzaD5SZLTaxu34ZyxIXwe8WMztgU61In
XA8JR0y4+y7q9beajKc+7QxslUi6spjy+ERhqY7luS4dtwPm1KAYb8fKPgm4f2yGehUb/PJETgDl
h7xJsB6Tld5OL+lQkT5Z1enO7IzCbyaps+uAad6oFFvwbT21JcO7qSTP6NtNL+nQlzgdS/BcJN9j
Vb0vWKyss2GY2vBrM8feTRbNneJk/5R26Jtqjw8WJEswNrRjR/VkZcOlzH8uMHx35lDZO/DH6Mod
wn7HE5npJPEUzT4u2w/WSu+s9AC0IqYpcXEi8vXMFGxAM/et3030yEWo7UoRBuj713ApxbR2GJb8
wRrKPad1kKMhwB3E9RbP13BWyQzqrVsflJY7Al9ZrLHcz8w5vV3ofoFuz23bPS1JxdOCrNxhyo0G
e09fOMczjtszz7p7YzUJrI6LxqTUlpbKJeUCPDW6uI9oTbthQoZhRLsnHZJ3sIY7O1EqbJ9BAw3V
wihlkrvX9uMlYWJ87OfkpkROf5rsjtNDjt/Uftzsk1C/9d+Znj0PNUOphUc2wmg/wFJchZh+lqr3
YbtXY7s7GEF7JYGHbUyjU6cU1mmg/RDEwQkzU3yQtf41tEkAqfuxPGDmUnfMoQu7sJ09XCxxP4Ss
JegVnfVisqi6YpeiaIr/TflAeqV2LGWxthu0d/LKLzmR90aAR0RpD2ms/EhGjfa7aYW4cJjhTJ01
CZsdzcfvEu2FGp4NHwuX180RWDjoUlgYB5phnGJCi+gCsRBz0zD1JG5DLCEpyIRcJi7T6W8pCbFs
QVBrkXMo02py6aR8QwP2qqlB9+zYypNaoJZIqmNmOIabhF9I3GEeJQBlH7Jlh3V2FPWTUbGbd1Z7
rm0FlhdWMz7t6ruWCoxvcersrZZVVrIU6DB7wyWf5sWxh6uDJ/1Y9saL4kQ0tpp5Dzva6NWXJMGR
MmEDwoRf7iMtIokhRp+TL2iSZf11nhFzzHMHoD02fyit+aVKiPVoxZtjQmyIkoZ5j2WUjnM60gpq
y6CAKSnO+xo8y5ChFUmRRvQtssDIRERLzB1U2W9di2a8jNVhL8b3MY7KS8lQEBdSAkwVz+h+CP41
qhckVQP8fj+2LJ0lwgPuRRtz6eorS8mbxdmN/RIkS/JRhNFrImvzSp3nRoQguYzv2qT9dpTmHSgk
JFR1bzRLjRIIExFWNl/kunADrafrZUGzM7mGaeQxh6QAVwXtYdTHtLmYosL2oUjfR3gGV0FcDn3K
5A4y6U844WJ0HK+kkI0tqoeRRVibSaCcPym1O1lGQSQt0OCls8l/mzQ/D5NhR1a3bY3BY6CAoAY6
eU6FTkqJpuyUXt7UePLZvSlYWARXqJRPGSiGVYnq5h27SlmrbE/nfjzOveWVWXftDDjXUU+Nqo0K
mobqixix0kt9ec3tfamkAaA4Bpcy0G5p3oljx4rHSrTEG6DheU1I06CR1V2wrkvCgH2TnhU3UsmM
QyeRjjaT+rUanC+NzpVmdV+tWi57+qEfIzm1yLM5l436Cj5i5Zh2EU2EyTdFeMur/AWHszsSJ7dT
h55rM0+ep6ged0VEWcZNsvA5AybHXmy+dcQX77oKdksEUv6pWOK3VIA90ODE7ZJiJGOTrKKkOtm6
/kbujnvrnO45XqKXRZeITlsGsNio3A2z1fZ8139ubveT/Gfay/KkxF1yrHGgVfRrzttBsyRMdsc4
bPc27lWtFSjljeBBUJ+ecxvKWFQ4YHvRbQe9SgisipI6709tbiDGXNGC5izRCG83IWQcOmpvhwgj
NO2D/rhtJmVDSysLAWpEVjs8rqFwmPd/EymTniLNanwyrB9aW3zt2yb0Kkm6j872ThsA4HWMyB+j
8mBFZv9jzKpTnRGFMbRmQVaeY6GdtBpKHOPqMoBdmPfYuJU64/MMmw+kRydLQZwJZWQFshFSygDh
azlUIk2k9+vliiwupUnyDKEbX506PuiBfSOajTXkTHJdHFYntespAmn4fAP1qLfd/BQo5cTiBNEC
cZGI5D4YipDe6dbNkPk5HTO4FuNdSXfbKxVCh9PwDqZ8ExtfRl2mB9ytKvyWAAEpp3Ylc4x4YnFV
sNcaQ3vek3eaZIQLzVI8ZRiIvM6uvjE9XDS1O9dJ0u7I4lkO0jSvQVWwolNS49BUmuPZmbxLO+sb
8iiI1vlTXVXYuqvho5+gadIgikt4UYal9YcEzDQdaNjvesawQupJvrO8lJNWJfawuWkzhka7hCwu
uYREoUHnrEmFnVX9iDP+eVF8lmSPg6mkB+I+FMqswxsmXfIcg3A35jl57XQzsjhBaKjvmyJyU2Jx
MSLXS3AIs/RCOeHO0MV1npV6bw5GRcC73oELp62objjdfx0gDlS0hnmKWH9m4qvFNQBuRa7gtnHK
B19I5aPKM3FGk3bfciohxOIePpQvbS5/xANVk7rNWm/ZEC0rk24jixr4jhhkWldmvXXGwqGfuzP9
8epcwOJVslF6+lS/6YiUziOkcia99cEhW2avNXBxbO8cWjTBNQt7v8XWFgohvNWOvhBIVMy5hzjU
MUqk76WxPDYJS/4NCbkd8jRErvR5X+OLUhMr+oPV2y7iP/DTP9ezOBqU008lO6NOT3BTh16DofeM
pR4hMNgte98EzS1sBVxROJLFmd0mRn75ul2MOrknOmS34ye2EAE538r219fX1tOYAmko8/5S8yKZ
UuRIMfgXm3ZfrCMkn8N2v4jIUbHF/IT98YcziAvu1wGvCt+u2TdkY9dxzlyLin1ajFU9oyMOg4pa
sBkLx7PhdKcxTrvDhufc3uk2imx3SwAGmDzZN21cwe2tN+Aua2YrphgimB3RIy4cjCP9lu5YBKUv
bYZfeB8sG0X/2LWBAVM4QS49bXS3DQamOMg46sJ52oCbAxzjqCoH8gM6xoTccapjlCyUpQDmzSCJ
Djr6+NGNE/WixoFx0cDN8RkTn+wQmnVWwy6Ht4G7IV9m5CkbWnJ7HWSRK5wLpRrW6e5sK3Z7NhXd
LZVWHC3AUapLcXGujusKYxt/00h0Z6doYflsXyEaeNSBrEZXyVqAIvC83doO2xmnxsrvRZ1yQp4j
TjNBwioSThh426Xyr4OwZgbMyrb/IFX7SmIk3xCIDr+8kyjQvRXoz5mvB27RFhb0FJIqZUzebHmq
5jpih2H+ykNUH3lGJDOVgr0698N5O+go+Hyz45K37Ww461UtOef1yXYTp6FuFLQh9W5Gm245xy1L
dTZXiO2zAINZEl+Qr1f4Vtn1bBfjdqjW83m7FcVKc+yAoyOiTzNa8HF1Dmur/HNY1mv4g2QLZlmt
L/VzWE36ube+qEXSnbbvQaxkwD/fCNUcKZQPZTDZClrxj3pELctWb7m2BpAVM0yaQ6guXybkSZ4Z
5/eApfWbuh7qONr3ipj3bRt9VU22dDSd//EYQJIDHBWEiFNpXrMAxf2iqL6s2DABMiFCTVLpypCi
bk/A+NBehIUAe31My8drawW/RwPWlw4exsAzflBTAk3RKQ/GLkRQcMAm1uygE+R3g6Efh8xpjy3V
UG1oSgaowIxutUkNwpzAJgGy41+FMZ7q1TO1BSq4zRoGsr5ptaHHVSnLgGNOFeTBsy1VcFe6irH8
cGZ8x4neXzvbuAxtcUyX/Eb8LeWLQituwfy7BOqG0KelhkTBDYnNnJ4IhT/K0FL3ScfueRxnA89Y
K7QbQ6a4DU1ve0LSUDDS7BqlBIv3GKRdMWT7ji3WzpbKtxrvVNsnVDlJd8ddLVE9NRBuEa6iAQC6
pk35O81xNMFq9tbXy+gjQEGHNcqPuMkf8rSk6tAOyaGvWWMTsSQrKK9WfNVMUV1wJfJhzpXpWRqB
d7saV46LuCt2cb7ml8+DPQlrp0tQSAWKqMG2gA84jxRuVeTsc51dcg3ec790rEHCwe1jpjpEPJ45
C3GWLUFa2y0jEeCKBDhbNcsv+iKzPwdbUuR0TBZnvf1rmu0Y+2QOMqskOGImJUAzCA3YbtXr3e3W
5wNRWwk4uIWAkEPdeXtAjQB50e/Pvc/nbX9lezLxvV9b6utwwBXrPBjkmogyIRtzu0lMrEJWQeSh
GxjPDTmd6xM+D81Y2n/uFs0qpzOJytAGnSXaBGiiw/kvl3UmoU5+DgNVnidVoO3JVRDfs5exIpxb
Ts6xxns1NN0PiitkXwxaCqX/4IxBdKlmrhin0n2mAr4XhsdQh1zHxHmqGFXHVQuWKwYmmGy0XDtM
R8B/6HuScfLanMWkFownQzCudUpakv7SO6T8aB9mpHJ5t69xl/2iuuICJH/TiTV0dUAufdm+xESg
UqZ1XsdUBm6mA0ThqqLc2t8VQfQzqyBETXYWufpY0Xojt5Dshq2GedbT7F0bbwnUEDOlkjZYjQTA
ln1MKl4XnY8sa9oPBx4ZaW2+M+kvifNmzBTGY9NIwFvNX5iyBQKRTrjzSKWrRBuK32gnrYTKScc+
mzAcVDKHOopfIjVbXIoZJpIe6U9l/pq1yT7QBZVHAj3NnhHPJIqhbSs+BZNyGwgQ0D3nADwZHbbo
Zcjf43yQjGv3hCiVrlTz+1Io8HTyAG/LerGXvoqbmXGwOmnFRHWoZrEA3l1LsHk1dlHdScraQCG5
6oPhDBS+gzIfotPhI0VKbysgK4R9tOrkQZ8NE+sQU+mSdT+YGca9FPeZAqtFSR6mclqz397qmR6b
k710NE45sWhnAUMbi5fGDqJdEANdXErOAEbKg+NM1o6tQ+3qiH8X/thAdRFhOp8RmUptVVIxxgvS
gIkzLiCVKPZjKDLB5lXzXU401jF7abu48QYdEysDIFcwGCg2uK6osYeqa2RlEHzrYO0AYVxVx4TI
YETL4+8VnQA7j/ZlAVeopJujPJAGfQ7ok1hO9lgHXtdnBLAExZ2lOTsttk/R5Pwc7OIO5zIthSH+
jnDDX01mlT4woz0SuZS6aav7TllggdH0C+mIkOcIWYqAlPTIlakZyOFAjKNXJsrOcJDoG+JKIRC5
oFRvYzAc+pHlp676dCGulM8NMd1lBFUPAPz4Vs3mY6qWmywyLx3DSyvCr42lPWvWdQ3RafS7NEdj
Tv3veRoprtFAPtUTlEVARZO3phfulkHXLlzt2mW7tR16HWfRLBlLSYZ/rxYNrpXN4jI1FgTKIn8V
ZlBiNswKKv1RRGc9AgzDEEDPgaDHsVcPsk0eewA2ktXbBNj8rBZc9lbjQCrZ7retvfI8WXUDpXHw
9RHdkVBh7EejZg/HyDuGKXlirD3IAYKBz3bO09d9JrUKvswtEaWhZHoW0UhZqppJeRJtQ44H4Z2g
AWIwvec+LJuz5rCPja1CUlBgH74dbNt+bPOl2VcbAjhecfrzBg9upx/WAkcHACfbm3XHgVLsKANw
P1EVrHIC4PNGwPp7e3C6T9ocGs66U9HWA/5uVmi5OnRuTqnZzesE6QkcqSThWikiMe9qA+eRXXAN
p1oznRVL5YunQbdD5YBobcFNkaeOO+C5B1O4EF4+TmpBR9casYFwyNnynNV3fV1vdwvgQYiZNOLX
KW97UpPTMIgQlUWreaFd7Qls1rCpbzenpApOU+NrKQCZVoavYuz45+Rxw2rxMyKm56NBPI8qQ8ls
vb/Ay2Ll2eeU4tcVKlr4mlmjZD/zeb/QzJM6ht3B6Ua6vZ8vn6xvhMYenW7GltXckKeGdK2aPNYt
SGb72XZrOyiivJZc+qyPnOnMUsU+TnbkB9nyTTdw/NFK/2oOWnxhLiCRIKPIVBY2TboSGyxk/ze1
xXejD2uzEPi31as4sddDSAr3bo5hh2JqYzZaD5AAzyTUEHxMbfi8HczI9mWgJMdu+xe2S1l4GUse
KgGw9LoQFBK6wngfV/qXTGFY9KcMdzCey8arGpVxuh8UTgDW2gQesN2IifJuiZJeP2d+mLVkZ4yd
8/x/Yr2ii7v5fxLrCVVFvfaf1XqHX2UTxt//Taz353f+qdZT/4LQQjPeVgXqO0OHPvJPRov5l6Wi
r1dt2yIe8t8ZLZ/qPPUv3bRRZyHoszVTiv+VOM/eaCd/E+cZDhwU/kPwqxmGMK0VU/I32ocjykIG
pcyObV79AmeZ75aeKaz+TSH3PCnk0PVO+iXO66uqg3eNAGzKCO8a+9DbTKqwvba0Q0n2SD6lyJdw
U4OFg7k80s+Di0ArsGF5gkoncttRe5S9cifHVt+FpQ5xUOq/m1mtPLgxvxarPquW4lwSfYj3aH/W
WrRxpyhDSlUE9w0l6GY/2UqBhKO+09MEpG2eVf5IzdNf2jnydYi8uXij+cDiJSNVCIkKiBDzoVJY
qvQpjClLb29KPkvCihfGoY5YdzPhYkN5AtE4B7SSip/FZIYonHR0GsdIRdhHYhaJs8a71sBEsTAs
8ijA0ET9bmTRA0piKtFtcc6d/DQvSJDShOVVVcr7oWvdOLVshEaFT6ry6Nq2SbogHSMviaLnIR+Y
9stoJ52yBuAqPxzYhMKcENMMQe51LT7PoTYX3qX5lKSEFZrVl74bxuuSXspiIWSHojhDdbtb8ln3
WWyyByBPmmC3fvSYSx8Va/5Fns81CS1WjTg98nAPhOUQY6oA4U1KdVYRHQxxi/8Jg3lMLfVkLjVa
X23x+KwecHp8hY+FGYvRGCF948LKH/ymq5k01P9i7zyWW+fW7foqLvdxCnEBaLjDHESKorI6KKWN
nBYynt5jcfv6vz6uctl9d1gUt7QlkiDwhTnHbCsqasYSMkI9JiKxyC08iu1IepPp/eR9DNxN+0O9
DrHhUOoQRs2IHHnn21fFVFG8FiGws1JsQyazGOrRm7fV/cTTCmZ5cbv2NcDLUvnFMmYosBIsaEiJ
Y0FUjwzt4+6BFUW2SnLvOrT2u0ZAhS3LrWXfmW33U1EZpm332gXJ3WTOtvJw7URjNWvLN9d5Y9/Z
2mCva5Ln4HhvNSgobTZtPDW8jVLk61b1E/T+1rZjop1JP7SmeVdiTMKDgCxszCAJmGZ4pPVfeywt
V6y1CFtHB0A6YXgUWfPoBMbS1qdvy/mdugCkc6T7a2uO4SyoXXLAq56lLQJ2oz01mA73JH6bC2QE
p8orIWp3gbHJCyxKDUyhhVdO1yRKcoDruIo7Pdnb6dQ9MoX02rTecWLJHwZQEeA5jm08Po19mO0w
rICv0ZjAh06wd/zgjb2PxkrOAevCepMWduElmn30zPGEaxuBFtsMJ2kIKnWTbG2F9gg5EyG9F5nw
alhzL3gz6yCC/9oxJAATxAw+aJ4ar4v2UVRPSF+HD4MY8LBYpy3+9IQAShej5AlH2Eehhf5+mozn
ZLQMeIViI63kQBryfJcgsSpLjt3REPPW6Of3qPcZaPfyrqDf2TToGoU2kGFu2/dl6iHiG4DUkjK9
C4JYWxNdy2zFbR56L8af+qOhHNu3aeisDJPav4vZNDIqX+MyF8eiVU+6Gi9ekYCdm0D48A27MK8D
AO7e1slYMg6GoaE2aLwlVWC4tNO6IqbKmp+siJfGj75ijWEvZJrHcUJVL3RdLQGIYMd0/uAaPbTn
kbT7JEmPQ+toi6QM6o1w31LNN84O+3Y8vhvLj5076YTf1B39NijNl0HGYldCPmchVYNeCDsbiQAq
C8tG7+ehkNzkFijOvPTA6rIJavGVrUazes8619kAk++OKDVHWZqY/L/tOY+fnDFdzYZM1sgcUcMa
rb6zWc+vHc+AjAPdcdAI/BWzxvMJgVLCYtbcY0949yaffwJXShy7ol+zwzolbe/y02aCZz2Tu0GH
Z9OjNpSpeGlty10xJN30NaVoQyc/tpG84q7ch9Raa71ice0PIqPhd49NXUDLrqL6Xkhj14TFM1Fi
AS5Fl3HpyEJzavZ2FKMN4kCw5+AaD7lCT4wPek0m1Wz5a6Sr8m6wGxeUItwIjSTQl7YoPl19PCWj
PdwbHhcUzw++80Tj9xPQClI7OhnRl4b6lBjSuVoLB2miZxjPZpO85FKDGVHEx46Df416J8a8MmTr
XK/uPQ4DU/TFfgAy4TMk2DlxP62ivsBz6Hjgzabu6MEr2nQYlJFi6NUijt41zzQvU+Idokm3N+BW
QWv6HkaoZnyP3K48Ewn5QrQsW4uYzb8sp1WVeEQqGx5CHVO7OjPTK0nvzVj9GpH/tPRFM7zZJg4o
W7rXvnQYTpJzsjWiwFhYbApWhifnvdXE8zObo4tX5+NxTNEQ0QPn28rH6ZLMbOLjfnyLKuPEBa3Z
mdKKD1N1KUoEclNqG2SyBs1RdLwiME5wzgfNlrVacx+Ve5D/KWfS1N8yMz/Dbf/szC7e51627lB9
vzsDzFaAPjoLMN4/+I53HZvm+yAEKRAyWWsdRLGEP39xrRGvALWfJ/Mpa/vxiMaxgIfsP/YFAXOm
J1/TOfsGm+Yj8w/cFcfSbmaDKoYV+y60TX7ubKXu/jSEMC3gn7yxAqeRrpLz4Ktty0G0c7+NLPxh
k63hJ2zQAlfTfKy6tTVo/bXokxHdq3/vRVW/skA9b32jJuuQizFomPTsJfYpQmx74FRtUolMZ71Q
ikNNak86H2jUPe174rrpxq71YivLtF3parZrZ2HI9RgAs0+Y3TqcEVi4KdvqrpoEnVnhr3IhowP+
gYZL1n7CrnkC7bNFlLgNOKr2cuYa2BPtfEawAfBc7uvZp8zgcmJ6rjiOMXR/8Z6XUYdqq3rX/aw7
m+oGCdUnUoaNEWxGsHer3kxpBvnQVnkFcsFWYH4UZtjpm2RJIEQL2zxXKmmUozNLry0w7g80q5xI
cMJzXcqAd3idwNoAntRKI3lIhECJNXO21HUd5UETvYbypYv+NAjxfKaaTF77rXTrpxAvyzVpj34E
knyUbr7FzoGOgN0MNgg2WcNEiF4lwvQezQK7C29fFCGF3MhkLaAU0fXm3PUJQ+dp1MCHlCfDJpBH
uq08pqX7GaH4RAer3uM0q4518hjL7BiEqb5gJjnuYRZla1ennRJV9ks55GMEIVpCZ3wH+JgXY04M
Lpqz+YrlsF+3ltOuLAjsm5Y5FtORlZSM29rK2VdlzNCh7v+Y6BMMYBdNEb3Z+WhsRR7bIPdnaqxS
IOQKeo3qC5wMdWWwi23qbDMYqk1nVuigiuY78axwZ1UO8BkMZUM+7eLBRUziDKdsOHvE7Bz1IPce
1CHDtNp5GPvrUEPjqIm9XmmiNdcC+eCajJ6Dz8FGV40bxjeRlRDVe+0s0a4jqltAXuFpdCn1zZF0
z0oQCmS42pZsTuTmnruppqK4SGhGqdc86G7bXGAUK0E7Qzijc+DVWk+e1T2lAgG8nCrUhkZdL+3I
HXdGZrnK1whnO2vxarvSYpoqSDQRpbVsYHdwCFRfgIVY1gqGHEPMt8FvIyYtStdVYZr3vvjIo9ZF
2mdmOzdH8BWhOg7L6m7KzXeHdNxFOzCOTPq054OSM4NkAK+BT8Tjxn6Mib+9ZkuN8EzPD4Y33pd5
oa/6yf3oJx+XXs7CfE7uQ3bUvQEn2pEd8OsCTXO01/JkXcT+NSWrRpTNHqxcsuym4KRVxa+ek1KK
ftfwv1wJ+rDotp1p7tPB+wqG8jdCwOnE74yj7qd4IhieduNF+ogvy88+dvbkAWzH0NrHjn+iNr3X
dHsfBGLZBy3AkmEnSbhBlMXTS7WTRRHRMUUg1XkJtwaVESkFMYpyJFYag5hWa7ctXAwH17dWoubW
oQYtdCQ0xjzvbMu5Wk1AlIHrfjndzMa9vRub6pFvJNkT2WplVg9eLp640raLOP7tKbwX2dS8Bg2r
9S5ql1EXHNN62JqtByIF/TsjD+OEStOpX9Q3kSD/jI+M0MTy0CbDtbaDOy934lVhG4+lIRkUgsxl
V+ws4porreVjMhUP5eQdOLL/dI6/DpFCLdNqA0GKTXMLilHvNszYF/VsbzxZPcJjeB3kQ+hXW47Y
pza8OImOZ9Zbz3NI2Kj9K+xLYwGCUb+wtpodOVFK2n+EPH500LxhOsheapswPn4vDTXTsOY0uFzj
GZKuSvtRTjiGe6PA3qJoPqy7wYGB0kV0gAM2WOeIUJdFrasPyAnmzXJwh5WY4qPLVrtEX+lFIQGN
6MQn8lpoPfYhyaWLWi9Rrdr+1sH4OZvxKWei9I3ULfY8B1kwavKRGObCeB+b5m2Qzd3YbUaj/mxk
/6zBrUuvbmCY50qrNpMzfmv+tJ+9D5yArzhlggWCoKKLr0XafDT2eNaorokeuItktbXHaFc15Zc1
6ZfeNE9CUrB0bBAEFDfTnR4RUD4JRI5bLTTfWIScxGTt0EHu8/4xh/jbUeJQ0JMuitB9sCbmyu7a
KbInp8920X0lubiSs7HRctTALFIZzhV7OjK8IHjjqW/xesQVMzgnaTeBZMidg6zjSKnQ1kkdhXnr
OjVqOf8+PwA4QFaMfoVO72iT/7wUy9IZGH1d+0p9IM1LzaJYGJBhOUV0ZXqKgHZXhhJKh9cmH3gx
2vEx96Ynb4Yv0MQHkZIB05ob8qXOQ9Ee4JLc6/V0L00XJnoJg9arz7VLqhhtmIjjldCcO0YDrz3S
NYB3YCgcBLu2xRA0fu9S/QH5EMCYfIX0mehH+yq07q1J+yMnoWXfN7/QdUlPKE4wIZbJPJ55pnc2
V2kyZRa6kX8w2j6jpDs7dv2bjk/SwM0Drq1pTAaDz63ebCXoIeq7BR6ZnwoVsWUZF1+Ezyz697Gb
EGvpQ33kSOsNWPv1JsFks0DJuoXAfUGnuwstexUWqbcM7Om9j5LbKbMgmguJynuj6VfhRZ8I3kSQ
K/3SdxmCLhLWYw5fcRrKL91yNpPWrWTfPHnmNkqzex94ne4GWJlpt/Ic6Xr8QNqAahif+Vv/GE7w
gNHsA8SH740fblu/hJzgyJNbl63AmiZ+2oiF3Wx6z31uP+tG8+O32lfYTgcIQoBMWUr4/h1REisx
fIcmo9gEQbE6WEIneS+T6rP1KN4iXJCthTExenOCp6JR9HhdbiW7vbEOTzYsuAoF3hKTAnwUYCf4
pZqH0kJ6aEwoC/nIubX+WoxKn+uoCphYJ9d4a1vvOU+ddaP555FioqictwExPuc0bDj9uUutdZW9
M+r/ZOtAlEf62JXROvH1u8ku0YX4xbbTcGro9OhO98gJAxiYRohSpVBthLuK8SJgYeV5BLW33unt
BA3T2lgJOy4/eEyg4iU2JHlzOnUQliKB4K+7jD6rt5k/cUYrTEtkQjnNYpi89ZqlNzMErTli5nLR
Tpr3nkk1wnAMIXGMoWuKX+KaCIcq61osE9GPhC1f9/Z9nAaAUDWbZJ7RgR7PCTPrd4aHQMPu0mvN
2TXPYd04PrtEbfzJs+QFqgwQMc8nCiYpmJEMDxO+rkWdak+SyyZ66uo0SRYnurUpDfdlrjiqpyrf
FrG+kSCdSkOcW/+hSuqH1LEglFTFe2OVGzcBXyDmy2zbCxOvGcyU64CsqMaqGQsJy7V8qC1ZM/gq
6ExRAVgZIFVbufvhu+xCbcdEjik7auqO6YSeMCIcqwH1T9t8GKV4YDU8F8a5iLP7vM3R7elbox0w
/Wj3hBlBUWhYTtAaATJw0md7KJ8RTB8nNL6dlUBgIe+uKfDDzk9Jbjza1egt6umEW4ddMpBKYL4w
HHJiSZrSWU8j4ApV6GHJ2Za0gUQStUoHmwBxFMAqB7KVsCiY7l2dt2+RtQVRRg9mo3UaLmxF36L8
XouLY2JzxaX709lIkMWyk6zz0PgbWUeZbB8bjhELfENNuEYSyTe9T57YN0sooZwj+tE9MXo8EwjN
x75sXlrKcxk3H54ITxTAVFpDumzIgOnFgyODdq3+r0Kf7iKmFMWE/7ONtQcT+ZFb/kjAeYl1O/Dd
gdCFKuddyWDVO/avTkcbBt2fxmR73+ARADRv+tMrouSHnmdHdCYi5uNoopHR69+QaK7FZLLjc+ZX
WRen0SK6AHJEZ/UXIeBc1Fo1UeJDQo7CpTuOd+r9qrvyHeX+i2+2H3mTndvaIbEj23blGrXZ1azY
RXk6MzVARKdi+sns8E+MiL7ViQly0ajP0iZix+quQUorbM9IqoPGHFSNyD7aIluC757ooiDpUtFb
wX2ouY8FimID8ZSXJC7G7RriTVk+tvJxDpawWI0FyxgupF2xMsdml9oQpAxCJ5hkL5oQCYzTDYS4
V4wnJaA8HgjLGQNymMZYOzrI08Q6+wXJFTToj4n90TjDPZ0rBRM6dc+dHrJ57/rFYwlKEc/A/CYB
laGcrLZ6iINCFPcoMN5b0BqLse1Xk4Ukt5kOI+lrdaFO4C9ZL+yVlWkmh2y2HSyfz4bB3BSyY8Zm
rT7KgLlC5xWGSq0gSC8EkSPMc2ezXmr78lI2/ankWD5kROK1KftyN+69g+2gD8pjHXAdOJ26nPCz
gVRhebvGhb4rE+oj0O9/MoJQFhH66AaF/brTAv1u5vwJ7bRl/9hsbBRIl9bWmduhnyM6EGFfTQu/
SSukoT70q0U3sdAejWlPB7DwVn3ru3TOgDeNpnkcS1OuBy+M1k4T7jrBnr+Jwic6gq85stNN3SRy
3/WMzMPMWroyQpPqRfEJyidK3dp+SoR/CYza3MJpvIjBvm8kO0bf0l5qP2OxFoZPszZeyMvDQ+lW
vO0phtSx01ZRW9u7pErHbZaVIUlgBnVz4RNPg7CIsMS1MKS3TIfmpYP7vdIn99UsAxAmxbiXXLek
Ld4Q7lH+0OpBhkShALUK38/V0fRuKSvlKQLrpZRamzwkmoJtIH2AWbBjryTqF8/f1nXDKxRPG8bs
7RmUr+uv8CPsZdBbz2X2zZLhUw5nu0McZLvPssJLVMTernB5C/NgrZuatsQlRIe8tWJH3Pkumiqh
djihTzNeYLZlaJAu3Yhcq7AkarLK+QQj1HaIpqV+q+x9mgG0TvJ6b2W1twrRqLWErtwlwM94N0Ah
+Y1icCbBhzNQnoYx4mStkc42cuk5sbWiDLXNRYnmkhqK9bmDzdDsRX6E4/tIzvlv0s+7CnXaxhf8
eRKRW5WJSyTHP7nncbl7JV+LDoDg7cx61hL7pYwIsiLR6RHVOsEfkrVI6wFcmgy4nlnpmevOQw8c
EigG1QDzpLuJUg42iZFuEXB5yrtoRadKNtt6yOQFU8fTSNRpNK1D+yIJqcNHfE8Y+Do1OGQdpH8U
K8P7ZHg/s70VXr4TGb6QUiNJfLb3c5n9shBeZSojxvB5BR38lETrvlQDZlTNmeBf2Meqrb+4xJ30
ATSoodPh2hL4Ay6YkwLxDNa3sfVN+zJ71VduEobqQc9isMxhERJ1GTRX+uucDip76Vw1OqyApvsR
pA3DQn/EPiyzonhRkbsKdih2iGTCkceSXY9QCALBaHkLcj7AOTSKkaUD/LXtMLpPPcigQKFe2XPP
Vbq3hbMXofEcKJuzqRl7LtkOCp/4jGcBULDZ7jA4UyaMP7RVrK667FOAHkhLnCIkSGJeSIt3w4dN
Nw+rQTeuuFx+9IEwrKl+DBPry5TTKQlSaq0CmtPooPgfXqyYpsR1Md41z/rA1ceX31r5irQr2pPe
s2rg9yxtPsmMpJGNM7DbcDRGbchc1sF4QncBHuCA4RLXtYUe1dS+3FBHJlZdHVksGYIgrhnPLLle
BdPCxSzG3yiSDzFTv8G7skNZ1Xqw0cmi5HIhH8MxezJhbRsBTM4keii77IhklTC4Vt8zYUa17Mao
rv28WJsh0Q0o5vBwswoRcs9w+ke0+MfH8ECXhBON7CAs1nwSzFPdZ58h9f3SDpyHIR22YPc3oY7F
AWDvKIZfYHTvTtC+6bpz32pkuxDR8xjCwxLJz1T8hgkDjYK60W4Zp7vO0c2Nk+YL4CjawrJmjLxT
d5aG7/NEph3Izk/DBmnSTK6O4qhbVTrobdF7EE1I/3SrTwtnOBRl8BWM69nH4J2WkAfgIS1zwgZ9
3Ri3eVX9arE8EAaxkbN5tsvoIW7ddx+vC6k329nJkCeUmPn0gWIEp8Oo5Rd4BDjgZPsS1qwUk35b
P4c5WhcXK50vI5KVELl0Y/mbERxnjMWlLyYSglu2sjbq4NZoeIUbiy0F6hVbNBHgWLc/3G5ucup/
vtSUuvrfHvu3L//tx24/8fc/iHG1TRarp9yjFBWPcVIaG33mJZR17/61qvhlXxwKdgWsmOcrCD6U
6koqfNML3+79c/N/8dhfhXnAWARWdvpXuT8RvrRCFoBSVYmxb0aF283tS9912707P0u969vj30j6
W6i4N4I8cyKyQ/SgQv93E8bfNPH2mHvz+na3Qj2cUubwJObWuA9sb9z8TX+/JanfbrQ4yA9/7zVY
oHDN7azMb7d6hY/X6cL/Ifn/e/cmsL9ZAKqpVQM7pG8VmYuUcPIwKsVUp3RVt5vbY7d7t39wvRAj
4D//3KhvdEnRWHK9GJalrUgpt3+uihd77Fs2msi42aDhkLBNLmz6gMJAydxZp/5nmfs/j+Vare39
7gv3/gXz2A8OyGovQMdGiiHrKZqsC1YWPEp7JiiTOAvFnI0VfdbeoYimFVVQWvwHBGExqwJXmypu
Lb4yhrX0PZli2laKbuuDuZ1mTpOWIt/mioGbKhpuCBa3V3xcaU87Q+qcXCHnpoqh6zoY0ws+PyMA
UCPkIqh4u+XovOo4QA49TUACaODsKjqvqTi9syL2hmKvZekfHSWWNXr2wVdsX2+cr56i/ZqK+xsB
ANan+ksqInCv2MB0jHiwi3NTQw1ucQhwRhVHtgzlguH8ugQx7CrWMEgSfo3iD2spb2b5l0kMnVgP
XS5VHsRiEteAVMMwtjOTLIFBf7AU37h38P4o4vEM+rhSDGTq8MWzUFxkHWNgqEjJvQkzeQKenLhQ
lANwyrPSgiq+Mj/SnXOQyznoZakYzBkw5riFyuwqPjOiTCogaxUAbjYUwdkD5dyYbX4qgDsnivKM
yaJV1OdE8Z9tRYI2FBO6j6BDD37zCS0+4TILOVprYEjPMdp0mNK9hC7tMV1MFG+6xf61dBSD2lI0
6lRxqSMXQrWuPbFdGk+OYldHN4o147ZCca17A8I1/bl7yphIn5iR7kMw2KCCXEZZkLEF8kX9j8WI
YFbcbKEI2oViaTPJa1fkLCKBVKBtICWUjIq+bYDhhqc3nQ1IcyoK9C5Wfwm7J43tHOWNoUjepIV1
21HRvUvF+fYV8dtUhPAUCDjXO33HmO6JAmStK8Q0GyWUJixUcnZyfBfYObjPii1+e+zvP9/+xVEU
8lHxyL3jHO8KxSjPgZVbQMs7Md+VeU3tmpSPNljzBLw5QR+HBNw5RlTCLT5Fbf0SUPCEiBkLJeZZ
qz4Oo/EUK2p6axsvpaUIEH714SqyuqEY6/V8HRRzPQe+bgNhdxSNnXzmO4j88Q58Rl3DpQbb3ih+
e1JvuggNb6zI7m6IU15XkX5A323g731K3HCmm7CMgmaNstSC5kKd6gKNrxU9vlQc+UIR5W3Q8j7X
Km30HgbFnJ+Az9cGPKrZPNDeLqyRZFyvdV4GcPUe2PoBfD3a2Hihi+aCLfCiGxIOIattyhKw94Hi
3w8JJHwHJH7unjBHordY9YqXD5vwsQKgn3WMrch3aEmGSMGxg9mHiMhEGvB+B8AZQTe2jBImv2Yc
0f/yZgPrdxS1v1b8fgeQf6CI/hNof6iJQNWoHQxxCRT73wdHi/BxPA7p7C3xub11wrra83VWuQER
AQIYU2AKq0wB+D9Lk5CBirABLYazU2lnkP0jJ0Kb6UpdLuteew1UUgFBKex203KHOYSIXj5OaS+v
wM7WQ3J1nDNn/CeYMkyHCUGYwEppk3UH8Tdfd8QkeMQlVG3ybRsXknkmhuTsLEqv/ShQfKSlwGWt
Mhe68beoyGCQbEgu2kguQ6USGnTTPBrlxlLJDbPKcHDo89CAIPBW+Q45QQ8JgQ8jwQ96QkXZmPuO
RdhYoNFu0AUPZVERKe3xhtLkWArZbxEo4VQgfKN4OJXh0aWKW8WNThx7ntZrBhQmLLv61w3tL9cN
iFtmV6l3ZFfIxH+cmnjcRQ4kNUmI4bGGkBUZ5mvnMHBxGiIw3HBPrLS1mlLt1dDONfVZVaJAsYnP
yGqD03R/KInVMFS+hquSNmR28SnOetxA3RSiFdNiAz4JaY4lDbQWpdDXuQJHzXxQpWRj6cfJYWVn
3jI+JGkfclTQiKn5TLyWSX0FkiJwaMt8NuThj9eI4ugWBVI1FUwdCqu8HxknLMzJ27mCnFC63eIq
m+oZxdRXbye/SfdjqXySXiWV4JHccd61LzkvVu4w1FOpJiMdP/uA8dlTiScw3F1mZ227+dSdgkgU
xsutCkmZVFxKS26KoQJUahWlUpMBsEpTy7lzPiMVtuLQUfJ231cqhiVQeSzksggV0EJ0jLdOyGwp
VHiLVDEuswp08VW0C0zW/cjQI1KhLyn6w0XeBgTUWNjhShUOMwTExOQqMEaQHJOpCBnNBElaBOxn
pDutfXJmzL7Yhlo2PwFO2nNGig4Ei50dZRkIdeMxUnE1Zk42KNqefukiSo9awnyCrPgdVcxNk0y0
w5zZGOmKU+Ig0SmDO51sHDusUL7d4nIaabM7Q/vlRETPmPKjm3R/Kyr5wFjW31mecY+jjmiW6AoC
KF5YbCrg+YVXdtY7JkPeOXQJ8GraCqpFBDMHYVi+81XMj6cCf8qszJcNam6LLCBBJhCYv57/Wxwc
0oI6FRuUdfcRKULh2D/VKlZo5ILWq6AhSeIQKu0LUxYPh2jN9JlQIs429rZXQUVBaHxJDXFybqhu
oRa/JRPgBUXpoDLkN6Pu/+gtmsy+02DKpPo3PDGeglvt7MKGEN2iccwzxhMBLXUMMQRT5T7lmS1l
68v15BnBUQt/i8ZFXucBT2MxZh7BEVWbdGTflEaaBx5L905TBqtjsInBmQN7XeZxuoNOObEqtrSd
7jYd/O06WbSFPhxcaNsEhzA8bU6kRCACDwkv6PoMLww6HX2Qwbqu06+s67SD3aAjb2ykXP1cEZWZ
i0Su3Ja/HpxNgvQgzA9D+TpqTnz8+4h6eJaqC4ieAHHOy0JXaAPEYUchay5VYdWMm07Wr3+/RHOy
lbYBjwBI3YYmm+WiKv7g7I5pisVJ3RMMkXc9JLsJ0/IBwgoSztvdWTJwzrMwX1mF8VLMbsvmkG+5
3bh9UAK76d74qt3pQ4RGQ8+OTYg0IlL3YgJZBTFp+4l5Kh/BYq9Xc3GsmkalHUl/UQQzrX0LbpGT
iqjWZgfW0nXYC7vj/DHlUcFpqy6OnNyPUeEmJNiYdxXP/ijVTa3B34gc7fX2UBphlUJZgquodex0
PzR5vMeLS8aH6e/wkG5M18TXqG76IYATXTnwtHxQXqLRiNUF7B4UiX4YMttZZIxBVtloMqrqEwAf
DplZ7oQeUEOGVfANSZIPq3YOq2PWd+URbQlRLZwCOa7zLyOUGpeudNfF3rmTI8vFnAxcW3kqUh1G
MnJHqFcSqUAec/g4Okq8OBzjoxWWMX9j8k3byvGAivQ40J4oPxHxzlLBREcGJsJlPWVP1ZHZQnVs
9Q5FR2VuDcsignL20/rYV3q9YrrgM3ns6qM5Dh4WeAj5CdVRh2fsWDiNCe0Qm5HbhSxCbg+6SbHi
kGIIHvsFnbsr116BF8edomPq2cx2br8wZuJWO4eSjItjr16EcGRh0DXxqQ7hzMhYB7jH354wfjre
7rUx11byXRmrTlJl+MYPsueTZshvE0vr3mfnSzK6hHjl7ttSHzd6PRwj2/YXdUU9o83dfZvzB8T6
+Gaygl/VnryriobYNb0X6rL9UQsmYE0Npl2GlHOTKT55oTfz0GUn1trAV7xNiU4o1ByUUh7TJDGC
sApCrLUDnr2QPXwMmGZjP9hXaELs/Hzy0iPxYfXNS5IjhNb0ZpNXSC77ueCoBV3EOi358//tEP9X
dghhe/r/yQ5x/C3a7jud/hc/xN8f+g8/hPEvHAiG6ZCByjUG98F/uCH8fzmQJIXhWI6wiUeFKvwf
7GL/X4Zt+mTfQuXi6q37/7gjxL+g+/kWgGTboKZ1xP+LPcIyMT/8Z3MERgVDYCaGkUwiqmnyZP+z
OcISViSZr4SHAdUWuZdAMOvKWHVi1PZlFZwCPwRhMFPgu/ZTXmXEbHhFtNPHh1jLaHmGkUAbtrI+
tPsNa3TIfX45AsX154UYJNggaMirtoKfkY3eKkqTx1RrnTXwiWylw9jOApzCaEGD/VAPv9LcxEY3
Yz/5nw6Vy9+n81+KLr+UcdE2/+2/mrb+vz9PXil40LoJKtrQ/z0Sd2ycCfOpJ/ZkfRhoL7ha01GS
fYH/6+aYYmJEa+Zjq77ZptBoyENYevbSrbkWIsncoe58KQLrQBY1OemSQLc5xYufcEKLBNUDK7gD
uS3PogXxjLP+sdD0LxAO9uV2k+XYBoQ/6hBtgw0JbMiYhz0a9E3mVvWStqFY56LPQXPN2Ha1rMRn
oYErnXMS4eD+MNoyh6PfpCF/u/2ZAg1YyXTyOQPIJ0+LjINQN2gPMKmhZdAL/XC7IUBeP6Dscfez
9vDPw75LAzPnaNeTFhsImymi0835cLuJaFUZ+vkkhXZZfbjdwNNj6BIED2PMbDCAAwZvRhDbxOrn
Hd6ia/72JUX6ZIdolRQxh4H3W6nH/hqJanuASoNB1XcDuMO6fqi0MNwWwj+To0KdPnaec7C6GngD
CIhvyq5p3ZYPWTqmhxkayCbOsyscteBQlXlwsIWFvDNloVWoL+cWnOE/N7fHtAqPvD25KECLaBtb
zWVU39Vw+DV4K3fmGEHgzKhay8xiCUl+/dplA1wsynQK96lk7Nn59gEFgXO43YMVbRya11Sr+01r
YLQUTKk3IcruJqtJeMa3Tv8cMZ71iZ1p+DisBg24jsdAh3TeWUUV1p9m2pESU4e8IobVHCbLeMBQ
asA8NTeUNhCmhCtpNnvqD3VTCfQGt8twr8ou7NgjO8Tu5fbQ7YZhenzsc3hDvmM9wE4lHPBWzt1u
Ku+PUQIJZ4PHEMv+QFnZ78vhTjgcVLU+uqTSz86Balqu7MFBBoEf2JTzMbb8DkeIdZSlvIP1XQIN
Mxltv2MUSNd4PCjKFFVE03kaVWwALWe5yF6IbnoQyb6tiHvMYhJZKrD8xZwcZH+8uUbJtMVk3nsG
syb/xRd4PW6VDoSGRZvPYt8AfDxSCQplGniCMmEtM7CJy/HS5UZ8kHF6yro83tY+U6Sx9namz66N
z8aOegFdFR5C9jB4v6izNUKpRjQpWpsRP6yhNdBqBuoS9F4RfHR2ZxDs4NGQO326vRldLTJMMecz
rGF9WixLdBpaBUCjUj1MhN5lLcpXft4lZwndFpsUJOuOAqnU2bhrqc3ayLGhy/ARzWmLFzpjsINZ
b7wuseF3A1sXDcLDMl6ZVfsi4/aTPYDGdns3zh6MKI/erINS1w1Rto1i1kYVIcwOHQGInI02FM91
Pnuriu6dXogNg3BBI+beGkCqvxBZ9W4NEfJFUFNURc02CCO5pMVE8cNLxFHsb03L4Ixn1MVL0Yp8
M6Ys5Pvwu0SMfKjVTeZfOXFMJCjOGADwcv939s5juXFty7a/8qL6uAFvGq/x6ElR3quDUCqV8Bt2
w+yvfwPQPUd5TtWtuNWvRjKQNCBFA6y91pxjrpcDJSfM+mCDDgprp96rsbhtPYAVhZ6RBmXLaFtg
Ss9bGnkxCMiunOBy+mComeI6qPx7bWdVOS1Iazoxq7SOQfQYzwQSzPQXbpf9CqIMFjBJuFlI7oPZ
f6alvhtURJa0mZ7pk8c7LQ9eYo8GlmEwo4jyJyLOymOMMRugTE1N5VlfqwWwslA8Uve9a2lwLn5y
ulQmPp3sYYgqoErWozAxHU8+jGFZ00es23Xhh5+Td29H4i3sOPjOSarz13zKxSlPmnYegb4JXXe3
MC3UKQrsnh4IlRoUVeZtjfuiufi78ZZvUw/MTscSFfpWHm5kjIUWI6FJgb8DNvSEmac5cJy486yn
1gDkhQGXSXBJ6hpfiLse0ZBpMuBS5lSveTGoh/V425nEoWi6OAaNPKRxBoiZIc5G1UgBjRhvGAvU
TSqAyGIaG/lwBidzDkkFz0E6cptrlgupW5mIbs1D7TXd0ZZ8vYR1l48EnwtXvyxi69XeB9D7dm1S
fbrEbNg+mq+oTVF8jPUxMIRz6TqkCRWyXrednIMHIeVXPMKaOu/KsDTcigkhpmGmiIlqGhrqdCws
04BKN3reKszMeq9PwY+R0PEE7twtvWWsmZEeblAUX1dedGHpGO1Zte4wyW8XSzUjD4FYTBzAEg4A
4A5pQeSXEYTXeQh3pUzqZ/iKwPUDuqK4MXAcUr5grULPjOLXiixgK6NWAcxLmXbkvTpmmntI6avF
pFoh5cGqKGJpHMpQzeaEgB4x6nOn3rTE1q8tlrNbBUsX1Ui+xwzKCjdg6p8H9bAOpL3rVcHLmLRH
ulIEhgtNu3Wh8eVB6l6VhXky0fH7GhIV9yMMGbpyZHHW6IjBCHB/o0M66vVoq2eirGSMvs0ds117
s0aKhK/1UIvXRKcyG+5GfsxYNTFIsdK8GVyzvkftf2l7EvJkDs/Ut5ttY2l0JqJiZ3V0u0y3eBSS
p8ueiQGi2sMktUpwzW77prlR5UTUYXaKVU8iYRZdqirdICQu+J3LW11v8r0mIaqxsnHoCCc54u3I
zpDDJ3wtDTvDQ9YZ+RrLzb6MGnjAckAlyccPLIm5fOfSEBMUhSi/UO202bmmYnvOy2v6PfTMhush
8l9rAaK8VYXconFkqr6DO/CSg6Ff20JrCNS27D0dO6CWvveSmkG0DeVMLihc42Zqc/OmQEcOK/gl
Tgp/X1XDQz2k6YZJ+q8cBUY5Je0586HvBFRk1DRyM5VuvEbpAZvME+4xrYCPtL80eLMXUkQrMD2g
DR18XRJeqijqFXnM5XvZYlMYOlbjiZui/AURSq5XWINpa0G2aJTAMiQyKUKX7gU1p5AH2ywgWVXF
2RjrS9/kjUlSwLOqPfqDcTDGYFgTvD28ka1kD/4ELRxB6ighnKDKadyW76mjNr1beYg0SoAM+c/W
x4TMQOfFdtBqVhk8Oru87HIDH6jWCqKj/fJEM4kmH9bEd495bgVxITqUpn0SJuqRJqvHtUTVUjEf
RSoDKYVlMchrLrSqKS69lA6GfCmb4ocfoKnyqd3T9icf+j0dejSPCHyCvLixtXiVg3tgRJMCxwns
AlX1Y7vUeVF6yHMD0ano+ClMP4CSolLK4r1wrF1dh2s3sm89ZV4r4RkHzAwGHTQwZBkC6igUh1JZ
W3DMtEBCuiqeYHwOFO2TQaJRR+6tGn13I4V5SaDTpY8adVd2tL26GJ9aKN/G3KeWyl6gZ0OqTt/d
rgUcaVtHgOO7jpe8yVyE/IS23BglDiOmMs4m9yWczkqXxHAfhcRpUCYm8h6Sv1ZeDlEUy8hzN6FI
INc4Eu4VLV5yncXs3ZX1o2mOT+PovYgqvC9NiIFB1//oXM3beapoDsH4xMQTvpXtH6wpZFGvrUUq
4f0h9fGaI5gU2MKWqHAB0u1q8UAwNCLKyXZ8euEGlFOazNCT0u1gjPpmbLurvooOEZ/yTvj07lCS
bKI62MoQzqXjtCCVsAnU1ZVn2dswMsmTZe66tfvkbMNDXY/CFBcGSdNx4H+W8n1ozUfON3srAOXj
OvJXZfbYsUa+r8lAl1Cp5kjN+csjQmkXFeLCGgqkc25wGTBN0LJbRZl911KOlVbjbkSi7gwzuUuB
aqxcKHCwnD6UeK1kV2ySkDKoN12+h8M5cqq7GDW6luuPBTHs9L7o1Jl5xKeRPtdAIdBTDfSyfXUU
qNNx5QKO6dCSSV0hB8QNFCPR7g11wXm/umUCDE6jjrL07FbWj8HI7hoXzjmjNlZyTgKny592Tube
mJ09bIeh5jhcIwGLqZ90haynjo5jKuqDcgNJGBsGAFWjjmOcjFHQKeUqNNJ0NunC3kyOZlajPGHG
QTwwQmtLR/qdRP3W7SEFmlHKW61TSEZ++ljn5a1FqwfZ3M2QUY83/M1OY3l7WP1XQYMBG3P/BW3G
nwpjfBjNqyq8hCc8bqvQTeK91zJNBRwOFxKuC66ubRW3L14ZXY8Yq8MyJMuFIqaJ+aPHwt7pJcdC
Ml3ybZAHb7ZVmZct8CA10PkrsUrm+bUY6yeziBjQOdpI3DToJ9Y32EK1TwkAywpo8Ysw2EvkyKLq
DPIwUCeLQLuLQ52BSD35exA9xU55RAM1jf2Q1fNbOsfH+cm6DSuISeQheIIQUkbMcq0J97rUrGQ9
5tTEIE2vfJk361GiRTIT8z0SjMAsw7zG/UXZljFv0pzH3J3xbP5HGA23XgrOyc05SjCYzxlcf6SG
R/JE4rw6NhMDPS4yCitScAw4eYJ6l3ydxFHiIHOBryBa16iCANK4JX0+ZGuR3V9xcFQRlWNk+Bs/
6a5ywTgLs/VaG3/JKXlFtjIQHm48BQ09kKk9yXj4qDqIq9p0CCwbO+0AD4n4l/WWOM3yIhzmogRO
xQre6Yds4zOWh48SaaeFk23N9AK/jjzKYUjXgVbjH+bwZxrWhSfTo1H+GvJ2etA0ag7gG8zqjlbU
UXFjqtw3efnhhM6A/Gq6gYSDKU13tkarEbDsIDg3lEu2p4JQz/F9IpFqU4VwiBuJh29Wym6SlIgp
M8HHqveo4AN0nDStxrWfUcLjUYMC46BUyFS27xCK7PtxRPgbNMAXokdh4dtKg3LbAhSoRPVpufLT
ZC1iF425haXsTW/92OpMiTx+9MMbA2AsizMmPbsyU6B9TY7jxiqDcK25bx4VPAIXTmGjp6+DUHvJ
W0XuBQuH3BPAD+p7dkzZlHIAa/0MSs2wrbIW69vYjJhRKfK6MotxMyL0KLvXJB/EsYimkzFppIu4
tJIRT2p6dHYzRHcinPCGm9GVZC23TodKruBpb6oYLVmauuhE4daVNe4tm6M72XGcZfMJlX40iLVO
he0EgNdN10835YgOVanqQY9EunMLcxsbqUMeEjTdPFRX87/imMPYZtRLakssqmzXOa90EPm6Eo3S
TRWtbwqSSapjrMcvpUaPOtDKi9yvfegEq7wi5qkd0TJSRlQrygK56vJZ11Z4/PznNzKrzGf/3FeK
N8NjmgGiee2Y8F/1rEpZdI8cAhAJaoH5Ziu4gGGGI20oKwares0ugl95nDGp3+Fa+9ToBdRQQcmR
N8NNbDs3jh4Q8tzPA0VHQZ8v9CO1/VNaevB1w8eA1FyIVv6DoIhcW02IfL8Mb7WaE9kYZmuHZdGa
X/h1rfyfoZboa3WHjG4tUwP+Rkm5MQgwxSkaAbrkc6ATwSs2qPMVYx2zLxFZDMRKWB+JgZagNDFk
2h5O8zYzWctznojGcTwgykN4jGefIhLHUBuG2G7tib4bIbxoWYbVSH9+p6RFfz21vPXgxBE2ZPzG
VsFcz61+BCZ/sBYn9N75RUZ9W+B4SS/iUFr7KYxpn5ickLCQRDZ6dCPbAww+V4P2MQwt59juLYmB
c1Xeoex6wnqgB0yXHEMYEN47RqCv9KR4mKLryrW3Y9FBGegD7jZgjw2vmjGkYTfsQmRmb1lG/bpT
2TT8orSINZTUqQRo4YxgpGs1h43M+k8fqLdmsQ65aJDnT7M3iCr/cTTEqYWTsvJnHH/O7yp1+eya
yMo3HQdRrO4tcHwAYTX6fb+cDNB9v6ir+iu0N7hmwujAODaD/hJsag1JWwNNMyjPWIL5Opb9eAgM
9WjV433YJthobX0Tu/FnZaMXRuGP88W5c/L6yY7t27RdW458Kh0E6TqwCnjdIzWFN+YX5J3fw+eF
3UXVj5rvrsA3HELbE3C4NmHkXQRoEqBBFgJ1lZmHryGrG00mtKrGC4eIniTuPpEjsWoBZ4rU4ShL
eQi07lqff2tW+Vk34rn0WEuokRVX332oUjNWKVYIVCDuTScJx+2D7qER5mNo3GsuKky71LB4T5d+
5Cd8F6W95tszh0oUnHmb8SNTFf4AL8JiiW6xIWdI0+f8U0xTUON/ULDBh8ZuKdvopXYhn8nEYxGN
YrfrkxumbW7q/jL77MorkUVXRvSOe/8GHQ1ct+raFfYvTSvuy/lv1obu0S3TTSHnqBE9QY6PeBpH
BodoRlC8J+WpFv6lGcASioddb3c/DXs85ryLV5V+OUaJebTAohPAE6+ZDIcwpgNjB0MiWrMO3uUE
De1GUF9UXydWINiokJYjEWunhBZi6qvTRCVZg59zEMuZCeaMOOu0Y6QF9wlrBasmH0OlT1poqFl6
C0lN4cCo0Qy4xSThpSl8W22F4HfOckCV0nuFSwoIUNAurNd+Mq1HE39MTslMRhW/0qLhdtkBcVHG
aznhqOirrN5neM9KWIOHxCQpadTbi9BVguktHyiBoR8F3mHU2dns8RR0JFmbu4Xf0CKAndgST9pd
wch7ynZGlTQsvA2TXAn7yXeoaLQeEv1Y5Vd1BpDA0tSPvBrROPI1WiU99HCwmrQxCNpIkhrOhcqe
sWPAtWzv6hAFl1vE+f2onzgQudu8RZkwd58OdVm+lV3xGDQl+QlT+dOm1l1rt7mLebiC/ofzDMZp
149nP25+dnEUrO3ENvblNOJssTLvMqTIp9ZS72MRjEewJOgrFF8E4hRvCmWri2CINjhK08sKyUDX
MCo3J84hHEERbl5jj2eJITu4eZbu7cvKTba5BZAoVMZ0aA55gdkiUR29NIMQBgmm2YeggiL90pRZ
tTfyX1ZcFht0TgRGTDQqO0pL/m6Lpm2HcKcaU+pp2s2BsmFOlQ+mLsONsnPS6DTE0UWf3kxaQP5u
ND4MDG03pYGAne74NmT+seUYhwlN8LhqGDB74mJSbg/jJQ3QsPjOfWAW8QVo8HWcpiey6aYLqmQO
X5O09ygnfiTF+LOiLYPwwTl5VU6uOkkdEHvxYIcEVHquO2zD1PvROPW2Jcn7iRCsKy+SP0Z6Pxd1
qQAJYZTdjYOGvQP6Xmj2ksO9la58fCqAjdO1a44cBUuERtkUrnpzhMZAv+jc+sUnKUn5NrToSpk+
KwI7nFmkVX7baoZ96WI/sWlf7zL4C3v+lEM35tUd/BCC81zrmPT1gNgyfgqFlpzA9ryT1FyfCeqi
7o2qamOPsGu9jihEjSSaeJiO0zg3K2251sGhdGaLVizGr9NQxVlpjwtysq6T2hN7YaYBv1oYBtKr
KfdjIvkGiOAgxKa7qSRaGJ5mqlfyNhH6Vm/MI6cJnIP6MUZgcBTNL1w8w5kP7+dQp9U+LRXDjEBj
ZqedPb3HL+6/WMxE9m1Gie9ptbqUrfM4mAitgupKWJjHWTjvAnRkOuOEIspIC0MEgAakhfjYN/xC
r2Fhd9BYQ47fuHZozbY7y8dq0+r1T09Od2Sc3oE2vuyU+6Jz9shsCWdodPb1wCfqsQYNiD7fu8ln
zXz+tjLlI8vlkMCzX2SBrPIxRZpYJcCSWdKPOqL5SMNtN+EtB6oj7+wyuqF1NOw5FK4crfPv8VOG
O0f5D3hhwYiU5UB4Y/KZZOLQsUbaBBOn+CErn8gmoeHFTxIfzDuRLj6uADReyTA620QPXrCUPBid
6K7DkYiBHNu8tKbohUAuViiZfauGiRzRJO4ZgoHKDZPkuWJKsIum5wgYGvkMIR4V75V8p7s2jTcx
bi5quyncDtKxLqkgpE9tGAlvWieivk0tfWANVMznif5AQtx0BKvmYSGhfZlq0OmIMCEW4OQhvdk2
5gSp04gvx2E6OE7kA+Ru63VSqmybe6G/MQrAYGRd4+WJ8P0NV4MJPQ2fuXPS7CAhxA5dLH1Gkg88
71xdQoWz71rbQyNFC9ydV5NxNm6QZ9iw/D1/XcTtp63xOmPCm8ibRmOno3826Ib2vvqAhYq7148P
VlheiKB+sQcLG21If6Vwd0SVkGUK3OFgS/fGGaaS4ZKNh8NIXQZ5hrZOM6ryWGQQJtYqKjFINxNE
0fAX2d/F1mNmZ0h7mmMVrkJVfLC4QjKURDvPDd7HyrSYzpQmrUS5SaMkPXrNZz5AvEAmmrEACxCv
arZ35YQ3TQGLTa/FHfk1qEInJGz89K79QL5FI4IwfJPYjf3nuujfy3iIzxnT7k2QMu3E4bizeLd6
NMXMPTA1a50OaLcprzOWzdu6Dfd+7EIWAtbaW2R6VU4JXJucCT688cFz3rJYXSWFne8Yv8mT4dgk
oKBWzUS988i6RcrtuPC+GEtbBD1pI3a3TpEVmVflvdSSp4p0mMBG6URjEcF4xUGgoD2TyrlvrxBY
5m1s77KQcb07imzzWtKqfo57m0e3ctvofbBNEOtcwY0aLjqiedJGSAADLmf6AVxLVp4LYyBEgoSr
Y4wiFo7rcAduwz1mD12eqW2KZtgdQIuHfEl2nR5LDlSaeTul+Fan4DHL7fYwJg2yLT0mbW4q96ap
M7nRkw/KBrXp/KRcm551myEx3yS0m8FyUIEg62UJ5xV32Ry4FzpBvR6UBKhWo8FryuxnZAvgyJ12
1+UdOh/KuBsvy4et35N4A+mJhemtKmy0+gkcIRRndySm76cgAUfFgpCDtlz3ICtOtmd+iIFCfRxh
lIWmGT1n3XUjf4XU5rfKFMFVS5SMsMKOl11iS0RpK03J1+229MZ7C146kW605YbIaq+lbgCLIrE+
ybRrIKgSl7g8a7hLr/q8iy/rKgMfLTa6Tdxi4yp4hbm5H4RxLfJs35jeOe/Rh8vgM4vfBy87Fjq/
psqugYdXBDOX9iEaqAElOkIybAXSIl+j+E8Lb2/EzhaLKaQ/kmk3tt3mFz7uf/mcquqXaCQlMvLa
vLFeA6cUPy0XxAUi56kpL9PYm10Gco9htt43aMXjCvmdKoxNhZp5pxyPRVFI6Q0DlncK4ByHiwIF
zVpTOiFQpU9HGgpfPgx35CCgjBjDVQQCBjg6Ogni7n54U4rJpocQV6XqMsNvyQIjyIjP7M8EcsW7
dCzOUmYQwlk4MN7Ahj4RJ59Xsr/AD7+XYAjOcnxpRNsedWojAD7JdnRj/UyqYQTJgL5eVUqCdWy/
uxh6jcC6weOTmrQ3Wsb2aSjUrTtkE8pR9YNqQ8OI+U4UClTOYZ4KCfcU6bCDWHcPOKiJAAZxv7En
o7i15vrG7dBztA3GjyH1rlza5eHECS/trfx6DJVHj6Hb1/acV0z+UvWRNh0Jeg0uxzTEl52w/DBC
BRvfJ662tY+DzSSYp293lcjvkhboAEbha6nRpLA9Ps60Vj8YV156QEM/FRlFrPE4mUXYLPgrKHDa
u2mKz3pFbLjjeD/SFhGA9LOjq5cRSA/JuQ9bHEtGY5tm1k6nVXTJWWPFrK27duHHaAqnI4cs7Cs8
J6HIbqv7uPA7YsRNWd6YSIpXXoI/EyttcujD6sDUnaGxSVdbjFhOAn65miFeg1QQ6D3HS4IgSLv0
nI9Gdu/pJ5WM+Xm5gMFSnB3oMSu6xvhR+C60aDgoYlumklm+sQM6BGImBIP5IvmtIBZMtn55oTz0
/kTW7rzKfUtwTKCmVtZNoEOLSpkrohpgEtHW+kU3Oi9RJy6IZCdqLY6uhZMWzwVcsKZj+C5cMqOj
zkFHMk86DeZVGHvNRxD81nTdMCI8BT4F1xT4GUfmFn4DAPMLSQpikNQPlpy8bVsF2oZOXSGDk9bS
9PIdc1/DE18PfdmtE3AfqE88NMTZeJMRd2SNSJKdcrx2/bzcZ622U4E1bGvKQIq4zxFDzgH+6GqQ
BPJaAdMDt0JM6LtOucUwG27jiQJlhtsgwQVHn6h9QFRNZPbpVaT5d5lOdHqoeo0yGXio3tk0v9wO
dc/YDztgfC1R2QAuiH+SrnkM4C9dLRc6Ytgkcba9YyVHGyUoTX9CBaqRwyw9ORtdWNo84zRY4QAT
ez2ki1PHZBAC572SemvdjLk0zzHS7cyi5Wr1MevTsBuABaijcqzgbBUsBYRobqIe+/bonvBMRC9j
xwRkQpgvhLkz0BNMkboAw43h0nHOZpxEsAehRaP/ffcdu94WeUWeqh9Nm3AKzI05pM8lg82JaMFt
3ZvnceTAVOL3055SG+1GpRX9jr7zcEhaTu6mFfIjU30MMG5k8laFN9FI5Y1ZFN9+0Ks7kqH8taGs
cyQz7x5j0wfpctK0nyqLsrbS1rqoBnKPZXFOO5/oFT4fC7Rg4hZw/RPvBorbujH9ehtgv1iTzKUd
nLHCQJX8hPCCNh3nzbbyGnvrJLgNZAGuLVagExTfptJ0fuRFgNCmSOliIj/TNe/cNkhRRETMW+a+
igReLRK9S1mo6D5l8JiKYk1ZzJExf8T8M1wh/jJTcBdOdM0khBWd8I+s/TnLcOBnDDunAQgMFnOz
kPi+0oOi1xbpoTL50HEooVfuZzJWw0MkcnpzdHdok28kAzLad1Or7dsaeaAoGHDU4qoZXGAKsr2I
lLkLaRaupN7HhLbSQ6k6TAO0u3MLZI82eYQ5y5FXatN9K6YjY0CG1ZQHGpNdoH53URKqXZAk9kGH
5oUJR7y6/oNlMBrS++xc5g7zGkF3g756kB4dSxRvhF6x2qYHFJBUxpI/PHYp0xgjQODQEGJdhU1z
R1Yea6X2SLcFkW6Ko5vYG+TwAa14xhGskSX1rT5dqzgPyEK9LVvBSmmMTzFyvn1gW3S4h7ZnCsqi
10XvBz9KuQYmpFSfNkbevbqZj4AfqHooE+26drC5hA7HXVXQNtN9mEN2FT/07uCt/Urd2uMceW2F
qDDLXltJp6V0U8FFIRO4w7S8xypN9kln/wwm1vZ5IA79UBp7YTcnxGrTKUVFnxlpvmMBP50wGk8c
h7iwdTmdOjcmMwIxc7saib2lt95usggJy3KxqDGQJpAumesjQ+gYjRGI2znraw7yYsXBwCcpKVhj
1lOow0RX5+CTa+ZCf0D+lzu18I12neY/8tIZ+UIJFKdgFLQ+jfYmnv+3XBXRjq77YDiks1MhsREO
5R7J27liSMUxg0Z81u2oOmenKPiguD2p+QJNIQKQ1NFZh8GkwBven+hwy6+Lp7zj74WNC7BeSx+8
Rna7tHfV11VBQDrO/2qp/y0tdWAjfv5Tt7t5797/D+ppmPRX78Xn//2P/4cQpxR/JcsvD/mnkBoV
9D90Wzdol3oIfC0bTv0/pdSGYf8Dm52Lx8Uw/UB3kf/+IaX2/qEj+3Vxxdie4XqB9y2lNv5hmTRJ
Aw9bkRMY/v9ESW241gyS/01LrQcsWS0j8GdNNSM8y/2rlrqovbYdEdScfSuX22TJ7povxjFTJ2OW
1ppqLNeiwuCwiIy/1cdfWzVi5ETlzwjyIrRNuHd/U5MuulJ6sXiP4xMaXxRycwjHsrVcLMLK5Tpa
IAGtv/k+Wp1JsBrxUR/TdBeV0wO2u0itgzmFUhfYQl50U3Ga7MLd8iP7vjDa9o8f49fvsreLZ9tU
mHrbRJyQSIpTjGMxYxCvcelgqGFSqlHmzi715cKsOwYUaiQIj8XSH5tmHnwkGY2qqJ0Dypab+14N
/7xnWoiJY0qWTpu0x2Tsminhyss75jNVB0YUbVPfxT+/XPd181AXJLWfRrSCBeAAZyJvpKNvSKX+
x3/zfA4UEVoMhTtiJsQoXajM0VFczFP1QVElLJvLBV5j6EhjbVOaC4Drqpxp/fNf/n1hMEVZpsPI
irL500AqSblTIDyW85g5nkWjXp+y3vLbZA4FiVxDkJ7H1csdvu81NOaTM1gaxy4OQFNdU44jQefc
hPBw3jL+3EqwYNJO+OvNejKGBqcClLQaTuNwzovJuoo3abnj8n+KPN7I32763vtv+xTW/NZOHTKK
fGLZ9rdnr75u/vMlLfv4eqZl8/t1Lg8sUFhMfNfQ8pjEP/rG15Zmd+bJcvICIe68udy8XNQqf2N+
FG6/r1q2inkHy5ZTM10XZfp1j+/rvx/gtEaBt3RfaEZJjswc3ocJjMuv7eXq7wtv/q583b5c+V/+
/7ddLZsJmrJd5lgP3w9Ztr728/dd/Pa8/2kzDX5a2HePf3+G3/aUz3GERm96aHTmP+a/eaZ/75m/
X/Rvf/dv+/6+fdlaLn67+bfN5Sb0b+B8cmuHVY4ujM/P//vrvWz9y+u+fhd/vxlloaBd+Zf9aCW/
muWnQwk4Q5/mX9j3RQUPW99qoNHJO2tGF6ZruPt+zPcd/7bb5QZX3cYJrOMFNbKE+n5DR77/+7fr
yiW8yJ2Tjf7T5nLX5aZla7lYdvSNNVn+6xD9QY7pvI9i2d2ySdmH9m6567989u/9Lk/j2PGDJod8
t1yPAsntX5bNPo17fZu2ytjrA7D5OYnUdfzqBBKOUi2d7R3LlcuFn5sIwL5uWu61XNslA8ZOTyFI
aeuUyI1OS/uL5SZF6qq6XzZ1JyrK6992Y7qRDq/QgGqxxLV+7Uubx8/4JZNwlyWlg0bZuCR2G3ST
O/5IGvs1VBWBWXO9yAh4PTbyB92/FI/sOG77/Oc06HCc4hg5UgviEJ7yevCTiyovq20+ChBfdMGL
k+VFH5bqWbpx3lkNmVGswwYixW+v8uvPmGwkFVPSxFt8AeLUz8fxfj7OL//9l9e1yyn4z4vlEctj
vx4x7+Bv/w0A/jO6/Ouu/43dWNBm9jYywWXPwXKyXXb9tblcu+yGrHLO+//9Kyn0hFqY9unvrwYt
ya4yp7vK8DmT6XOQ68LAWbZA7VMq/Hnd3+/zffP3fb6vq2qXJMTv//9XuzX75o9n/d7F/+xplt1+
P8v3bpbrgjR7LTIsylOgA+aZT13mfDZdtpbrlv9yBr8xWIjtvq/v45ZB93KXr83lpnQ5ry6P+dse
l/8WyxlyufnrnsuD1Py0y9bX7d///9pnbGtoyxwypYE/AULUrhyzcgivfovhSF3EYH/LQSciqCD4
bpTk/LUopMBdGQGe1RaSBD4AFVpyjYatWmOO/5GxjNn4tKrXnJ+7rQu9nE4qnYamKM5tEJSHvgO6
VjFuyDL/zcK3RartKWvfXM0/GllVHAe/NtdlSJ/Y9u7AKU+riOEkaaX1R6p6pjRUGNvEugK+qW6i
mskfDNFT1hDxl9Pk0j1S4eOyfckT7SMFNLyfDKJUSgUsY9BRjNHSipznNhDBHkUUmHQWtg6qYFvO
cbf6sOpz0a9cgM1tHX9ks5xxGtyDNQe9OOEwd6lxv47tth8RoQrPPqAMgHaU/MogXCI9KHW0Li4Y
An3WAgUM/rPsfUJJtYIcIS4SKvKNP7tdTP25sLLxqkiqsz61W4wEM5vGu2fBTJOg3gUxJqS6RFBb
BMRrwAYAizwkd66htI3LDGn13uM728BwiPkk6ZfbKA3OyaBeyjx59zq0icbwqrf3uLJvahujW32g
N4mpw5uPc068V40lVzh9qCYTHcQHiQxIyJlBeCxxvVvbJRLBlXx7zYapTlcyP/ARFAxImXyi1Dgs
hjhfYuvWBInXB9apCOP+Mcdr4WfxdIcg4iyS+tVxwhG+Hj2W6TYqolNqVhdpNf6qCmNeMTBjdKpa
8lkQkmAQCb3KoVHTMkHa2tENodSdSaTZaeg4qELFFTubcBh6mO3Wp9XLbCVAfYmNwmxN/zxZqAVc
BoZOUCbH2DMBN9/STkEcntBQrG1kE1XV7Q3wC8ghvC2wmlxQ+zsJ0QEJf5arhiNu8Vcy/9LrXtL3
kC/+vT7Kfu+RA7VyWu1TizFziopQLf0JGWu5J897lUcw9Fu6u7Tk1qUg55JgRPJTg3XnjHO0KqMb
NH4rWwDIg2pV00eydrHI22M9G8ORRMazq9vbxDUkmgTZDpYN0riK+mAF3WuUIYoW07ix0Meviuy6
1/HoTFPrXINEYZjeZ0F4VVmde0Ec/HoKiFYdq58IJsPdEOS7HKbcqi5BYnYS52bLcKW2b5w5DQlc
/J5A3oaAapvJ0z7IbuqU6B6nMUHXtSBdSYWH0lRUZGowJ95A6FW8caxsbLcw0AqgkO5pyVdqALht
0DG0w4S8zuG1U+Ot27nNlsAUTpWmxEzJIyaCEzexjkCtbG9EGFWvvpMfEkTUneftCn4fbYYeK7Qz
RJzpraTaR8eT+zj+42ET+gzidTy6MBxPQFONCzNNicauWaxBPP8YnQZRxEA0rRNN1c2IzWIaAxQn
eUCwKvNZcqbkbTUTN2RCYhnzjjkUJilupoRPwrYC6I2T/6iGnnN4oxMEKvFeelZk0DC3H2gJ1uc6
7e4bK/ZxuJ0KlTDnn5oKhEfpsCCjhK6zqL0kd5dWlbMfrfxmHFj+9Zk9gXZ1kNVJgtcgBvbM8o8j
5GXGIgYhhfCRKoJwVdq/A7+nGzbgCiHxUBFN3gDlSQGuAGt1tHAvIRPtGL0SGSyrR2xjmGM6hsNh
3SPpnd4sihHEJWhYkaasNR/AtkvTDFFR45AV0APfQKvrgzYY6iPBxyvpQL/FmbhyGlxGscyfSx2B
yoAgouKVbSy7vSSVm+yQvquROc8ocrKn0faPoL/7grHhcKj4cOnKxZ+qDz9FGV8mUEfdFLmeqMHW
V87e74gu0GqiMQy4m52GrmAsuwdyb/lShCXTKlSo+86y7ok4tZnkBkdgqwJyzDjdDER3whTS4KT8
f/bObLltJYuyP9ToABJToh9JcCYlavTwgpAtG/MMJIav7wW6q66vquK6+70jHAqLoigQxHDynL3X
5qIbRRmK1hybQlVa0RoyxJaxZr8t85lRe7ep6/EOQuXn3EtIDVsiOQiVW5Xl/MWfCvFYu9UrZx/J
YwwasYbrDKr5rsM1XQ4W69E0pvNM9EGCfWxsWrq6U6GgPIUvMafprjffjBIs2dBBmDRq4EI0np5G
uOa+qyJJbFt0UEnnrgzNOaeh8Wz0lGWdp866/dXLgmJHE3vvdTRzwc/T02/yJzNAGxI2iFm1IsVu
pWc7x+vsJ+TtSklx6u+dutZOpBXhiG7NHdjsibw7oF0TUuI2905iAq2B5EFucKsAmKRlXHFOQuZp
VwWexMNoX2Xf3dUjXrPa5dgbUD6AR00PafepoYoCt0l4DZe7rku/skAggI7GrNd5HgbsnuPDYa5h
EZ2y6xATbaikD42e+L2Y2mtKMP2UWMnDkhHG1Q7/wjRZp5iQMMbVmd+HyKyHWg6ozZKLiXtr7pDj
YrjBdMZ4WAWvswMv3hq910nomEZQimIxzlArB29Nb5+UKAp/YHq6LlLnR94AqHHHKSZeNCz2ASsB
ODCCVAaITnB9GvQkBLozybfqAFXviASxi+p0kxggRWH+fKklOCc8BJjhJA81lS73E7HJLOHLL3TU
8sOsqIh6B9KX7byMato6Bt42ZJ3gcIt9FvIJu202rCJvxmZmdazWW/IkMMuSOUIcrBndpbIcNgoy
wKpGILRuZQG7Ywg3ZpHcN496J8CldgvHfeyOJeeGm8J34ULS+Z16U328CQP8krETXE0X1TFrNZsD
Wj/WaQd2hX7FkGLki3sr3bVJ/BrkCYqFRLuD5v7NUuM2MubwqJM3x5GBVF5gnpgnXIKNlu2smIAZ
ZzoHy56uDHVHLCuLpYor39CtjaobNoUEv2LK+L0ykKRNFoVCG4PQ63TElE1ZEYehedpaqAquUfEs
aRD1XI+PTuhtI5y0FxSleMZs0aMDK+76CEtriCEEuXv51FI51LXT+F3XXT0TYU+oMGF3oroHc/Eq
Gv1UBtD3esH1jDkwBgygvfD1avIDUoNBvOBjMx9GG0MgmIFzLNQ3RJgbC133ttDhTbq2iyM8qM9g
ux+tkZjNiTCNIYne0/GV6fpxEuPPbNCmde1qYlWQrNYScE04XArz0GLgmjtkJI4/l9AtkjIgiwuS
taQXYdPUo7tASQ1rJHLQ2lXTqiiYxvbI6oirZMBTU0LrTXmuQABtkB21+1KtM1eCltHMA3S9ftWn
RG0UwxrBSLKODQIIkU/oh9odt3NpmXuucZsc6+nFKZJHaanvkIk5AHBOxOhMuyiLtwmpWVQ+/amO
HOcY1M6prvZFNsUHzyQKp8VePRinzpsL6vmaQRDzLpFqazzA5o7lw1pYX8nHM+9bxkMYjosUFwdC
yF59B+7ExSRas8cRWIbyecxxqLfRrmyr3RRaDguX/HG0yGvWiuoSmvqjGHLy5/Xiye7797Al2AN/
26pyo88ZZvWVHCNx1piR6rHo91GO0bVGwFtGSXTSXRuuIvTbmYREy/jcxBG8JPoMyAGqM/dByi1H
srvxF/QEXqxiCoXKiirABy3R7NgcDRusYFsPpR/qX1U3fdVstQ1NIhwMs3zMPRnvsi4P/MKGd57N
k68Lsuf0RQ7Rx8m80ZW4T5zmmoXcjCNTg3DnInNN1J0dvzdSMEUUzicTvlsWg5eg3h5Tet1z8mOa
sb53CrK45dkRqLCZY1ShcXZRTUkmiZRo2mqQQbSOSoNEcfykS9KB0uKUygRS/oAoKhB32kInx1pI
pzsogSxrjrlCtrbB9UqnYUhwbujpKe76cOc282YIp0tA5tG2CLNPUT8DvGjwPfasf1BqVy9debIE
mEFOL6oDo8d0ONDuGLvZb5Ht4DF61okN9Ytg+Ck6AxupMg5EOP7EckM7Pt0O7fRzyEfz1Y5qEtG0
aiksR3MzGOCRk7LtL46PuJ2oEQu2WBueq07NG6/Xw53ULrk3fPOw4V7oHG1j27SOjPgIr4xrRPYh
FM/e3NOjf7PLdsLpOkML1Q9ORPwDlKoflazg3SEpQINF2hpmCMuhaeNhKPKG/hBl3fuSn72tx/FE
DCcsfUxHBrFC68r1vjukb5ZMqAFCXWy33VmIvCXwe1jj4YNs0teS6NTBkC9Wq7yVYpGMCmJ6boKa
T7V/MUBeIIFBgO3q6Z3S2zNXabIHOsyuZD9monwtLfEWYSfUIKROpcpIfUMGniLcwlGz5M8Z0V4J
S+waj49MMx5uyEXoicG1muvsWgcnS/NcDfo1Dw2jOjRjll5+PUaMIRLpcsh/gRpvTwlFEPl5g8qp
WuCNt5dTs/mGqGz0a4TyZjQ/tfVTm1nDdTAIu3IbwpoK8LTDTNAXzIyEDQlftEqFGmKW+ZjUvbtR
qiPwiYhuDDAMmrM7ZYzhQ7d8mbLgoSHrocjLE+lW9vX2hXbkvE6mmUq0dP/PY4UzgWvo4bPo/36s
nyWCBitGcyJxaWLduUdhHdz3HIyVW185KQSX/A5PXy7EdV6+0JolxX0CNnf7tu0i85o0bnw/9Es+
77+ednu8daxPMeXv8fa41GpxRUaPZHRoy81fz8VVJA7ojVA0Lk/57QcIYkzKl78esQUM+HgqC8Tm
/OHbDwLUzlRjps/itPJvD91+GCOwO9nO9HR7yM6r+M51NX8Io+SBXmEJ8vjaGUb8MNTjzzGuQRAZ
5kWfkgwNiG1db18kVIU1QT/29q/HskXBErRmtk51LdFWFW2X8yK9TOEsXOPly+3JWPoY5wQpGisy
kotCRnyoWUhWll3J3a/vmyU2g1wGaw1xn59HlS2ojMZr0sr72eMaopCecO701tXzkAJCgAmXb0yW
N7++sLT6QqIixgyCLRHOhfh+xwJV0F/PG1Pl7bOZDKPbC0HbdE5hHl/zKu/vEHAQErccUXMVk0cR
dYubu73H7x0+WJoMH5CCPFXo9U+3p92+OHVJgK8sqv3t29tzidnp4CSQ/HH7rdtjYhIgDgi0ynrg
uJAcPfT4uFvAVIMaMtHHBo2H+orHhZure2dYslalzvtYnhb00wGwUHS5PYNV4FWPkW3EM8cfco9u
T8iuc62r0r1WRVRvjEjigh1n93r7gdEh19ArNEi3b28/QF1j3UEaXpsJvhUK/6iDem6aa6ALVG7K
Pv/1XLSqiJfT1t1looZAMiWkBWtB9FAVtvRHayIZ0g2wd7pdHYCqofvW1nX80C9frK7tDvSUQMaM
uLP+v4rg/05FIKT5TzICan5yat8+Cgluv/UvJJtELeAID8ENooCFyvZvJYFnoTGQgn/Q1wx+wpD/
X0oC83/CDRO650hHuBBj/1ISCF7QA3zjuUJ4MNs84/9JSvCRVga2xrQQOBi2C+XNtQVKh9+pbPHU
sLxHMXMobIWYOWq9nWymZ1Iwt7hjYtwnDjTHiE7uBMXVHvNhK4i7gFTs6xGmiwjy7+SiXfMcQO9w
LXZFfRm73n6ABfmC3Afp52CQDCg1XOCwortOyl1Q1XC5x+iQG8ykLPSnmOeOjmi+ZFadb9tGqHVc
0R3oGyzbzSd537Jko85p6Vrk5JaUnzMnJhUoMRX4IuOQKDApI0lBKy1wzzNFwXacUf4TswLru8dT
3es7WZQe+Dg2os7f6szq947VPDd12yE25b2WOitRZWF/sQyxC/GzYDLAilBo/Y/OpR6hm7rPkPlt
3N7EGqtNxMa5HbL/7K3KeQE6QMexnnKG6hB4p7EeT4ZEVbDgnORw30ztHoM+9E28FJtYIS9yxvdW
fokM7ibc/mFkJw5B4thMwTTjec7xj625VYR+iMLao+jZ5gaOigIfGsFoct4T1rORCzI+kdbXiSnx
/rcj+r8A7YwPODsOEIuoIsvmKOGYwwbz9wMkmWSjSlVVh8r0nvXOUOvbl0zSWLIdquxw6sE0gLrV
ezbKynSQJaxNbjvzn7cFFOHvqpfbprBUQY6DyMY1dPn3TSEgBetgmlaHW6x2XBVfTLo6zb7U+ith
dy+aV/yIrexPe2A5BX4T2yx/1gUV5EoDeKEhPopt5p7uWxs52aElS50UH3wdLzdFdEToWkc3bjdp
JGElkKNWVQMLVyMAgIiy7sjbcA64vF7/eT8IcI3/sUWW5+qGwwkriSb5+45IdNGiNWkzYrzJF4dC
Zq1brxPMK4hELUtzpbGKBM6SORtniUkvshmSFbCdZIZrZjpiDbvrhxrpTjsO01qvpAmwvJRDBTGa
QgBOSJ7+eaM/apZuu9Gm+8uKTVrEDH/49ELOgBgNJhtNqbGN22nfJRLwntIAxSSO4bPsi31zqL84
BmOiOuQ8jANsu5anl5tGvNeEbEII4Ubaa+WDg9weXNlLFpibeiQWnVFIgEVsndXJt64kdSYTbXpk
zU+Jok3fvL69w4jBjhDx+6iNRGnaJQ39SDyif+02MFCe//COl1Pjw4FD0BPvFH+jZxnWh3fMijAD
BaHHcCuHg6mx9mvqGAX08ELpIM4g/sktA7uhCys5QkPR15pmMAKZWQ5WiwegMpHBK5XjEsK0ojc2
smjTj6E5kjbsPSscviwV72gqQvyouAh4FXCsIgvevAoYu93X6dFODdaEdv9Wl+O8bzRMhqVebOrA
XcehBZIl+NP5ws3pw9u20cG5KOeQwLnc9f5+dGZG60LqMoHyNd5z6bHe08R83wTZN60P+l39s5hK
vxCGthlR5/qYpUBHbdw2RErbAiYDo9BhM17n2Ivu/vCR/LdtMwxbwCGV0qLN9fdta4gjM7sGYGA9
7fUmdY9zVn4u8Vr6des8Vxq6+Bls8u12IBT4FwewYBGim0ZoR7iF2mhoi1dVL762bvTNminLOtqs
HJa0pBSQ/7KzEyTZzU/b0uWqEM+zNx3tgmQB+1qHRrPXBFVrCZrGxz93bRNGmxqBQxU4yCNToK+x
FTiXf37bxn9ewmzYC4bhGY7juXSY/v62cYoRuOBUyWF2AszPWXK12tlbQ0UliW6OH4qaJIii2w0d
OuWAb+YJlYRRR49JbuX7IgY79IdN+nBfofnBZqBp1SllbENfJJa/Fx5WrA2GijzGdIHHuarP93rk
WMyLi0MBAfYQoXfbh0o/CcSQPsvXu9jFo9AyPvrDliyn4W+n6W1LbMSc6Bpc3bKND8drwqySuHlO
047GrG29t0zBDwsdcxsnw7AWXIdSKD/HmdE0MnS/LKNq3zEKJlEycxiOui+ZFDQnIHpsbWFvCJ76
wzaay3H5H9toOtJzuPNxNVn25ve3x7gIgdAa/6N3MmB/5cilpLXvvM7wEEXSgvfKV03I9ivonznU
c0KU64B4jG+umquVPQiddlV+R0H5niZtvJLVe0qc+NNogLxoGNolMr8KLQv9IMYHX8I+38g5J4dX
aC99H9XrchLtJRup9mh1+Jpb/XHvf5CyLnsfISv3dBSzwtE/npFqMugBAXg96NakreoOVlOtJvjp
MvS7FjC2SUeiEDgSO6OmrMj6BMfzhA2sLZfYyOE4FHs3TbQ/nDP2h2pj2TBauOxwU6L2R9P7912u
kN6Xc+DGhyHxdm6Hu6lNyoR7/fRs6yA6xgR6ZJzOjzIwjWUHRthbY7G1aGEIDBczhN8VUaS2345Q
vQhV8mm0ugdLTMZ+ztotszMmVkN2r6sc+6SC06tiyTwVRmAMY+XZXMwePV38tzKvMA+oFht89z6m
VsWk1gB9b/Xngcy/obRzFoJltJ1KbC/gaDDzENpBa3dozpHs3gOQrae07+8KkWLbU3yO5H7VdtW9
yTm5jOLIroafF2V7b0kJ80Jvp6Uz+KYSskGwRFUFbMjDP5967n+5CMBvYXnkskJCTP3hcky5Ggyz
q2l7i/JjPyi4NXUewbThjWckmVzNXD0EnhMQMaqKbY1fezuDVGcAQxPJCMUO07zJshkuvGuZPrlc
WP6l7k+qrA5NWfwoTYackDU+BQQf7jmfJZGMje0LykwmfkN8kJ2FBSVduocEdVcKWVgVPIMOBv4n
zqWdZQxqvc9JGNHfbAQpC0UQHCZllse5tSg7BNQwBgfUTsv1YUmC0ZkYDz+H1qVHMdhkzlgwUx0d
CssAwUFwLr9FLd6NbJjWjWS9YDI6DFsv3HcptoFYwx5CswIzct2RKEwqTuVoyh+gaNkhVtWinO7Z
YoKDGQnPWpkcrXnEwW97vwwE38f/Ff4gdTSbwrL4HWdtfLhfchJIneNfZ+VGrep8/IB0r+hKJlvx
QaPRDDm6vU+DQsei1eM2MwhfJoOlHBBv1xJHuD4Wz062TGhk+RARbcnsTeCaLG9ZY0wf27bb/PMh
dLs6//3KKHXu49QbAuG9+3FREGuCg0hrcYItBWw9kLkeEOta6tzbUeTT7iSVNSbbcwjKeZs11D9h
XX6dYspkMqzaVQnJzlqaPO7MAuwPW0e/4MN1W+quKwVLBxuW+kJ4//26PcnWbq0R3JVshLWLMeav
wx4kVeKm20BUSAswwN/SP05FHptM0Pf5nAjCrJebXoSU5Z83yPy1ov+ww0x4G7pns5Ri0z5UpcQ+
g4ut6XijShC+bbbpIylquIzkoVCF9pkfMSCNi3MYw3zLqx9eJogtLL9gQ9Kx2pnN9x53kqZF+X6Y
ZXSyyh+UM/0pcIcCup6TbaPYvDLGHjdDVMstoRmc14qzQmFVWyv8cj0iVEWQiiK08UpHlyUVZ/WB
j/JC8sw7OVTJBaFvtW+7+RoInPFENQRHlz25jYhmWc+eMndOEy/Ja9F5tGFMpGWjNl5CFWx7ztFM
3GtPhXGMPLZT4cptLfldn5AmYEhcTALm6O3rIjz1GS8FT6zd2pCdVgkJMJ4zywPm+QFsxEK6IbDh
WCXBsCbHaNxFqv3Jx92uUckAPp7ku9mQfZFlDW8qx5a7wHIKwKZ73dTJsZH2iXB4w3cjK3kW8gs7
O7qYxfAY6FawdQe4TWGXpsRKMeDsDGmADgQcTvt2eA2woPUtrluvaPx454TCl6JqTtxQv2ruMD+Y
ZI9bLi0Je56ydT5E9jFbOheQK+KdUWZfXEMbT3FGZNsQ59SzeUAmobK+kP5mU+vFfkoScAWP5wLY
krwKWFmrmrvv3mPgDSEuG4k+DZj0NYHzeRa4i5liRGo6dLn4CT9ePPZZ8ubO00AfaNJ2Eg46jsnl
HuLInQNZzf/MRfAuNzTvAp7s0A5dcJctXv+uwNCVjAOfpFRb4SUC+kJeYcUjSpvBDVk3i7DCwlp1
rUQO3tBaBvyWsWN1I3ad4Kyei147zFZS+SaxyH5Uuq+hgbkbse5dO4wAQxwTyJeOqRs0wRfZzdk6
CYvyOMUEQDmD/B5Z4HVgKqdnekALpjoDXIUj75llc751GPzxmxP8ea2U20BxLEdF2ZFuOLwPLrSW
UHMMEBMVRHMo4oijqnuaFxfLbkM/dgEYoSDYe9PwYs34HCiqQt+Ze1/VBgMoVs0bxPYM4yrnZHkt
baGhBXtMG1hYzYXw0Ai0BVJbkaTb3inI4jG6FCEj1l6LXJW9E1tI8BTypGKkTu1xlGLrADY/QrrJ
AiR3Y15f5375E457drNSf9CXSCzFsrHDdnsrupsCT45HSFht5KCQHGR8aWHsWOKIQ5lVuR80xibU
QJpUjU2N6PZLmJM57sC4gsu3sk+BUeAxbiGu0f+Pr1mGF3tuuX2Z8rXERPvQGBoqQEKOt0Gpq4tn
TMarGXBCRuJFaOH4ioKPVmCL+kVQMIFCQ6swqlBsS4fA0CAMzgAkWI9JyFFmzbp2fCLA1LlQAxFc
HoDesmcG1ta9h+jtoufflQ46dCYByR9TDzv6stFx690bTN6X2StODdAda4dV8jY152itIkK1vQiE
aQVw04zCOzF9R6/m45ExLiSHaysrIfSpsTAFa0lhn3VUmCwGjXAXz+rZgrgbwbw8qxHsqa5xK/f0
aN+1uC4hXZ8ZX1wCZ+g2ooj0B42kXWN54wwvhp2hZLOxkn58lUz0gAbNL6khztSPGtPxormXhBxi
iYyDT1E3vwIw8BAPeMZllkyN4CiSfBzbu3yYzdfKhfuplZE6KZNVLnfDOCLuk9NqW7V2cXbMhjFC
nFqfChE6Pk4eYoYEmKNSa/UvdWB1qwRCKWHj1o6lO/tJ0p8wkC3EKUIigxH1ku/2vRwIzStCCwh+
0sEactzHhjSLJ0eDOtlMCTFydvKVJA980ZyulJJ3kxtvKDRY+tfzZ6vh0lP3sL4y8BlN8CNXdA1Y
Nb6Lsm63tW32B+S36h6sNrsw9x5U2jocfQCqWGazwimY3nsInIrJQipV7G03es6HsbnXy7LzLZi2
rMchr6bDxQ3u+SizgzGA5/YAxJe6UR1gQyJj15R5R5vks0Ehk9tdexyiOLrkRXYiUmA3Z/WDHXEO
lo2Jhd6zR671LbrBpG2P2QCPKe53ZjO8FaX12kGDu6RJJXyk5qTUW/UxThNUNfZ0d3vVsYVxrMcS
19E4NBv4kdHWMr5aY8O1arCLdZTpMKebdqUKvbrMpOuZt2ATUxAIDf6iEt4RPiGHOJTLlTSGYltF
pzlJmod6QlIiW4agRmBAmVdPDala2yw063XuNc52MhKYOKXzWE2NcR/RDnd72a+ZUmTHYe7mJeRR
Pxheqe8RCLZQK4eNNmSU3w60zMzJTlNcQXan6RqUFrKtop4uQ9kg/K2ooU31OevfupzmDSsWc9XI
9G6M4LMkDR9wTDLLkNsOWOOs2XK9AAmaJVAokUCVjX0uHCc5D1HeUK4NWLNNgACANbmrcROs89J8
ijCmW8ZJ8yBM63VzSLRyMxS5PLeKzBTT3Vv1AgSas0MWic+z5xrniAHkOo2OOmOzjZFTAsIYTsCG
lx3LyL7be0V6quSzF7F68KbuiNXDWFkxt1tdd5aoK9kvS1BG45VaQgr75qQ7CzmJlKsgEsaqmCpz
b4CeRkbnGvDZ5AskafBRUXHxrIiBNE2uPql6tCpI09JgOqGTbXaaSjZ6GvWswm2HdQyzXycc7zNr
EagPiJzVz7bTk2s6a4+ZhWeEvGSwcGlU+xmKpspV6bFpbeBa4wwQOJkPFoE4yJSjdsU0JdpKIshX
hj5UB3gIrzIevg7apzEn9gmKOC1itE4ysJ/SZeDBdfzAWUBynEdlaDfBSzWsGxzthevuWwASaxFa
xlnkGynjp7inzcgp13LTjRmOAn5jrDPvzKHaOWn3poNEG7kTj1N+r9H/XrHyo+0EKVvL6i3aCIB3
qGSm1nnFC1ku4CGbnlnwgJz7mOZYT51O0wBNopacxnDbdxWxwYh3GmqnbWNY68Synyipgfs4wxmh
1SoEwL6d1EyAd599mzYYKb9VIbkqcDLA5ZpfQhe10Bhke2mlz6h3IGJq/ed+QOiguA0cBjgNK3St
BSXxkrIykYGuBZRtIj01ehUTaujuUHSgEpoT5GZExa5QhwQbpgL23hR6vIaIqo+gL5Wu/OrTADmQ
+2kK/Tbj1hyH4hl9vgBBvUnDPvYtE0GukVrokd282wz19F4NJpkImfNuWNVrMjTIkscWfJ2WbDVJ
OREsfs203GRS/xITulGnsGizpoUkZXN9h/iwGpCCR2I8g73X1vOgfbZImYud6Y21PeSIWu6iluV2
Nh5kISBWpQBMgJk3q8BsXyIWcJQVLuN8uVVKQz2FtwN/8sl18hbn0qxowEQXVdCyS5xdYgJXxS2R
b4jpPBaeQ3wLg7s5RBA0avcpml0QYmtwSCvXzfGGwJRYYZ23kdAic1nkmKqDM9Nlg5/O5IQmdP6R
90X3ZrgbiW2YmnQ1snDqIxhDSzPIq8Rb3FeXetIQhAJ7Qr/4XQDm88Lz5BDdV0wYfAx98Wb16R2q
5Y7bNR7WKPiWyuzRcfOnymn22HVfOvoNq5m2hl97LNIt0BApntoi1/deyIXPoy2DiILTBQTd97QT
iEkKehMw3jqUxPQSDd8EY9/Cozw4yHv9r22ZFw+59PYRlwLfScF1J0s3UCdodNdU0VPVENE7BXZz
YQTIKVGPWHHm5ivFEbdskqh9J/JenFjn1mkUu78MVzerlQQevI6JGALzhVPqL0PXLyPW8tjNrRXf
vNK//jsEakOiwNvtpZy/bFu/mbtuvz3VerxchU637349EW6st/VG/fzr29tL/PpTi3NtSCWStzoK
gr2hgWMsh2RX4Y3++MqiI3J68/vLTq3wacQjXP/3Jt/+9+s3f/2x316FTNUnOJ9Ax4SKcWMuTjid
SAAK+QQS6t9ddP/1JT8858OO+7hrfr3P5WXDvnjxWppRU3jB0cF8ttPzg9226p6p8F4lqAMGd3zz
MuJ0VEhENDBvUHcITrTGhd2l6OxD4AKkwxVtm4CVhgquhqspKfBJUfycR/02SuM3lRaXrKEN2lb4
BPJu26Cv9psuekVc7nCo93Kjd2mHqibsNsaoPmE48S4u+Qi1PgSLRqng1oYSM87BCxVp1SJ1VFd9
ThtKKw3xWBAdW1kVZySehPhUZ0fm+dX0DqMjU1hhLMFYgKBYjEAdOUL/2UZe+Jjo35oBUYtIY7kv
GkI2A88at/IwY5Eh3WR+w+z8kI7RBirN2tCrceWAR6vp9vmm5GqaZOMFAOBwyAwyR5pBJ8bMfGgw
Qvt2QNKPHM9dFK2qmAztUs2Ljj1jKSW7fkc21S6yHHBQ2SKWwpdkA4ppLYA4UrviJsE9EBHZaGIi
H1CWrjw0hLamPYabhhXbOkSctq41oNs1NPtNG2hMN0mBhe98zfSnmFa338zud6l6se5MD2YdgiRn
ODgcRCtXvGfUbMJkb3TwbQ2cSqTsZCEjt+6CcMJcu0KLd2PRNxcaE9Q9CkJ0rt3lY+3dY2ur8+FC
X+NNN9QO540fpkBY8pZ1UDTY08rtXhIzkOfIy7dxw94zvelLZXhXm2kSwccGndxc26qh631KxYbs
EcT2ZZc+VEAKieL23P0YTFcr44JqZeGJyJ+tcpq7obAz8qYG5ljmJ6EgwjqKQqR205KtpZ1uJu25
YUV9L4Efh/WdqwcEM0ymDWsWrO1YynoX5NZ4xBPgj/MExcD1yBqg+xpXhFibk/6SAsRZy1mL9zNB
clFRM8lxLIRp2bQy6D0EBqGbBaJa1PzNQfa0PCImmRM4dLeAipv33AMnrSeyDGXb6lYvOpqjAO5h
MURUGfgEwMd7BOdotAvyQHXznVDdaDdOS4BJ58i7CBKLQRglfzADxujGWPb66spbay850wTcB86d
loCrjt0fbYbAhdRUjuUYwX9i2/2+j9Bvom6voDORbsqeqeuDEY8QIDmwZB0mT+74bumtfuCXSL0f
CdzJF4Jn6XxV8FNPDfyy+Qn2EH45SF0qNtvLRAiuwngwg/RCaj+/2RaVZBEP91kRPKeh9c4UyWpc
4i/cJfRKOwZRx0bmWbBX7iIkt3CWVyF4Oi+wTUiAXrXhZvd57EmXkwv/Huob2XZdfW8muODoHBEg
kabnwCgxcjERAF/CjbjxuHLVzUlYJSi1+ZvUaZ0VsBtyRAwN1qGtnrmfCGYBLwR9mfum9dy26cMy
HpjwfXLXxvRgxu1zip7Xtr/Bpg/omiI4ndG1RDlRHq4J+Sub4BTr+kjKUajuyeSa1hmJYHy0lbGv
a/srEWNcNCyCHgys2ysXWOB6UYhvzKr7TDYLxi8D0JI5v+vI0imZn0Q17OKfRJgaqKKdo1osf45r
/OQAHNbDmFFDJNar4YLuoc6Hg2eBBdTcaeuZAkY91qrAFByASFFgcaxhIeJEAPREGBCB8kRx5Zvs
GzXG2IXxCVEk0WoZUO8OnM8yfA5F8+gVsAa4YLxmtpnjIH/1dBPJPJAPkM7JLk6MCzTFnSK+Xlge
XVRLHewpftaI2lozUwx9twahJzXCzBsybIaNU0qKUJtGS5GIcq3lJoiTXD0ntC3MOvmZa/JBgqRc
Eao9kpRhbeLHNq/rbVa3nCNT9pCn+WWyhb5hWGC6xjs2KbFpu+6ch/Unb4IEnCyk237In6sZ8HSS
J2jyYTVyKHXOZpyr7eBq2dYtZ+oZEzClRTPBwLJr8GfSqS2vKNbCi6bfxTq0+aplOmEObwGyCZDf
BpmL/cToeg5fk9T6Ieop2LZL62meHRBPrKbbTLiPZhdhmFvrI0xOu3bNc8sZEDXat5YUxNXgftaa
ggUL8O+L6jCT2fara/RHvSaPSEcvKQLFxW86hK121eu43kkDJl+K0ZIynHwyl9lZFDT9Tivka4RA
+1Tr+ReHQq/uyDYUvUsJD9fYH0bnmcSRvYENjBwZSZ2JPcDRknUZlxb5MwPr2Zw5aZmMez1RvpOB
HYv74C2yIn2Vmp3CIFBe4t7+2tPA3XrAclaTu6Mp+lkZXXxKPfHDGXluT3AD6BaxjgNv3VZJTf1N
X1jGHJmRZ5P3JYjNRZBX7XOxdQrWGzKeoMj0bbFV7hEkOdQ5iGQ+ZX4t8WumcTqdhyU7wxhKsqfq
7lE49DRqK3tu+63maLiyuXqyVMXemqnmkCXCODXRssRrW3Hsyu658ljXS+K91n1lQ+pzlL6LLSp+
blVHvSUeCwcZ68EmhqpbuL6mq2xvd+HPABoeQhV3RynCZXlgsj235GiEi19Np5u4WjpUgxXkpJ1w
49Sj6TQm+b4M1aHCSm3h5+DC6cCq9IsUIR6ZHi+w3tJ1IUZgnPF4FdZEcIOiKWzCgi91unlcvgcQ
8+Repms3NGGERcBox3LfILze2Dm8txRcm1pOUt0Lsg1/EZ4luWFeGNNvy1eWDPdpEuXs2OR/U3Ze
y41jUZb9l35HN8yFi+juBxL0RpRJuRdESqmE9+YC+PpZQNZ0VmX3TMxEVDFECklSJHDNOXuvjW1Z
A5nojDAZiSAyN0RNDR7Fipo2DIkynTxXxKBHKT7D2ib3Xi+BNzrJQ9zlzq7TsB3AS50KI/9BXTyt
iLxDZlGCh0yjFzLRXjrR4s1AQU0Bghj3GSeflwd/MlkDgfozQVnewVBdVaQxnbiIfpgFsGMZJsZx
zNUBqDBOD5mFMMorhoZefw20aOscgykThM3PdPqmfM8agBR6UV4j14yvlW0daqLVV6zm5baxieez
KmPrxPu27OOjx8YNlHqmkmEAm30MM3c/quPD4O9Qzymbpq53ZK33bGegP0fvAHLBom6icuTj0TBC
QjvGwO32Hh7xcp2W4rlyJdTu5rkKaWdjL3qBva5vlemuE9jAVb29qDg3SWBpL4RWn9TAuIFK5ROQ
NmaO8M7i8l/TcL/GZp9xsVc+0YnUO5vmxe+sgZHNhjYuoOMOTI0YeEzOEZiH8DQ2ZoNozdby/qgF
52Jon+gTxGvsZhmo9/hh0m5tnc2STRRPFbG6KzH6HkaZYtWByp6UGscQsWY9vr2V7UJcN63q6qtl
eDEz+dBpPbXPgnoknXdNuRta9zFrLHhNM9CT0i1F6TyywECVVFN+Pdj1tNdrxEG6XdBYIgAUTI5S
MsWWxrdAp0fVBYqyappYpyMjyYeBRuZ1oiBCloCZeA8eATCBqx6XGztQBuR3LJ3iFiTlfGP5U+GF
Npl3Zqd2R3u+AYd5tCfV2BNzRW5sR0paAfyZZC/Mf6kymzWJU25lE52k9Y3IcfoESjq9oc7dJEZn
77XEHY7lUKNAM4qzrwCoWG4UFVzE8hPTlcXWgcj15TESh8yhio+JHtfHNrQpZc4/QcqkiarJoN0V
hF2JZqyOaOyro1z+wt/3jS6zoeGSVAsR2uhOZhcDsC9bg8oP5pkFJpNHMyzJWCg0rRO86Ak2H0pC
Y1wCRpxfMzfCBvHHf718RPWtweyzjzNLHilZx9nKzScSuSblUXRQPZs3Gs1w+ObfLwehic83A/7i
1WT4DNBtowCESOZondxcW7jRV7hSYbpoNW30PMyZFalG1P1IgGOIZ9PAB5xXBNiTLNatc7Vv4WfP
iC/dhvulzjdJk+G4vC4gnF98nYngmqj0sd/59rijHLT/9ct5/84XSaNw+Jgcg4zGGJbRsWqNYImk
rbc0u++Hef+53MRMFd5A2Wqlz2GxY0Q2ckayFmrfa2xlaFDLNvZYxRFxFBT1cZhvQBUjmaFd3u7r
GBtMO+pHcgtw/iiO/kbQantwomSPlpvkgiT4XlmVsjFyzt+2zTCegpZdbqhne1pns1SWlb3GA+RQ
0YBhtvxy+Smd79ZOSScFgwNqbJqeoUKIqDHX1ux+eG7SklZOBbFtruDoYcni8lthGSOltPaNOe6N
EfAzlysEUIho+hQKha0jF8B7STrGz6Dg4amX9xAAEl99Jp6HbqbfU+VVnyf2tSskqzd9MF40XXs2
+6hZt2SAkCX34Ef9FnMSGBG9O7Am/ioC1s3vgdm9klVmourjqc08v7MVeY8C87mBZYBc59tgsQKx
++9q7/LaGoAOpfqwhfiO+PJ+qC02m6U6rNEsHTInP2HeY0ySlMx1HbQ42Qg9O0quX0HmSj9z4RiV
gDfZ4xk3Cpu6+aHfNw31KJoOXXjIx3a1PJ7aVbVTYvbs8+/+OBROASff8pTLr9WutTf1IF7+OK53
Z+bT8uBy3NSYDplj4lIkGV2hPCOPbMRcRKvhJwTQi0hRu1Ru9Eo6UOTVVJuyco4XZQWwsjO3Pfa1
6jnKKYt951R3CrLTlKQX0jTW9AXvFYxEPuY6RBYkxVRGC1+cLyQj1i7q/QfcmbRxTGUbJC57WDDS
psGvGofWRh8R2za0pf3IJaepPzugxHclyUv5IDdmUV80Bo+zBftcRqkHY8Qb3T5+MLIiZkXP4iYv
kvhIOvJpaLLhahIxva7n2l2Q5vQxyvajQua5K5B8gnLdU0jQobhWT2z7bdZ01c40SekyW3Wro1H2
siifNlanPWpxNQD9D1h0+8zFDmuMkel6Z1hXoyaJM6ya2zClu6pRCdnGXFaboQ1OhXjG2Bn2IVsW
looorkNE5jgPVfb6rfbTtgn1AAaB95JOUmzEr+VQUKIR08Zmzh/li6o5/ZGUnu9alLZb3bI+m9S5
2FZzD9r0ZrXBD2Hm6okAbi/Aa8lU/k0m+k5NGhN8LlRnlcXv2Oxa0+kPbGe/ZdhW6Q3TqIPr86No
nOdKN4JtNTcCmsK+cnV8i9wQvYEWAMUynK3ThsC55SujPX9icRCGzl4iDJ+Ilb7ZJiIn+v1TCmsx
S7jOWllu+6KS9FwmSJC2+6X8YJ8lzxAUnzQrIO4wIvQe78QTjpP2aArYiyRlw20I7J9lIUH6TOB/
G2RrtXGkjwn9Bl1wTSBGMj0KNiuZqWs7LXsxLPFp55Ax5qjvNX21cTNroVu6sYPN+zH8aNZSQbHo
aCJ1AMB3UZ3dKPWyymVzboQbqej7runO+TAVW1MhXEoR/Vqo0U0xtHfbCG8y6G8xYgAzZUMpRUgs
lE/SrHQrStcgcxQYcBAAJl47sU5jCbffoHmVoCTRAatQQBqeAo0mcF6HPxRAAFQXlFNeNQiTusuQ
DW8Y+LNVaMhbUtj3gBeuSms+qLJ/CdP+NQ9DEOrDPqZmb8YllN8xe3ds9Gfky6wMhctCyOJc5Pl3
vv0Ed0hwTwzZJ2utiQj08KCPyZmBXqWv9MNqinNnya9BE18dLXkG6O9DiqCtMSW9k+425VkNcbkh
ttjSz3Y2fmSN8xN4NAtiE9NMDV6t1W5G8wMNzEevWe/6U9s1MeUdBsqpKj5H1eLTD78GJ6F4Rjzg
mjyKa5gZb8k0lwJ0ehZN/zy6+sCeKEYs4ARcoi0VCkLVELi/cV5Gm1i1KbIXxnUM1OfWsUJMxeza
/VTdVvPzoBchnlgDjz0Oyclw6kfNwfXQ0E2kdAKDxCf6D63OLAME8GSB81Rznd4tfoEU/qhhGzTp
eeNJQ1wKkQZPcdWWu3zKafVXp7Br39pUzWn9v0ROkkAg1SDEAY+0e9891YSCJXUJ8dS8Cwej2mm5
Thm0okaBhlzLpetJbbgavUUVDOTd2CW7vq7O1kBjg831XRjozOoETmMbEtW3miKvFZjndqR2Zc9j
lm42GL6hqIZwVuhJUVoTn1JFhgOb1BsdLfT0oGPtq3ZPThM/yEauiOvUBrArcVfQAVEo/eLkYbTi
BMSRTfkPiJBSO3uu0lknfIhlA1RH+e67zgOf8MhKhLm9v40BQ09WbpSRhNvQPypde0c4+rEIzH2h
U/mS+qbI5DMFJsNWfyJ+zjuYIK6dPBTF+Ni300spSR9ztfRIFMy5TmmAKHw9vYn+UaOApUWfCEOS
1Lg3Eiwqdut+aKbarKOeONpQGtsmUlHUmD0e1ajZ5UaByrVBSvI9QEu3cnv/fQJNttF4H1ATZKjc
TL8CB0RUcUW/sjM+KE2cJhOfkvDLT0IZXwR1HYgRFruMr7JDhlZbPr0r29wpbfMcRtY3uhYU0Toq
yIQ3frVFxZypOfekKuy66s1XfYjjtnpVM+USazDWI/d5CGiF0ilEEEf4njmxaMiflZrZtnDLT3y/
lAJLfw41rrY9OIxtQ2EfLBPbU9G80kwSaxk75R6rAjavvkfXpqusHobxoOv9D79l/5J00622VLjc
YaZ6yGYoluc/VcqiTK79PQk9XJSoCca4AqodPk3NpxJhO+qSmrOlbU9a73MSIegH//SY1RrGsQpR
WwFwAisDS2AyYsbAji6RW78EOaHSBCkQgkw1dUUv+UOjKbDH/QTiJSMeOmQsEQqNCIQJmafgdPMm
hc8zJn8NNSgl0Ek3zsVEnVW1iffuQ/XqzjJ6tfSPgWNencESj9VI/kiCUq9AXqGhxjP9NqZPYW34
K9H9zOUlssA+fRY1p2pq+IglXpHOl3jK4ZgZbMQ2dhKRBgiRiRxq5OuFxf5SVVWN9nPzM9HkPnWR
PUUJmU2hrpeejZZxNdVIq/Iua48RuYHbwSkruE8uBNu0fGzjZObZNf2O5WYEt4AoMbNNolNujvcV
/byzK1r7bEWVvsVbEiIUM4uzlrmlF2j6xdXTj6C3p7OPj+Iw0BOTrl2du/nGKaJ2M2h8vXj3rKM+
+07GIT0VkMZ2KkwQMgXZICbJXFlCLXms087dzjbMMc20PfWzOytGPbfcOB3RUXrmZZXp7hLTHo9R
Y6AJoqwfWJIIro5JVBNdhhyhoT7GVHJdbrQR5Z7iojQX082hcU84hJxdiYg+iaRzwb/4aEWsAWdh
TFgYwLmDXhXiPDAZQqUHjyyKgcS8rlEfWav2j/ahDNXp0THxHacqZnKrm53aLd2vPpP1U6sN2RZX
BKvEONZ3TswpF7Smcm8U34IOH/Vyxwq0cavNPfxCIWxImFJwGSApEDqK7qRppms4hcyrFquZUiWw
wW35eCw9F+ewz78a0UY7Q6+tczrhrNLqaG/RoVtbVTOt1RDxj+0bV9cekM11vrKxEmwRKZVguFhS
bCaptztdZ7vXxuSLyp4EgNFVaK5nLc/W0xjGWL9pRpWaS+teB2cnjXJ85Fk8PW7JKK7odMcEDYle
A+BDfPDakhbPuYOVpp2DcQZN6AliRl0p+ZIHBWdex5YhnA7T2Kl7vzcOiovFKGQ5kcZafOqGngmL
BHa3eoDlF1II1Mjwo2aOiY4mxqRchtrsPCdk7W51KO+Qx7Qel5lgSPX3yhBPnKTViGB001bMTFHD
PzbUYGvxke1Ki0K8Aq6NGkXreLJHfYF4ABOlOEJuUyjHwbqa7GOQihtZWQeNwh8rKKXBvfTsqOw9
FkNvV4porQYNOUfs/KTR4c9jAt0IJ95oIhgP2A8uwVDZlzAe0t3U1nflJM5TQ3D7YNdvSa/8cIUU
aEmhDwazvAV+IQ5fPgj0Omxd/eQEh8alMe1nMGMYYabuQ4zjdepzYip7Aq1cQnuKJnC8kDWcUTBt
5phaIlvZmHUQbZwZYklCxE+ASvW+pZqHxGm42rF/mv+fTGbf2CaUsHKrlxCRGG3NsJbEEPn6UzlG
450jFXafjP8GiVnDGL6RsPBQNFDLNEh7g5Gg8BrheUcsUwS9MyKhGKoFTBAPAdSaUAgSZdtuzhkL
PtKYdBbXGCkNjMV0iaPPNDfdA5t9CqgWhK6pHsudyJFhRj6WYsUyL0lezXliWLIDlyJYnRwpvBJD
aMTktpCezAiq0iOzXnDJxLc2kK+Vz/Ij7Lp9HrBhm2R8duGmbfpMnEZYhvO0PWA4BmahEbgSJEbA
aqYN98bAzjrOVOyQWbDVK+kfDQvWUa+m7YOh6ftY/PATN2QNjuJ6oLV68uPwBjhOOfj0pNtAq9b0
9PEphdqpiQcHWGiAACvts01GjXA+x9VNZ1AantykOo2ttq1yJoxxcA5hV9bQ45VDbAqaPf10n2rp
Lawya5+7DQlHthadc7NUVslg3zEfflOH8o1LiNRABa2nM9XuwdYCEoCp5OlwWXS6UDuraz/yOJbH
zoweUBXPbpPhPMYkJHaRwy6Y9UWTy+carsxkSVQn9DwGi+KsBXglJE93bcV0SKbpveprUE2leW5U
7AOiZEeld1zfdJF9rJTxkfMropZX3uDprYcKyk5jl7jPc3HoJqQ0wX1e9gL/uHlyiGcxES3TlTBf
UhQRhtk7OEx6DN25+NAmTdnmiUMNnY7EJhpKz3fbj8Uav3xiWd72myS6CzEmQQjxoulbae5VQgZX
pWOfGj5aL68LcK2CJWKqkeWZsLJCYY77E4UIdWCKFI6I4bOa931H9PZioVjMfqpszZPFCb72zaFb
2aY57U0U/ddSPCxH1W2NQtPF0wqmALF3zhoEbi0KqLBy+dL9iM00QgTd2dnScnfYMFgVxM5VM5rC
cysSVUQeX2yVvkllIRxJHCBsiOMuhdsY/FvwAm21XayZaqB8BGP2xF6fntkEMS/0T6CvWGzipimS
j1AG6l6zKAbDnt4kZvSRC0SsSFrCX157rRdbKWng5hkSJp8rgBxW9p1Tm+/CzZwfs85mlAAGcEya
yPQUYeJZeDdKGaxDZKObYoRW7NPgdHLMc4H9llKMW7PDfIoFTwmphiBFuC6pwSeOLuqYYbRaNThg
OwvNbJQ+iWrgpROsxtRM9qLsb53Biou08Z5WFmpJvy43jet3gOo40k7Y0C5DamJW2Rqo0lvc+09B
OzLS0UNCvsZutxtTT7rKT6Mn0zqryNYBxInIEAN1jTUEnRWRCAq1KzJnKhw6TZzctJJanC5zY6U5
vEZSxV4YIoWQeuFFcX+GzvTd1hiPyK2/FiErahXeWqAzzof0j5Ezci2Yd4oUfEm6+VBxkoy8K6dR
nggYdddlPL61HXsxq6Tro0R82YJcgnCMWRgpqMyaxps/GZqRJBg6LO6aAVTagMKDAufORlxoZKlD
sEH4scwnU2Uf0iA/jPGt183PsGTrQJxVtF7Kd7UxE9rDj4G15JD3r+HEd6cVCgFFRY4dGhEK0TBz
9vud0Ix8Z5VDdoohQu5rDARN1w7bLGST6+gs5x0gcN+ssB2OUhP7SlWvU2M1l7rq2ktBz50g5vRg
J/kA6yWjWSirGyHXbBxG8dYFUtx6lpHqoNcY/tKNYuj9LWnnDs/k0WuDWyiHeJ931hs0/PS03Ch9
9x6GSnAcldLcpEUEFaZT/TWVud7T2ISciAJ8CaWCfNYc9cs4qNHen3CCM44+0Gzvd5OuPpRma20Z
S8yT0fknxCish0jRKdni7yungjep6euq0e6hBoPhGJWNtJgk55NKnbEOYSdeFZtmYtzOnx/lNaIt
cKYJ/zgJiqD8lefBPdDscXfznn8cwB4icFIPrbO3q9TdUeS3VmgRaNxVKngxtT6MCY6nRXardTD9
NB06Qse3x8KgX5FZtpHzTk2v9WDT0IBpC1p/XIjBoVCj17hHCZrYuBlYP96bSXm1hwBL2eTVuHua
zEZtWkecS1K5FqxkkDiwaEqt5FG0Zo4M5wuHneNZBgJsjd36ivg6LqwKTmtRE3cpree2dGq2QSyX
AtQ9eVM916yM19XAGLQMRJRXCJFyDRcALdOxnyomF/vHlM+70c5m7x9Fd23F1W/Tl6B3z+K2WlUD
wXQoIw6ZTdefylpPWOwdQPQJG9pY7VUoEawU0YvoAkUHaYK8GqNx1/QvmoLh2mdZJuDCsNSnZQyb
r03rI64X1LY9k+ryOVnWqyLRpgkNz7yOY2h5w+UE9jVgtaXK4NvEQtBj6cpcDwNFA8If0UTfhpwC
CFO0L3L4Bo9rEmySwI01MwUd6bNoHShk4qqjosC1GpESRdBrTM2AAUvXGGoS5D4gXztWPTQdwpKe
qX0oEtp4URkeazv8mM3/bZN+ZDlnE0JaxN6aQj70bDt3+sdAa59HTis8SpBU/joF1Zqmd4znOxDd
k+b1CSMWqHTWK0SHV9fEBdVcO4dIC19x0TdeLjGiQYVgWcJBRWvvxsxk6wvnaYZjfqkY2KmWOZ5a
M+T712waGZMteaF0DRMSHMwaZhhRKYhM0Ac0q7nsvXawumjZA/v4qxJgELQ1BHPzeNU32x5RBJp9
xudmZMOXcDiYXoeWJaOYrccfbjNelpI6NhJjlbGLRyZRUIIjYkYR1tme65QM7dPWn2HoVZLdSru7
RAwyKyX7aLWuwkbMX1NC654Ivq7EtM/8JvRMyudQBPkef42JnTwqWiK3row/UppW68rALJNCe9V7
45TGCChM6a7TgavdGaFdWeG1ogu1yqjbvvR9WOEWKYJtahP5m+E5VCXQusLoviIKOvtqMNWbU6hf
w/AYuIX+TqECxXM+TedIWPHeNKZ6HWBW9xQKVIVKQmpRFYcIxOfFAGCX9Wz+XE3oFxKNV1k6obMu
Rn/nWi7XiQ8hJUe+ibaf07kEeQA4M+UJZepFNVGcjpJ/mLkGwCPlepzPkFrrPlt3/Kbr+QWmwFUW
4ED8ugdozLyrwqCl9s0mp9No61FnlvPZY6pQtUZWieo8EgxuwjTLoGKkClGIKVecCJz3iQAyO8Xn
bInkZR4PuU5QHdibMow+Qtt/KpLqPp/EazuGP9LU2ocyZ1SLCXejqrFGNAPV3rIfK5bXhqRCaERz
ZT9luSvmi6gaeCGg2SzuzdkKmZV3QUk0OoqfVVKy7MB324LJpfgGxR5MEsHsqb1fJmyfva2qnzDN
xasggNmPB33Vxaf+pNfOR6k6h0S4uAP1A8HT2LPa8tNvHM5ZTi61M58Ghz65yNb4mXM3g0xaMUST
YAq5mcnX6Tm1BY0UJr/4w8JMvQomdz9fuzo5HtuMtzMo4D5bhjsQv8lKUVoyFFkrdvNyYjD8rahw
KzvFnV9yMag5bumGUrcZiGuBDm+1vPO6x6UdWyOB28pj1wuFdjz2N1YR5eRe9UQgLp+YCEgnblat
yyAHXU4M9rVKOP0XENVyuQRgVTFIXBS009QW+X4DTAhdF8drs2RYIv6XvKbu2Zof5noYVn1tEJ/J
rFLgr/UywB+F5pJoJK6EHfIpCLtmACOnORJwUefHIfKDgK4yx0t7pEJIhgBB8k0KOqbjRUi/85bX
mo9tGODAI60KiMPrZbtT2qq+1g2upC664Iiaq/RMOmHezNHQLRoqyiG5QrfEYrAtO04KB09TatV8
eRlzWJelH3pmHOvEwT42c7LiCMawTUURLB4CO4s/e3LjcTNmJxMsrxfOe/tMIZ62MD/Nkp2KnzE/
h5Sg7bB0d6kCbJeVz3Pv+hulZnPH2b9KUywDizXXIeGdE2iuFA45CcrBqmrYimcpSwTbcT0b+BHN
HQwZijQeK92MVsjbLGZxOKwxhROH2PRqnjY5OQo86dMOiwbxUhXuswTXRl69F3xz0Fvdbw3GGi1S
7smNDZCyu3RNBSQ7dHdkpgh1pxF57/lN8yhk99zOu6y0tk9tTxxEFDBNOyrt8lDeYrzdXjpFH1Ln
oq+FtetcwguthGVthYsDA1K9D5D4o7GckJRMLiXj+XyUCx+p6AXv9ucyduOlo9CgoWAfCmIqyAMo
Cr6ywTAenaqMr/YovtLsA4zZ8EobVB3JuDRzhPgpml6czAfSMsH5aXWC+1m4ngmfeI2sIbmLqT3A
2S0pwljk4biZSw+8cB5p56xzGeoeT7HFKIw8CPedxhV0EHG6Aav6LenG0HPrBBHO2NDiV9toTfGQ
JG8ySFWp+RdlYsTS4ZQ6BpooLn7cGj2tlcqd9n3T3DTe4ym2EbKNZn0QkQT+ON41VLwmdEtO7D+7
uVYT8V1v0eFYuz7ANTiV8DRgRmjkjmM1detta3TMsQELIMwNxdoJ82k7VO0N7BGmljFJHzQD5Q3M
aormcEcOQu/iS8MOfm1QxMsVNb8N7BYfJgScHXqSX0iff/sHo6D5z3/n/meBLS0KIFj+8+5/PhUZ
//37/G/+65g/DrlEn+x1i5/t//Wo3VcxJwQ2fx70j2fm1f96d3Ow4D/ubBau4H33VY8PXw07/+Vd
wFqYj/x//eVfUYVPY0lU4fcftJopz7U1nZF/+etXhx//8S86fRFwGv/nkEPWDM38X1lG/8O/+80n
RNSraZwjNgAWJt/ffELtXy0hTKo6fwMTmkQcQg2AZMir/wNMaKj/qsF70lxSF1zdss3/r4xDCqz/
HctjggfinVkGvgXKx/9EJ8CQq1jyA6VP+yLau7J9p5d7dRGmkQo7+GSqYiJR+mmXDYmzZ5A8BAM5
KWYbcjmjwmDPGbPKHm9JbbQnFx0eCtjiYCnld9ZEFIO17gsbEpNNMJEzirAWtYL82Rd6fm7G8i61
qTbYQTKhb0VCjot8DMbdaNdYzJT+SsteHYttQpnJY581rzHtdCdxk69a4yfRGVwmZnASMktP5q0L
xmnDNvo9qwIEJh2E9zFmB0cJNuxoF1FhpyXxaOWsLGtw1p4RhInnT+lWAqXeZ0R0D12Z7EgVwvvq
RAptmcK9ixOqzZOCOh69I7mFfnpNFDO5DWbT4Zvvm100RGhzU3U8alnwqdSQg1DpGU9ta0SsMPy3
0Iijq8uEe7X9IPJaNpyeja2AougkN9DH4KxH2UFkhojYIJUYv2OFHbvL8ta1qbskAxKXOrJ5cxX2
EdMI945PSEBE4fuiz3Jl2Fgk7fSXsUmB9SXljhQReUshFDvsQGdre/LoqOzfi0Mf5v1XzXQ+Nf6b
FAw9GcP6GiwaZpq5yF5JryJKeisL4i6iwcm8xNKfc9+Zc3vHJ42MFPKmap5o3oYR4UukELYMdIcn
h733bbL5QksjHHfFQPLGVKEHnJT07GoVJXee2HCIDY+K+ruBk245mhQH5MGTexqiB2IaKAxj6lVK
xWHFDDyXRszaUYl8kD570ZG+1sooFSSX1Gl9FzqgY/BHqoZ2HFMrPCEhmRM34ViHZnxq5xs1lH/d
NGGU/O3u8tvluOWQ/+nu8gtfxOpuMMV5uafMzTCW3wUO5Y6N3h+vsTxfufxm+XHKBOibwHr4422I
2GE2n7qXymiy4+938futmJzVtHvAhf1+7Pdxv192eWy5KxIy3cFjALOb/+bfv1ju4uZiLbX8+Lf3
9+tIZXo2yephDYx14W8H/u3H5cDlZaaGHrZvloQmM2WF7GKAIHHTaGTFg55o6dCM6lmilF+JPnO9
fta7ma5JOyEYnvLsbCXEN/++UUYBn19PeQw/65q2SO2582ODFNrW8Hd2JQlU5t8sj3bONJKWMLve
AnE0ZfNSqyk2V12fU1TiqtmP/TlUqks0FDnacE4ljebyGWWlcl5+MsLM2Uy+Wq9IhmhPqU09ypUT
LShd0tEhhTqh+qdqeysj/ZugWOOszDeuGelnsc4D3Sg9JqgX01aN3fJ7vdWtvd30Z99WxlOusKcn
3TbY9lRRz0FgifPyU4tHZdWM44NLgaZh2eUrnFiTHpvngHXr2qcAhFfmfz9mh3g4OqSkw3wEkU2f
tRuydE6MfSSldSqz3DqFcs4qDRMSlOfPHT2eUXgxpZczsex4Sbd+TNYTbAII+nhbz8tRy41qpdqv
u4YTUiWWySsK+ILBM/0u/SrbGRl7Gd8dgZogUiSx1zw1Ov+ParXPQgIqtMDY0pMl0AszMTuubJtj
/L9kdvKcl621qysJcLZyc8DtGTyMjiQwYyqGs23Zc5cgdHZuVjwRFDugteFmiFlFllpNgth8hF7f
ZD8Zp4yR/ijN8BreIiksnEathu+zMA9DVBxC5KLneL7ph9g4QtynSGhqmxSigNPMGiGbJ8Q0RMRt
lBTgYd4tQ03Pk08dRwQrjN71VubKdMYeNZ1Vv57OTZwlh4nWejjx0PI4iSLVCuowfuH5sHg+6Zef
PipxhDdZnMcUeqoTbiMgSHwcfAU5sFxqvaV+lwswEmWLmE91MOjTzyJypk7PPhX+czAhXO6JxjDb
x17QjmXcOBPRoB3GTO5F0VolBvrEwEyF4tlQAnNXGubzcmJRUxvoPKbZqnb89FKJIgNsgFgSVky9
Xe4KpWm2o8Dg0atjdmnduvCkPctHalq5gPpJyAru0yC71Sy7NoXt4LVL+p6exqxZisv00LERXw9K
Q/JGEWh3tpntoBWlL5GSp4Bl4jtSYLRZ8Yqu1oxBPaDsxac+62zF/CAuAjRLGPG2+DbUTbXocRdp
rpzlyn8T6f6+v/zDWEVRsVp+/8fhy12drwdXUne3vLStUzYljsxa//EPfr3e8tS/fsyz9FtDHt4W
hAXK4OXw5fWWY6Ys48Fa+uU6QJSw/tub+NvxdU6qlB6ADQ9UDUGwUiGMXm6cWf/9++6i8f7jseW3
7NbJyBPoTZ0dBF4dm7lqETJhX42uQimUDpvCj7ngrA9oSh8tPgZPzaoPa7LftaHuL2zOWy/po3QX
T68m3b+Bv+aQDhYXkEiyNQwy3RtisaMg2c8dX3BEg8W/mA1SrUjxLJHO1qTpeMhK7UVx64MFa48N
pAcEz1npIV0q0y4feou843x8aDWca77s+ZuV8E4pN1qXCA/WHE58EjdWBhYEBa3Exgoy+MGoMxgl
phjko3k2I7/d095ubPypGkFp6B9ZpDnVgTIUarHe8pqWpy+wM1lUkjdmoL9KfGLoImOiy+xNVmfq
xaZWhhOpedIEIB3/JSTeiKwhq91bhTF6kg7PJpmca1zU2yQJJT0m5R1CPnvQyAQRNjh7JCe615ga
0RXNFHlOH3XnLmOqZSDEagcsUCuomMTqAWVXt6KH6h5oiCOeBOi5Ngv/kLThvEQxI4xDwwEmV4Dn
Jkw9vYKnZwRU/ArHOIRmP66Eqg4braKnTUYAIbENapLKHSo2JvIFOMtA4dscqFjZ9wrfA0X3eI8H
izitJEBtZ1LckCHGJVgh38uepJnR3HVBSPKF8SMy4RJm6qOlDbEXiPIyKgaEk6x5tYLG9yxf9Bv2
kRR6XffopxlbUmRUXqRA9Cay9qnU7WEN4oJor8l6D6Yeo6tK81FyerIWs26j2WXnPKnf82e7Q9M4
peVOKliLM7V7bcDyee5gf0hbrTc6XdSErRYKiGFluA3GKJlLT5cKi4qBIBU1qfjry3ddjdl+X2xH
Up4tQTB0LuiYUcfSlezJbMMWQ5Oaev/LNPlfYefu7aKpPJQmsF066+BOxp5PzLjUOUUo3PxTn15a
Tsc2whgtpcumYVYnFwHlbxN1eKHW38Jmixc4oAvy0xY1fWy/U0+UAaTMvxc5qC66zvsabVw4Zi0d
fbImS3y1ORFhbs0naFg4ZnJCUF10fr1Ruycj6tmPUyeoNOMdI+94b1FErsOkvkSSc8mx/L3tUoI3
W05Q53+xdybNjSNblv4rbbXHMzhGx6I2JEFw1EANIWkDU0yY5xm/vj9Xdlvme531ymrfi8yMiJQY
EAm4X7/3nO/U+n2rjU8FjpMxwTHIBrclQBMJbOjxSdEtYdj44hFe5zcWCB1i9zbQL/MgITXNNPlC
3YZAE6eFBheojOAVzZdsAqqbMgKObf7ryb0wohfRuK9WSp9TDyPobLhahgl4EsgxNM/MxUuXLnoJ
jUk/taga/EpU9+7CNdoj/hfiO2BMW/siSjEmmLj70GlCAdzouUV7XMeYHy6vQB1eHDP5nB0c0MSp
RLvCMcwgH+4aE5+81rOs2AkdYdIwYHJh/ySA3CbyT/NemP/gb+x6Ukdzz49a4PPY8YBpb7y1ZGJk
TIFdEuQQFpwBuyiyzml274iMNnZM8Fuio/moS22LJZR8rCTlsYzewiHXj1M3v01ke/py6u/ixJWX
gfa07Mt7m+RQv8csthNTbxyc2dM+57jN9yWNXTAV+DUXrhspI5zApkh8MnUYWxP5Y0fZq53TqzXi
KtkadUwSl8f7Myx0Cc1UC1RLea8jhtolMjL8MuyuqsSBMLd17DwPShcRQ9V3zikh5amKonw768u6
G2rtutq0tVj2M5qWqEU0LEbRLXQ8ea6G0a9zjMaxRhzTuNg6Ik9IlmUkHzQq+XJ2iTT6lBERhcS8
egebNURLjYRCioGiIJgLI259qpnXHKX+2wjd8JC4JD8iRMU5nTX87EN6jwgr5xDOW4v6G+w5LnK3
Lncan0ZqM6A3k/qnUvH036WJxcqanQyjzvzBiRUL8yhSHNSsVRJZiCrtwsOqWtVWWHEHm+O1RUJp
pGpSbTm8aqebmA0AwXnOeOy9FYRkNt3i1X0vCU7cJpaU6NBZ8TrcNqe+Sd9E2dJTDfOTpH5aowaD
Y2TFiMP7goU93yKzNREjSXc/atbPaDjhAwqfOt70TfRQOGV4DnFJwZiwfse0MJBuJsPBTNFoxs6J
lYrQHu/dbNtjm8cc0zXrw9Da9LQInwNyzNLcvLeElW2svv9NrAphgrzRG9ZVYxer42hsTNdYi9H+
5slz6/acLBT5YST/JIGThmkc46Spb0QLqqmxi/QwkXJYESDopvZj5Gl0OOFD5xOk+3HYVR4G6mEh
x7ToLCarpX7HXXAxZXEP1+pWTtk10m/RNFz13Zw3JRYqbBhtf4brDHXLeo+M/HWy+RgckW48wpXS
PHq119EJSmcag7G81aqPzKyEarOuCArutrAT9qmA/DO5YeovpfNBKBtJq4TNpKIbYBT+IDoG66xF
ZJ3XJNAoaQIzck92I1bMDEPEANKMSc2gIahrU+lurEXU+4daIuGVjfNUSv0xK3n8sDjAoym7nzl8
MewmVtDP9g9njfWbpf2SxXgYusi7zQ2d8JXTkDPbgdmIA/baN4gDE3bTh8mIqPyL6BPne7rVsga3
ZhxRIhPk2deo6q09bztTdAMQOGE4v6bGend6+iYsIjN6ZUj82BVs7pRzjnphS+IfH6LmHjzJPI2N
sdw5I8tubVeQJ+TMiHEAj5zG725if5olenIyaKoToobnmIjANHqpi/VnvNaZj/FkgCYo31YHf34V
a1AV1/uq4nONGYVGHBsYjM4ffVkARJNLCoeTNsJ8I6h4KyKU8qWawQe0x3lVDXdp+dE3AKlt0jy3
4VgBMm/vRgn3lGw/3GeZ5aL3Wda7MYQrrmfVR0mPhmS+2zKVZLPV6SHpQUqNSxsQrWTTiYteJO3z
7VfJZSgZlNWyQYuU02muzr6rjZQ18eTJbaLAEuT8TfbV9DA3541W7T3y3hrHafa4gvfoilg/9BZj
SZb4zKe+VSWA7NHhCDSjPs/72rtf5ILUyjbPI9PPxMycrTV5IeMMbw1mtP9IVsIHL5/vl+m3DUR+
PxdauZ36zNqT3JT6RRF/G4bIguxgPZWD/roApA0kytU+Ha4ir8xzZJ5sU5+OH1m2MnNxsKuTnQm8
Q56NeSrPs2EXG7hab57LplrY7i8GKr+IeqT+cgwkCHGC7b2rUqTSsD7y8A5k93TP0LveagDaHEJQ
H5JYAsOVR9Rp8iDxKJOdlCIJcKb+0j4y1dMRKKZil8MVfhhW665vJobcjWTuUa8qNDB+OZh69VET
0bjmaFOn9CGxIqRdhTdvi1Yd2RHPV7Q6oHiQS8o+GVJfhwfDtaL7yUS1ix6iK1oHUpj12yjwPsxJ
hF+2X2YGjwnevFTFqHHTZuJ7TNE0hHMG8pOEg7RxJYFMGJuJ9ZvX6xAx0OHpPyVWR9+BH31J52Aa
3G8gm6mujWLcDWtHPW1eRI5HATQrvtp29kt8Z0cpQMeQc1Yq6o2tqBWtl8c71yneNXt56iG9sNM2
um977TvNcOcI94toSCszfgx0Zna2sSJ1MI3XaWnOJPZ6O9Gacmvr97mwwGSgpjPi4eylA5uiFl37
qL4buxF5gdZSWNuVBeOiuRBIcMDBho5i9RA7ElLK/JqIBlCBm7FB1hTfyJAArJBibi5xOevRxVGm
Z0D9zMfwQRcGhujCQH9CIh55joXH4YXheahh4adV+g0VoC/6SX0UnHBC3Nausl1PdQr5UHfpAndb
QlkfyHY72zi1hbJsU1RdeZ/Q24b3RmzBJejlt2XugGbi967xfWfK//1lBFeW8BJveC4wicfKLp77
QpnH44/8y0ru5uMOKXRQ4TmgtREs83RLsAoeai0mDLlxz+uQOrtNbRUpLKJgITxIN7vyiJBm2puC
c4zT2sdGjOndMJR3ubK9q9WirhmkRWaI+Zkuf7yf8Ml7yjAfKut8jYd+Vmb6UdnqLWWw9zTjZ60s
9xyCGMLT/K9x43vKlg9KvZ15OWajZ40wetQVtUNYvfc60rv+hvarPs2mRFPG9kNr/aeZP4EIXWjJ
RzLoYQMkChKwtOACCgUOqKNfSCoUSEAhBcD8pfWMAaKwfVnjJAjbPCEkscS1PJfFviqTw4yPSXNS
GGWaamH1B0mfnBRXDDUZNbGlIAeNwh2oiSTaDxw8LB3kOhMDHyvRQngfuRaYSZhN3Mk22tuJgf34
0EocliFxNNvc055dL+rAjgMDyLpjBXbFWxEXzj1E++KwQmuQCtswKoADNqHLqpAOWsc4lokjxgoF
fGgU+iFSEAiOlUdLUSEUHiKBE8FKjhcNKduG4BaKj9U7NcOKSUABJkb2QjwU+DIbhZ8Y4FBAy4Qy
r9AUiE3EuYBWwayBMYUCWEQEoW76Yd8sKVZBEBcerItZcY2jcUKmPjj04gQ2f64VRE656xQsY3Dh
wgDPACBNEayAGjk3lAJsuAaojUhBN9wE/MaiQBytQnJg49yOHqG84Ie2TU5aEejzXwztkzNaz/ck
PUgF+OgV6iOG+dHD/iCPeuSIEYLHdF0MM6Rpy3ygDnanw9Audx795m3UpdZ2qWB7gmEEjORytEEO
t6zTYZyd51bBSDBS59taAUpsln4UPu9RBLokhGEC7l15JsGaGB52MnPg8Ixv7ZQNdRNEHTFwArtA
joxqVoCUtfkwaVmL7rXNm2ZjDV11XRNt4SN6I6yC0yyslZYmhdBn4CuwXXxOJG4d7WXRuDctx9RO
9/3UK3SLqSAuGTQXD6oL6k7MJTFuCZ4h5AqwX6oaQXQMDWZt7qK0j64tBGTSGbNmj2ij98v2tcSc
yX5CI0fBZXqY+3auIn5nwDOZQtA0CkYzQqUxo3CA60xZaujlt86kB7zOhr9m60+OgqsN2gZYyLWG
dRPzidHjRlmcPJgTJXSP4zqb51ixpR8teDkZ3JwRfk6rTa7vOow80MqtjNUtYiUjYCefXTgXgQZ9
g74qB9LVdFpM28lzrmA9AmrPAL2nhOKTSOPaKqwP87+aSl7pLl5pGiFisvRXuqIo5qz+1quHlH7k
blG4oBJu0KQAQnAusu/r2KpbzSI5ZVoY0ynkUAJ7iGBejKixBR1uPWB2Bk/0BSpSyCKiEUSgQzGa
Uut1wgrIHdpxKovX3+tkdn6vYclokLk1P8JoxF4xPclxwiwx/7TXARj5op1a2byFczT4ZYX6NjY9
+leh97sYYC7VwJdWMxcHts2S+qZboOZBr9ORkhRLaSFKgd+UKJJTp3ZHCdxJZzC78ZrvOdAnjP3P
5qgn+yTEuDDUglZ09qgDipq+iFEd7KgViFSjaFKpVUJyF76rOFPJ+l0o7tQMgCpWJKoVHST9VcyD
ITiGHBHZZQF/CviJk85UIQXC/sWFk6lLcCbd4/ytNc3aj2tBGrRAIyQMurb0WMBvlJ53KAYShfUC
b5m7HE3F06r0XQpey9bcZzxU9znhAJsqmz9LuHcbscjGdzBypn13pT1J7E6XH7Tiaey+p008nRvT
/CiI065nZq9C8b5MRf4io40aExKYw7TRHsbzKqvjMOKx4+1WUEh/BCOWKZ6YqchiEV2wTa9oY0xF
f63junEdixRel4q86To6L+WD4TF4ji1t2eE1UWxxkLRylHeeWWH4ImsiyMGdwQkt96LNfwL/Sg5x
gyXNtR2GjAP6ni8ZvsviiQ8DrkOueGoavlT2ihKsXQWxao2uuqKvVWDYNMVjq2UU8ADBS5uGk5cn
5DqADZSJlRyyPOHWaJaXpe/CLfP6fL+gtewTACA4G3ae4sFNigwXD1xxZa9E9JYYMiztSogRU5W2
uLfS7rIowlyrWHOuos6Zij+HQ61SPLpZkekmhywfylcbZJ01kF3Wa9ODlgj3wBND1wDAnadId+hQ
WkBW0O8wBO0bxcOzFBkPAdcDFt13x0bjJmKYd2PlXUznJU+8BT29Oh7hvd+UyHNYn4JCLz85WV1X
IG6rJu+nBhfXUoe0BbWPvqYXNtIpCBaJydfMu6vmxESTemnjL7Yz7qsYjS1y4rH8mSw1tobpaChO
YAcw0FXkwNGzfqDKKoDPP5n5w6QIg4hnqWcVdZBMKddHIgmJUDEJkdpaEAqleZg6ZOOtgG1iZzge
55q+OYpLuqVBSZIdN9REUQ/5ELnlswsK0VZMxHaBjlh/cRIVMXGI6Q3MF1Kduu042NXOrMVjKZez
rThb9eyOxwQAIwlnJSpLWo82cEZdURq1kRJ9TnzQJo9Q/D+ZTRkb92hUC3J4xXmEXEsXWrEfExiQ
MSxI1ubfrqJD0jmNfSx94z7noOS34phIN3/AJHqpBEkMfVReyiE6QVws8I5BoARR/8DkH9NSWhbw
kgRVQ+jQyMlpVI9NxrMIzVLHQhQrvuWqSJedYl6O/ezQSY9fqUTMncFNbejwRZo8Oa4dLdVF+wjd
bh+i7H5zFyeAXjU9JIqzaSniJvHyOBYVhTNs4XECEllPk2J0Mh4YAnZx2p/d/OlyJzCQOIBeG7k/
OvQOABW3OOEhVOCnWKqXQc2JeoUeHTA4newvkuqfv//6Fe6Fv37N17dIYhqJ4Vbf8/X7r1/9+X1f
f4ayLdriWtB5FHgFwLxgTskByffAWp7+8jJ//K1/+5JS8VTRLhLp8XVpX38PuyFD6D//8j++04X3
3itaKwNfzpR4VccvlOu/XN8fr1OSBU5yjbf/y8u2YGI5MyXBv77y1+//+MKvn6QDPBsrAu3XS8e0
nngr1Bv5xzeqN+XPN+7rz2DdQ8dRnNuv3/75juqKh5uY4owN8SVUpFxiPuJtktYfyoqzi3Wn2iGu
UaQQBHXIhjm5jOyYMwZ9FDVsuoYQu2LkUEzN/HjnmA4sk9nwjuA3AkeH5hspru+yDi85K1wK8Bdp
/Q+O/MpRljYbttjJR8XKMo9CePIY3xs9gaNDupsXiKFOCS12aLCEomex01s+fh/zUkdgUvRbGxyx
rrjExQKheNFcvCbRRaDRG6ELqxFGq5jG6VBfa3P9zBTteGjsy2RYgac4yJQYrr3XSu3OLPCH5ivK
SzONpl2nGMo0KDYTUGXdZEFN8V9sTDvhrge9LFcYzDywYCTvnYglshwHQHX2uQHa3Cp6c2LCcU6Q
UCqucwngeVakZ0cxn+vCOE998R1nRUWIurs3FR5acaI9gNG9IkcDFcthekKTNsFKs7EdNJU53cdC
aVA/TXp5CyBqdDoaWMX5gjRna9Kz3Yw4Sbd20mL+gmMdA7S2u+UdWQ4nB+IZFfHaA31tKQZ2omjY
OljsAjx2pTjZI8DsSZGzdcXQNhVNO1VcbTH0OB3XN0gLz5Uib9eKwT0qGnf1bQDNjUECwLjwDcXs
bhW9e1Ic71IgLpYtA/Q0WWt0RzIgEIrXy86h4oC3C50By4QNPihK+Kh44YMih/eKc7QCE28UVdy1
sucJzLjmwBtn2PO+wsKhkeYyjmq/L7toAE/OpuaTnyP3vfJeK4a5C8w8AWre0OJsFOXccJnKF2t5
xzLme4qEbismevpFRweTroNLrxU3HQkc+LLOeZ1Aqs+KrV4qynqPtYmEy50K9sapUt33q/farfXJ
BtBezMkDWNdqZ8XDuz4Pjm8LrHxh77r7L82TUyPE/ov68G+ypIy/CfsybNO0pGVSKqHr+2dBXxxa
C6lmNKeWhaFLQWLvyc2YLCSYPHMddQfJh89Adk1fKyB2aD15FTKiKwxwVWw184hhMWCGIrZDFA1n
UWjeozVDDYrx1mTcCJXbPbEURP/NhYu/Cd8zSKYzGK3apkPf/58vfCUMwFno0R4ZBIPJd2zkGrTz
YC8wORswhe+6VDLTz+N7O42T02JC/vr3b574mzeP/odjCiWFlFR5/3wNCbJoIJNFckSsAT4kN46Z
SOMjlR+2ydXVDhUGh33I6UBrKBkG/QSOJi7r939/HebfxPUhFbWIMyVzSzjOv6RHZRWyd/gF0XGo
w2UfS2wXQ894XmcRnLr0bVyjKqhygD8yaq4yE/Mhodky1taxDjvtOsJaulDQb9pSTtcIwQz7Vc6O
LuLJtyKWaRSh4hq60Tm07JPsp+5aa51B3gHz8BbohMo3rXwIQp+kBo2HuWqCzKvcy9e/EvWrPl/f
/v2P/Tf3rmt4xGS7rlApY676eP6av6j3Mu7Jhzk6wii2U1fjM/CyxReRu69tRXda28vYTJwtR5yy
Rn0s5pL5fr5Sts+XsojGQ6FP1kHYxXgMrfjLNuVt2jocg3yNjcNgTE+Iyc3915X/f3n0fyeP5kEl
Nvm/lkffVW0f/6/tZwtR4J8T3I0/vvX/KKRd+x+WjZ7Zko7tGoajnrzpV9f/539o0voHudAO4ghh
OWpZ42H4vwnuzj+AgMBHUfl5Bt/Gd3XV0Mf/+R+m+Q++VEjPICpGF8Sw/U8S3JFj/z9LAyYqJNKs
CYYUiLNVBt1f7k03m5sCFygjFN22AmeuX2yJ0QqYLVosY3hMTTd+JAH2VGJkDnQ8+pwSdPMGCYWZ
drEOFLM08afSuRG57vlrZ5T7BFXxZVqACk2rZT+MDPojLMvOEO2ZzaZPFaqTDe2o4tINdf3NbEl0
Ivsp0dePcCiBsntTc2f0ZX3O1lIRRTowmJzxHrEn4L+xw+LJzQYEAg6uJ+C8N2kQp06JZpztKvHO
zkg3UKBU2RlxY++x7Cr+cTdjAdOuMZ5hrpw4Gqt0YEIAoAtGsUxvettiHknm90TWG63BE0nbtw+A
QFbflsVA1BJzIjJzZF9FNLzMC314UFj1dejX/oWAFYwMZK/taklL2NFF/FJGwODsPMiLtTh3c3W3
rI9LGFvHUTafMM4A3GcZrpU53xeJLS8pY8IAeyF2c7+uenFHpfPNq+OZ9lRMFwxbrldcRpktZ7Rd
EMWG8lXvW5X/ZR5Tb32unIIN0CaxznGsX9okffJm8bZ1K0n2GKE3meKNEshaxnV8KNfpNpC4hffw
aXLZSyPrS+DY7TWrqwKtuqS4g16B7j8SCFg+RMP8Rs982hdzPuIgQvG2tEN1ACUD7mzfTYzZPVEe
5nkUD9Y83sp2FHfFAJTbKfI48PgRDAetKYzGOmt89ADltodqd1h6SXvXTVDfWW36GuJTtJK1fNAk
inWrEdWhtn7yHDWweUHbclbT7xP4vXCNzOcu00IVAe3PMu6IuioMWP8hwTWYujYY2eegNrBp23w4
+x7TqIUDbe8ghkdH1lBVphmw9wIvvJY2A+C3CppbbcdnMWm/q07/Xmv6cliixnzUtRNJguZRGKV3
sQevPs686DYPExOTjROdaM8hFUiaHAVNou21kPTX3pHlNh0988GsSwmFqujwi+YfralnF0CGaIPX
/kwKN02acqjPepZz31OvIqA9FZjSTq53o0tmXCVHhitKmQJ7ICr/xEqfMmQoCXfWSYaY6Kd0OUkr
ZOJGl8tppPM4m4uCeSAmcToCcNsCBAWXkROBlIQktQB3qK0FIXpU0Lil23CCmcnHD9JKqxJ3B26S
XnW1vJaLoe3wgOVkf61NkIbqM51IKCFsLMByxjB0od+B/d4X6K83z9Nccs5rMeGHfX5smxWdkNNv
SwkgEb2S3MoG/p/btodlvU0JtKamdh9cvUAZANN9qy/o9EB4tYdZa9ZdT6hD0KubtQ57ogVLx9p1
gnH0wvHznEzZN5hn7QNe0ycnAqoSmubViCSsurA6M2DagQKia+1E1VtRicBtO6CsrMBXnp1vNl1Y
Vi7h7kW+PtJRXo6MJbi5k/RchnW8Nxn7+/Stc1p44L8G6IC7NI3dDUcCAooWeANhnvGgWSwTbVU7
xK3Oxp2ZJM01NeMgbcsPy2oa2BbkrdKC7+YX2jN+byXDtTJSRoEt/TI6V76mm7AgcXVzRF1fy7ms
7108wFSL+rab5pHa3XuTHtiitXTphtjFuwiRszrEQWKQrJhCmBusoPuhMetrREvyzvHm+VYnotiS
tBVf3AVUUUNJwugYqhcUW6bVWjHc95wjHrE+3xsNiiI5uY+4vbRtW8EMk5Ez3jWMtAsmcd+nMfYb
1MlRnRLCFK2AcmrIXjtwP+lx4eiwGTg3HUccmfTfXI+coSQJkpjKJTGQAqe19h2K5vSUhsZ9ldt7
KzaHq6M73hZoYuWzD1UXpzUfy2X4pi+s/OKXTp7gPapgeOh6ot/BHeG4KXFHRLMKUlRjmWhosUMx
kzq1FH1W434Seee9muES3qGJwxZpTru5Dpm8pBp80bSg+1VoBp0eGyjUmqLB1LF5oPf/QBxk3bum
9rLo5plpNNBZ1++M0IJ84cqdIWhb6v3wOyUKcq/p9OWzroovdtmweehrckC3sJwbmb3liXiKkllD
bwh6PMuz53b5UY/h/RAb8gU/zFvhDuea4L3dmjkxxGRG6oyFsYLavLUFqAIE0017Z8TFKcLtn63T
8rEim1gcvnJEO7Af2sY7RjbO4ihCyAwzDNcTd/yuD732UYlwLPNnVMXeaxM19mHVo4cEcNl2yGT8
lDJK3U5LcptRMJJ6wD8lkdgFqWYFJt2dqL3xbHVGfEia8i2M7WY7ZUV1qrN43I4EoQQz+u4AUOaw
x9lpBGCQDsAkquchH0iggKkafDmOpEmsKWXy3kVItLVHW794TY14TOtlIFfEL+5crMeo1CfwVAzI
CcqK7ibNY1xJZoYhwAmPjvEyiWpGJSIeVmYPyr9p3yzuoWia9g66VmD4IiRozrADdup6Z+QaZMXG
+G0sy2cxZOJ1EWedHKrXJZ9uFEaf5NEAxl86z7ey7iUC2wulUR+6y9poPnQZeP6LwkVPb3WHcd70
dk5TK7RDnV0NQuX+2EhcGCWxlOyKKWleFpTvQ9uxJw5Db1ADgNTJWlS/MTmVaEGAg67Gp9Ho9mM2
6eKY6415MTIzQcXATh1bDTTyrpSHth90er1xBfk0XX0oXtIfDJQURbW0hxwkzrk1yD6siojE72w5
6WEuDzzuG2Jcfjj5LQ/X8NzMjKd6ITHeNpm4ZYDv3H5E5dlUjNZa7wTMsz255n00WPqt7+/mrqbF
LpJTu1TVsc56k0msdh7ncN2LGOKA3dXdI8yZs8cCdKlCkyhJnHDgtjrnMpbxyWn0HjFSQe8pz381
a0NVACt1O0yPTcGdXUfdfIv04anvNBuLfr/Je5CbsPB18LFRoLlVfynSj9wEUi/75Wer25Vf4sTz
4x4tSyIJH18TmnNdS3fYziJM2Dqy/1HmYcDnvBmzqPjAUCH3BtZfZrRy+0VwY7BWb6u6RfMNEGXP
J42KK3qXzLxZGquh881ei47Tmgo83Fh8Kjncj85A8ZhOFyAc4hBO2Aq6FjalJRsJ7tuIL45d/Rra
OdxXs8CygGS+s6zy2E2yfTA17dtUxe3Zap56V6ue0uCrjMgYsW9XcUuLUuz1hm42DaXybWyY37O0
aSte3OwHtDETMS6+dBLWrpK6EOVATcLR2sSA6d9L+6bFqHms0Pq06csExXpAM0FurUi7R2E4AFh7
9ywVoZkTzEVHKGzl5Tkfl98myoUL0nsX7eXKpuASJe0lfUSgQ5Gde1HvhiRcaHGBHejbtH8oKLVm
a2K8ng4P1KzFpeBd3GJoAVltRfmBaJ1sq2tMkkcoi/vcdV4LowNAkeGWLpj+bA03szfzqPfnDCf5
aKI8tfIqOqCjeoF6rZh8xKgTK4HNkFYxEVD3MbXbpmzXI8EL4XYFdmv1XBGNwed0OBmhbN/Q1PMK
TDjS5r62St+MpkfPSJpjVp9AQFc4yi0mN2LRT7ZxIuVT3DWpQ193IlSlJYd5EzrjfCvoFMa05bLB
ro9yLNg76/WWCVrkSQxjKmnp5s7zQxWhIjATcexmyzxqs+eTWjwSa0gR3uIxJLYsw6Kdlz/Lki03
1MzkkpXQ3hgFIazsXeRTxEex2zlrwKkLSJ2KfW1izd13cq22qdpRumz8VrSpdfwqhrjeTV3NarZR
P3Wk2alTgHG/RkRoTqt3cTMUD+iqkqA1avKH4E4nIkn3TUzQVmGlV/7/KXfkV8BcjraQjkRir60v
phFtlgV6/asoQ54wX9IYhTnisQY0REoyw1R8pFWPEQdTzKUZ0uYI+5tIJgDmF3sq/ZIzke+5S+1L
p1l8LMDmYZgx0jowO9Mm4q+ac/sJCVSzc6rF83V2S99eQt+AuTTdyLASd63L6Un9z2SUMZeFAxWO
eFBCX5w9u7ghKeXZZTmOHb1HmeKRBTnWaE8ptvcDTGdKjCanqvSOmknhOyTU1BqBWwQ0V6hnuCsb
jZFdbBoHZgrX0msnJnY2BF7YsJKASb8aPkZ0tIHNOWDDpNBPrfm3iyBnR6xttsv77IdFw+9omTWc
9xo4Wpohmy4tmrxRZ667acUm4Hmy3bHdA2rRilPujUcjWmjrdr1xV9UCWV1F/t3BhC7vs2OSzBml
bynDFB8IR84WyzLAR+d3+WvqNOs9ZAx71zNnP/aohNc4SjlBTdPBAZiwwx14501l+YyJ9Q3r/ylR
6taIgnFnzKz14TLHZwscS6E7BIr1ugzy0GQQTLnSzxxY9JzAi2JIAMESEJpkLTNW1yFz2kMm5pJ7
iCnYqFdW0Wwo2MAdzFZO2AauptGESpdvzDzFHU3gfJt3IagBdVsS0YOcwRxP5Euhyqi/JTHx6rmD
VFiWJqqZcnnvCoK8R2upzmkVOnvZzSltA0hmTZK9DZ60NqNHmDg8Wwg60rnahsYEbVIO3bByYY6m
0cmC5gyEojnCVf0pJFnuEHVDtOgOSOMk1w5zFE7sq5DullHZtzsg7Ry4E4k4NuyLJ7rKvOOj+F1R
v/hjykw+jsYfi03jP8+9jd1Y8tJz+ERBafHDFY084DfwLvrEo0Y4LTjhRSNetHF1AtFL2CwZ6KAq
Lsz9YkjgZxCUofiWB0t4MdHeunvANUdhJ5xrJpLqqlnmyXGpVqwk1PcwWKN409k/EhP5pt5UvjER
g7yEfXtwAk90URATGrnpWbdxKDafjr386NYjrAsy1brZu9ZjhqK3ZDBKjNSxnrPu0OIe3A2uOd+E
MTt8hssEebzjWN6zCNcMk0tjDSHyjx+cXPmCfATfJftv0h2dY23Y/UNbPRBFRnBS3N+H7EeBRStn
19S8LzStAkzp5pp7l3Ua3W2P0Hdj28jv9TYTOz2aPSxB6y8EpWI3Nxh65ppDWLrIS4457NmJHJNP
BB5+4tYNwlC8lJEob0Q1HU3b6O9xkUGT7NE3OBJfjiy6Y1vezZVhXYzJzY8J1oSG+R+aAeHCsemW
FVEjvIFN1RUJxnGS5TTSS6nUiwlYbinudNrPSCB3fRGHr7HogkGvIWUSZ74TJtVOBd+RFvll9Yog
yersjhNBDy2EsQzoYN2XatoDVQ+mCSmuW6G2wLk1dGyP6QtYlpl2Nfvckh3WpX3AebOci3zarmnY
PYNYKTqzR0vo2bAM5yDtS/nQz9DYYKzQz3nNZoou3ZHOcYjCipqoYFGNRb7z0qxBFMF0iqgKtss1
aEJ78KtuYn2BzIihKD0xDJ2O2iofRdGJh0p+jEjdcahWD7Uo9qLrPXJkCnunsR0cBX6UdrDOgGyQ
ZJcL5hDDmfdZrSL3LM3jMWb2Iq4Dx+Frkk1vea91r40kq3IsvzNcSp6snOiHdCzOEMg/vnasFNNm
iFWB1O+m3Fer9sJEHtmX0z4pP69ttuY1M1Z9A/d1DFjkjCPLCiX7oxn1+WtsmiQ1AGMyPX62dkH6
HhVBkYzG/QR7fVvh7AzAY5U9oAMiZJyqO0ioEM8rPggOIkSxatzU7NV3hvppZ+UdA4uVkGk89cih
3OaYLIE7U+9Fk1gOEzDujRVRzjWpQa9JRL+R+iwE0jsHZqPdbaYENJZbYQ/1ewpGSPYpvSMzQxkH
XjZLrepsl+nv1Gr1qx3bJE7hIrZo8R5TgVzKY+Qb9J0e38HU8QZCHplAdU5K2hg8rXiCnQti7ZzM
aBjBg/X7L/xtWVXaoZHDU+VNXH+b6ccRPo2NOD8YY7xVaaaGcUucXPPJNoI6ByQeLdCWvdmyvg8j
TB4GKDjJ3wT+VgtNELigdb23ijk+5GlIid+5O1lpiCiqn3IGFzGDNvjf7J3JctxImq1f5VrvUeYO
OODA4m5iHkhGcB42MEmUMM8znr4/MOtWqbLKqm7ve5FhykxRYoABxz+c8516wfuGwnuHj9oi16/K
NcUebgyebgD05APxoIg4O7oZKpvhWn240I53g1VXhD/hi/X94ibLDPshDAHxNwInY2t9BMab7xsd
2Gr75EnHx5DJviZ2ob4TqEbakzoyyK33IATEIY0453mKo3wxDIYxmbg3YhhcZaT7u0H2xxjkIkZB
N0E1X+3xVxWcmuW47VE2I6JjWGsNzQN7YoaZLlGfcU58EnYoGD8q57AQ+QuStJEVHaMU54eJRu7U
s1+/KFUwjRyeoiDRFzUcA2boeOXTtSkHQq4b4JiNM9HaeAQHz46R0YiPCPld12fe2DHFyjV/SZx2
Jxh5eIMH9KxGEBiHyKC2zrspgNDqL2mPiKDNtgl2kKGQiywTC6KocwK6NOrDqFCrIp0A7AVGtqvq
OtmVUeHtNbf6kgzFECi8Fsb0UBCRScq6uuuA9JKUQKXM8/luUO6P3i68xySW3iMyHgyizCZcdR0c
OHZSGt4yco53TeawERTB2nD96jEEbWdQ3N3COXhtUtpejssIAX/l3TMfWRdQULbDPGbHkVqPsT52
xGKyDnkybAwWBBiMQCcbVobZFpmyO5jvJlNzmIDOFg929OpoIo2S+qWyf/Q9JBMmHBANhfjlJOgI
5DL+wPv1mYdgI7WTVKeirO4cZ6CwRd1wH4/FIwRWvaf6Go/ppO4odYJjQCg6hFewtmFfNFDJ2Xqn
hcnEtTKdY2+YxM538mSTcsQsuGZr3cf1gQBiDFY59RHPCvTFybrJm+99ic96KBeu+CSvY4aaE7Dc
N9eA8QwFaY8M7cQThzBMgyP5y5/djno6pDUxDynPIweoYxXoYR9jeNaC7I6+Xo8d6tAmZmwM/ciY
yeBbkrW+4rXE54gXuyFfEzMEuT1tZD8KRii71vc/jGo0tqrgmOxYHFPcz2unZuKKBOHRgDFzcrvw
MGWIPYESwGrtxYUKxNoNqsaR2SioeB3Jkk1jFAcb8zUhMIKhOTpFj+kV0iqPyt/pLl1AVT2G7s6O
PYSRcFtGqxhObM2H0wiCzOWyMbtFU6Lr8Epbsakr29hbGfAzNNM7ETt3KK4ToL3VvfJNGt4UX52R
BQVKNr7PpHdm3q9Nj72kJQqL6+8Vz7orbmOMIuuxcoCnEX9DSc3hWpjwxbEBbwIB5+bHV5SXs6SG
xaij99mUHCs4/6evl4BynTQUcZwqhoPDkDRbkor6svV3dp+8Foghy6LAMoY2NWv+X06bZae/dNEh
dQo6AHLK1cxp8nYTtvh5oVLuh7H6QcApT9EFM5/cxLX3PvtvYexnJ3PW6kBU8ArZaHPSywuQEZwa
4QSUOUcNLEhfh0o+dpjgAAV8vTDybZfcMe4Vb8KmYRcJ4oT+5stIP5EStS3C4XsbgtAKzORRUwfh
voCfCXOTvYQiTkeAw8ekQtPQ0xFKyU86Tx5yIBqLWBl0dCRWTuecmA4iclxSvfDt3UzuaO0pdS1y
vk75BAK6B0tuApiPZioMI/e+B1X6Wah5T5zSEyqyn74wdqLoA5Y3LDJ4Sjp8Vo6TETYnCWhoZ4bi
xSfFjBjTGrFOP33YIUPK0sP63qf7ZjSuzehCekAvNrvIqBa/+mlCOLKCSdcwduMHUeXPwprVBhw3
Mj8Q9yd3vPLJ5RFY2LfdImxzFPgN1fjnAhYzAMVy3jOf4MMTBC89dsXnYgaaQdbCweYQOOpKd3BZ
C383l9MzUkhr87UjmZuiPlsAGTfdHaSySdwZbpe8uyDwY4Pqw9aNcSql/RSSx7gThrZOIp9eTLJA
tyJqAbe7eLexC+wTY+DMxrT1NjkmvltxCqSvNlbClJuJFULOkvUJvQz+VgKA0CRmwNykPZI1WyzG
JOb0SxzbsLxMTVnvaDUf/vhcwm3hBIWbhq30WUX4TCf9lHmfdvtSR+GDMYGHnLvqG/7rgcmFh4c/
dy5uJuz13CW/8N9ulNdOG8dA0WJ4wlmZuLoYCy/Jgq0DcN5v2eso6/AVAWjwxaFJJJJq+Bk7eYs3
IgSHCfoYfZMZ44tlhrhzCM12flCmeI619ciMw2ivboZUPTBxXKddCtpIed9cs/wQUc/Nm5/7hALY
eRyb6xyMH8oj18bQJQ3O0L8Zefna/HDDu0w6SJr8G9HEwarvlqbafK5F86hIvCB/Fqp6/1C63SYz
x4XUT0vELMjpuo2QJEtUmfec1KRgGu5zyG896VBuBytODrYX4cfxy+EwzMaaaK+gqqwj243ulIUm
l9jJQW41SIT2HRXvzISsQqOcM9Fmybx22gjC4g0hlPG2khNJs1Nx7yYjPgs2Sei5TfA/NKxQrhJQ
fEHA7C5MmL4HD4lZMY3IJX7aJrlTgKpmHuFTBA5Voq1l1YpFAneMNcyb0OpZHS+Rjow0xEnb+aqc
nGzbdOPnF7gjP5Rhu3FrxFisTHn3WM7LySKWfVaHsLa9fUBDJJ12OFgTErMwQCuynD34PouTiNWp
q8qRKZppHPDKIKRLd07s5Yceq+SqrCraJMv7zEKj2ZoB0thVZgK20Yy+mA8QIxDTVHpIFh39RkEM
MdivLl95hB0mJSpsWx6COiAaVlrNKfWndzYTtBgx0GN7Crg3fBGf2aEE26YQFZXSoE7gKbPdDNFn
yZkZqSeZ4XXk91jFaV5yTLKKsnrEFLhyxvE1k14PXmt6KZcv84OGB17FT6cx7qkQMAKk/kVw/nw9
7r5eyiWDUyEZ3sa2e4XmjkMy5P2hdiahsaxODd6sygaNE/gWBXERAg1WwZazDnT8TEKpl/angg31
8t1WPtc9DObFtZRdUC1U6wyBMlGaAcpM/ggvOJWqu5TtnJAjw42O2umbO5TbIGKP1uY1TfPylF6+
869fQbvo8cbDlQb6OhbGGwtM5NV59jLeL0JBhwtblk21w5F1LilnFms84vq8waRar0uFZDHTDzyv
IK211YNXxGpHUzqfbAGTVkgMuXOmb70R618f96+mzr51Af7gaBrITkspfzPTVHTI1ndvqU7srWdx
PFs5SzUXFqVBeXpKCumefN3nxxogsDKlRbLt8GLbPDM4zoF8+QnzeI/8gzpVGYDgSm1Tl6hqO42D
Ter5PLpSmK9w77wTGPFflbKPymaOOc7W/uu5zQCrOxrNN+KIn7DdX8Llk+Ja/hkA0AFR40ODDmev
4apggErI1uMMQD4/XbomHfcEz4zCYTlZOntlVS9THxNVEtd3STueLSZCZyVCUAa1erDqDNgN0UoU
u+MNP8kWIcDwFPTDhcr2nm4NEr2NcyDzHGOtovyXLTkg6JWBSeC11XP66nInVV0J26qfbgdVHtrX
RHQminJ4cfmwhKoEfb5V4mczVFRPBQZ0Tjp/H/UM8wbM+zUt4Cpxm/rCRLT2I1oWIoB9E3G7l5YY
JbDmpCmmb70M5iwNZzl5qmKD8NAwvOecwKWZMsaw2Wy7TLZLyckog+bYQfTZNolCfowPluFtdi0y
FO+GY+xrq/L3doJpJZARLpl4UmvTMHZdZoujcBuoPA3jgsx9j1KEikJSxOjp0rMSOdeRyzQBxU1H
DH0bIAKgMEnr7psf598FP+KV406w8GTXYGBm/zz01UfumB+Ll9AiDEKUFnyN+HsukbAUE6JeSHnD
cVzCf2jYG0yrDu+OND+jfyjM4UjHI3lKgvwQ/U5FS0w525qNtwTg+JPuibGxXrxBTQfZfQppHKCz
+UerRAtTkdfuSfsax1y8Vif1XmYa/nEVP2kWtodm6g5J70t4Wz/9Au5HqIKjTS+5ronvxuX9qy78
9M3DK451bbFrJB/enrSKYA1xJz0MKle72bJ/eiXsXYyJetVOK6b3/jkKF1vmPMKziMqj1chF6Edu
jiDLYK1wzTFcNjcsQJN1i10POyW+U185L3wIIC4yEAoXRmK3CAMC/PvLZt73sks0pMHBbB9Ej3TH
gJ0wIUpusFVzU61zEXwjD434gl78cLzEAyaZs9vGsxvBnExbUMC9j+k2EbWzM6B28Lk/erYzsCGS
PpdzCJg0Pda4/I9IsKY1SobmrsMRGmCOKBNzhVv4k/G9fXU7ndFK3bazhG4SlMYewsE+IjWK8LP0
Immw7cwBcxQEew4o/JAFwWW00m9ZdyxT8ekTjsNDb0Sv63lokkRR7n0bFDeDIU4rqhQRA9m7ddGn
Y+aCfD9P53EELa002Z41PK9RodqyFLIxU6Eqxxu5sV1SC1tbt1hF9M/+dt6OEfM/UvtgJCiSoSGo
syyfN+NWsECDGKc+zPrJ0lZ97AY0CtGI/5L9FcqfxU8oGgeEB0OuwkLmkuT3iCvcnU7SmoUyEoaM
NDxl8DhKtgwf6aBw063ZytDGdywd22lg3ziw7srVeRRLt4ZCp4iIjcO1hKf2TcOoypyOWEYH8zwE
bWrqkK7DJDjA4tAwFMumJsm+ewM+cLF8Y3ZJ/Fs1TTdm7qtD1FTVOgrNT5d5cCXOhg19GernU1pW
8jwBJ7EqIiZ1n0AQNyiSecxhJANODFJgwvoQx3UHZqd6oMvjIS3Sal1G81bCHkdnjRU0RQdUE8li
Ew4dZkOOJS+7zxgUbOACfcds/zi3NV58iNZlGR/JPnKtjKEpayPmjliIuyO40Z2rxvpUNObWmURy
aDEJoJQxd2Qssj20S4DcVrNDtc+uUw4PRh3gQeTTUSb2icVouq5I34yVIfe+zI/2KMo1OssEy6+J
TbWRP1j9WkSFQJJvYozRszleRRxnm/GBDqc+2Xhh0JhEO+XOH1UE8q3wiYZK4/HNKW4DYJ/sb9T3
dLCqjQvladdF3OdZ0b8j/iH+rcV3F6femUWwsU9xaLp8yS51ic7IcR4W0YgMaflTBjwgu6ooGbWh
cmoLAPCZiznEKO+dLCcKtPVO7G+cjfKnX4UIx4OVO7eWCzqQFqKhcGw2lgm43E0KcmmC8JIM1cr3
W3XokOdlaQ9BkZALS/UIyPm0llU5bIhxYdHM3mITYJ6GtzqvyiHbBkbwXpv3eZvPcDv2M58oNVBa
DzjzdlFclCQS8iyyM8GsVw8EAQrvBt2YBcQB9kE2m7jznLc8nbq123QIXcD4ZzHNvW0SitNEbHez
5dPQaLbwqUluJkq7oYVSK+KnzpGvLuujTLXMV5CJuhKIlx8/p+gQd0g0aNP5fCAis5p7K3TDM2uq
2wGy4qpKHYAbGLxhS72GXuFvulbv4sXn7Cgyb/EvHJYpPrAhhDHQHbC8IKMw6s0M5BV3zICLQYUA
nUR/rcr04uux2UnJx8ZVtY+4r8IMmEWnrB7Cu7qc3uO7sVM/rJTbdSrz5xJ3xkr03kcEp3gXesQr
hik+yxnCK8fmGbW13OZ9yz2BGoyUBJq3U2DF27I6t6ziI5PnsscqjHo+egGjAG7GIpM3DZhzCrs9
DflyJ47U0Jx9ePOjpUKvRNe359J5RjzeHsVSuWva8T9e/vhXTePkQHDCg1cWJxKyE4Yc+Ii+QH4k
2eSnrxf5t1/9//430pgzwh4EiG1wBKHL4NYv+vzUxySgipE+c3I6SaCg+yhoCZMC5X5Xt4QnJASk
x+1w+vpV+Ldfff3rv/pvX7/l71/xr36LUiPNQkQ6XaMkHOOoMldxU4cXUEQuwRqw5ETRosyb/BnY
EuOZcI63eVg/q2GBIwX1JYoJTfEd0r9V5Z6hczEdcUS+U8iRIbeqT9UjM22tiBDwLRqi8uSaPQPB
ibVr1zItHHoCzwrKtYawxnGiJum8cLwMBjzQMCPF3Z7ECkUpm0rGHDar2pXqonPA/59CdMfoWNbd
fGDY5n98yER6BGP/4syEVyI45roG9IVTtXtbeQTkym9BbHWbycevRIi5bciYU5JM24GekOG7PBW+
+e5ydBx98idH66M0/esU+HqvaeGXJbbRDd/N0pFnP2o3smUJ6mjmQhMkzSS81F5sMTMk+bDvURSZ
DtDDpaJ0fOOly36JxsseB/neyuknw9WQaFj/Oahah6H6tLeatjwVCRE4wCQ64uVMta7dfVJ2CrsI
nf0wFp94gW6pXXgMiuYFPTRz6ZmjYHLTO8qFrUtHtAqlTraR7GAgr93eeEBFBL/atJ+H2tnTpcMO
kiB2TDP60TCgIPs2Gnej12cHs3afcgPUazsME/6sqMWk3l+sOXt3u+FxzCgchB1R8WReiqZHMWwJ
grMbdtY+mmf7ZFmVfeo71wbu4T6lhoRetHR0ZCgTo5voEWL15O7Gur7DBm2cKuJuSPlySPVrPyub
G7et+AOLxjJOxRgzyLoPmMBWuq0J4byY7KpXHJpdDcXLjDZRloTQYPHghmN2T0bjY+i5Det1Exo/
GZ8ElI/65GRVgV0+q7akAagj1mnk74xTBy/dQy5z+O6YpWcZPGrCkz246Uc39NLz5BXbNlmYqUuP
1xdlwv6gJe6pRivhFVwLGWC6U3p+pVFczS3JBYE3hAcwaaeyTNB8j/Lw9f5lfbEczQhlFHdsy5lk
Tg6dd/aqk+Rqj9Y1HtC9hS8QPpIzKV4CWQKDZYbSD11MvWMyfvr6gzwb/zTviTyhSxI6xq5lZtCH
pCmh28BTPTOLBVQAh3ZyfSybJtB1b4BRiQEH7tvessXE0goge1acE7K0rPQuzuNTkXX8vT0zfbIo
Au2sDdsH2GQs4PM0QONK9594O4q89zqkF1S4zjJ36NekaWdwnka8eLeuLV8BcOVry/O/NaW8sWJn
36b6fc7Tt7Hu0TSCSdGD/275oc8WO+4eSfheiVmEpy4EImWzMlOWQvKcVoyK/DdZdWKnrZjhfjS9
J+Bl2Pgzj+rBwm79BdPjilA8Fnb1U2R6DzAxfugQMqxEBbd1gPOeqOghXxjj3Zy+aFd7t0ZKvU77
sNVspFhNu/ElS+KDMPxwR7xSeBu3jncccwKOvezUlVCXCxB/hy6q2TiSWORjdEDjHV5kJ2lnvjkL
bzqfv2HX3E5AO0ZGOQEbxxJRx66Zwvt06aKA5ILSmNEtuGwe2DsS4JUOTy7ZGDABYpyfy9YBUgGM
A6rznpDOrXTT6WQuH7/WZlTvNVz2IJ+xkDfdOTSBNYONUmtBRUr6so72hLLfhYHD3qqMX+NyQb8P
cb7BTVHBXSaQnud2MHP6mZx/0slgTKAD7hy2DtMICQimA+QkHKqxHXD885QN++GdsKXxZHXj8MeL
V85M/E3mBoTz3eYS865kE+FaiILS6pinc3zyW2JXA1He99I+tstC4+ulKxGo2MIQ6Ab9l5EszBW+
gxLDbASeuh8/M1HoteshdYZRc6ZkKpLlCZK0pGwFAL8pFHFODMBwWLU4nWDstLzMRc+IsGWz+OVG
lmb0gg+QCUkDCTl2zO5s5kvTU3+aEfyLry9EAUBjtZxpeAp/gd5u1/CVXsCXLfgYFtqVxc6zr29d
9E3vZckGr0Rolvvja71ssAtSxzdiSD6RS4XHfoFy9g3qd90phoGR8YJeMZv96IrIuF2PhhroLoCQ
DQ05g74zsgcQJBeUbt5tGMeF59n4NTGvp5NQZ6eJnIvXstLOZ1n/dMttvk5tULlqkDxVrLcB4MIe
QABoqsGNLomqbpifQ4hk2ERdBiyK77728uLB1/b3sbEeQR3O70ZRnD09jD8zK7r1roM9h+91xk57
NuDPIgdAnezGzYat3YsZApqY7WHXx0zwJywDc8gS1TPL6M3sIB0Odv05Na8anzD2aVKClUO3NNgb
lVu/fI0YNS4CYxXXbrz1e5PeMEewhc/Y2MgQkIkV+T+TWaGjbmdYqcgAg2LObyeNRLSWs/eoFwm4
V9TuhxyObdlcW2E/OFVEsk8dJMfGdRdMzjMzKhZX6eIWyOYdyrhvdnxVYxQ+5bVkjB5BxmSpz53B
yaar+JuZ1sHZ9lFTEq/Q7aiyyyOAYEHJVTwSfoXxQTToixtBO1s9DMhGlWf1P9zWHXiUePVTGZan
mMoW4MSDM3XtDdHa2wrI2CmOJACdEGHXBHUPB4zEFMXP0Ql1eQyApvfm9NOz0ps8gGGTDHDXqvDo
1ki+ad6dXTRwobzOsi+di2mZo7DbKxQWj3i+6HPxNP20g4OcjfIwU+FudDB35yC0ccx08lrbSLXH
mrWidpwbsyv2UzFUt31owZBzunCfmATvjozbbl1H3LfIpZEvN/ktNEy2q0sETl8LKH5pJ98bkGq7
KDH1SS9riq+XjJ7wlLwO0Lduc6Bot1kdOQC0mK7+8a8M8vdNq6a1Ra0yqXm4um34Fk54vDKXDU9X
mg+x69sbGIDoqaqoJOaoWmwiHjmdYbuGWa857+DM2WNbrxPfaY+tbt60npObwF6uecnkRiVS3VSJ
8Wx3prdlDpBv2/CX1M7yiJxeWAcRMzmTFdYr1NI26+AOXys/HlSOTZkgck1nMFe2DwUu2FnpcIrC
Kbm6j4OTICGy4YC5RYdAwhvTdZ3LbYO9foV5g5LYVMySSkwz4AkbyDS5u3V9oAC/+Rz/hRHb/ic/
s1Q2fkYT26CpMQ/+ycPbhX4alS2oK8cEF+bOjXnbt+IUma13z+UCG5tEJ0z1RIAyt9k6agK0LNj8
zzmmFEopxOzpFKUoWuKXntxGnvOpSQoysSTIV7Js7TqAI4fS+qsVykpDc12Qj7IJygbcXgS8lBIe
xQBG4Tb1GrwfnTxbCTp8ACKCQYIgO6FF22KW/nuaW8Nt41Xx0eysS+mDtfn7i5vlzSENuieih9lr
KeqkHgUcKU1gj+eOJIhSyIdOg0f895dR/ZMVWirXkuy7lHYtLqX6R98lcFbJjqENDu2gP8s+kO9d
HZMEZ2EGx3TjMOHoo7f5rZwaND86tTaM8a0H1I5AidIUhpBKrQf2r82FSPYdmgUMLCrD/sKw+5Eb
FzNOp5/E1BjHxAMjyUjuOiYA9Lj2zZbM+x+prJsT4uDwfglRQXIBia9O0RSNc/YiozHfqAJEK0e0
XiP/9O+07I7uCMkQSei1NfHpqaaCYIBFUzOLeXEhif0H67qF7bZkuBsU+ZJTRA/ENbJcSkDTwSar
/+ydzi1szSG6gENn+hsQeMTB+yS5DwVvNzYnSkk7XqM4as+9QMoa9guNTuwHq8PtrqY7P/fI72BD
oWHfHL4MbLHdVgc7sL1txr5x/WmXWXBxt9U4T8+wDe5GkY0bP0HLaPiAHuO4fzQGdUbD8+8/A/y9
//LNObxBB7mwVMv//818mwPz6HJM7wd4YOkReSnjU8JprOgjLAkFUkFRcSvxg2B7pXbwn8ZVaUTG
d7eSPLsKiuA6LQ8qttNt7rJsZX/ar7BMiefas4eNrjNG3XysVs0M0YnRVXMJLJ3+9quEzAltWu3d
1EH4Msyk/dFzRDpiyl+d1q937h7xz3jClSvv5qLJN0Eg9LtfZsdMsY3LR/Ei2vid2Mjomeqm26c4
YA5Kd+ZDihB8hRYJIeYwARQIjFemPs4jVglALnGktjU9x7oACbyu2JscphSAprXhzpFnM7zWZKBA
75TuIw89ohbYEAxVGt6UoFvuaGY5EHy8lHU8+uemyl/7xul/9iy7fNV+FOCr0bgjBTXth7ZHx5Bo
mzRUu1WPJbP8fYnH/uTSUG/IB8KmC/eVKql33qqxuMh6tn9ytB6Yfvpnxxkx1Ea+D2TQDZ5in1yB
ToLIxGaH44LIVUyXBHNiMozDHc/tejcbWFQGEnXL5h3bG8Lx5si9i3938NobM8blosB8WkNdvuXa
gZiGSAEtljrFoZ0dWque9jZ8D2DkpkZZ1VrblDID6Kb8H0MZpK01/1ieKYSWf77DWPBEhoUn9+Ax
MD0IpMsWo81b3b+mvXmNNPAQFdTOlmGieU5lQiZOlAQHJPR0/HDIt/Wyc4yE+T2zmfMqdnd7LdiT
iwnIVzZNUEQWsHiDU6BbVPVzS8RkC/otm5hBNrW7tQqP+b0fviNsQ7TBdHStsvlWtPzO1B3sQ8au
8t/ffIu9/k8HC2oKXG8ORApLii9mxm/3nmFXxtyZOjzMurhEyWRezCmC2kRUw11gd2coIkTpBvlT
YXpL0I/onuhoCK4mDHaqm+7aKDyWvYbPMtnBLelZzjKstJDJ4Fkue9TfQdajHFyEkPP4TeL+W1kG
DsAgjp+5iUr4NCuR1A0wofBkFvaBcXSyS0ef/bSu7A3x8/ausvcN+6/NzDrrP1wC6fzzQwgigQJ1
hN+D6aP8ExdE96LEEVyFh94s+8uUBu5tB3ZYZuabo9v2fg6c8FQF0Q+t0G6oqHwdIn9T62DcOVow
kMu88j1NLm0vH9MpQcWcmdZTpgMC2iEQuTxEznZV969e9O4jU7j2Q/+9GoU4mNWEz81Q4sWKNakY
DndaAyVvnGDNWD7yfdbYYZG+5CzeLnNUvxoBIYaRn8B+Neru0dMn38/Lp46J0KbKxvJAWtU1LcVw
qVkh34zB9OGKpkdmSkIPQEjCZZ2XZortS2sqdeG8fEtVBHTelHxM26h9QD9k3cAauDOrDrhlkGEP
GYzbDlfReg6UDUZoLi8Nq5pNO5m3X9oSzuxjA1KE4JnRRR5SzQ+lLR/crizOXVU/WFbr3owIoh4y
msHSm1Eco5cEyjmcDdCYzOvyaO92pB/0s7vvZu/ciopVwSAijjz33iZ/ZG84LZCTNlDbwUCQik0x
KBUKdF26N6ZN8IaNFm87Ii3bMf/41JNHAg3MkxUWMCjTXepf00xemDiQo9Kn9bZ0URI3eVBvI9r3
rZBZtRldjfhOGskuAsd4ha56QHKKfC+iLydMjlmnDAg9XbK30HQ38GcZmtuh629lJc29aoG5pS8U
V9R/0AEht2N8br7bsmTyNU9Iueb+XWir2c8hIhSckdR+HQbHMoek0Mf0DfUc/qpS84puE+i1ZV2G
jOGowmHqIsxZVbRdV9iM3pYIQWs7TgxcokkmrNZztIAatcUUiSd85sV9Go7RenD4ytB3qNVn9wWl
2MrS9H0oTJ2brJtY8JRkyv/7k0WaxB7++WjRplaOdJVUjqf+VCKH0mAw1GtjzzZ1XC8mQvIAfX+N
otuEEKY+4diED0ToAgIF4bcttcpPQyg/+lwH0BMY3BkxXInC88ZrY5jhsfN4rGWh92R7bnSoQRYA
sh3kwbKc1xZI2FgSe2QXdnOBaYd0r+qblRWm7Z3nG2uPWA0avCtgyvC6rPvuKUjxVkhTb6Mc1S9M
TEZWJkj2vgUb1fZ8XcA4ZdR5ylPISm6dAvFDbw/dhggu+9ZWGWvzQko2w8U31uZMqt3iFp5gibqf
z2NkS31npi0sWicimGQg73WCXgM1tH3NBlNfB1jqFm6zxae3y8JTZnTNDz01x8hDfSuNq2l+Z3zR
H4yCbXkR72aKiDtNhcuTZBgOwEPQnzhwgziQt0PP3xKYAKshes4HywmubR4juaEFYzU3HeFe2Jsv
H7ytz5bDWC/1S6IRmdisUmfwXrDR3iZTBZ1CkdYMdIHC2zqFtocdsNXVAft8iDPBs7YKG/ZqrnLr
kuSU5giTIPQMa0mo3yJzPdUpypgBa9LZyQOxQ8a+iNoWJQTiavQu9lOM84bJF0DQ3keLGSfFDJg/
qe4i9CAz2ApYRpjxUEkScp398BKEAV5sErHgm2fQXvPm6xP7v5if/4D5sUHR/nZvb4hZ/WtG6pLj
+n//a/0tjTB85dG33zNQ//iqvwJ+pFR/AdQjNQ9RZdm20n8D/EhT/QXcFmninkOfbOu/A36U+Rch
XZOEUmEu7Z+w/g74Mf8C5sylKxRQzkhIlv8TwM+fjyKwBTClJA4hbVHsmF9t6G9VTjtbyOa7brxD
mORtYUjsynYkrE8gYgoQlT0XtBf0khEmLgxxiEt4Esk2KveRzyDcJzs3E+mPADhnP3psca38jpQX
hreb2DbzSyY84+Sr6SMy3HJP3kx/HD11wBj/PLjueMHdNTIydJ0/yFT/kNv7f2AIXYsob5ulEfzH
M3Z5Y0p4ptZaCaYRztI3/vbGYAUvM/euvyOsMNsPREGbrfoxq9o+8KDMbwqt2STCnoFnYAAD6Br3
ph5GeVeG6mcbziVNbH8pnBK+qUzzg9UZbPSQdd7WSbkVQ91ddRQi0lRkNskxWBwCpM/5rv/ZJ0N0
AGL4UOhOPumsqNfSbHpG/yXlhpu3e/aNv1oU3EgeXU581aJ8r7CQ9Hl8tjqen0mLm3JE0EZoeBJg
AJb+GefJ1TcMWgW/t567kYWBp1V4JhU1x4ueT6SfO3PJWghMGONJQnl++3Bf/2iqf7+mDp/V359b
X9fUga6HL9emfPtqV3+/ppEOXceb2rtgeVr3XcguvlfdNmh18ETO+dou5+lkzIpvNjKiPU+wj7YY
Pl0VkBXrVeaZdSHBEhBE+r6zDm0BqTB3mHZX8b4ekYzETpo8yKBecaHNZwyy1ar27bcgbftTzzm8
6ss+Pwej2AYINhYV04x/UwxPSVEDW3LixzENc4flThDRabKA1IR03qlRhvvK9usNN51cGYWbXnrb
3yxr9XhTSc22yBwkgh+upTdfWQpnL1Ngb3qNgr61sbQlZESRT3PSJeKGaJrbQ0jjCMV2PsRhm72Y
7V2FbeLGQjQaZQ6Dub+9fG0ipimO/lN9/qc6gp+HVpbQfMopQvEP/mlGpDGUDkaZNne5/T0hZ/iM
X8bi0sXGoQ47hCnsG8+9sp3bsVfRfpFAO36+rczwvwk7ryXHkSzbfhHMHMIhXql1aPkCi8jMgtYO
+fV3AdEz1V12bfoFxiAZFCDgcD9n77XRIpDxY+Ty1ipLXCK41GZIkhMyxqoSr//luPnHYcOa0dGp
knoGYwyb+bD6t8NGiiGwyibIb8LQmlPMMiAnVmArwz6iQm97/+Xtlgrjv5WE5jWq4wlDUIWEp+i4
/zj1S47/qarD4rZpNJ2MPv1PpagTa/C6tzpS0tuokhwsKbV6rK+sscj+sIFYnj2hVsFMt3AezdEL
XpUpsqPoMRmCtIH9tMKXpL2iyuhWfo3uqJhR4403Old8kvWuNOjeNpCHr/9l//2jxsUX4lwzpEEX
0bbnq8l/7kDHMaMQL0d0k5b56RDTdHZCDn5MEzXDVVCR0Zig5XJIRWi6UiMsiSDhmtXrDsvkYxQZ
AcapcEsOYQ6FidGQPuf9skks749OmfyIkiLek+oJXUJMwXmYcgXVtd4ZLca4TufbObhRdn2LdtSv
+hPZnpj1s04/TRrhwyKqrF1DDfYmHB9Z0hQ7b3Rrw3UYYlPwwxttUwc3cjpr9NUaGE/DEFAyJyt7
lzSRZLjCNYevz8Ikx3x80p3SXGtN+xdS2PCm1YBCfC6oCEwj/eK6YKLLMZkOgZ02Z79AGFFagIz+
7/1OqPh/jnfzUTtfHk2b2HEuJPP5928HrrChBUjpa9fRpfowMMHSZP+A/ve9J/HqHFJ7Wfe1S8Rf
OP5OdDf+Y2b6hqSo/qtKWCzViYVtQiNFMekxwSsg7Y/xqNGqm5/bIVU0tfF3C7sX/PQRb1kMPsHF
9euOyLvCcbyvUkrdtUwZiQBafVm671AJQnTvsvyvWecBhHTWLJbvwaj0F3IO6DJZ4HyCXH/qDRp3
o1FhAZjcjlQHkaPzE9UutwYUgrm91bS8P0BIqajK5CllDQI7/PqjSwYSyhHLvlrOQ200w5vbSHUV
+vb/3sEGXfx/7mIqLIwINgoFCrkUmf5zF9v0lVEBKvOqiO1eV3qqnz2Xar3ANEHGRqTDr7RdNN48
sGwGF3MoFkSeU2vInHZ//4/ua7/KieLa33f921OkE6PRWl7871frmgy6MXVIVrfz6y4P+1he/3Xz
55m4N5HRRqSAc6Tgy5k/jNbX2VHDJ/Fv/7g88POWywcMM+ET8GC9/txnLp/g7zcfvYQfw3dacQT5
vvn/fqe/n/2v19V/Z4E7nn4+w7wXllv/+Fo/n2l55OdN2zK7I5VJr7uWBZsraIT8zw71rdol8mD+
e3lk2YzL7l9uWpyyLD1QOhKQ1dEwRIl00dDeRyx8DzQpi6a9djpDX+cN5jbWSn+nupZaLPPY104S
NQEPYzeql1Hr/+oKSydL17zE1vQXMRE26djRs0rCr3RQOF2S4bvEpLSJ2y5e945LxN9wbj1Rvvit
c4sbKsNpYwe4nPM3I2K6CizmSh7WNiLSct+iwOOCX0IXSyn059oWTIy5oiqKyEuheg4qpglggW+G
gRJwHB560CSIY8iqm0HKvc0C1odsPSl034ljrQLXSneGj3HEFcMTGsRw23a8Bkh6vBjxH2Zn05pK
oblFNGjlCCJ6w35rXONmR7+ruLt1iRNfwe0d+dnULrHrex17egspe5vEULcFFMt1ZmPFclptn3Ea
QLd0o71hFo8wz7gg4eHk9P200k83IyNTjiWRGh0hUWZj7SsrxHVtId6iGMCnQlyVYScrUUJDmCgv
RVLZ2waqxgro7jtwalby5ikxnVtA7stZU4KuaTFuXem1h9qut01ew6UHAsbdyXvi471vSAbS09lq
VD7h4SOjz6YbGgDlrDCAQz54pPrFDm5KVPAN4RIdBhb/2fdIQUCZiayt3+Zt98sZhg39owTKFCHL
oHXNO9P6TBRkmqI0iWYrNaRbJIU2uGA1O9/DlKNlJxgZ9Q0TgOhYlwfSVs51aNsnrtjnBBHdpg1T
SoWgVGSisx8cfr14+AVj8TED9UA6AaPkYmQjsCTQNXEcnYo4xoEDLHdBu/gwpFrEa3kn8bUGJWFD
MBICddBjyeU9rC5kK+ztsfOPbRXHjOo5e1oRwk7mrLFC/0/ySxszuwHDbSTOi16luF7IRUYLtcrS
oV5rRtOiVC8cdj4pMzQ4jrWDTTgjGnaNJPkvp09O6fCK6+W3XbTgoSCUSCt+zCm5X1xaywVxlmua
4u6u6tttbHTfcFcvqQaXQ4seFdd5WFb6Ja+Sp47UoZjKYWTRdyMrxlhZ6cHX9LNK5esQh9VdXyIP
Dtuan6y7ryu73ihWepMonkITLUVL849U0vKmScgzRRx1q6jR+6sTeLuusoITlh0QKDnRLeVeuFGw
aZAFr1qB3F5FiKDGIZcrRQwXSoz092TR4TFK1RPMs55KDORYCiWz7u7WZormQS8ugYkwudYAyI72
TRoCq6MDUsINjZUH8ObU6+Muj53vTgvAitSEYTbJ69hquIhpjBxyAz+5P+ZbmYhTRqTd2kJJj080
eLAKHwEf3MTQ/8psTW1MJhtwE9wdq3V1EmO5c+1gvHXPTpzemX24FQyIMOXBw0wTiQINKkKa+mSG
NZaxzuCPAgJonquO9aA+6QhYCmKTHE5lUIyHifnlysauzGRrF8feS28H8Q6g90UXmEWUUX1wDM1a
YbpgZpJhGcT0uar6CZBYJT/osxAFIMEhIcYzdlZB0iIxeCiwk4trF2BMKdRiKrOeDGaoKy7bmPTI
l8KqU2mb2HP/9E0FGErSidMi58xy6Fum2bqY9zQV7mlrudqrFkFzH+3grXOsPUuxYV2iBMRhspcR
yLQKRF0XOIIBMt3ERchCCTD3rCOLVymroim24oeU9DFUIc19gyMjnkndNbEqMjHrvW1DxSl94iZ9
5Xm7iWLjnMkE2j75TDoChtiRjW0TO6newiY5DkmLGYM2NTrJpN54Le1GeV9UmnGk2dGsYrrLM0tA
34T2g5oMGkIji0aVeed6RExEzNF6FESSDOTa7C1SuJ2qgkR313eucQY/7HhKPkUkGQeMh6B2EiRJ
fjatjDp7yrGm8jkJJmNddPBTP9/r8rP1OoQotLaS3HyWhntxfH7hSSF66aAbjL6XYLCZnoyKSNoB
QNLaKPRh15lfnGDwjtroJWHgnDtBRJYYeEaZVYPDyIHMkQUxgAfIyNccPJpeMHJLVCz8WTvla5WI
R8yG00fuZSDryIwgN2Em1NvvdTXcKNpuidrct77R7hynxFNgoUDOpIs8ME12fQItwoq0/RA3wFW0
YaSEArJKRN6xp8W8aU3zSdeg7UZ+wQhg0HEaCVAjuFRjZqNVUF4rZ+cpGg1+KTElVvdOPDzFkMcx
h1xF5/9p8+QPVi5CdrvhIKcpW+v68C5yPCl6CDkusrAmRGUoVzGNwkoF9cbqMWsF7ezCoXFclwzS
HOSrTnYbG9cqkpbqGIJ7xjfGABOVpvWrj7wDOm793ZAacW/C6s8dbK9bjkV0vTxj2Sx/goEO7oQd
DmefqNft8m/z/+vsmF9uwHt306Q9qqEdUHCkzh4JYvwcKfHX8hqUjq9a0bVvFdfTnZUJ49R7jnZH
ZkaOX5rXyN2HLkvVNyHNwGWlHt4GBT8CfKWPJqjWPiCubJfXcqYMOSrX8AdDG4ojS7EMhVcPvSrM
xQqlxpejlUj6Mv1M6Vu9z1aeLXzq4kLZpb9qNDfxErbZp2YHu+Wp7HrSOghXfIrDbmT11ifHcJrq
h5qGzurn1bprPDbpL8NBhZAKIe4EQsGTi6dyp1NqefFL7x1aWf1btMm1853wHRUAmD4RhJe+VfIa
JFwyoH8ADg3Sba/b1e/BQYM8tlX7xJTnPLBq3o4+0LCu0/UH0eLKXZ4mrDfcVtY3ShKBOi6v78Zg
AKHRqGrXizp6dQz3dXmmJA80xlf91gbusI2cwTpnWhPccDZpVr7Bwat95hmerQqNnhuA0RO2GT95
da3tQXPOODZbI5rNIDJp/i4WGI9aQOIYSCpd15Mb3rVO4Z3s0af/IWrFCt59XnaQnlb3XK6qt1Si
0+M8IJArqeqbBJMCbtiov4piWC9PLW2IkVZRyMcyIWqD1kZ3yNuoesSpyC87vzFxhSs3dP0v9IfE
8dGWJ1vLTs6almrbyi3kK/7zp+WpeA4e+3guG1Q0ROsST2bGcXerzQzDud1aX0iU/rUjsTyinMy7
R91HoeUGYXkgrFs84rfA6zm/cd9l67J1Ac8EvIbEpbpp9bG8NNjWbmpG+oQiK3711ptGMshX54di
U6GNuxRpoW4G1cGfJ+TauTat9DuOCMDScCJcOk0LbyOfkYRHM/9FhHxa9/p3ZhPrbVl9gSquN69d
oYcgf3iLjOAjDjhh6/jxkPBffdtprn1rZ5sqHp1vNIc/H6UGxkjf27u6qo6uetmCVitcrsnYqy9+
d1iexZRPrhXvdSuAMF2WJwgsHV+j9rh8HkQ9SCJo3t2S1CKevpEmEL2p+eqgF/18oJBUGbQi/m2E
nXcRleNtciXdTyR4P8+gDgGZBO3lHYOnPAPgmAF5o/psoEws7yK9Pluz6KQfx3L6jAcTGisj3kfI
Ubm8S1OT9sQOCu8DV2bnbB6a5sX9hx0VPJUdg3rBW5HA1twngemeplQY29FKww90N7vlXXyw0iuj
QHYaaxFrg2o6dVHuwWWPxvd4sPbL6xC2ht/JsZMHOdbVKeCau7NtjRCMID8urxMOlBLCuB4eGkML
TiNBwUBZOL2YHpyWZySBatEFFyB5KjIyjEwMuxhdKLqG4rXQg7UcUB5ELp5QKcboXMnCeJSV+NVr
5Npx8iB59m3/zg2Z7YuQkgb8suFLGOmFuqR8SQ3TPwibhY1PDPin3pyXfzRkPGwVdY0T1/N0a4qw
2dlu/rI8WBKTRQG1tG89mWO3oZTZz6vGyfTY98goYviwR1ml1pZA5fELo4XBWPilhjrbtSIsjh4o
3BfS6G/Lxxe2wrI6ZuY1D/zhTk9xCCwfs+uGT0yfyRP0VhPeIY3d5f4ceG/aqP6jxIaxm/JYHfpB
Gq8zqWX5iIU5QmoIRp3U98i8lwGBbMt/2okbMddL3QcCU4xzNzJW/zxAgrORtuE7cCxS5LV62gvP
Tt5FZG2Wl+yGcNy4U0ThQNT+gxrJaiKiuUZJ3nj3ZQ7btmoq/b5sIvMyISsgvJjvPpThkTLP9Frk
kvUZzpBdPHjTRymY2pN1dU+bg1hbizzvoaxRScZW9tS62sfPpyIXeIV9vCc6XVpXV6MvsDzQhNMt
CZz8pSOj+6i8hDXu0CZfijj6+ZdvJ+L0qiaSxxDo6qowfGrERvH4s3ca4FU1WkvGct+5ybDBaz8f
FrXevvQURp8cvU9PA+rUnx8w1c4GF/pPN6janWnmHDJDgZetjlie8iU1XdPXyyHWBr2PvIPDbnRZ
GtJxFkb4a+i4dAd6Mpw8y6i3JlMC5ZOwXpQpaF9Ypsc6tj8xRpWHzJTVtUCmTXC82e1tq3CuZWLL
nQvUnJGw46raPnpggo+xA9ShFyxWdUvfw4sLV2BSgGN4nXsXq+lxVLVFix31g1t6EK/R9dTTtz0m
9J4ja9qaPe1kxPMWUX/2uKH98vmDANUj+t69W7wUrneM4n5YZX5lngbCweqcNWDkKOfqmKyqAwuK
lRfReJsMRISp9UkZA/OpK19bg5xAw8AC09oKp6HDObqAy8IOEwERdtXZr5zyZ4OlJ8aM7yXzj5af
HDdC27HcHKTEDtIZ53qowr0bQST6+/5/Pm958rIx9Sw//fzZWuEe+8Z5+bflBZb7p67mPZabf9/J
MO6tC0daxDRgdlk1Fo3ypAtwwJES1mloFidccVdeCx8m4rstSfOvuYOKNIpYAYWamvaFq16jEEP4
gGfUyeBH2bCumtYqT9W8SVrBXLcEIDkCEzvpuI5OvSJOsBbaRrqTXLnsIrifX44S41HzdHXCl69W
k1WU2w5eFheBId66HcrYFqbZ/AQIjAqUhVKnbN4stxIY4GN0MAfjKYHJKBuIRkr8KUDmIGiYbZbL
ZsQESl481vCgN3YegrewhcMYVd171ATF2YlYAPhQZBxyyCxZ3WWOeXGCukG4xe7hLAM6kuCcKpKZ
zUQc0Squupfly1EdLSE0rTJRziXHYjop65sExOKMnszf5U70onc4arDEPYsYWRxAYbhgqAapEAqQ
1rHSL5Fe4Lma71sezRum6LZZbkKk2Jt8oEjv1Fg2SF1mohCUCunN/MFCrDGbomQVV6QZ33iKNZIr
gYvWNZEa3G022n2IuwqPe3ez4miD+/tVc5BA6HnWnFy3bVBJmM2pCLjwFjmBmr7d+icfBs6G6pX8
OT5+Xl3Win0xv28W6VD+B4m90VJH3Y8PCKgQt+t4iwKGKlosJLtNdK03tqTkEMNvJXzdIcKii3EZ
qfqhtfJ2L2YhUtwCADEa5wLLrs5WUYJfmy40DZHS03ZT3b8ST7pzCnCtkIK9E4tFS8noRCBxfdI9
UZ/qjrTioQP1Jt1BB6lCb68sC8Zf5MVbPTQhEA3+r75pfscOTCC3rYFiV+bN6vJyXxf2XTpVwcYY
etTsnJxiPiObGVi13KrpQVDiB2K0Ixa6w7xnT4e8Nl+nyLOvfnqxYSrca7iazpORMj+MS/fY8q/X
pidkM208a1dXGuv0WFrbGNv2Bsl2u/ed+gBmrQ9WvmGvjS5BL6qTjmF2envToik+orZ6VRLDkorN
9Jw3Vvk4YRvekKhlX6VNWBTu9HQ9tiGqGcdzdsAwTIySOmHhOCO9EUBXNPgsjbk0rL1RM/eoCciF
aOUur2Y4C5l4oqwi8i+eA6v375PCi4G6pcUWnsD0qIEXgORslqe6ncOCgGOc9JEORyyraZX2un4o
Z+l/aHlX2J4OAQx4npHpYotuqwJ0mJmcF/7RsiGK4N5rhM5y1ri48wC2ANj+3iSajtitAE8nHO1X
kEQvwsM/xQTMP2lF+2qHGnCUgWYDBZEFxweiHGZb9yndRN+BXbsPTaMClidZgrvxITRZ6GwrZv6c
1x2G4ZCE+M7Q6z1peRdYrsbp700B9WU2yBKOmhXffph5sOvIbA1t97R8/r7hDBi6FIx+2YWbBU+0
bCg5tafIefWKbjg2nKAnpeK7KCcWIzXggC135f97q/MQGeOfep2QTFFVxKKM5YHTcIEvGaOpbQFG
vAcJPXGqNfeZDgmusSALp60fUw4mEp7ckPk4d1DOMxouDDqJJE8FxNwSU0cCLMkYUEW9lTB8JkeQ
gE8VSIefzfKnQMOSolDgkZm7hFuvQHDPN1k2manJjZ+To474EYjwvCmDLt1meQtPR4TEQkzFrejE
M7BqWN4ztmvZuDNKbrnl/+8tXgw2eUUvP4kxnCtb70/LLWvw//3P5QFROpsststDUNnFadmYMwYs
qbKXwDJIZte9+rRssopxzGfG9vPncp9LmtAK8Lm11qqmPsHI5mIQE2YZug7+AtN+gaE00QI1R3Dt
/OvC7MPKVKxlVoH4tJzhOHWsJPWyPOsQQxHBZ8DC6LpRGnUZ22GDUIamBWrspr54tbqJQo0lHnyV
o/rykY72ehqiK2a8QEOsnzSFbDqt50Yp+2rZ4NyiTiii7GeXtFniUcT3qFLOR8XyTUB4p9j070Yo
D0TdYCmLki/RyviMZ2+DL4wYlHmcWoatlrNzU1AzpBHi31Nea0GhmClMkX44SXz5J4QuPt0AaGwL
qgzIRnBMmmbNEolBO3M41YxcZP/6myibFWHt6dGYvZ6CqhqSbnOdQWk6kdKCrdPnWjwz2FRrmOkq
dYJ8F/rt84IsG+dzZRkOllv/uC+wORA9VdFx5bhoVUEoEGqDazxl8TYNyfpMiiS/0Cv0iP2GGa3h
SViReTLsnUwourssxozCek5yUujFELt3g23sWpa5X/RgCELyLElhWk38Gn5/7CvtUtGTvrYDotip
DrjfDA727P0yUfGQsd7sIvx0n15mXCNarM+ZrIez25npJgGliogwbybvlqMxKEytO8UeDUETnBhX
Iw9OYwB5GvX5SHxwOYKd0/KNj2eEAqFnYxE3QHSgSgipxRryostinxEUc5/1SeYye8/gAGQBJeV4
Xq448obipX8wqPASiVUJ0kb7/sGRREIjhPcPoT3ujEnL77OZJGTb5r0/y4QNj9ZNjajfofjyTpQk
UtBqHq1j+GQy6ZKLjk5spY9msVvcxU6Ja7cNXQPDauA9p138uxZ+eV3+ohbPFLBgUEnjWdHpSett
yK012bX6Z2tpNupPHfWFkUVvg0Va9ny/U3Z0EYxQxwYCGhZt+r4oYvno9cVHPQY4xBOTmlKFXNwg
xhznsnwuhazf4ATqRySa6aYN8uat0Ce5GYIcuuH8qJuIdSUBc5jQrOHcBqO1SvVQOwq0pSunG+s3
x/ZPTOe978rS+T3MaUvATYKXVYEJMXdR1g+P6pbYcXO3bMymjBBPwKaNqwSlRFnoX0qrEQ9k8jlo
/ZaFAROPRqbjfUu7nbXHa6U099Uk6/eQ98mVRgrMwyI07oP51gheZxvOXvTawoJBqz5hOmeND2Fa
awQB2Vg3p3HGPHeKXQ3nfADhhWpaIHMrJ4zxEyNQ2o71UYSS+J08/UPYl1i1eVm+eh0JP1nUUGyz
Jm1jQKzeuq7V7Zg3qJXgWvndBU9e0h2C0hSvgxudmoEQrtgOqmeHAIFjPmBWRMFFPZnspUaTfIg5
fkqHJ+dZkOcHb1DXECzZ1k5Sf5XGCZdCTzUPdYWPf9AL/w+OaaCGDVKird60x76uyteaBkcbFOmd
BcgjsAaTtKr8kc6U8RyFpnq2MaITOU1khoqP9dA2dznfwnbG2SSj8stypkewh85RvnNGWl0j/8Ov
xqUuf0zztL2aRn1d/oLOzkuLis6NU8Emnt2+/hTeHbQhtd6cId3PyfffvUedzQcid+vS4aNCW32h
LUrtW5rO0XGl8SDnzdRNFxlTR8+ElbBiIdGI3Am+M6yfe7RP6xZpBZrdut9Evj0+mHIqj11It803
E4LrEIvkIw1tw2fu6Xe5+W5QrFyFJKk4pR5+w5UkHhrnXp23H+iu7M3QNPIEaLB49kiTk3blfgZz
KYFSZXmhQdSuHbh1ELukoPUxjr/cFBfshMPa8yDSETGbbQIXQX0pijnjb1RPKoNC2lZT9GsIoo1b
OvYfUvCGZKd1/eyRSl24y4ArMWF+IIAMdpkbZqe+Fd5DO8asi4Y33QvMl0qKiAYiFwIjFMaLxEL7
8+fyKB1OmqSSqSLI9urJHhich9F6h/00k+sDJCvzn1U9vHd4rA+x0f/VSDHdCE1dkcaU3o2IAc5u
7DHBtagASyyiWGsKEJ11QK80GqmbUN4V9i8vo32PxCN8tnwaAXRJxkMgXOdx0sXchoG6YJlT/5zv
pQysv4TqvguayW95PnYbxDvZHTEcrCQ8wpWxEdPHGZP4vY/qHdrE+AVvyYdICgDLA7FQRuM+VK5R
/eltwOeJj8VnKsDnR34Em8LBFCwZlot0TqNKfGDCQXPCW2o/+xPxOTEzAkKOJgOzp6ZvzQEMYZTq
H2kUTEdratTVmhywnnH5WjKyZ7H10tl2/5Rxzuekbt9FBN+vtdHVjxxEFr+GW2xrkWSbtmmBm1q2
PEMHecL28axXptrG5kTeeQFMxTVY1zQqemw0KK5122mHYCq7N/7nPalxEquKE6OmVbyuQBGtR0V9
a/RKlmiW5b5NJNCsrGadNKb9btLhz/LjUAn9Do/iPg1Csassv6VgGh5MSkkHykxAxqDvHHISY+br
KzBolchtOOPTTD9t7ugKs2DsDKxfsGm3RW44T/Vsv2/I+juliUlPTxaYsJM2OFI9mvZmKq9xIsIP
klDwpaTaN84LenTxwNo1GLXNyIj8qxl+W0NPD7Y3yyv55sV6SaVs4vZ10AySSYtMXuK2+axrvX5K
g7I8+XN903Zr+eV+DAV++UZJ/bnXjfTsqUx/zLl4rhhNU2a+ufkyTc5XXOobLSzUyrZtYzv5RkBI
JPjvJo7jfTNRmHOLSh07abqgBzxWZ8qF9KIBjjZEMF6QylBXiApnT/eruFqtR3SGpV1jRNpb+sXl
Y1mbuDFVYaz/9QsqAzZkYDzbWTNsXC9pvhpyflAja3vZh+mRpEH2ijCfqiQyj0uqJBAY6whucWN2
cngMp0G76QQvLH9Jm5hWrinNtYF9XdhEoq1obm0kcVC/k6n4XUvdgullYfsiJJVlhPPVI4mdVtha
5tSNsLopRSMDoudLMyC80N3I+vC6lzyMx4vduyOCSkKcTWFl53FsZimRODfZ9D+butg7WvuHTsZ9
H/sICzWTqUU0DTilxksKmuUl0kbnrCGfA78Ve3dj0np3nJUj4m8drCuarT+DJBA6JlKZyM4hfkqB
5NaNe6pH2zkFQntqTOC4OWmQXM2N6VbkyTWXkGKbAabo5Ktwl7QphuoQ9NSymG6ylnhOMrP7vvGe
0pkD10XRfZshexhsr7kxRDmFe0t7llVLTDX6J43UFSZYVb+N+5dMjIQbdrF7axT8RK3q5GuNOSrz
YIMMvl4eaRqXm6lqCgw5/C9gFe/Ey70kon+LWFS9GgPAaB+cAOTd8mPuPH5FIUHyVtzb27EZmaER
7rTj26RXq+wBk1FfgMgzwpkq819UeO9UGhkPfRK4u4Ty2KZsYrFvXRnA6rDB+tjNKbeq5tUW1NKD
LAT1T3hr1xCoYETV8JCM8luUmT0v4fsHJPbZGaYciJdQjzZB0ewVVBK+OfQoc0BdhI71lz/PKLXh
gFPKIHTbWhfuAzgmZybVdd8uFxYYiOGWelGKPEgnVr6b+/e+thHG1L4QQoNFu4i41PlUlKYiwE5k
97sQqMNFNuaT5dBlsSNtujO0KN30iLAxUZK/ltL7oIXffOE1ikEzZX9Ro6GrpjvZpQdcfDLs6LFy
y2iTWsSCSbfrSQNlwJ5sSS5wVoyr1gycoybS4tCAvGDft8jFJq2f46UG82CF1qZ0ivRN5oISC/X6
XBG4QzHX+xZcLEQYZE+lE9/VTiM2Vmd7d5Fhqn3phB18xig4Q2y193pBP9Vo6WXZ3UdWVAHN2yw9
D46+bzzFNSwK3iURAnxgH9W3tin0srlG8WIHhvEKDia/N2LZrvkI9J90lkJ8bT6U+QLARKFvCB7K
ONG3fPR0SwFLf8yqWDxyAtcE4Sg6oxZYyNGqL4tUnNCYeqtFTbKxJ7CCrhf6+7AU3Z7rB7KoFp6/
Wan6XEZc5Yt6PAYI8PfMOPwVSTspiV4peAweOdfuUJ9ZK980G02Wr/oXMJ7XCl/9kbkJwRWWQZkv
Ds0z0yyubs1HqKr4fmhldRaJdgX7kNzcBCSrNgJAovKVgXwQ4QX27d7KVHPWI/+oi0y794NpTtnh
VAbBZb/VCT3KvH1VwS5Ko4yQNYhShMjqRyXD++WuLNGR05IUDK9ovJVG8hxEwnnuhNKRl3pvXVTb
D1H11g37gdLJYxzNqcB2Zey7Ad5OaSVbt6BO4ugHFRacMOVE5G+d7wONqU4m9wbtik/TpuMbF/JT
2i2kzZLRvsky+1tUUJaLIHgiXcBYmwobTRB9xm3n4fe184MK1PCm0CXF+eCts8xKjxqRzE+J5ICl
/UHKTUBQYSEDSn+ZWaF2yZ/YGxSlyC0/o4Qh/+VbtfNy1/wcAthb8eD7h37yyM0krG3smOeAsIHw
h7PiSyEr7kQCSDVxjHMbDhPGD/ZEPLbDG8YTslHQU9BgcoY35iwIKf36sbXMjVEGyQNriHzTA6Ha
2oVdH4heZsU9mXii5w1QKV4XINPGC9S6tpTzvGwSSrujATgzyoa3PkMMVeF220eEPEB9Jhqu18TJ
D9v02vhcjq0cBYw+qOSQqpAQCb83NlnWlJ9Uqu5xDL9rUjuwFu+YWjEUxC3LV7d101v+aYwMd3Eb
RMip3GLX0M5BkJJqyLbIJxgz4kY02j7PaqJRAwTxrau0FVcp0sxKCN+2ZrFWj7JnzUuKs6BaGwdI
txULGi/RxhP0237tlnV5NgC+AnQUaMh7AgEVor1c6fp1bFhmQgStmJvMOamsTjkmWbcNffrQ2pa6
Eg99CeyBMIW2QGSW0XDWELU4sMHfFMDzk6Dw7ZHJTaqYebKSiNk1YTvQbBvv0W2gFqfBZ2M63mtb
OGDfmY6gES381wn02e6VRX6OuyXN7xCYbPGs95dwr4siuAvCKnmRYbTpdNFfK2PuBpJzcVcHlnOs
8EjrdajfoWM554ocRbO18xcH324+VDENmSrAfzuQQejG0fcAESze9y7JjVU/9s8G3D+jTn7Tx1JX
TQbNAyvgjP4ekUVE4lBeyAA/cZGurk5P41U0Pd5z2dKCEAqUNuywAxB1eLW+Sg+K3BEmGGzsBsKe
MoczzqDsIgFcHJgD6WCCB8pnhaQ93AvyG5S6C3Ir+/IM10T8hSClDp5K8snWXZsUH3kZ0MBx5B+T
NrudE7O+MiWzeGj6FSnVp0wW+pUylbhmtFquyPGgd9baReXVNqcs9eF0CGsrFUbnIvDfFDXhAx08
yn0s36k530c1NqbKzJ7hjrUPIBZWMoP1ZzAPzUQtvlqNMFZwA/q51UHcDXRN/x97Z7bkKJJu61c5
1vfUcWYw2/tcaEQKxRyRkVk3WA5dzODMw9OfD4+sVFZ2727b932DAUKKkITA/f/X+tbJ9uDcUKk0
PwiPJNhk1ij/Z7bxAW8rl7jZzZ/HQqdU77XfkiV/dSUynYEAMKavrTzQ1LaIVqCTbISXVh+858KV
t3FW7Cla2eepokg2N3OQ2FzpNhQ9GL2JyDwYVHXu4UdHzAnaN6etrHu1K45bYp2rQQa2rKgZctfM
ExHuua2CsJYjVU1klpfZsL9alLS2Va+9FfUyncO+Hh8AVE8Pui2jg48FkM5Nj4iIbnJqe+j+J5F/
YMZ3h1WJvKikzwL6MbC0EV4GdN9NKh+Rc0mN+t5FAtF5RnQ7Ytd66qhn4GjUSIzpcAXbFukmIj2Y
muneOoA4ETjLJ8fmx1SC9DA0nMuGn9MUmSlOlhRVA+DSPmnFlUH0WfVqrIF10VI81DhT9pblc431
9FcnSeogijIGDHqFlmGWAV0xxIgNwenVihHKLf/7IvHJz81KAla4TsnPZF45N2qhtR1iCHyBlFx8
AuY74H56VT8j9tcf3b7KAgE3eyOjHGJhwzwUAUTCqH3yrEeiImMS5B7TdVHDftYsFEguyL2OrupO
12/iUWSfyBXr4aHqgHHmRT93jFYodQPyo5+Xornp8bwXaRnQi9bh8kMJbCZp3CcNoHrcfl0waJQN
51Ebj+08ufuGSioGntI7lyMpQHpSP/eO691Q0vZu/ChOd2261HvNqXBBE3l9SbRyeW7TF2u97sKW
947EOzQvSEOYyLedsdW69htQ8PCeiLJlJ8dJnu0csYbjtUWASp0kiFUFU35uwyK6nQclBp37+zHh
hxmKV3Pou1uM0to+qw3tpOnR07xoLsF/vfMyd/zeQSro7/PqIZ6XLR1patRo4Lrmd78elk8TyGHu
S2Z6UJsIRC5OBUB2okSwERVRxcakW/fSnGvkpQvxLrb8aLad+TCO38ZR7x+WNsLKUKEG6inB3jKX
PGS6W2GnAlpzBmuz81CXkLwbvqXWNBxIdBYnI+kf+KHRyTfEsAt79KJOA7hVX0/VGFY0PZ3lPA7E
b4TD2sBOQnjhajHdUfWpzx2tVZJikfMA8IQtmBnirhjBvDZj+YGMDvz1pWd+cmqs7IvpPNYOxgHS
mqvKdL6BQUVX3KfT0+jWF0YHfjAmArltlaWvtAP9u2SVk3smmOyGsbVn+dZTCclZNtT0MqAkBeWo
Jg03bpiihTRlfyxn0kAXo/yW1BFTnqS9y9ORYLsoHk46BZUzCJ2NaRn+E7rpdKtnsQWrnU3EXsPO
xZr7sHj6ZZIlmrUBdHfm8VsxNXGLmrnaUyl1tsOci9tKDII4O4MrOrzqgKSh9nnqPxHWnjwZbts+
VwyRtcj4VDpCvCYOH0VEXtn7mtqnDR5o6MI8up2GfBLT1bOZ+7eUUYZPy0yJS84Dwia92ZZT4ztg
/rhk6GiQMKP2tBCj+XcKo88geqbnpG5HyugZBgAHwXI/Fs293RoJbPDF3C7tYL9aHmLNuXK6j7wl
GmNgtj/3nffaRNFjwk/9GNsL9UXRPfQL9hPaLEzbuxBwvR1P3pfVJWukLgrtOMpPuUDzJErEO1Tj
wherRTttxA7BNvl0R0rGcIyTdnUOVPkJk21zNoQenoHHmNZ4SfOhJJmwDz93doo2Xjofh9R2D1Xn
fBtdKr96n6N8MRBg1bnQnighy61YyuwTwsW3iObkTbnwEiOz8ZPTIU+ofC165PqJ3D7DxpcjN6JG
Sasgr6f4WS20ucJ+s4BlITmm3i2uTwqudJOLWiQ9DY46Nj+rCm6MzlIHxrGTff93g0vkqYbXwNUr
yLSpD1Lqr/TTBw8gJW1mgrP3FZ025NU6LsikTlGz6yT0dPi96hA2ZTt0A/2sTGOCR4CL17lQKFON
+pOl2UeH3hd0GUGiaEMbr459pkB0JgPvCx40/7GjwLVtc6840g5o91zSzG1lU1DWzRXHGN/X1mi8
Y83+Q1z4N8QF1zGdnzyE/0hcQKfafP5W/cxbeH/On7wFATrBAovv2yZWWWP1yo5/b7v//pumC/83
wY/dRV5J349Mq7/9n7JivvPff7N0eAuUBnim8Fdj+0+8Bec3rImG70GMoX7Pi/xveAv8G78YHj3X
g9eLI4EKqs0F8xf2iyiYLIfaot3QrkX4GHERH1tysewfa+/75EQoHpRrxD2jWldH/cNjU4hrjuly
vfnp8fX11KZawDysz4YXjYdo9B8ojzIvaJlYxIPbMcWBDJ+1MU4HuNowZCIimdROPO7lWS2ANK9G
CHVQUyLTXP3v5VkdReTu96Ou+96PvG6rtetiQv+waXoIvfSU6dv8+Wd++aujUpBdH1Zrvxzz/p+1
mkvAlj/B1v7xf5V6+yaYNe21vDtJtxmObVg2ZzzMzVlY2KW3VOM7tETrXrVwnfYv21llf39kiQWX
IxvEwvpsdXCOJfqsv6j164HXF7se+X74+sSf/sA/e/iXfVFZeYc2c25XQ0XvCHm6vpJaA3t8i0jF
OSgR2mRmNTjaH6K09Mea2mdQFqSXTCPtXbPWmyS+LT7xDOoju36Lv3yparNU378XGcuOIilx4I7k
rtRYRAvhOSBo0fKAik5uskcWwVmrTtKqAKff6JK4yfVAtU+tvT9PndIYO8yD3ul36jyd1T71cMHg
tTZjioPrc/MRRyNcd2fz03PVqjFaD07vjge19f7jWP8jtfn+ousmuO5J10g6RX0CrQoc0VWIkqwh
sX3+uUyo8c5RYyBVWJMfs3WhRDVq01rlCxScq22ySmko7MUNDFpWOxqkVVRTz4+ha3YQA4luIiRB
LfoWkZTg2yfhrE8C18P1uT6Y/DhCZOHRKBtxRBlUnUOJJIV+OKDH67bZVJTznPKTMaHhUwvH5nNR
ayRTkPC0LtRmvsxvyyxBu65HeBH3Qr+0AiCYyDFRsrD0knhAxOcGSn+mxB2R2+F0+2nVTB4nG90Q
I/56l1UEPqFxQTtaqFUlrhrraTjZxYOzhnrS3rtVb6xcfP6EWvXILUG3UcA+QpWP2dJwjeJec6Ot
m6ZOkForhez677s6oDejpjTlrOeuXD+OjlzKs9pUCwBz3zcxzt167RpCuip3OlcySTIWi/aiWD8j
KmJM/eaWdjufAhrA+qzW1F8TvTYHk+VuU72ZzvOKCU+xD9ExmOv9NLoQuK0VGx4lNauYBPGyZRga
88xwz2jsgZ0mUtvMzF2IWF3/JaYEZLERX0HJDQ88RHj+KfWdWCSqQvA1ArVLfUPX72pNniRIIw8X
LvJZXnyQENfAo6ybKitxTiuN/K/KQvKIWTQJya9dT7lV3OVPdXQYrQV9QTUcldRLPabWLCaqhpWv
tk8ESJpAz6TW/Anz00bpluo1y083+28eytCc5Apg62amAVtv1lW1XS7ps+5l8mAP6G61wYTZp1ZD
TG5ntcYULeFkii5KgqMyBZGnTnwwq1ZPRQBGKDs3zriyS/3oo5LUqXBQtXbd9ABb7S34bmpX30ef
vIFIzbjqOSVUbqqXF+HBjJbbXkesq3bFUWccE6cKaLa+SSvnev/jzXpMfHmzP7YnQVfKmDS5u77D
97dpxiQaqsxY2enGiaJRlPEGr+9Sbar3Ky2CAa1hwPbfEAGS6/NWEBiyVe9cvV1XyZ3eRU9qRwUe
0HFHI0gjolx6ol02PUDd/U/nqzo7qqz1AQwQTW62683//Re8nsD+6gyPTf143WVZxR0jVftgNBpX
4FWWeF1ES55sodMvxMrwJyuvHg81gTdXmSHGMaDfuAvPqUqZUdv079Z58ZAS3bkOCPpV/KUWsLUl
p009HJjRJehsTX9Hwoncues576wiu8IF/JkW9EkaWU5ntS8s59/dqkupWiIqUwv4Psumq1BpjjFZ
KeZidwzKuTuqNCa15nroAOFyN9OpcZ8xMONxKz1nW60xvrIoJk6HNY1QRRIOE+VmXxCZGgmd+7cS
26kT/H3bqgm/KH1kAnEE7pUq7PcTXCU8qsUye+ysZ0AkZHLa22hx9WVruIjOVT5vp4ki39DR97sq
4Y73F+XZdbNrHH2P1b3fg7VEjE+tRS2iSH9DHAp/o+LHDknx+8JdtfjXfWoTkLyP4Gh9RB2oHr5u
qn1mGsW44ZwbtWVxh6YetL70+6ra+9PrvK96+riqxuYAG7tGbFdNShjSxgkq/NloJ/sk2sfKcIZd
TxdrR7SOucNqHTHPQX02EqNLJZ/zjHRGLg1qyKSXa+baurNVq+pxLir3+GrTjcgbZ1OucudxlTs3
kcZ/qVbVTrXA6sIgcl1oyC+4aayn2/U5anN4NHvU2Ndnqr1qc3bWe1ZmLEQJt45kaLJuJ+uLXF8p
DvFaG4kNIIYBCs7U9eFKjWfUKtUgbsbrTtKiEQyvC9JT+BKu2//0YYQvfx6pnoRoll/M9TXV06+b
7w//8tfS63NsP62OXS/f/wP1vJ/+y/cD31/DrTEJRKFnwCHgpl9N602vXcX9ajs0rAHscUf0iRL8
r4v+x5rat3jcndTBau36XLXZL3V8zm2SmDnKilxurGpV4B1nGry+lGatt1u1+r73+jrXP8UdUWyj
nHQk9aj6e9c/r9auB//0itfX+uVf/OUp1+OmhCsF1EtjjcXS15+tWiw/1n7ZxCpGesg02ihsOdhY
7231Otq4LiwbN29oz9/ULgF0iILNOjS7HvLLpnrgf9yHcRpdfZ+JjTrOVOOFX17r/a/808d7WGXb
2qmt7//xjzeq/nf1LvDecpFSq+/vaj1GPdyY6Z+PXA9Xx4BrtU9DHfhyNKn8YWFXT1oX6sMbceMs
W8xcxUHLnGcp4Y4OeT/s0PcyyCuG4ZYmtnto11GavQ6EXDXkU9vXxftOwgjCDXAxgxvTOi68Pm6u
z3x/SfUials9/L5TbYsZ4aBeLpvRI3w2ximLkV5Q2hmprHc5WaRCs7t93RCW6hFUiSC/QaRZS9fd
WsjDGdxy3YZ7tIzP+tTu3Llug2ENk+x1ApTEOoCmss+PRY0lFzXSjnFZb0lVTmCTior4L59U4kVg
rlzX4rpAbbeukb/tHpnqg4TDNdKu4ydfjapSKnRbH33hFnZyQs7qjW5w/QdByh0HrXB9jkvySDfJ
ev+O1oXaiQdI2w5Ga20oYj4Za8p7jjgZ13vsnVECzccBYcZ5Whc9pqZTQr0QGVV3TtdZi1orhvaU
powZMEgLbEssRhdoMnGIJD5V9hcVQTOsU6LrQu1zRtJsTR35+ui1UHoXRCoq3Mpol3iba7je9Dr9
uDSety/U7dhbb8dq0eLqp7j8Rn+et6U+CbudeZvrB6PW1EI9kKP333ZDSHLkD1Qe8Xhx0C7eIVTX
xk5dmZe1/DCul+ZUraq9okzuZovwnnmMhzOUS59Bc8L7jWhf/XqwSr1TT1OPqDUbCLfJl0GFaPWH
/bmgQf7zpnpA7UtqQr00f7J31AYHZJYYEpzUKvl+aYiofdcH1Nq0flT+BJcHxdD371etXRfDeg6o
71ztU5udvhZ9rtvva0v/GBMWdsjeZwvrC6oH1JPV85LIvescSz8syvO33lgZG5Z4K1YLoLrPqltk
rCZ77bqjVuYj9Zg6NE5KEhnFTMbm9aDcTI5JgvpsYKrqL2i0gmnuhzOdSD54+KUMjnTJrBecwY4J
Rgy3ya1o/Mn+oha0+rYuZPzAFRMu7mi1V6hFX1CHIjzLQ1zQy/cLeE11//uFTF2O6K1Oe0kHE6Gy
N59zcjhppH4PdcKog/fvx2a/WKB3r9tqTR1j/jiQkJw8UCXI/xRr/02xloqp/S+rtcHn8XOS/Fyr
/f6UP4u1tvWbByHANqDAuVRK/6zUOuI3gzQPjLceYTIkX/yo1BrGb4apuwBIwTtaDvCmH2Rc3fvN
F74NiNoUrs4j/ysyrm7+lSBr+R51YpB0juFA2uUkXCu5f6H/+WSCEbD0LCRAzXzO+4B28LxJS/02
SzLCKmA1bORY3uhdb716i4jx/UNuzgr8wog4PiCD13cAZbB9Jsx4xIJLBuDWDvOudiMEAg6MHc0R
4Ua4pVtR7GXXncbeLPAy2WAjPK28mFn7kkjvIDrKR1annecMq5QI83GnOfq28zW5d/FgETgRaUE4
APWIxjaY9cn5HXEWLRhomaSp8gP1PO7ztHDkZi5HN8CIXe79oV0euNsRaupUyDpj+l6Z1z/WEXgs
mlG4XsY8Ix0m9W47wtOW1nmty3hn+O1zXU2B5YQS6RgR3hFq3amPggURMVER8N9LdyMns7rRrTQ/
cC7hu6OEsQ8xDu8IjMeyQijnfTuMX1vS1AiGtI5NSg+xkGN/HDXnS2fPb8zim7sxch+R2Mt7zJ0e
6UDVfsRV8TjbHTJWJBrMznxulmv04CjTnYWgBAZb+Ect6TY6mV8cJqRWgD5zuU96JMtgGjMSdQPD
7+e90NsymFIgYsPYw9iMbospJEXNrXd67lhnyCB/VNWY3Y+99lFLxENbGctTYeMC6LM2ei6R83Uu
Poe4tnC3NJEO7iontLEUf4y8R2K/xVeMAM4dgMx4F06pJGWu64J6WV5qpiVb2cXlUVZu/YBN599h
Yh3jLy0HdSIT4AAS1RcYGvW1JfLziVwsFqX0sHWeS1pjmQj7wGZWtY+nfGaQC9bM1lFa8ndjkES/
Cxs5lqRE7yF9JGPBgNTpV3JHkrC7c8aKdMIBbULJjbBdBvOh3lSOH73olUQdOcPqwqTzmGQoAhd0
vft86lGPkGEw9vod6SBoWRFc+FpXMPucttFYu0cPW8VGr91kRxzychn8EZ8tyCKtbe9QGx1jZPd7
B6YSc9j8qyuzz+6wtG/I07kfuR8Yk5J8ImGSLePvjK8w97acqj7it741K8CH81NrUb81+wrMHi7t
lyZH5l+aICbpX/rPP7Wk/gkn2Vg7ST+BkvnELbpMXIQ8TwjLsn9t8kjP8aJQyPLZRc64I0YMWXo8
Q6GPzVsThrsf2m9lFEf3+WXKgEIDBX3gzvl7JzRtlyWI+evZjDayb77afUkENR3bAE9+c5lRWDLp
vcXjmwK9w/afrwvqz9SgopnOjhz1c8rshsJhv9X61HzQU9KgEOqck+kLgidIc3J4azPNC9I8eahj
piUCtDPW/AJSZbgZgfa9GrLSb/iUyotmmARQRO4ZIMzWjOrpwSYGESuOcWzqMjk7kuJCVpKr6SbI
LBdXfhoFcoBclseiX7Sj5V1a+GL4chtG6P4EcdOTn1AaeA8o/hm7eUUgFvNb6fSXsTH0wOXiNptt
csTbWG/rMq2AMY8EUJs7uxDuvrNWjptZbXpvkoc4hS1g0qQm17XyUY4X2x7hyy6JK5Pyc0xkjqGf
uA/d5YLYSn22KbN19jE2xlORuFt9IMCukajb29T/yOzkK9HMlyw2w4u0Xld98bNtDSeQ3AK7NYFQ
kZkd4yp+6jzN2y7gHLfamCJI7CMRFH5/ZFBIYknZXErRNuRlathUGEhn6YLdwkE5VC73vTXiLMRt
vKPCbiCWT8aDH3tZkBArvPFjcnEHku0FhuEtMhFvJ2Ud1Hlm3fURuU0z6SAx+QDdwE96GeR8U2Pi
Bd7HHIxaiDdG/cnCYBcSwLMdcrAvtauh2DGzBC8wyJDFtuxnz+sDhlbzeZ7RFQ92ceSH/q1DRUL3
YaBbbvjJNvSyr2XctkGRNwBGxC7vOnHLebX1bMpCiPjgIza7OBXypudiYsilvB3HuTzMOkI0onEP
dbtk9xMOJ0p+D/RBym0Z2scpsZd9P9vy6MDZuVULt5QbWTMmnnlnpIZmkpBbu9z4Nl6XPCQqaPR+
N40kOghs9gdd0kfwjCwA/LnzZ7s9aiEjWJJCpyAVpr/FpJWdzdbejkYEGW6B9DwvLrenLLrEI3dH
w5MPSNu/9k08vg8L/0cEPd3mv1wGbEEnmYmHMJksMckz/F/gtkY0hGE0uCgo8sbGHa47G4O8GkzR
kBUgo54W32oes9ojx3T0yM3pfWhjUDDc5MSPBfJI5s8IfkBaQIXCvFUOH+BGyK3O7f00RNO3JRKA
7Qp0sFws+unS2jjrbLodpeYctUYSXyiZFmpdTzqICaLckx/h76N/XiYMdjZnshbN5KDgVb/4UZ7s
HfcY3yOvdPdG1Gz5yvVLleDVrUBM7AtD1/ZE9/3dCU2yXKPeQ3sEuqaS4QCeANBAY5TzNiovdTzV
B6gb0wbJE69PKh+mf2MHVdE3wi+kF0dBsRo9mhYkXTXlgekzt81d47YGLbkHqYQhyLTni+TPb+xO
g6LED+tiSugQncA/lfbUeysnt46d5mJpmrri0JlEUZulZt/Us/gwFPHvg0y+OFrkHw1ySNEErLp6
3NRDpO97e7ZvWnckOcchgdOvvb1r2SuQpRzPTQs8Q6YS7AX8Gsc3DIxm5nBIEKrDb+4sAulNouvn
QuzxaTAus7PoJon4erspHXcOVhkuANmxbfhGjWQMyDzIbjuMxDt81+W2ikaQjlH2jTm+c6znp0Qj
P8HCXLsVptY+GanoL3ntvJh4KKyquOild6SXUFz6xY0QCbEIpqH/41/fvJz1pPyZno5ulMGzKzyM
SDZy0l9o7WNNPku0NOFTG07+jrhL/yZ0pH+zdEYbCMv4IJsi0LRlehrsr+niz7eWfdCxS2/NZKk/
i9CEGZhnNGJyRsEGtRbwEABsMmO6YEjuKCg8aXObnidgbjDpvUcgpvMnr0Sl7PkifpJgW7eJL5Kj
1UEerdtib3vGsJU2cBnfawaSWovptoYdtDHdZjksyZRfjKj3N9QRwiP/xheHtu5NZ2fLfmqXfdea
t8P0WIYuWUuh026dsnc3WmeJJzvEjgCkkqZ2Iz5gZkCZhM5oNJduy0jQudjjvuOX85AWU7GrVseg
a7dkYfTa4V9/8NavyhA+eGud2+gO+hMXhcpfh2mEyrQNCbMuGY4LeNxUn+5qydXzo9Uv4QNCf5hS
FqzZyiMDsAPAAYK8apP+ImncbGdLS5+IOihjGwQdFbHDnGTQ4TL5QYTCviHbnV6iNfh3WidpSRMU
UHm6fUfrmTieOL9BJ5qdwipC9cklA5xl6wZowJgT4C67yWcze9GFfZ9n3qeGbOrzMsQxPd2wvEDF
oqks2ucuCtvdIvLowCj5hCEhPP/rzwhB7z+enZZrubpuGOQeWL9+SOjqkmaxxtXyrXPHxER8n+iP
7UKcchMP4sjf/OjQXaNHNfVn0S8T0xVyM+tBt07FwKVO8+3ymOF/ZOw7jZA8C4a1FoQW6UqE25mv
77oUNmPkEzDnlz3uw6Lhul06J/xAwznr0NbXKZA1YQVVe4mL4SJciW9A4ksfDa/cAJw8dE7hHxFY
fJnjwqa0MS8vLrSBZjL9ExbqGzhIyWUg80uXEN8bkS4HyYhxZ3iES4KHn+9yMgM3WTKIG+w2B03M
zHD8yjrXZEBfiJzGQYrp6DSXRBh52V0aAU3S0FgGZfI2aH1zSXrw732GNcYxI5IWYutFAAvcmtmC
/LglZ5uBBBeScxTRnkqTgvmVkQ2beBjHozEdLA3qft3qsNAlqaNdbX90iB07jsx19hMxvkSekMtr
VW0UjIWj7yh3wms+GbrAX+I7WqAxaHqAtZjsNahByJvz4nZscOPFOArayrlU0JiekkUctA6SQN3V
DiGSoQvTBx+Pbycfe3qhFwyM2GGyL8Y0dZ89nOpJh+WEPA8vKBgTjgzFH8hE+QZRf54KsMszvsSy
gNGg9411VHcgKy4fPC5Ql0qQoyS1e/gy3n1Ta5gmcZ+S2rQj8b29s+zxVAvNOa+pk5Vb6cRi0wbT
klV9qZ1l7JxE2UQfYPfaG2dOZlxA8blxlJRJvBUd0vAR238Gnh+4kjYz6wRvhj+53Q9D2R4w+Zc3
qec+dPK1MIr0vq6Z5Rj4Cg04ELgauPJExZHATPMGz+GmqIf+ZrTgTAKh+jsRq+5OwJI5SOwDpJYU
2YsJrijRYhAUUXWQbZ4Ap2LTI3QFMetXsyqqE3rWrwgwfKa9BlYRD2aVl/GxW7lxYbRENXrsnk1a
I4d4BiDrdrjh5ikSKJmF9+8yW91/GBj5psV0VPdsWxVsfpmReiXBO2021E8Y95LthMNmJ+3ePbdU
VO64KT0tDpd+uymtezfTno04BJhYk7abj1N9nMM63hLezoiC2d1k2ljOUmJokvCBVONHEC7li51s
HKNbHoWRxkFCmgfFhphEGa+1tqjBMTgPojxWhnzpoK0dRct9W11nAd5g7s7b8QRjhm8i6sd7LyPU
xxueBFnzLxEcEmjKHmT3MN0YetociG9saBsTVIkLQgJb8qYjI1yxozoDJqXS80M74phzNScMsHPG
2ykGEeNroHPy0T00WLRvtMXz7sK6IskW7MxGOjUopSwq7+3evNFmTAW1v5p+y6j/5Ep0HwjxXhy9
HvZ5BJW+nqBel/JxgHlJQaaKX82lroNsderl2pS+FOGzg7p9zyRIuwXblJ/AMuSnPvGJ3wm5uqFo
fkTWJm5DXyw7jGGXNISuMHoNlQ/bfGsdPSfw3MguTs04f4gtaAGzQC3Qu1+LKiqfol44pIbgXXQh
R21kFZS+OaKTZTgTofehcuO7Ozlg/7QZMj3ByN521BCwMgKUSmzuXEnZn8yMCd2kL4zm6YQe8nw4
lgz2QMgUIdmLQIfw8duATNOO8D6oXh08lDv89tQ1Ru1DMlQDgfcSSdWsc41zeqYZDDqqCuhnabwI
Edc3djWARgwBEocARPY9kVWJGQNyK0YHv4xPyDeBDxSTnYZTp667vQcJLch9qO7Yyd/iNMJxMQkT
aFILySki4L7KfeawLSzVFJwDn8PObrOvo53rz8i+s6NdmSvauGzvSfPdrMKIbTfWxdfVWSA7YLJV
O+8QJRqXCIDiCfQzYT5+eBNaRXaXgNyoUAW95rr9hYKNfluvW13tY7pYnuo6N2nbOsZLjs90H+mW
dXCSDwXpgPetaEG4xCbCpQbSIwHxJUX+wuMr9LMnz3Cp3VdMv63sj7AZvzi15zymHwwTpmjcjsth
CiCEVY+J9g1uBkkoTePdxDnGYAiS5nEeiAWjPea9WguoY6qImD/SHCvayLyL28AHbcXUxisuGSKq
A/VJgLbh/juBXkC1VSQv+WzIbTeV2N7t8lVGVX/s146VFC+YJhnyEHmMHKgI6ua2W6LqskS2dyA+
6ptOHvbNXBjk06xCPAjbh0iPkzuBHe1xjLoTQhznEFlayeVVzh+ykNOOwVEcd8vHepo5eTKk7IUN
GmzmKn4pCCgIrPKTnKD5W47rBrhnL/SIqwd3qpaNNkz5g7SaZ7T7iLX8WiOCws9vl74eNn5IeXJI
JsZkWjufoz59KxNShzzGUFuwvcWxKEH1lNEQb2xDB3Kou/V2HAc8g7ak5gD2WDjGXRxJfzdhxEQG
E+O1dHPnaA3wFLpEPyRR570EJWOjJ0YrJ9w1JOJY8WsadtpeRkGedk2AnCWlDAai1pHzGjxL2kAP
TSAoAI7iYgDJbaY6pGF5IG6j2ouujXd5GSegi5rwYbIpnAKwy4mtGLodVs4QV2HR8EElEeSqESp5
mxhcdcZh19XjM7rPnKiFeTqaw4z+Doq9GjbPNnxj2ZyYvD8v4ZzhRPKJXNNm4y7BR+XPR9mnX/GI
5AeRe+KCABATNdm4NCtjnCot2UZzeNHGerkbhwytjwRIMlgWg1mhe1ABzU9u6QZ6235CtmMEopin
k68zSMhIRdhmiTsSPlT/vlAs3guzgGjrjU/0EHw+NP+BH0uDBqof70ixbqk1mX/kdQTdZ9LnN2su
76OGDAJEX1zTrKx5yhoHs9oH3W/Ljx618x2hCpho4r4NHMbu73fK/3SW/k1niQ6OyfTo//6//3qv
tvyDD+Du78Pnb59/7ix9f8qfnSViF6m7OGCdmC44wqe582dzyWBO8afuH7MA0y4iWC36RkJFhbVV
v1oCTJuHbIe9nmXAySX7+M//5nsJuP1l++foPN1egx7/Mq926LO4zloFMn3HcNfO2c9V+LjD9lU2
0kQzMWzSobH3LtIMxsnVsImwMW8TGJAo6MRGxp/7fuHmkMX2panX3AGjeQ2pxW4Ge41W1sJjiTF/
DzZVak3FXGO9kTY16j2jIRtWJ02aoPs4HNs9wYb6Fp0opI+2Og3aEuS9zghmcl+bIpz3fhqKra+X
D2Fb2UcdEEYWtbfDTKmqst3d0sAbK5cktZgznlszBrOaMlLsp/rS2NaLZ0b6se5DsjAakj0El7I1
neQkUM2ddYlflv5ri9O+eaHp8KHJRfVm+uPBLKc73wvbk48KCNzIOG2FlqIYter7mH7WZrabfG9H
+ldX8+kZhRSOktHVscpZ51z0xYPG3dnV43HnG7130zuMmUSaP2KC5JLOlao0xFvvwkvWlxvfzoMq
jOQnLigPiZhvFxnHO4x1dGqo9RAzghGhiVYe/vKYjZ/scK056RgN62UEG7LoT35EboV6hhN1QPAc
EsmZ6yU7CsbAGWIyNtwWoAoFnnzbpKA5w+zBXgjK7Ghh7NG5jwnB2blxqGqKoK38o+/1c1MJqkNd
K4m6Kg8LLTnyor45GvkI9K+2eWw6N2MG0xxeLnMrJM32/SigZJXgjWrg3jWGu53lj38Al/00ARgM
NFpsUZq4O78ELIXcFDJoEu+aFGIgzMj2tITWwSZ5iqEkfDfXRZDJaGgbj4a1zQHLkNfTuRsE1GWL
SLXzSF7sC4z3LrROswMtlC4gogYNWHUDp8ycG1i6jX/r5LPYaG6GVh1J+HZAI/EQpRDO82xoMIVi
ccdy+tKFO5kzLoOkRRbkOPA78OaeZA6KvTvXyLm71oIYh6q7uM/UdiMsoCvHqf/DbobwFhXGlzKx
qKuJcjgYKca83ItHlPNY0yyGYhHeej6e8GYRfnWSI9IgLcIDPQzmnQmOcCwi5gvICKplNN8yWqsI
J4KksTMgZCuXxDdvUjRT1KitZacTJEqcRvTqOzQ4/NrktKWDugsLcWfEE72p1ij2oT4NtxRmgRX0
PtY7BD8DHO2dU5t5IMz85IzcJcK28R74rwPIffzmx9wmvi0i0Cor36oEB6VXVRCBzBdgWv2nui+h
DZWvQmgorobcDlCqU16ZbsBARTeNrsnTHDfuYUxCAkn0cfmAJbnZ2FGjfdZMUPsjnsRcALCmQePC
6hkCXdP+P3vntdy4smTRL0IEvHkF6ClvW3pBtLrVcIT3+PpZVbz3UFdzzkzM+0R3IApWIAgCVZm5
99pnaKBukFOP2xCR7MZN8lcd68brXHfLVSVJA05qbU90GG/c3L2KTT3ficdVUQe50ayjaFHe1JN2
3alu/1n3VXnlqOHV4paoWlMqB2N89o8UrFP0hEf7SlW68hr6q7oFw/VGJwxj2DqZ1uPU4j/fZtRZ
u53BUNo2VwtGa7fClwXvRLw7Eiq6rw1wydR+oFsl9D2siAQPa6tt9VU8lP26tmN9FTaFs6ZjNviq
ZlHxNGAgkOYjQoMwfOk6M33q85L6YYqIB6y7gwxEFkQlZdtGZL/5nN1scCVATADW0heyyfkVHVz7
PDmlKQ5A4b51BLWer5y8O75thOBuPWP6pI7GegQ3amIq2sFdn4djX0wrdAOUFar2+6yQ13YjIt0V
6pHUDHE60zxlJT2S5cQQpbgk6KiFuczLVmHYlEKHLo6d5/X0nijlF/Ny/WX2vKVc6DQeR5KrvjTl
qsnC2rGdNAwdOYTcRC7/dsTeoDDcyPRnDMxcUROnUR3pLVLkIKogz02lpBmLedmSG8nJZZ/MEUoW
uZpwF0WUl1WXfS7L5N5yBWWnFCL1lD3iaMAgTS78+zNQ5HnJDc5/Th7lS/O8m/wr56bhpUd+7id8
a/598l8OfTkxufq8Ri78Mv/tc8rVE0qNYHKaJrgc97Jd2wyPs0Xs4PufOn/Ay0e/7CJb3zeXC798
un8+s/OeXw4vL4ETCdnK5QyratAZp0Isa3SFKy2PLyemXbcqDpR/feFyJ7lKLpStyjP31clqtjwC
3yJr0M87nLeaTBvY3uDnpGVWdtZRvtnoIaZsZUFsLcJC142TfoOD4n2uaKQuZzQjKUDbJZgKl9tF
Lr2s6lBnbfE5OnxbLmctsbM8wmXt+SgtKGQCXJcjhgz00wohzQQD5jiq61S4fcPUo+5ONpWamsXz
/JwQyYiJBay+LCzCjIRw+XreRK6Q+4XxrG0mdbwNs8TjOYAh0CHKvVLDEGTh0U8V8Mn1IM9QbSql
c7Il1WoGkU7MXk/pSs+xn19uEi+coD/ze5c/0Uo+Cir9Ru90nV9keWy8hddVxndGH7igDsYL2nb4
dNpPnuQkQRFfnIAxYlTuoDhbxGQWOgE5wfah/NvZy3ZyN74NnLkHsFWO0++mqTpObevszQojG3X6
KERtatO0VBh7C57NpjG+hbn9WIa85hO7FYApnh1SJSXFXHK2njqG1l2xm8etQRfn4J56+wAp3D6Q
GoXFMoGP7KNoPMhJK1q4KRFxyfMh2pllxIWhApFxMebSoiVnq27RtoNb7pXJjo9yMpbYHkczb/Ny
0JTS5w1cHNuTTXWL+Eql7EVOnIVYyxg6u0HUmU5/TfpE+VNpJIEI7JUlA3yKIe3JvmvGNjnOxqIj
CgT+NVXuyj7hwHWaMl+xlmKPTwiycTKR2Gfa+EAMC53NzkibFfgi4+CAvzkokdJAikjVlfQVTxs9
pwdNetIe6jdy29cNPRJeZ3xVmDTkmjnv4yo+6WsjI7ZtC2nLGNvhXjXWltCbkBHSoFkwUh0r+sYu
XT8p8REioLP2x7ZWDYUTu1gsn3TCECdR2VwwboGb1+u8sZR/tTwb/SVjguuhMgY8xvkOuLPrbodQ
+RTQAZgDef0d8SWMhL33EBel4EkVZfVnGVR4MnYUB49bqX2SYpmzf/soyrHl/Gkp6BrQzZNKI13o
Kqw6pCSEMlGUxgm+jp2oVfVIwH2ZRHPszoGRmzejUmgbmBOINmB4sfdMnD9Q9XnYpTFQu79Egxc1
4bdlMxCRVTxh2+yKp6GHMwV9xk1LL/CExx/6AKkG+jJvO3GyZnxGGCQRD5dvVtRSdiU/MrX1qZ8v
I45G4p6SH0/ecLksZT5/D2KNG+7N2FH3UpQpP7BsXSZyWZeRBx9d40f4l78940cUNJ2O+OViek/5
+uAPXVtTIcLdI28h2bpM5DWQs7xN6K6m2JOIAnjphR79pzW6nMV1422MyA8Ws3rXJaNFbbxQp52b
hgmuY6CiMqBECb059cSHiyLt22zZ4hRpROGWnFLDwwz912UyC9N9ORvpbr3ltji4o0GKgtTFZ6fO
zboQ3uBygv9QheUh31db1+HONDFYAxoNo91cXxgLUtgqr6RcdpntTsWh1RttH1qmve0tG79joJn4
kuk43jjN0e5t3Z8oA1ilI+a92C4LI27eefIDmfykMYFqYWaDOCykb74WYbupE9/il4W8FHuhTWo2
FDjrt26ItkofHBtZvalTLKdD1o1V3PyM9CpK0qdx7BLMM6vTWmvATMqT7cFfiiA1D3RXt8+a3fNP
QcG4uxhAGS3U64/U2Rx7IrkNxqbkGChs74w820zx6Umqcc/ftJAdX24GBxugg/lYTAVAnzBSV5MY
G5mnn7gxGwevKayjIyYYnG2UussCq2ybQyffat6YUEcWFAKaYQt8Bhm7zRD3L70Aa0QCsUFIOvTr
QUTodc0iHQmKYxFQjk7gOZy2uq8z9LHmArqDziEQD4HzmGvAHo1AfKAZO8FzLYGwLtT4xGqyw9xw
b6R6z4BgFAkxHhadYIaYoVA2y3ktLIU3O69aT8BGCoEdoc64Fmzn9qD+JXtzdIORaq+8GBjbFxBM
Tjl2+k7r3blpw2+paZ5Gm2ICyjPPRzdLFp+y0F3JvzMu+IDU6lUONyVyAKjkkFS0DrWwbZervEW2
fxE9xQLBksBiqSSVRWqZzvomAW1p2u4p7nnWLEv0HAqwSyoQL635sZgYyOltpB2x2nEEDGYSzBvY
Ms+WAMVEeRH6/alDcZcteJOIC4I3WbvtM/2KbLFwlxzXKtRBX/kTCxpNDJZGayOIv4BqQkGsGVwb
fTwJwUg8KeWkkIibVv00BfPGbRAvtuqji2nzjmhpiUICE1bUJmICRKZDDQFDxxY0HQeqDvahWAHE
PcLLpFojFOz88wb8evcZXB7B5+lSFFiDGq4Gwe5RBcVHfrZYkH1U6qF8zIpA1ojJkKNJGgiykG3h
MTMvr9i+vUTokxhsww1CscnlsbOXLrZP6zlDU2I4yXydkipfGWST3I63g7w6uRT/4QIgzDpLzBNH
nBykxFK2XIlOuiz0hBaTWD6gQhVDVrGxLn5csnWZyM3sy75yXh4V5Ge8rfAzkBt/2U42VR12iGXb
f877ymV5Ou4TKocwmfqVqTkE3tMJ0UPZRZi7m8qqtdJHFJnLtbdo2cPchNhojQ+YBgvadUHpniNC
aMq8MUKj9SN18q3Z+4jG/GWpZryHT5Sa9dMAsHmhxm9ZajuY7Oo16inXdAXOBN+fJobv0xQRqUFj
gOIMrGCk/u9XSDkNfiTee5mHJLxmYkrhgCLebHuKEExikooKp2sUxK4FdJeWbifKXt5bwfTqBN3L
ESi5UBC/CsH+coCALYIGphP72hFi6jfaACssU45y/SgoYrbgiUFNCB9BszzbE6wxM8YnLhH8sTqq
WpigMMlEyOVnDKaMqhRARoJchsbU2ncLNDO5ssXIY4Jz1griWS/YZ6mgoDXg0ORRuWrc6ollXnuC
mgb3lW6W+HOUer7Fgq02CsqaJXhruSCvqT39etjMgHC85a0WfLZCkNqwXVxeRuBt8kPMHSbslOoY
V5VgvDH64QdBf/3OtSHAtYIFFwoqnCP4cL0gxcmzXYgpLIIilwuenINCYKsJxpwFbE6eFSUdE4WX
tn4cBZPOEnS689WJINYlgl03CIpdIXh28pAzJmTDZOkvs6DelYJ/l7Xd+IYrzXnPuMR4jXop49BK
ch4IPXlEVVD1csHX0wVpj/z8GJjiymhg+FzB4yMyWO7xdc4pBoPWB0xCfnZTcPwSQfQbBNsvAfIn
DzhWVh6QOuxu4rmyb8oSKqA8RQtQoC6IgbjMn9atoAhqwm9brlTbo0fd7vsimIOZoA/qgkMIGelK
HnWBehLIW6wX3EJ528kdTaCGRKP1B1NwDim09Vby9AuMgDtBQ0xwMif5PW3mGlJi7MBMTCMCrJ6g
YRY9Ij9BVpwEY5GBcgSPEdPBaMKBTm4BVmJv2UqKPgCbZVMQGyvBbgSEoPEbhAuZTOY2FIRH6l+9
dSyoj7GIjmpYFHtIUc7HyZF4TYIWSW9LX6eR4UKhgiU5dy6hTXEcC9BkSnnk24nU5lpxSPFNBjzK
RpAp5RYRsMpIUCtb6mrXWQXJkoGBdkuYmNJz8XkaUl2tIF9GkoEpaJiO4GKqgpApjwG7hGG75b7j
d0EqsoKoWQi25klQNuUWPSZ6QHXbn24LizM9mWDUBZ/TCqmTln9l4hkgGJ4ngfukFMa4agXh02lh
fcpDeMPOFhRQuYEqyKCOYIR2ghbKKyI8b+WMfiWIokMPW9QTlNFM8EYXG/LoKBikp3+dkGCTTuZI
iT3O/9cnQS7NmlH7IK55Pp8aumkvOKehIJ6iaetXtaCg5spRno+2wEeF1d3dVAMotF7QU0PJUTVf
5QbYoczkHWtYqxRSXZkisY0Xr3pTktwlxEyYWuJhRRRVHSG3OhEMV1XQXHPBdV3QrfqDBlu3Bfp6
sqG/4v+pBCdUORT7WeWx4Bxhq8OLVbro4Xw0L36syCC/hIIuSzYrOzqCOMvN5HGvQ6F1+bLkppkg
1OaCVWsJam0p+LWGINmWgmkrNynA3BaCd2sK8m0lGLg6FVrHDL/stS4IuSqoXLkpv56nXlB0Ca1k
KFxK71ALxu4oaLu14O4aVD2Z4hMbgslrU9B5rwlOL50nZbvYRvroCIovaqbmN2auK9WD8JsK1m9E
UYog/zowgDtJAxZcYAq0b+TlQfj1AsA3eTEFRXgCs3XQBVl4amEM64I2vJivcstFcIj7QdPu0exg
YCgoxTiNHyfBLR4FwVhuNgM1LgXdWEmrdjX0HR6Ngn089Qim+hAvyAUwsvwsXuX9UAeYyY6gJy+C
o5wJorLmIDpOCNv80oZreYFqRnJ42i3N/SCYzPjqzNsui6jIFsRmuUlIpZZLuuo9VHlWUy8+Xjs6
rOfQhPpsJW33QxMgaHENidTh2Q4juhO0aEdwo8EVlHusZ917e6FWIq7AYvdI05GZKW8YZYerUZRV
FBY8akuQqelEdh+5ez8LZvUk6NWD4FiT9tYPlWBbgxLuX5txvpbHigFgK7gqP5FfgCwwQcfGfFDh
tkWbxllbvwYg2pOAcHuCq73YELaFWc4tsgiVKCLnIydythd0bldwujXxaJK7if3lFpS+yITv/+fG
/5fcuIHqkdzxP+fGn7uf8dfM+L92+HdmXLjgWSgaKSSRwssvmXGRNLdVtJWaioZJFSnsL4lyeBS2
SyodKTXCzL9kl4ZDolxVDdXSHIsMum79XxLlOkaJ3xLllF0Y5P9N2N4m+glhCPg1UV7WJcqd2Z2v
bU0hPpVJSzERaPjStJ0eLyIpez43nW8bmKctMkqn34xtBp++dJa7JMYhvPXKbls4yCHs0XsZSmvc
9KV5Fc11gncpPEtqW3ZN717xBBsZVkKzULTlD6CqBNbu0iC9mBN+KRkshUaxobktMT2nCAVSo8/b
1IluiPb0hzFO32Jl+QGUwvFP4ZjsKlOMUEdolHlfb3KHZ6hnEk2gxD+DnIkICw0QMRX5SdzcK8pb
2SQw7i6Psmnmy2k4ukuJ16iw+IgVYcQmVzG4rg/nS/HlMHLVl6skt5ILVdvdJi3x0h6mPK6Zwq1J
yxhx/ZDNENXnxjTjJ0uskIvkJBOhRFU4RPzdMnPsSPfINRQv/7tpSkMkuadcJXe/zMpllz9TyB3l
/H9r/s9/XR7oclwGstZ+Ft4gWDFUB1UksmRrELOydVnRioj8ZVa2Iry6McYSW192uRxG7iJngVrF
SFvxO/m7jTVpnPL9iOelcnfwDfwd2UwculSUE8uZb+d0+XvyWN/+lJyNxU2hCAeYy77V2SBGfL5Y
uMYUQuh29k08+/pJA8AvZovSC9DOMfuJmnJ7dlSUY+aL96Lc5HyMf3QO/LL67AfZizjNuSl3+nY4
OfvPq7+fZdSFWDqJUZrvnaBIpsLpIBOBVLklYgfiod4ozL46DeaMnGcI9q+N5OZydlHi9DA+yF3l
gsuRGORwEDl/kkYUf03khoX0Cbrs4yq97feCxNxgg2QIa6ROWiNZl2YvvJNy4aIk10/CWamSHkvC
bcmSvkvCgWlUSPpn5n1uWdb+kqItkvbKEQ5OWBbPO3QvON0KxyhJYD43NRGdsKQrlCqj4bIpl8ad
czSFe5SckxO5o9zuMvvlkHKhXC03vOwnl4WIBYIyLeINFXO4QAxwTYe5RkgaNselJ4QI7MP0bQhB
ALe694t72dngjIwONmfSyhBpa0W1X0NeqBeWDsKUz3RCe1cs6iqb65vFrJ9KdELETwV3WkZAbaqj
8paciHAmvMS+L8BXuaywQR0j2B7O2QGEL8UCZjLlwd4Yr2ZaQ+VBk7OLm9rYSpolUbHpcKK0ekNs
6SnJpzFH0tFCmxjCJ8+27tsEaW0ljEI6bNL9ZKyTlZzNCQOaHZ9CH/oULUK2oD0dRUG5q5XYjqf9
2TBQZsGIGXrbyCMSltTjXutfLGP4abi9tsnbqAZX11dHr22yAHN83hCqEW4oin4MT25gV726g6P0
LxM0S4ExKe3QWrcxd47eY/vNM9pNmpjoEtrTc6ZFPLzbSiRWZYLishCRya0xUml6SXxdMhOXZc2s
aBuRcpERdDmhZBWVQaHtyQVRTBvjv0ta67am/mtrN0hRlUrYC87wFwI7ovxGwem8aPo73RvG841o
iDv2cvvJllxWnxooqYNJ1M9BBFNCK0Wx2h4kUxoxGFUOl3nZqvWePAE503kH0mWlOMN0oJhcfMNG
RTEtpKl1IudjzAVJ/5KxJ6swBIXpdGQMoBKsZpU0de+ORKikYcO52WGT1Lf6HkegTTg25iFqXCKm
FTaqMAB8Ny4w+C8pn5OTGvXtSArZ7lP30Am8VGss5ipx0XKXnRGRjV4MRrsIpTIST5DdAvwZ4O0M
hLgpHU838yNF2ka8x9T83Y23sCzBlCKcXV5OO+VPCZLdWNVkC3WqJILsd5L62V0ybEFW9DnHIoC+
m/sf619GdUNdsonTQbxCJTCA6lw7Q7LWW4rrYqordoUbJMtNpN5pwCrM37iCI0ri0GkTIKBllAJ8
p3sZqSCDGxz/zI0rvFiK08Gdjli6oPWKixVyVrv8Ec/7fPnUCVtYDNnjA5JmTHMHm8o+bNz9kSyT
O2xG89k2d6a1NwD7RK/OJ1G42Xq2vDXlPI1GeeF1ab/ExrY+XYXx2sX4cj6a2VURXzfqvlIZXK6Q
olKxBph+oa6x71YVEgIup674LQ8cjJhOxFXqoKc62g0Mykf+TFXrO3rhj/2PBn3VsuaIYXWLXUwO
VhZnpv5qdh+KEzYFr7mCg3t0V3W/7WHbHNwjfhU1Us9hixUdLDGHaMZpHysWHPmd2R+wMoiyB0Ls
vRmE6k2EL5C7a3OU0zvj50hWsSi36NOqbI92Im+x3KLE7obUZIvWSpBunxLjhQFjfjeT2Nbpo+I0
7nd/wB+pP5oXVyHxujP+pLav0V+71a7zFjDFLrTWdozoBVXY9rQEw0t6nLz1eAunUXvurjFTgMTW
BVm4QQefdfvZ3k/GlpgkqQSr+YSgspyOUXntZoGWUB4JXvvK1T/ShX7kYWl6v12uwDiWMKVsLBq2
8XJonLusP4LpHpZD7xoCBwf5508ZMU6/jriPjpUnrne6wAzdIuM92eQd8FZ1LExPVgq36RTDeUZC
v7b5AvGIqI7WH36zpvU7XrCkIDuONf1B+1M290W2r5bAUMUF4zopdeqT9+Pu1J1d7e5TBfupALiR
jccHTlLvZX+0piCZoJxtkO4oQmUSFOl10q8LjxrYAEqF2u20aaVeVQ+ITTTzyTsdFnVnxqt2n3e7
sIGhuXHK42lZU5baUII4LhQNrCqqDFvfvFqy2V9P79Nz3PgpGer1ybrv9P0YK0R/rqxuM6ebacvH
jAAlU3Ta4+eyHG2gHp/puy0I9ZM/tltdXY36w5hfOfZGfdKVlUlJXXGdOLfJDwsM7bK1h4Nm0wMP
8jePWCw/BUCTouKSTE/ysEywNcySgOBdk+7VpAqimFLFjdn7zhyc8tU4HnVCvkhcNLJQB9qk62cj
gE/SKVdp89Hl24yqyFR76t3b7kR56A4g+QJb+HeV+94zbhnWGtYq8X2Av7ybPT+Egh1CttqMb1Tk
2aAzgaAVmyrfMiwqf4hIKA/OykfiodYrjtIq2zSGPLTimt9wMzvX3o1xzLcFsknojhve427vkxbA
eAEiDrVTAWeSwFYq10P3zMBJeGAc+x+W8aPucYVYd7v+Qf8dGuusodyekQY8PVC97k1TITehwHLr
5lc6xYSGT9nHc/WKAsVMtoZ3PAFmWofqptQfqSTuiFDyKAbxNYxXtrqJP/rkZvFwv9wrP3Fa9usO
bR31gckNoo5G9500SJ6L1/waK7Nb80lZd8tDnGwWB1nau2HcohvuSyJsBX24NaZyQw198lqbrhTz
uhEFj35ePc/lRkjMlaN3uqfyYsqC/B6HYc3cKaqPA84MxOjOe4Wn4P0qX5zjydxhsLNuHiEtEpOO
7pdjRtZKW0+vXhuAS1RhMGRrMINIVaD2pj9A89kLGirdJxTWnnjXBejrvHhFja9CL5hfH8qUJyTm
/QKPhbIZgH84u//01Kuu4cUQENAzoNsDN0d/l5LHhSqMwvPxqY+f5uXgEqfuOog1hx5YnL0t+sco
/TPObwNl14wnURK/5i02gd21Ht0O5DZVZtSNMVAxsj25D+oCE2KXhYTrAcusMFSt1FVS/xyrK005
ttmWK5TxKiT7V5NUIentk2MSlhiIe2hr/vDb/clZ3sY/EvPI0bMjA5rYoE4DBzI/fsLdZzs+AHvU
UHR2a1jJp57c/BYYZo1exe8+NMeHttFssWZ5Eg4wgX3AwsNPN07AT/2XhWf2azWv7LtsjXDl3sg2
AIFXxXG+s5u18R4ih0IRGuCQgLpsnQHi+F3xOHiJntIkUB+dmzFdc+ZawI8hfkVED1kN6W/0bN65
v8HOX0fXn81rT777Ju182GsNZY5wWrljmVHWStD51gNeagFynYBr6pNY9uON9fDL/6zW/a92Y6/2
mNLrd8ZNsdPvZh4KdACezVH8YorX9FU1fA1g0Kv1MISkQn2sdqdqHT7ZsOardQwDkmJ2JMvD3u5W
2dYoV+Fd6KwH/fmUbNx024FtD0FG+pbjRxgbrTy6UCXFJDAE1nuinnm8i8E5vbfb6jbB98lXVSov
HhgulX4RLtTqbuZ1cjBXQ0BVK9LEBgxTcbMcUKFhvvTh+XUgOL7rXt9or3uzX43vIfjGq3kd7RwK
tW6UX+oLjnsDMuef1Hyt80N5b+3ye/U5OmTXHvAjtLGAkdObAQOK53KLRBnZ7L37pggvb197zbN1
XQbLh8NZrzNODeke6Bs0nUFM3DYKWIaNxCq5bzMcJhC9+taryi+MMFHmq8/akx4Fw6P+Qn5xVWyG
O+tqiv3hLjvagYH5kb+hWN7kogXWFbmNm+Gu2Yfbd8rMlqvlqr4xNlQdRDtyrFdALK/5eefgtFpm
qVRuKITnneFvFjoIc/HIFhSq+4x0rqxN/IZwbeCDk6Y/hIf39ici6BuKiqlb29L7uNIPxRW6pGUD
ryTIAmV9WuF+4Pd+eh0Guc8mKzIgG2+jB+ldt8c/v3rKbqon5UfyMK36n+mT56dPjq/+qV+obdtb
fkWBpt+9Ra8IU62V94Q0xYZPnK6Y5p2Pgf2Gt8YrTzJuHa4w2pOTylOWO1YA/8Dn3i0PzRVZvGqf
3Sg7a+VcWU9U9K/wX956d1g6bJw30h9Y98TXdhMsb32gByCsA55QaoCc0H5TjF0ZuLxc3nI+1Tba
0inZn47cDi/pU3c1/gH4uB2u6p8AxEsiXz/UPz/ym+QBH6s/8VvxGx8hrgTPGOtoHftrTwlwaOP5
+dhfF3qw6d/h/9zbSCl4tvgtP6rEf1I/ixUbqlMwP2s+TO0n76N/B0tlrrNjfZ/v3J/mc/M23/Ag
5AFp/mze0l9mMCK4X02P2TE76s/Uld/V9+ZztobN7atb/ZppAECKP/BRQbffogAOihWxQuvK2eFl
fYh/iJtupwC9F4830u084ep3k+Z1QupdnEl+r+2KW16Jh/qTe7V8PhX+fjmmm/Z5OUY8Y7rXMluX
17ydsk9533ev6S2uNvyf+BWtpmPO95WucIvo7IOBhKYMKoQImFYyJv0EHdK9CicJ3m79Cn2JyxiF
S2MiOgeURzLLxyZr+lg+0kclDHBVCEdfGzaa6pvzFkVD5/IzUT4AMZH9CazNtMc+il/LnX2IdtN+
4guZb6bfzVvNCNQ3NtzvxdNIl/xXZPtzUL4ot8tG20Q7fO77VNtRL6q+jMaPbKvuo32yx/ULzVO9
WdbGATDwNQbca+ch/5zp2rWr2PudzQGqJ2T0vjfdZa+u49veJr6fH9Stc7tc9fN9dt0c6VJY+Nq1
vvpWBt562IV3n6hDudQAT6iPhUREV/mQ3ib3y+skH4DyKYG+m4cKtrvtc/kZ+Vx9Prn10bMj8sbC
L3l+8Br8GDEvCsyXbl+spj02t+7P7hYL2I/8tFaUYHzwssD9Sat5I3l/NdxiFcdZL1fQGdqHoQt6
iqBqf3h0XtXn5jargmzZ5veif/CufdTvnCIFaIm1qj+H+Wp55YU4fCx8jVQpFuJhzIONLsJ43fJY
mtcKUEUfT6f1x7Cjh8dY8wElxwq5Ls8K4Jnr5pZnKa/J9wU3hnnbPp9ueeSdbsdrrivEuQABL2BW
X7vVD0jVfbpAgfau7k8Upl55a3fPD9+sWFit6xXOeTxuQDLeqlvyoLuuW1lP0WuzwZH7QGFDzGPs
Jdp9xKtqjedTzDtturevBr/khZfect5TvdZ4SKrBtGE09gr9N/pwfi9vVBhYv7U369bl3Q2Z7aZ4
rY72vjvGbeBhj7MenXUPJQ5M2h3dQeIw3LTP087g8dzs8aFfYbf76G7rLT1Ujry9c1fWA32K8RMh
SP0eHYZjuV12/efAc2KX75B/BtoOW7XH5B7e3LHYjA8k+wPtlWIhfq2TstKfB36Z9/xmwxdii3yB
5qdB+ViyVl/mn/PP6q55yh4gyl4VPAWdX95t/ISH/W0DyXYfHuxtfuPeU2++St8+0pXyMB0xf9sY
O/HPnvwYa6EmsF/0n6c7xVrjPjSeqCWBeRgoP/AtNTAEoQsV4Ebxw42vedOoL+jNqYWgX3ywD9ka
RzzCu3vGC/fpBjwzCZTCx/dA80+kUf1y3E9P0cHcQ98q8OV314vzSUVE4Eb3mT3zLeLT5jx1T563
ig429xHZ26fywXvlJD6iLR38NB02slQ3w3fPR+loMDZifCTDbooolypFlZScnJe1oW+I2kUZdJIV
wrIlkQmydY5GuVq/Kcf0nlEIYVxZJCsnMhJ1mZWtSLr1j4YZyCiUPB9XPaGS8Sqkw9pjNi7TPo5G
rA3Gam9U0MY76ta1kb7gkBxb5X0gmKMtJHhPw7pGFrSb4Z1inMU14vQRY+40kAY7VY1udWLyWyoa
GQCLCUMXG4eQvayKlZgW2Wpbo9ktxgiajJRBm4qovoR9EACitk82s05NeAvgb2ifkGMWMTLLxCWC
6T5HbpOvlwiLqbEoHsqltoAgiELXJSWfNBv1XWMSG0yosjtoYtEkjI/jmPLTbs4+tM4m+qKrfhrT
o66miATVRDF6QiCCQpprimzoBomyXqJagpOSqoBKkCn4XVgl22kpbyiI5IFbK7cEancoxE88ODkn
IzJQlZWv04CRaJ9hryfrhM/QFdnsJ5uQRmJWPE1FSFcGemVcV7ZQDpCsG+v6mIc4m1yqgv+uUrhS
4OQ0cbSJCoC0ZzaErBIe/rNUGK8ciKEjIzAZB5WTSlHAuMqmHYb3XZ8PGxmXPcdqdcqEGK/hMY0X
G+402CzjhCR0EZPURfzVwqCc6nixTE6+zc5iO7lbJuUVOUILzaVA124/M7X9VCcXJgiKjExoMxRq
5n3g85jEUmMPnfbUCQaLJC8AwGkOtWZM2xTBRx7i/Rqh/xBKkFqAjyqRtZkEwUi2MqQji9CQpMtE
0ZldaOtQCFXyuncGXDb6275utM0g6nMXvaoPNVF1vg37xdHdfn+ekytgoDmrJCJm/2Wh3O88L5vD
tPYKpzoaCzFXiwe+DsjlgJKX+HFrWTG5MdmWi+WkIFd5OInJZfaytsYOaqohKsvNLsvPRzH6hnL/
yyp7LO7dHkJZWTtGMKiJFgyzal0nHllQX2/njCjD4IdCY9QJfVoohEqKiQLJ06a3UmiSqFPZX9bJ
ViQkX66UjMkdDClykqvkBIAoXxrGKCWmdmgB5EZyJ6LXCKc0mUYUf2+SwrTzoS5Lz/NyB7mrPGgq
ZXCyeTneeUu58LL7ZZ/z4b9vPgkFWdMMYHlEOvOvzy3/IAXrTTAKFdrlMJftvp/Zl/lvxzmvufzp
WmjldERz5xXykOem3PHLpzs35Z7h5Rp/+UtfDn3+gJ7Q+GGHgtpPfH/ygHJyOfHLCrnMkUJCufDL
X75s/u3DyA3/2xlc/sTyvnTmMzXKb9IRvRAPf+mYLiffln2b/btNyAEQ1/p2GE0mrS6by9ZlG3nY
srYZgV22uaz+u2Xf/4w8xLfDnrdxjOWhAyi06UX2E2gWirAoncttjQefdMKnhhXOj1j7bRaaMslF
6Qwv17gyiyo3Pzfl0pJYE4WyWLb8zSHkFnJyOYyc/XI2/7jftxP7x8PI7S5/SR7vsmwSWbD/rz3C
EKeb/5faI4SEGuU6/1x7tP/9M/4POOe/9vh38ZEGaNM0+KehMrdxeL/YcmgOzu4GxhnU/LgO7h//
Lj2iXgnfasw5PGpiPF27OL6D7QSw6VGyZAgjMYzi/y+lR3jEf/clE4dQOS8PD0xToyb9P0uPMi2s
e4u08402p8MuK0r0dUm072XPoUpOBpnTWEf9ICZVQjjMjmKqNEm/nrSk1deyKSdpS9itTVsqTmXH
RUyoNUBzKuVNYrbEJ5Q+3inGBoH+pyEkU3JC9wM5qsCBfFmmFPk2IrFeyC6WZD/Ich7Z0iUxzGxc
Ar5OyDBGdEGrcxdUNMMaaSHeHFTql69U/DfUDtG1q0Unj3qgnV3Gd6Hp8cbv6psJbc/Wi8kH4ItP
TFQSUUyhDcPoe9x0bn4d06ssRPdS83LGL12vrnqgyn7lOXtezR8ePljYCcHJiEV/VTI6FIo0N7Xe
MrJhUdMVwBgpX0ZUVVcPs+j4Kg7nFNEX7mdv7+g2Izq13Bv6ohE2s7DTEkVe0+LRm5bNVnasdcFu
McjqZHRXd/I8qYtCEyTOOElKZ487SS067nKiic68Oibg7NsS34d5F4n6gazx62yKDnUUJjuUkWvG
NEQ6MH3sfqZJdowxRsQkydnrjCUqMahAEYnkwZn2ZmQ+5nkCKJFM4OXhponhiSKELIaQ5VwmkRBf
XmZn8fhdFYx8JjEEkhVMl0qnS0GTbOlyIGWC0hFZc3nmcuKIWblMWRhTTDndolQM0M6PRTFoi7Kt
jkD1cSHr4w9Z4EQkkNKgvjeuGENoBDqedesRLSABG5XqePLoQYkLiLrBi4+aEw2lDqPIcBszcs8r
EhA/hYe98liTV+37B1qYX3tGkL8wSF70VWtvZvW2E74p7Sa0j61zzDRsy/ziR/ZHWyEGfy2v0VHi
v2YYQZvhR7YqSVC3y60xPZrV79La4IjdmDE5rH6FO0NFlqs7EFIYg/qIeSd6jh5xGaP2edgvH+oz
MgbRfWPY84AowyFyQSgYOKxztNU9Dvcq7k36SmlWuFY7lP0VlAIDTlvbn+kdJrAhsDCY0SbeVT6O
dAWRQ5jw9ovdM6gTl60mtJgFiwk/apVgRIOwFb9J0gyxtyO3cMoCQmLj5COJaaKbyvuofmPkzeW7
HZ6IPL4omD9H6+6qe8QghiuBdIx4cL81gS95a3zdZxezXz85lvcibPjA8uptIsvwM9tj9nNUbvIp
ME2/euvLNQboJ1D0g095vQ6X4r/oOq/dxrlkCz8RATFTt8zKybJk3QhOzZyznn4++lwcYIDBDH64
3W1ZIjf3rlq1gmItHMJ5YRcoyKbMsfem6FiCO4bm9As3aai/EULr6AgaQhFWBQj8N4z4pD1TEnB1
W0bPGkG61uITacsMR6K/2I+0voo1ojWToLuY3VkeN/lRusq3DDakyh5C628ChjYneTGj6uXluX6t
+tpZ5I5smEngajyb59LwywImP5CZSQYGqvv0om1z3Dpv+Zd+zd8Zph5isN/B0bvNsv5YkqLnT8BE
3MXOej093NcwvzTYkfpvHZvm5AqHcZeSwHicKjtr7XxpG2/yVrhrIaIOUBNT+VR+xzekK8FGW5er
dmUwKMeNVLKp7dOfonFB3+OnF3+DeDI0iWI720kyO4WvvCcbWjeg7u6UFBdQ5/fxKD0QJtf3GltE
MnJKs98a5Z6b2v3T0rUCIo1EvHFYUGrqSpgp0GDpG/x2AZyCR71xotVCc4o3LTIj7oQ1osTCkT5z
RKc9MYR+/VuuUyANU8Klz9GtZK39W36Hb/Km+VV+5LX6Gf0sT+w7U+Nol8ApS2zkkBdf4fkzU5AG
rEE35bGRvbEFtnraKbJHBNEOwg8Ng8tD7mPceJhyp+Q4AIJluP0pfWYFGjOfYcUrw1bUCX+qxh2Q
7ts//a4jCXBXggvclG0YWVXm9jvYHo6U2bga4WmJP8kdEkLspLthDro0q01r128VRn2bCJtzBslL
3/iXv9zpffFy8taR23sjf7B3PCdCJsxR+8FJMtXPaujwRb1dxCvpc3oBkgPWAaIwnX4bC96sU38A
wMp+/NMGHnId0DC/OKP64Jo3n683EK+v4hdJE1M0w580dxj5/X5VW/F9uqrbgLEFj4FHOthqcEc+
f2+p1+jjhQefW3jslsOjj93XqjyijhIZ0jw97mXYMMHbLyCfvD3X4uy95QPPfVcQTEASBJIpiEC2
8rcRSymeRFQ4zES23fvztRprezGZEyZVgmvwOQDsEHwhxhw3KuOPBIPMFQ/kE5fZt5hFWduB4ASf
0A7DpSnWpJ+a8pxVz8TU0QAOk1O2i7/C2Fp+B+f2uVYPusIGIv9ilITBoRnqT3O8F/01rnaJ6C0v
QmWPgsvLPEsL9tkkbHXhgeIMHZyLcqD+Fi/t/bkDH9SnI+SGPrCD92HhZcW7SjtS1n5Rm4mC46nX
iu+YBy8Wp2Y86It/yDtRzcMhYvOIsEBSNkgvs/Q3i30oXjLOWqfxXkZQoyw+tn6BudY/pOa3YZPl
6a2g8umuzCOEghnbphjnfy078hoK1rNkPiWdy2ahM/qGHNASSmHGS6gx3BkidR5hf4PmmsXr52gW
/9IV/+vN0X0SEodxMdM7j9psHX4HE1Me5vXKKUjvibKT9ui7o9Z67YaV9bxDxsQVi6Nvs8BolHEH
cHbw3WvbOMUlaJW3OGi5OZc28zEplgpHDI9FjSGzI7Y7CGy8PTy0sO2MspVY7BKs2g68WbFbtTZT
gsDEfXpF7xWzjdlKc9KZbYvlJvlYruV1fNY2k6/s5cPr8Lwa61mAZoob4a4Tk8EWk4jQaKzyzlto
GOY2ByGyQ9HN5T0mv3YaO+LT76N9Ll0k1GwqPiHW85w6w1vhqrbsLjke4I66swQ3eo/afTJuB2U3
QUzc5E7ivhPLyx0EYw+/Z2WI5I9QL7AFL2yltgwCPCOcgAP8GKONdl4CTTcbvOKqrzaYBw+WwHRb
8EfVAiWNY68SHSPg+PSG+O1Ft6nuxJ6EPdtId9rT4t9LpROkkHqcoDMThiGsrjMb0XV+qcHMDlBq
DKpbc7kqf4vKrq/CUak8UbMIEcDJkbv0zMz4N0pOUmzxZciMfdbbOKW0wdN4qBwVPT2xB4qdMOmv
nFjeLJN3ffAlySpyci/M6Fu5lbvlR2aY+YnvTvjWbMLNiGyFSsMyblVp85bO0qZnKLsdPeNLuSFb
2qbnieSIeTtt/wm6Xe+D5YrQEA8FWe/hGOHJTv5oT4LXn15OcBTEdbdqDsNG/qj8E1Sg/Ld+jPv2
5RiHkteA6bRR/ByzVDvssBbYZXZyX/jR860urIVoGRuuEXZ/GKqRdhhd+sJqnrZEubqkV1jlSMSS
d6J3mMsGVidhd2YPDDq9xdfyY3Hrmls/OPW1x3XklLlpYjeXCUeu+V141Ozq5HWaR1pVuk53uWbF
J2WTnqbbcKuvXH9+WdRtypNA3vqegwMc0ELZ+Ta8MYxjxZb2q3TbEfbYPl/r7+L19TtTGCM/y3ev
a72mDRhK6F4mAsbguzuWnwqJsxytDAtYQzacxQSHaQT9524VXIQ3/YeFU3viddHeCBxR30XZE0eq
bYsmQlvckD+0FCW8k08RHP0dJlZUQtHx6/48hNjqeio0MDyHXaIhksTFcWiLjBFSRM8Oz7TzEZ9a
vLuebtM5cLJgAXVEa5wjzel6mFZmk7lkXLaaK3+mzEjgTnw6TXUofjinlzN51ZXfsYAPveLn5Qhe
u4fW1S8t6Xmlq6oO7XXxlaHUvWMlt3CT3BUpPUfMeHZlYD5fbjZQ3R77c32upZ0YWf1ZLrxlsko+
IpzNQlZ9dZwk2IpudUm++fCVDI2PXzBpPDHEUayrIxzVdnQazRH4eX0PgUyI1h1EhcMLgg2FuobL
m5+flXaV6mgYHWNhs+Djx4Sdzj45PG+8ow6n+FeEZ8OhLzxcb2NcG0d7+U+lPBfWfJZSwf3Qq6OL
XhLR4Xc/FU6Rw52IBAKBsZrHinatiodhxTUnEVrZDjONNf9jtIYzuZXMTcWmLTPW6kx9lWcSbNmt
YqAo3AL4jz4TZQUhprWsH08Z6xhMiLv1q8PE5++rv+/9/SdQ5nxBkHQg7JrpK0q3TdlBvWifsV03
0mCOclJR7c9ofTh7F/x9Ncyg6N9X2Z+LQTz/Tao0sZcgnhnJlVg4f389qjIWRP/zp5Wy7GxVG6gj
VV+PDQuzintVB70j5VSKavOXiUWf+ed19eetFclc6mXUwNRj9tmnra+8JruZOf/LvOLY//vyj/k/
pdlgSUemlqSutcUt+C1+I2lDhjbD9MurYXu0IqTJtQeOneFA39uIQ7oG+o4NW4yymS6FQeYq39S+
rKx6fW2UZv6liaZB7IgJsUjYw2Vhlr/4UDkpLEnfEsPRxIQDmQgxdv2CSGRLYLCqebyoou27XW/q
lnTRLvIOH6si3giGCwFohGmkO9lvfpuOMN+oRWEP8DuoP28GBMEtQ+Vd9yF90CC9Nnz6PaNNCGdW
62vm8jSFducqH92uetB1wh+CZRC+7IgEWcOhHsNKqr9VEE0+gjUs5Id2ab+EyQ5+YSZwoZWPwtMH
V0ps7j0DalwTpcSUfvuf+EiTWqZn9YvB7okI8P7lJ+FZRaQMaSF38xWFB57l5bbdYj7+4in8J0hW
e0/86Td0xUdM3fehnxSbGTJEs2kf/1AU0+kN8Io+mt/iUQWW0FhxSx6mJ264eBAx6Hf4MUjfIpE8
S1N6ry9YJMDIRG8MIwAu0JfE+XeCjFiaOGlWu8wZ8D63Q5fbXbbmNBO2ch/m6DogKcmU9xPEk9gh
Lw/DBvwmFz+YBpG5A/iqHNrYHwnXM7WYLc9eFg7JSvwQL4Xrt93cn24JoRFulqSbLUTN1IKXObjB
lsegjK38K0agNjj9DUuABerjm+B8j9bIPhZtn2867Jtkpa1eCzPZPd16cho3WstI4IjRMTuv/YLk
pvzwqpVsQQ/N/RZRgrX8ykVTuLShk/HzTM6XZ+FcQSXcKRBAdc73M/2zvAFHETciG8slPswmnKKl
vuxicGKD+9pAnzsvBou1omf8ktJPb/WTDn+mv/AvEslNOcivjNZEG8b9RnECQlxsOCmDV50huZSR
yzIyCMaAxkc4mcekks12uVuskOEgZr3GB7Ww9Vu1htwyeumheISXBB9TfGZ+0Oydnli+xBDvsNIK
CAPhmjv91wiRgrt8m6D2HTXI8j+z0y4dFUptVrBi4mhDQN7zIq1qf7xxNypv6ZYH2DHGB1yB5EoY
Xbaje+nmItCPHkrpLmkEEvbgwhXklXimOD+VmdME9hyTWNgpMz8VcgShNqqK7beviOBdZtugyTA1
5dwBP3FwMnylexBPGKQ9L0XoxJ/6jnYgM/6NiiULO7VeETmw/Kb4oz3VvHI1g2XYFHWokhyVDqX6
QwzACCKLhuyfkUGooo/EvBdbhe2z/wyhUxKSwDnR8Ca8ebRLWcpR2rjdp/qV+TqkREAP0EkokxIm
Mpc8fVNv7uJ9XMEGBGaC9in6IzwkeM6BlUMU5xkHB7vlH3KIYhp7Gpsp9atyxi+xtMUN2SYz3oIr
wWNeRQ/jFxQBy6MLCwPmE48hABA3vDuBCgh3mm/1i0WCaruFlgGZQ37Z6lcznbJ0H8buTEu/w+sg
YvKjrGC22WhH2m7TH+EVwuYV7P5WSn5cs0nyvgAnVtpp0PDIcOPj8CD5AyhDg/xHCabiEQsyiYjd
WfymtdM8ptLtuGjDDt4NjC4jQNRjGf8a8K/UReuUPYz1nEaXeQKwTxCth92SZlq3m68nQZ4s9Z3c
mdix2GTFHWAdxuSx3bLH8jype0iLQ2eLopWmpzR5e7Iz3YLCChFP1F4Ax2ecYRa2UC3ej0/OXsCh
YPsUXHJKVQuKPDkHMJrMBaADOAFsrgrKUH8s1tCeLhNm7eiszBfsEGxfWsb9Vv0D2QXHCBmRKQfn
7gUZxXCzycvC9TJy2aEhO14lh+4FJG2mo0xXmGkhG1s5vIN6cRI91WO4pFRwOHLqL90hiZi+aiPf
eHZbqNS78qAdpyMscmjb0M3yLVQvdmdIaa5M8Io5v9wpKs/cR8RQ03XeKaB4XrjzPHLCrdthcBLF
5JDxvPMwfnFqNOhtocjIpKt07Lyb4prshqP+IFBsaeE/tfgdFR+KV5dshK9OtRPZXYT+FK4xHjZA
QiN3hAlMGbHEj3l+DNm7wBEL4ffvenNjFGdx6tkEjA97gdy99TKzUDf02U9or03pqiJyA4xlSXSD
HrsOCx/WXC05cOQ0ouaqCXdCDwjL+OWoJYkvmjwhvWvxhhOKXZSFFQ07HEsSYgjehjP2ZtzmC4+b
pmFM5ACJg93F0I4k96na0uDwCxXFhsAM1X6WE0smm324L1ZExMElaToeazP/RNZSMgm4o/zK7tNj
2PGksWFDjIw7XpX8sl0aX0mFSmUrXdUr2S4nRBosp2JFh8q1EuQr1QIMq5fPUytAs/UU4UzAzvIs
09/y3rneyqUZfJ4Lrdhi8QRT4KGOjp7bKUm2r1WFMAn21ega2QEmtPEDdw/GqkpsH3TcDFefN23C
BN2fVM49h5i0xQB/rpzp7jE7S+WAdbIcidkwQ/7gq18pdYoy3/An0fMwqZGjREQFshToKjm2Z4mX
CVMRmqMyWBglRpo1LxQFOMVt0xO05qbhWBt2HBt15cCpgxSpYcq6Z/s1cRp6hzEVUkNJm3Tp8twN
v2JzWRowpeku94srhyKgIGzN/qc4NcEK2rEbqUduClrCa3CC5P2jUv7v+00P6fI2QjOlagv85UGc
sV9b/I6PAcE+Vl+sssTjGVU4YEsY6eAiT81cXKHmjYQ6siRuwy+1VwV/hOGQBet8eVYCqz6IXxPO
L4H5+hq5FJRzp/Ztpga/Q7ke7FdgP08NG8kMRyd0i8UK+iBctuaqrbNPCGSO9qgKPMtdmnvSawD0
OwSIN2LF/i1rH7s50Q0txjo5TprfpLg0XgALlu1XYVleOSRfiru4cGGf3fzsYjhKXYFfPV0cFKBy
h/80ROc1fqZrY1feRRxw/mk63bb7Mq5tO5gx4ZELD8Qm4R5az3UCEMa3lBlYXQBZdmA62Z6e/6Gj
niel8RervLq0K2ji18EJ3jOeAAq8gYPPzXJfVK2MaBdT+xeyA+OswsuoJhgplVrNvzSl9biV/rHr
kkyFOaRwCDassvaS/+AV/jRzdD+sBLPcTqdWd56/GDuyg2ulVYIDxesXw4/hF3LlOj5W58BntX7z
Jp+V27RbwNKyPHCTcbJeKZRunprsJNr2h/Fe7RVn3ETQfwkSgzEuSyxPQJ3uH8fyMrXSN+lK6aVu
EpqSdboVD+rrOE0Wf7uAzElxfmaPqmVfEt2UARmUXnUuM57iJsCaG0135LYIFYstrV3/tfzi4RQy
ijwWi/QjweXTTbPZDe8Y4R14epvreJtimwcKQnv+80jfXtv60lzZFGPwE/Cbt4gywZFWysfra3l7
4XZ4TQKIqJxLqnJIO+yavjloKP+fW7QQlR1qG+Ob6kQgDS4nwHkVnjPKhzf1hCjCuCQSb9lMWW5b
6Q1mRHrrYVym9D3r9JDsxtPiriKKXKX4DW3zjaJj58jsxCTejHjHFuYZxf6qdJa74IiZS+iPjnLA
Jh2TfoeQGld2eHa2kSP7Szc/LjejP56Hu+jh4MCWRLO0nyCcc68PQOIMKkKXu1GbT0j7UHcp2g1T
/CJhtL+wRzbzvmGmXyKyF2zaceWHlzpjzkZl4lZOQyJSTZZOXXmscAVO+1b1lh4wwfAGsW9WlhFr
g+WcYRsv1wDh7axi3EwkPDnJEnu1VUH+zgUVVr4xkCnlFr8gkS29JwrFlg44avqdDtnvWrKxJmBR
oA3rjhJZ8lPRoUAsneGb2IB1+xje+sZVYRveR0uzuelUzIgpYGXnB7o+CtMzBoXiA5XgCnnEOtkw
EFjRWOjXOYJ0l+6RAuJZAM734hlJzOYDEUnApg8dmya3tYXPpz/cx38LPh7ahF11h/nYfbfvTwlp
vZ+eKqjLuZlAan83NosvgCu1d5SbsK5FLzyP70PtIIkDuih+UMYYvCvQfOIREHG2s1LJRScoRQwA
ADe54Q4s0i7EQt1sGOMRrT5a0hap1qxqGx9qaC224D7TZXptZYfU6Et1x6AuYgRFMa5PsxqwAiY5
K8mj5xNFq+EeDWT3uku0bywdsPktSPq338A8PrVnblv1NInHBXgzZ4WtaE9A5GwjhJibwk9r6f/k
d4YeJCpkgacyYhP96Ci/dmJqNywLK+isyrg2nVc27ouVTxuckkzmw7rTJw5om/BjH93rIoeGa5N+
A6L4XZqiFdwJVV8oqLYcBRlHDe3XTgqY2uJkh08qDZOngB7+dZ4O6b7VZlCqOBrfAwxTHgkeKJTR
qZPs2LVTuh36vZ/JVXiomS0eqz1pNUjnHMkt1xkPD6UyB0mwQ9nlFp/du/rVbmN8uQnw+lwAJdfz
9ouOE/Oof+2HgZIvsJn1aV6zbjbhjhlr8E9+i73lW7MmT5iGf3oo/0Yy8SLs8ubZKEdI6JPJxJOG
M/b5KRxftP2EN2Nq+VzXi+PrtecVQ2ir92e+GUkjQs7KbQP570jtXRvJGkWHqmwV4B5Un5GZ9pb4
chlsRvOZdRW/ID7nBqJLj6GljDZEt4fMFgzv1dyJrqxeDN0sxkS1OXZeHnjSXEcwEzWssbPIg6vO
CkU5mYDM6O5YGjM1zQJIsnaDsBlsBnumT4rj514jjxH12wofAgd/FSZYjL55AL7zD4R2uWCzW+bL
k6p6Ufqu+vVFXLqTQQFjxt9hbs5Hlp342ScCn6BGJWMnTIPTAwOOYQkozfTTp3GpHPj7+j4metpc
7IKHxD5GdY8ymwkXd48KOCFH3cbeknfwQtx0khwujiiZIXn2W6RTu/AQqztEXLpTcyDqVg8S47Fl
7/m4VMbxnWo5K7eEFhC34VOjLT/1a4bH2XvyE2gOSz3b4i/gGB8gATqKR1ovYCa0B9tgz/i0fYt7
C6rokiTXN3p4BorLj5rwJwCT+FaRSgYIVfAJHOF3+DY+OOQklL4cSL2/pNh4vIgjDk1OOIzS2Fz7
y7BXfrPTbDm50r8LzaycJHQnafV8bluaA0+9yzZrIueE5UlKXGb94+RGudOS6DK5LNp5r+bmU/a+
2VXtMk1mXqZbOu7a3xygshX/TNditu2h8OeS4rCBpsQZDwLbkcRk6kVtUw3mUnZiAV8AckCIxzJf
rGvBDK+R21wSZC2ikzQbI/fDBy631bG8FoWvk2ipgGw7OM+1hbvsV2J8nIb3Zew8C2pnNgqKDd6K
230l4DyeBrxjMxZkreMusJt2mASagg90xFqgsivt/gouO2EfQcF00Y8qeymqC45H5V12a7e5yYVb
Cghmrf4qiQTLgNvipBtCiLHi3sH49XUJ3l8XAlU6+RERisYbZAzBKMs3wMkzR2+tWLUitAJz2gus
9dB91c4AISV8aHvNadYJVyq26nsE2SC+VvN7jT7H1HpaT/4v+5Pi9dORgTkDo6FzNd0GsqTcQFzi
IIlmbPwOcuEwxrp3jCmv4lFYZYfqLT1zqC8RjWzQpnryDwOjmH60NuUVA4fIYi++LJQD9isHDUNM
4m5+n7fFbaL3pfBeVR+5F68RcTqgOvInYHf7AP8v17NYSLSkTf3InacjrNprdOHjKPZTdJhyyKtw
FUEwYLsmJHAXHMZdjunSPE+J5wldhHEox1BJ8YVYgyH8G4uMDU+qXPUi30ljFQ4IGrG0aC1Z2vbF
xwII412bla/eQPJp7mJkvIgtvZ3FceVvLm/qxDHAhJiVcURz7Sl30JNMPpb4acvMxZ2ejsr2Mth6
4hbJOjZWRJ6LgR3qq670QpQsivcamWW4sMgyZG+I8hOTAFjmD6PkGZ2V5s4yuaUlpYy+6YW9uONg
qac1oy+uHpHJ8+VVbWyHE515tCl/1L/RJfsaSVv/ZSB84uVZMfO/Wjdopwe2Oiu6NZv6t16wRDjS
TX0bX0vFNM4GOraWWKa/yRLQVmUyAuxjNiVTeOPu8Bkb+g/KsJu06Wx9px2gCVmLjXFmdjgiJf5R
YwfzRObdls6gUEFKuNE2/ef0nYg8g2b8jznHqt3Xo9miMYu9YXgPur0oOygPw8TJT8GdCPgCZFff
6d6C2ciC2lZh0Om9OpsEIsqNjJkdRqeiOX1FN5qKZ+bVeEAy0WF44nRr5Iu8uPRlbPAcCE/lFSeQ
yBVW7A5okmOvLrbLwn0NfhWaosNjUGEISQ2sHINf8Twxb/42Uqu1oEVc018B9LYAlrClG78PncZN
ArPaNTfcGa6MFJEzX4QP7UwQBt4AK0n1MIL5xqU5+ulsTgqAuKsQrFpr6TFbvOqTx5bRXJDVk5J+
Cy5sCtpiJqKpilN2c5OyN3aDz5yh1KzlnDVqYUlzFL3hOzm2DN+EY4drGKy7q/yhMOSJLqlil1fj
a0LJCviz6d4YnpASwfWsPcxhpzdeoz3Vp8WXskmIr4HTjxGoTYUHH2V8fz1qD799Rq0NQAO46IUh
s2qqTwf2m3SX7OwSPlh2wWUB2GwZB0Y+KKWz7ecnbXUCwuCPHqZA7a8+mO21AhSyQn4R7zG6KGx4
l/j6usANyGffaNS4JnGfQm9NPJ1fS35muf2XckGX29TDJIKNE+4Cs9FLhtMhmtWPDN6Uk/5OFw2V
X7OZK+SRgxcigAmF5ApguWn32UHbCza3NH6UPFibyK3P5Wm5Uo/4eBxHT/mSGRgOJrSQjeSrR2Pp
tPfoxqOLZ4mdn9L9YDNdnMbNInLgvQDLU3aebHGVe1FvSa4ApQMVp89qwlVGO5OuTH4lH6K7tY9+
r/FpGd/+zJAthh5bppQvm0AK1Zy4zrTroZlfFT89a4GzVf9V4YbnSyPWAqxuxX3+AYsJA0fAxVs1
oXdAdGP5QrwBdWCIiDnHSZZW2oESM6neluvFJmP75OiptqxLfPKuBbFkn9oX3+tEU/5li2ChiB8x
dBoq+1u9k2yRii2iIsJw44gTeMykZjJn5xssYoFFCb0KPJnOtpo9ZnB/YYks3uoTvE+BkRsddQZa
/kn1XspvPUXSyxElDzOOpWouvqstrwRZ1pAt8s3q9+FC4gavQ8YZlb6xUTbP0FY/u7fsLd6wPhle
454ggGxDxLy0O2GdvHUrWFTIypjy0zWepS22yBhj06Sz9fEWOTFpEEPfuDHCrnDL3okf4Lq/I1XV
NnjPtzNFLLCN8fGcVstD9RmueLRe4Kl3OCHMbUqr78x0K3DcQ59zyuXhCSMWPtx7fW9owQfiQWz2
7fFeMd0FnVoH7zA6hK12AhVoAeAfnHRvSbI2ThDLTtBcT+0H/ql2TR2duuUnOzZizNjqZZaPfOAE
4aTRsE4wlQoaGkC4RaEpVrugsqYTVbZ+xKYDjWRBeVyfprfmoh6HTe2lmItiX0Jl+157bDAHkr2x
kXhLg5W2X0Ag4WQG/nh9C5EX2JBiNvFosfMJLpxHYBaq3im0ZMND4WezE9xr3R7fmXXX7/H78kpT
2uICxGFzDWiDKL8c8sLX9/S5y0Nbp64FMea7S5P6BHrh9A/n2eUd21BIg9zIwEtpmhwUavuYmoO2
prKejVMQosCA6Kf9pFPFnCjeLx/PC25QbImLetVmdoiLFc0l9mDDJi/38cLXvrXvRDLZdEIu4lbX
bTXxGaNHd3qq7q5MjEMcjcHVAidxcrKt5Dj8YOpSXGI/38s8mJ2lfwpHTrpMPmTBRwWHRWZxKfRT
g7+Ytu3gL/NzlJ4G2X+GbsWolcL0t2L+d6OGiDhfH5h1ZaBNYCvX4HskBe8JzGHx+LAaU8PJCn9A
+ypaY+J19S1Bfkurp9gVcJoIW9ZnlRHLOOrMXQGvmDUhpoUQtSs2rWelD15roqzi+2wtvaNpa/0j
E53SG76ifIVJFoTsjapZ2GfQUMs5o4R5Q37hUYFzcuZkHNbhfAAHl8lvf7GUxC3MJH+N2YL61twS
KKqBHxZbIgRV0A/FLhDWp7sIZkZgsvORhltA4kPOh7PE97TGFQQsA0noTFPi8GgDq6mckLOqgihD
gjZF7tge9JXB2LT3ZRka6pZzmrG0G7DhkP8+nYOXLY/rChIEfhqdS0XCG87Su/iEMlqagkAh2q+6
whY5VBhGUFtL8+VHspccymGFC3M/ntriHCUHKdtlJdbFENmJq7df2CEPq6HHgnNtMO1iBlkwmFiT
uienX5O2VgzIYu+TAVyT+5Ql1GXUQhQJZObWgCGU7JTdkmNELnslt+MVw9XbLgXvCamOQPrJf/YE
N6ApN9O7cl4eoSd1mCe1eDoS3+sLgklhlJeuWHwGCj7nW3WEw/HOxhxhbX7Vvvrj32D/z+Hv/+f8
f38UZXZ1LRPx7p+5AH//LjSCGR2p4cPxrVELkoVF8u7gqRKuX/P3pqemYPSnH/tntlzh5+pkHcBY
TD6IWQqAcoTOtOsoQAr695VewqgfJlFdVfXWEBR6xb9v/f2l9MohbLZA23/fE185f72cf+Lvz0vs
OYwKP7p21h1mMfZgizH6EYeZa//3vXr+i2oWJP7957/Sq/6+9/fv/u9HDGWWfApR39q9wnjr76ez
1MAb6u/Lv39KxgWNSSwl615N60PQr0acyxplgqjSPX2ZNytqkeHVQ1O4z6D1JjhAUoz/zDho+LPk
TnRNumlH5Anmz4SgIKGl48tk9aDl0QFXzs+lnJ1lRfiUFn3rKqmC5yrjjSiZVpEQOzXPa/c8jDm+
WGEh4vuS3p8CVi16nI5uCp8uCXoyS9omcLO4oMkDQVjmjBpTaLGTHC+IdBdpaQydNrmDJ5rK8V6I
cOzvUVr3EfUpihOOPo1zU+siBlcNHsuZxmQ7Gj6LRSFtlCe0qCbwJ0NxuCurGHvCWl30biNittO1
QKPDMWslkRRTpg8oJsiIZhZvyG6pM59MGtuopweqkIYoGAqOrtcy8jY88rspjNKIkWUEv1OFbdH0
VeBMHbTGZuAgTEg/nIbFuEqL8N7HEpmIHDEIeJ+MB7pliXU5tihEU3YuFwRvI0LeoXxXEC+XFQGp
ESSvlxJDpuv7XaBJv80COjMxHfTvovt6MS8vwwHD7pf+E2fqJ3EgBKBFKP4KNbFVHWbCaMB9qYFv
CKO2FJ3RXi+Loi0KDhuesCgNbLQHklHxLAgh20EInPIfY8xR/zfM3qIzvnltA1us7mkD4glPDuU1
2Go1/3i4RMIcvkd1n5+fRQLhKZRO4oKDQ5XVaauHRe7l2QskrkkzAg++xslXcwGdDnvgVJALwyV3
mhGKuxhhCRZl3R0f73JVZv8WMcyHZw1hXR/TgeBxdb1kFtAjeohEMIe6jWLsfTKna+e9Js0/owq1
hbiPywqSQmFAWni1dOSJ/gh1vfWkp/a1DF+7SUoBpQwR5vFCdacIem3CJwoUsE0p1MZ9plawWoqn
r4YGRS+P2kqXSQnpR4Lapxds7nAJHsxMUdaK94qV6IgDJlNDtUIRBTkyYTOLjfRfPYT1pjSmw+sF
JmJEeKbFOc/Hc8AQT32RIL9IqV31B1tg+U/Jgp9Yq4HWUs62RASikliyLRiaVAk9AaATpsBYd2H8
S2J23HwIBmdBCYJWtQyIakUTHKnT2Ayk9FOtMqCuOr7rEYGb7ROus15eFgktQS/k4Mo9U9UFuCFR
tvTt8vLSKQGwX5mQYMZWFpeZehDp/qUB46I4tJ89YIQUGDj1BbBzU9jf+b9BSLqtmLBzK5JsL7uK
ijzKIk9bMuruKGniZzCSg1okVgXptpAUeIaLHPZ8uvBIXVI5ULFGL9xJ1TYaF4DE4AKDfZZZ/wIF
D4ZQ8Q0Jiv+rjvFFpFDJGqq+vExOQ/AZNSNxbPC+FpAM2GKxMVINa1IYQ0TJ8JOlPSPSKLiHBSPl
QsdEpZASb5KbzopqPECkTsndxph4TGCqBn0O+F+/MDTDq/5Wv17vSnIkmsEeWmaIYzJBfu7+Q9p5
NUmKpGv6rxzr6+Oz4Oi1M3ORoSNSq8rMG6xSFFo7OPDr9yG6Z6q7Z87sWdu2aizIUAQ47p94BSM4
Rj0rFxSxsNm6SLAaLbLJuPPsQt1UkhQmGz8Mz3gdR6413vUohkwZ2pfNe1eR2x/DWHJpJ+vGtyk5
Cvu5dE3W6jMEaKLhkhqLiW4JBtdp78dC2K8Z5UZp0av0qAVHOE/ntsASLlrJ0WXB6RYF/SF5y3u8
RSDRnawu9kBFznStBxqkYwQtIQQlkkzNHUZCqMKliP5YtIlTvCGhd1tYXTVVu8U3/kaqaSNdL1pn
fkja01oPeZ+XgN+pGXpj5REyJDPmLi30Gy++weBDXhsS2UfZP1Ut90k/Vxs1ItImPeoTcdTF10VN
AurQtJ8dpE2MjGI72Zyn65rPZX6TIrzHV5k+RSOyI1jERjmnGENrlC9pkgeXIVNk5b8YGWXKsEhp
4MNQMNNJ7btRb4SbPwXjQldwURbyYxz7PMJh7b7nLmI2yg12zqiHlWtQgy82sevJdRYCLZGyiNfQ
38ybvgJqHpgYCeKQTRVOU9KSkbubo/4uqbt4E8TBs13hmtXm1Cm4zUDKISHk2/68jhjlIP1W2N26
CypElymySv4W8+GKTl5XYkChn43+ftLdc1fdL4d4xBOBQYVOws6awgszRRZOTPlzElgxkp/OYshA
j6YtJ00bB4yHGVAZ8RW3Yo6zyDboCaZLGh+DK3og0MaqMyd0VuIoRAbIuclColFc+6oNNn+H3ozr
jdvld0VRTPuSNo/20ZW15Yxq6QywYdboYxYTppJFTo3Rm5xtkXUQRPiQkQynT9dm0d6UEUMeC8lh
PS1l6o5A3E64poGh0IYawK6IGu2NluIy7kf+SkzUvnALogmhnG/Y2MSAEi9nJRAIbUBPVLpTIJfm
fV0PKYRNmJTO4iRREkIGBdQ+PGLISJ2wvxhCP9qGZGGZSJDTHEhhAJ5oIAuRT9UQm+xs67V3llmL
TYxAP8EyiX2KDQesK3K/gRUWRUOKX14wwUDM6WEKsNggR5ppQLzP7epdVALh81znehqpGePEOw30
YvtFHsizV5Kpfxu3EGUyUXW4kjnpPqHRbo75NgkByLd4bJg+1WXB+N4oCmpVOiUkieIpyDt/je0i
TU6N0pDC60iW6bNoIgQzmZCjvtPU4UlGjFKu+wjSS9ml8JZYTIrW+9ZljnxGGniycHexvXovegqY
k5HB2FLVJ2eclN0Pvrm+o1+m3v/A3+JhlArdi37oTjo6WNhAXUg30SdHRiDNA5L6oaAK1Qb+ZVAW
350wxCPIoItfpbdj7HtHpCmeJkYgg5WwhuiuRlwTZiulVzqNONsjNkfsBY5rhntD/6lw7ZcCM/NA
AGJL8dhAfJkalmXkOWg089PKnOeqbUzU8ozNqKfLJAT0OZC/rJ0BccratHdlBnQh7u5nzzskbrM2
E0ANEqNOv0FutYjg/FiR+2Z1uiH7UpscRdK4EOV17YwMvRnCGM2DupDbQJjipuf41wrX7ms8zXCm
wfpn9OO9q6nGrHEute9sZewjXE7RuQrmXeMNm6EF/2N0dLZtZBXHsUsPYTIf7U7fNnmFk4EVY4xG
9cqMQfFXaQMNaXH8TpcUSLT5JiYW6AaW6SS4jrQ5Hbye6kubVutMDMHWqGnS5zGihzZOJ0WKdDPt
VceFyGiYPxytPnxD8bLoFhj0dCK+44TVT2Ex+4fmMhiV/TBLF96teVEXUNJmgpPd/Bynib2FAT7v
AxP6NM0cDBZW0pydSx2jc542ArNasEKebA+JQ5V+7CT6rvNtHRUQbieopCh6er6awNYW8WqePXBX
+moMWCU0vZ+ucc1VMIGG1P2zZVnpIc+LW4AIo2whXAKob0wudaJGa2MInCRh+14MXuMdJq852aMd
3ddpto5kjBQkUEW8y1BhbdSbh5HnZREEpykgXQmceoczVulcyTq57KAKY8SEzVA5IdGceN9i03lQ
+Viseo6V05SCJizwDCMheJwi/z1xBmdvTVaw7Up1b+LNeFnYTGXllL06mfjKFCfUoU4aOMMhdurX
tgFiLIrupZAJfQ2juk7CBm8yEm7NnbsuXKSalOIsJI4gKUEUrLEejAIloGS4iWpqe+auiXxj6yOc
HCgip6acL7UTf3q6CGE5vocZlZ0wmxzc7FlpVT1dW555XcTCRrMPlMLWNmsgxzVFtZ6sl8k/aO6M
gI6KSip0IBdkb4rydeA1SFla4L8gbOIaQxEjIvbsYIg0zvRsjwVkRT9RkI87cxM4zakxik3V+a+V
ZB3WudhlJrWjCqdDsl2KbxPGHC3UgkeDpplOutdiTLtVbGlwkzrzdg7AfEQZB0kKLYeTa7F+qFhC
MikLHk1g5wxEjNZeAj7NwcM+SYBqtInNBPNhzHO6Eqrkl96pBg60hlIWm1O0cR3IoXpIgClOyCmF
IanebGUPYewmGBHSq+VqVKveQYM1x0bILOgYkUVTz/ezdULacbCEe2t6DfWubpsZ01GAmxgL2kM+
TQqLLBUIczFvWLTQGUCba+yC+66+bPNtPPVLxQ2sIDcPGKca76tYH6xK7uKwpa08xeqOmsKTyE14
G4XYWyEXUJgtNZCxf8v6Mlu52JcQzYtVp4zLcKJbazgFKEjKjRNgace9c8mG8Fe70wYNsXR6TqN+
Hyym7V5s5tsiEpwwbnaEwlL9zcF2ahWHJrDaYOHLds+Qu8eTrMFb3dhlGZycat5j+LbI3DvxznLH
u2EwybxbgpnQSimFNv615VJ7jUR0NYdLsGwyOIlLAeR0V4zzYu1HAf3d4N1v+5ZqVHoyxXCbRvKK
H45Fb0fCJnQHh31orj0jfcusDKdihzPUF0x+VQlK0Mvu5Qh6fLAU0JKJ82ss1z0ET2qZ4UmGQf7N
cEPKjEKdUrXwFAukUvMJubSiEbtcOfT6DPouY0BtmktpKxobTtbmV+NS5+tqcd2iGzw6x3ZS2Snw
O0aHb9PWaSNYPkBasaxeRZNF0xoHGq0tD52v+yoHxoA930dsgKloKQ40iqQnoK8+2mpteHD7S83Z
rSnObKMewI5KaHiLiuTCbWBtTdPY7lkFIEC3Fjhd8Ihu4+qruPK2deDopZQBxxvL1VUiw37jjhaA
1VmWBySWIHDbuFOnJgqWFmhyI6z9XQ/GpQX4iGmYC6mq/TEx9TpBPF0WPcri6dS6gBhBH+nACdd2
GOrrLov3w4ALmyGzU+mD+xuR8g561eGEEIIdDJONk4Z3WQv4WszyZC3tHQfxtgu76J7d3KMFZ6xd
/W2OIuOIIMjzYGPIWg8d0pkhSCCuZ7y3xQwqZqTlXuJzZ5U9RCkFdnpC8VMXYms58BqmZyt3oaIa
87hKa5BVHctBxKjHotXYjiXizGTB34Bm1EYrP+bmIZaJuVlmfY8LCsF0hdCzTBK4wVZyVwHsqCUI
w3pq9l2WrxtThA9GC0Nkpi/MD8vN/FvuImc5H6wOboWwkhNh4R0Vkxmwhd5hsPaDiRJJ86ZZeSXZ
XdlrkzugWIedLS5ahVV6KvOVU/rVxk0CElo/eCwnh5vQZaB6NAs1OfyNZLKBnOV9zEkCJgTge98Z
ZDuufoVBpbiIbXs5OfzYGER1U5fjFp10+hxCIYPpvvvRPRSHmprURRT0wcbT8s1QNFP00j2aXjxN
5pK73Zs0SOvqbRfaL2EFtxQK1tFQ4DxwnPyuDIpCKZoBaYVcrtSEVSlNyq5psBuoKDCFJnwRw35t
rR6FUAvgKfJkEpi78W65+mFu6Wko9zprUZNHEwU4HzZLuc4+Yy8pb2eg+nIxda+WPNYhhTOJ4Wod
IZ8NVFtTAhlz8zKcE//BaWmIaJpXE8WvyErMa68y15UDjaobgGpm9Vg+zJbx7tdm/E5u8+mE3NKm
+1gGDlVNq/tkfXstsJ8nOouIsm6qpm/3iKw5YzQikZe82oYNLuvQaxbUxIbM2/WU1ZgaMPvtEeuF
t6/kOrGKZudEBDEeWg2tpbcsXbQmbAyTNCYdpTm8hzKtVxKkeBUSnUxYmMK6HvaxnZvb0Wd6KycT
MdvgqUTlb2Xl58mK5lM4Xidj/uqbWKfPbtFdNqPt0+8S5tpNDPwMg+b7oO3dkmasqtaZN5Nrz6cg
GIByELdUc4tgsRleMdGh2yUD+yKqEcE3fPOxDhpyw2IUQD0hxTn9C4sXipejmlaOHzz4XhRswjkE
9d90T35Zrt2pQT8ak2fsAqwHWzH/labdrvOo3nnCEDswqrKG/hT6ecE6R41nZO4rR6NFdWRwt0Vr
H9uqdPceyAMr9/odXoab2IfJaYUls1BhwEcgSjKSCp48qd4QM6P4yj4Iu09WIkITtUyDvUVscYwq
+yMpRHCTpPXtbEDq1NIat0FBtjf7MF6KkkDedjdu6mzDxtgOE8ptdlCqa+tdAzwpmPhXZIRIJxPs
FV5H1yH8hmXKxp8tQPoD/Yw4/d7WlXfrU44ma5gu3MF7DgDfFVD94LzY08ap8Taw+53GNo3MTdx4
ffsZUXjbVC1YCV2j4x+AxJhrivVNSNi9VO0rTDy3kWdlFzqOvL0Op2t/HK2L0KNH6oQTgVxDcOAJ
EMWhAIMwSWYMk/pVNLcSKOsoVl7fv0aReE4rjBVylyw5rssXOc3FXjrZKVwsOCcN/dDqF5ClUuti
gscvNBMpfuXR3upuW+EjxRChNo9JpbPt3nrRn1ocLndy1pA63Ba9gq7vWKwEjokmXB6cUbq1k5T0
9mfKESMr3Co1g3yfSsPbNJKzKkbjw+2de6srnNdAgLHy0/otdcfvhhLXsnUvWWtvNVf2uQ4djC2s
HCHvDsRKxz1Y5Lilly8jWTFeDOjICNAM5WWmIfKnQN8LzeSvoGWxkIwX5COsz27zkUclAelZeO1s
x/SvH8ZTe6fVQqhynOI4Bk6V3pxfHjWeP9GoXpKIQU9rEn+UH88vWjY/d4uzRNt5/9eH57f/y+d/
vn0eWmDPP/c9nw6j3plC/+ArYzgSyEkmy+b86LwRi/ZkO8Br/bl7fnT+2/nZny/+09/+tHt+XYja
TD18mG24mTKowmf7pDCrUXiYlp/468PzX8/7szXylChQ+5BB9UB+gjTfsmF0wbj9uS/m8O/79sKz
hUeTvHjF7OyzWawCYXToaFPKxLtPzfxKoQ52WKAXO/n7cLRQy/HpnhZD4xxjI3aOMx5l68AnpDnv
qmb+7YlseYnn2nQeEAn/+Ybzy867gqLQztXx6fwnPJzt4yh9mGy9kdnwl9HtOb/u/Mx5UxUtX07S
eZ8mFsRtt4TQlS6HcX5aSby3Kvkx2dIBMBwMsFtdsAIJKmInAgdUtha1Iq+hmR/mrMVNTffXTtWD
SmnQDO2ElG/l4ou+bOSoAETEVTuDb5xBiKA641XqcxRgLUrfofqZmskpYwG3WzpmcdfRLkQ0OkNs
bJ+crccWoahyGZzn3fOmOEv09V7b7ttIrStzgN5wfmaISmxuwrr8yjVV+Z/vy88SgFPvHsMaWlx2
/oR0+ew6WlzTcD098XMS/D3+/n2/fsv5Y399zfmpUdFJMXUJK/QfB5UtB/rz8M5P/O6z/9unf35C
7afdDq+lw8/X/u47K7zik6w95SYBMJpZTH9+gZCCE6TrOAoetA1wUZrw7LxJXWaUnpGTQj1j8Eua
YSKhdPk9s81m7zUhXYEqPnjZVB7cOG0vRa/pKmX08VW0H+Jhk6r8ICJwK02FlBcSK+swEN+xBv7h
2nFxHBoa8W1OqN8SuZBxOmTZKBUIF+F0HFG3MiTzDEprRAEGDaIh6HYhvQ/hUgroVEvhLXgkAKuu
M82UFjQG0FnDwLQnC9d1NDSQlWjWD2UL8BM7Twy3ETXo0PAoi68hSsSmrcFAEQuskeW97SnRraHL
gy5yq0fl0kBoYpRBTJAUA1WyNUE3/W4FXzHJ7ejQjOaD9MobwttuNeYGQIQk3ecswfvBNVsEztHg
McnLjDABTuXD56r629ysWMwwQLseTRpLPR1M06JN1y9o8DwKjkM1Tuswg7SFuzUOAnM9c2shiuOB
VUb3YwIo6deiva3oLYbI1eOwvCrmAAiNqT6dKEOTOm28tQzMUxXrHvhpCBgd8djIhwBieMG3DFil
og+yjqIEBlEPoqfEE2MW3/seY/e27N4Nb5vlOQ4VCAfCg8puu4ZkO3VqMNQxfN0QNKikuXaynTfP
sb7LrIc821FMsydz77hgx+MKYEB1M2TADb28+QbLAJl5H52TVkXRReNTJzWzxGEJ7GYEOZgfhF2N
h8Yjd4jowWa4w508La7pE7SDemwM4mJEpe9ViYbJ1CUrmsHXOjMvNf7f4MdQM1d+dSWU1Wy1E95g
5fheNkvdlsMRDGGKI1JciLRHMrCEGJOF5Q8vT04YjEIcjxpxFZfU0FjO0BRKBOckl9cRKiOWMbSr
tqMc0ACBmeoII8jMfDGU9eVmYl9GkCt46xXlAG6YeL4thPswuO14S+1RRgRrmQMCzHW8YO+hR9NQ
DEFs15hgTWXZwfTJgspA4Fr8kNmDc6dy+cORsPiT/CkiQIFRX4LbtV+HzkAuRc3f4r2ITNKEWaZ7
O1twva76oBm4JH4am+uGXE9VkPgsnGbqlFnNKhDqDwtiVqukpQ0Etis9Y00bS26qzPuIhjZ+rihv
hSEi4LFOto1GuC2krrsNi/BoZMmBYuaTbOzw0HCGRGAJSp2V82RW6jIvAjBwPpOoXWhodbazH6zY
36s6vOripD3adsk8UhVHSgJXBiSssRte8ah7M2qOoKgBwRbhXV2Zt108kvpxvgexGRxCQaufPs3M
FVdtAk9AdpTwcGQHTQMOK0uAgadO+BIngKrn0kBTJy4IOuEAqzi8qmYcOQzuD9QjxAfpGogK41AG
EHyj/mSDsNMQe7oWSSWm862lUeOrRRGBqS2a98KlbNChkLjGN9y8ssG3mZT2AL9kGF3Ntn4oVAvK
MAUow7kFwKxicU1Mj4CfCeh2Kk/KS6Jbr2dNjmgL2XYSbUfLfPPTwAANU4K/lNnTZCf9rstIw83Y
c9CdDz8UJbTedJDEkMC7xp7javr0NlE18oGzBXs27Lm7x2EAFjNdBAOVKScCNDXocOvMo9zUntKP
faVpW+rHpusMsKXxl7R6C31sy9oqB8zvaEqTGJ4PpUsMxqVfmIg6CFYtnOm8KxR6J/jMiOGGQ5Rr
2YUKxCilD3vsml2JRiVtfJCw44T7eqQV0nmgSQFy7GaBBr9OIVWgBlRgOn/hdk5xkBbCQo6Ib6qc
SDQeFyUEunfbMPXVQUXGTTODC6NZ9dTPOaSm4U533bySPrWPqTahFxqRfdR+/5GilEqhrfwcUyQJ
dRuXRGnGszCajrOO1ZdwUMps1HQyHB9iW+9tsZCkhF9ZFHgsL7+gygfZohkfRiXBg9sJ1WKxnmU9
nxTgmtyJiqsFZMbI9aohuczqudi0RXFJnfRGGGcAemJvqhRHlKnx2l2vwP/rcc6OU8uFDubu2o4S
xGmwjaWMML56GRiQfBxvMur2R13TWCl8aFxjakEaroKDMWavGsCrN46vuUsz3XDTq34W4KMnqBau
hMJktNYqcoDCTxha9G2aH5vtpIu7vDaZU8vge112FPMVFF+3fc58IwEzUz+4NLXKOUFF1GVlLoT3
6S63qitp4WTFZau5gajZEe3N43toNNfamGpEc/j1KYx304CS7RdQkJv40Qw6xwSqGzQHcDlFAxAB
FVA+rjhqF3E72szQoJa/nZ+YfbTxGs9+rDoVnYLYeUmwo96mrdEfMR0AeLVsTJ1BpojKp1jE8TEu
2uA42eMLPs3QSkprOppEe8BL2LTCiTZOAZwgBQd1yho8NBtcGeRSPQw7uRuXHMDwyAsa8ki/q8yd
sYh8njfyH4/Ou78e4vKGRRz7WG7OfxiUJJwblyP3tfkoshyRH08bax9uObjIb8WoTnU5lTvCR/wH
9ZSpoy99HtJIRwDdLa21GQgESNpgV6KJWLSvVgT23wzAeZ5D+vPG9hkKctmcd2PhU0EnYVvbqu2P
WfgW4eo6/3pQVtfpeaOm7i5eRnhmsx6oFH8yl7uF5JIkopFIl1TL5vzoT38bfIwTexeCUStTipNL
5iTOQvyRhT+CypzrqO9J6M4C2j83Z4XsPnGilUHHGcMVmp17c1FmPUukRllEzlIau7FD5X5YNqm3
iNyf95PFOnVuqMYEOU4dZ0fr2Rt+s8Eu2vtB+ebB9VAs8pfNnAPkFarJVxr9f5SqEIs99jWss7Zy
rmKvYoJwpTxOi0vu+VFrCHmstVtRzKAUGy0asY1lLbGYQ8rB3vkYzo9cUt21awPhipPL2mnMo+p8
8wiOfYjd8OA0qJnIDNBvVMeQ4HPTxiTXuqctUh1L0292ceojyta9zpo4j1yvWNE2aLiElbEOIwFl
x+usYy1N69hZabvuWUNxEAJ94EmmykU6Ga3LYPE4WPTE8hA1hRpAaU23bupsubIGchn6mLd1GCY7
s/AYTgEp70YlArs48orz5izSbeoQMP2Mg9s/ZHK9MvHXbU5BpG398lQOJvQlwYKGqhcOk+mYJiCc
2VBfPVQKG/OR/uhxXjbn83/etSgp5gXFHE53hIDecg2I3H7bBCMaKj5YgdUcCBC4OQmRjC1ApXpX
9SBeGgLeYBES/jkAz7tTCqe8mmYs/zr/wbL0a13DqRvmBSuZzmmHn+j4bkGPZ973DnqsT/9Z2EMX
20qM1xIxwjk4UNxBfDNi5aVmjfhktsPJKdt4sMOMt/kzJoFIKRNugFej57gJHpt38VidaE0ZgFRB
ai+xIJrLKQHxCkaTdxk/za/Ii32ON3Qswqf4sQDrsfMmFE5XxQ9EFJebctxR9qSDWMNLohUwXVj2
hiYIjhgpwpF0w1/KRXAMCZItk/r8gJ50qxF63fa4+wzreNgb9/ON+qjYnYANXtiAIZA4ogf4Krl9
TTxt1+qFr3LpxQH/wtDpHjIaTcICNjjAG/cyeTfJYqCnYj3CCKT8hP3TCe6USjdEzu24gxEi7W3s
fACGQd62Rmj00Xy9Q8Bqk9z2tOMuoBkDtHgUVErFFtp5ughN+ZfTR3QrL0GnIVywWfwigerQev2s
Wc7ylfvgfjrX8kG8WcfwgXo8sV4HHctCexeby0tiBqYV+Zp+m27CzxFu+DeNBrbaRZdmgkXdBbgs
zaTtkkhu7QZr41UEnPwS8dm5Jum+qF4YBzDgZ7oTdI0u81P6DuOyXpXhBnfOqIVRACMWvAXEXgQe
evzeElpYK+BxCEXpWyIx5g0g8cHdJWiL3fge4XR1/xWorZqAyl9O8Lz9hsVwb2NI7D2IfPc7ufZb
IpKoKv+j7IvbKilV99dfpI+eO3Hh8vfD519/AXhiOAbhhOP5QFNNx3F5/uP7fQJ05q+/mP9ZN6NO
c8uEqGkca5zG2032Q5yqffbeH6N7VE6xlSNsDm8Tbz0VO8qK3qV/NX8wQohrwejli7bL5C6GcSFh
00Hki05qGu1i/xCWt2h26hoN1bUldiKQ9NiJG3YSyN8LiiYgA5/nH6j7bYtt8YoKxxUc0H39PNyl
98Vj/ayoOKzkuv1KjyjWvuTfbQguu+E6P7L2g8M0GLAQ6/fWbqIjsfPumMzAGuyBzUCnBj4Nb9+C
2DTtpF7Za+6OFTJvIEtnG3aUesajdPGflPWlO2zw5v5qh0/3sbhEjjf+ATEBQoP3AwaUM6/cE1na
GsG01/QdMKTxSd0a+Kt+oLHw2HDRodqgVcwz3NXoNQhg/UDJDhBmw0vnjiGraD/eAzZrvgGx8K+r
LcbaW7i61IZzzt8RSNSrlxBk7/N3sPpbcWc9o4K5DTbR1/zuQuy2dskjHrvttXzxrU1y2R+Mfbyz
r+GF2m9dvYI+tYF6r+6QAQTwXHyrUBaB9QKyaQPcGXIk96kHG+A93aySQ+kg13rBHTbdLBIAj5ax
+kKYLPE2RAdrfD/Xe8QsEfukgx1DIDz1C/HiBE8BOfWNeU+z0oyJdC4pkaMuvqg3MGyB8V1Pa6KM
tWj2KDIc+InR1ro1P4vi0OzH76TgHCodqp1zbF6nU/BKXrkjctsSm+9xY6bohtDC9avzBpIQhOjm
mO78Xz0dPsb/jXbevxr5i7j/Pw18Vxqm7XpuEEj7jwMfIfsORJfU19IfruEsxetljmF4PXnBi1wQ
phcJal1v0GZANkE0eoKR1C2K3wtW+f9yG2KE8E8HY9o2iGfDxvvgz3ehk6rRbYNBXyeSWiH/K+OA
BzIG0ag5dzBsWD/W8OxS1DHog93U6iaigQvN8gn+SHJzPpz/9YeT0/3tv9j/qOolso/Vn3b/9lgV
/Puv5T3/eM0f3/G3q+Sjrbrqh/q3r9p9Vdffi6/uzy/6wyfz7b8d3fq7+v6Hnc3ZqeKu/2qn+6+u
z9X5KLjIyyv/p0/+x9f/yO8i8G2GyX/vd3H1PSm/fvntw5b50/z1Hb/5XbjuXwLLdWzXko7rW07A
mNJfnfrrL8Iz/8JU65u+6bnSBUfOCPi744X3F3DAeDJ5AcAKS2Jr8R9d1av4r7/Y1l8Mx/Mc8Lkm
0pcy8P5fHC/MZS7/3ZC3fc8LLLw1bAwvAtd0/zTklZcaQo0CD7zpAgtQqMGwlAAhQONfVEbe+kdx
iNZgEhFDiC5+d6L+xf1m/mmI8+W+6TqObwYBv8Yx//TlVelgeWMECEyNRDUISahTrq9pjrkoXqMK
0qx898vU/79fi9PI79e33g6doU342vYFfYoYbSqx2yDbgRhC2J2cekvl7t//Uv+fzvIff+ifVtTM
DdrQH/hGuv79fGdCQe82EO2g/av0+d9/l+1Z//R1vmniO+FJCVjENP88j3W5qFOKxwg5KR0eAROD
o7VQv4EyZpV+c5WA3cA7AHUANyACmqwsvQLLSuHfc4C7y+zKK8oZcQSK6IzcYFVOhDWa6tJqbgvy
cx8EpgXVA/tr41voUfesyK23U9EBw7XByAdIujgORDOvpLSIdGxrFWqXgY2lLhxu4lTfhDi1wdrV
V7ZLNJjMoCydsaPVDH9s4L91x3ynKuNgV/IegVdmPGMECUJNqZ3BUVpucR2qJMb2iya6DQkvwKFR
JOOT5de4JU7ew+jl4cNVn8hlOU/21CSMTegZCJxXzOBxZ+7d9jv9Tkae9T2eyHqB9T451Nl1CfXL
zh1KQQNgBKu78nS1oh10LOP+oKX6oNBxLUOASFT3v5wCy9YaDUI5PGnkkbuuuxKO/jYtQAlKWJBk
UpNIwA3XGcpCvQZR54J6XwF/3+Qu3uOs1O5Em2AeAHf7vX4C0Yn2VE1tMUIPMZbAtBOxBQcXr4rK
A/Azol5CctigF1zKL0vwPk3SdSGzhBILHyUjfER98LxmOd9VZrWrdT5R+NIhORjF12Z6gelCSgcO
WM3uuq9RH4eBUAKNg+aebGy7esMiZIX5CYYM0xc1lafYtWB7stq34xMtjXiVhwAhS5wrM2/+sqzi
Kao/y6L7DloI7qyPbBKVAuQaKPtnKVoUun4LgTkLfO9l6dtbyx2eAPp8GZrQXgGwXT6nsMYnY3Ju
purWbSjpZR1BHhW0pHbQVYLq6rvxfeQwXdXtiACZ4CVVRUbQXc4J3rZekWuY45CqC5f0NLcsCEsd
Z82v5Vq7xo9O8hsPUI9QR6nsL6CbcmeqBJolpiGZuA0lyYGXJj+6jF9QgIlZYGKXmYXkT2HNinyp
faF4R4uj6j6DChMDEXvjpocLXGS8WqDIb+SgEPOIMSfnpU1NaGRWSIn4HEhjI4k+lzPIh4HoyEjl
VR54+8YF8hw3HLPXlTAh2nt7ZpjkpnlZpQFylCLIN5YBFicX8QGOyqaU5BW6Yfw0GQFwDHqtmjBU
Dw2Y0xnyKAClqP03u/OFDnwmnSb87gf+LZ8FFkExx4ecDC3bXU09n29XVHD1VVTLu8lLfh2+paT6
DCfsw0zdYT36+V00IcU4RCiaweS7z9owp4PErwsFIgbVjMm15ZDgeECGlnEzTuUjfcbrSVJ+AeXy
Zjaoa3Zi2FRVvcDF4UmLANo0EE6+YMmYHETCxIK2gSM89Ah06/nkSS899AY5Y225dFza26QczR0g
hSu/VgjJkz+lPafvPPKMjH6dj4SnG9VvUnIb5kmD/WQabpIWSSdnueMqz2DA7AD+I+cCuG6cuGcb
m6bEgKJeL+tNFgHx8dXM3ZmRr7fC+CpM9SB1SmEbUq7NnWouG8uxCipTzPF226KqrJ8Gj3PcOe0b
ICfQp0F/105L/BwAX6Zbg95OPK2G53BAMrJ3NDmywlcnAuuzYv7EWjun4dEXh2U4+ZWA1CCZzCIF
u79OnnJEyRvyZMNHhMApXEQ8kS91uSHjDL53NT2rukYqzuAWp8m2nUum/PN0BNV06mi+TIW66h1U
csB6A6pDz1YHDQUGviSN7C/VMVFhuog4mc/kP+p1KcN7v+ZU4ED5ZM/yq82BilhBsJ8t9z62aMBz
YGrkj2VQ3SV2ctfiktC35ZOQWbttExQQAooCy/vHWaEuXX0LpH5qhumpDYpuLcIbAPvYTCSjR7Fn
fOrhl0Ve8kAJasOkuljr2V+y4jjpSDDHtMVbmzjYLGyGqPZgWVlfcBpwMmI0MpdRjrbutJ1D+yvu
YC3+CMCqD87iZrPcxzZXlGo9WoEi29r/h6fzWm6V6bboE1FFbriVkFAOthxvKHv7M9DkHJ7+DPxX
nYu9a0dbQtDda605x+zxiasOsxfcaSFBWhPMS8QRc3PuVC5FNvLpdPLURFzWcVncR2gqJcJvLmsU
QqqTzGQGWukx+w9slvGMGYdd0wUDpdf6f7FQWDslJVt77Tu/mtvXKSG4hfUTYTD1D6NvcLbTvnHr
z+WSTBVbjG4yQQp5mrKErJukn//eoKakFvMUuH3LDW+V7WdFnl/uitJ3ERTzPdeTxj4aF5YvmvaD
HRn9jB5tEBewbQWADdQmwxUGHbAqPyMjfK8THLf4SHxbEI80sY13AlUzTXDfHaMUwrSx6er0e9YW
rfCyqlmBChJIS+gI12Ac0pmKLx6QRzHPLoYhuTsD+VpFSUnCGE2uB6RWcsoBwrk1cRG17WuRdarL
nEcI3wpiguzOrBM/9jjcGM5fuqA5V7mlrAawAemy80VtejZkezcVIP5WET2zRx/5CANP9sWhTvQQ
0OpLOYpsa1pYCxMJLLAd3d82zH3yUFFQZUzDNACGjcNbaKOYWtaCYDUzg1V4Yg9OjCTNbqcX/GPI
MeHFs8oqPl0+3XPiKPTiKdhOgHOGx4wbXxXJtaVtjxCrmhF2Q1eoBBaspVMa0VtDqrvJNDJfUQZT
iodNukGFrcNVmH4alHtlZt6k1DU2wPGU8KNo8U5PQbsr9V5/Q77tOVbmp2h4FHxmx0FCMmZgw11q
bfs8008zBrOV2VFBxzFilMH6sAW3clUMfKtR/xy04dAsgryobFALzt2+t6tNMYTEPdfjPZrJ8eg7
82sMYH4lqKnW/dAghk6hqToGbyrKHS4nZrWtdJNHP+PN1LGVo01Jv5Ui6diRyRUQKIRWUaeoLNoo
1SoTYS1u7NU4M+9qdF5RP7R7WcGacxUQ66G4d3bwbU4Lp7RVPpUWsHukTFwN6IuxWBcheIBxsVmx
8D0xAN/Xbut4UqdN0ZSIapVxKyQHON5K6WX1MK3UbnZ2ilmf9Lm6Gkydj8jFX0OFxacfdWVjzHJT
Emdl9erOIS9ta8OfLnPQV6MwaBU2dFgrLYtBKFvxrneGfzMG+YM06F72lsY4FwNn2z+ctoOTpCtI
EPBotZHqoFhyIDeyp9cmA+y5+WG1G3AlwFIzZoxSI10wZ+geEtHEGhP0V1GxAf3vRcQVQ8bJ2pn4
G5UZB038iZsghigBP9s00oHng3FmVAACM2KXPBOGc1JR35QwoC3DoMw2RhXuREv7VqX1jOoZ8gjx
AQVF6CqJzMdkxE9GJDJPIN861LqZ41HWtI3hBrnHADxm9mjUmImci4lDLI+NQ83eK6ug2MeESm8s
QZKNAGFtIrpRMt0va0+bx59e8FAFkVaeY5nuWYA5FLRE7jktRJEoXGCPevGUp4ROK1Xzr+HR3BTl
T5xxQ0Q92TM6KqxpRo8smVNDIZ5xOgDNwD0JfKX0Emv8mdVeA7yF0U+JCtbtGS/NsuRWigso0ODF
/91RLBSxcGKel+AcF7b0XCKBBM4f9OxpOJ20AWG53uU5rFk933ElmDpgolj8HnDzMQOdRiW4pdZP
mPJhN3YhN1aen61kJpcIicu6YY41Fla8mZygIvQk/k7aPt2MWUwFIkF7u7icXVwvIOltTjYOUScB
ARmrGUHlVoTQvTqtYVSqqy+xoUCH15MNWRBQ+NJK+MlgfWVZ73HY2s9O3d+yeGIZsMC+hwFG5dzZ
ysbmdDW0v2PNRswc/5uqCFSijoG2rAjQSrLaVwwQ2GUZsqMj4uE2BoTFRILSxyLQT3+1dCY1LdMv
rw6dGCHbRcRoc0AucK2CGbVgBBRdhaws++CRFF3kuxqW/7rj2KI3VcEgmvWoBbETQXjFOyHRYBsn
M06+oxxzaoWnU8AI6lK9X4+mebEL66ejYEUvl7p+bentxqHcqk3xk4U6OlpGzrXF0bbEd7+qdD5X
22xcf7SrvW3RZmtU7CNq0qG8759EKRpAjpj4rCDaw33gLtADyFa05HqBMCkSgBjC7teqR8hrJQqw
YpIv+PyiLZbxYc8Z9WLlhLShfYd3BWVP0/uKaAu9aLUtE3gInGMiN5wpbbKzaPBJxDreDJcysklN
olLY2lMMGVkEW6Mee6QGznubML+uTeU5LsWTXvY21UTW+KkxM1QX4daMyLsKNVDBdcMhdioRhMmd
21vx2bCC5+CMqsd6apKixmaTwOjtDxKEpakyyw9AcPUhxNQ/0a8FO2DP774Fgg1wCWSduT35COR3
etGEjoj0P8N8Q0rZgvJzn21jasmea8iEGu0AnXFk410WLOGDdeIgTArAyHPtDu51mFGZxbQMom6Y
1nYDNjAxsPK3qv6wdPPKdPfbrNPJExq6gDS8yMGFMl1z2k7twc/K8dtBdcWiyHOmNSoTzSCndid6
mAgjFMgpPIFCStsTRH3t2wF6q2PChWrtkSquaU9juzxush52dmd7c4Z7Xp9mmO4BpX2MPWk9hjW+
awvQ4bDcaampepql+gYsGb73Flu+BooHkgeGDnc9U2OosWIcupGYSIWzflQ505aPKipCjw7ELmcq
AjSG3kNDv4GMKpy3rDVSrNtcxa7oQDsfynObwl11bYYHAWe+uExg68x4K6NtOY64WXLjI9fArWo9
JsGMpr0CLk1uEvqmKvZMTjV4hauvwlSoC0YN8qJ5qNTg1OnZZnaWwReTtCDJ7upM0Mg07U22YHhc
oEMjqU6s/9y/9At3dpN/qBOqrQLZwFSU9yJWvjBJMmnQKb4yFb7UtGRD4tWyOeZgMXaf2qhvvKtW
2BN3bP2jDiAi8hIhtZ5rdOfjajsnovKKbiRPqHgimdtcBW0RrfUi+ZYGqZFqDlZ9MksI2nrynOPO
YWYOOifY9ETFenZn4NIQzrFmjt5br8oocuwLFuFiWkZbnRYYFn8Aty1JcTngXgXeaodb3yy7/7Km
fOqz6FnkwWsuQWXYKT4FJ8ptkFMsqkI5GiriliwyF3No8Va2FhmOaB23gbPR6UetKvyMYFAxYyTO
fCzR8qchr4Crexpr497E5tlA1r6u1UL6sgTTmRrjHlAOuXW2szOhz7qzNe+KUJ6VgE4K8o6ZU61x
K5WUVxlOCvNaJsmTYvomFQo0R8ZUafWi5vRPRrgOwSiROza96YUlaXaNycpMN2kzlZR3bU9CZcfB
fmUPLIIBTnC76m+tMULhs1nEO9V+tTkkbTWQ+xn2t7UwO/tIUPE+vimq0+9w/Y2MhsmbjLAeS1/k
BQ26ksulNyFnJNE5XjqTp2Wk0qc46lEHacEhDcYWxDFk/iTf2QWUBLrPL+VEnthS3yVWVW+m6k2n
g7G2ZYQkn+VNSgc80uSuzYh3UJWXTvA4RlManVLJ8WeC8lCo+lM6NO8ib1XPnLBS9tl0SQSCkR7J
F4cV259EMjPNJZZBA6nDUHzyJsj7VhSQHZOTk2BEUPQSYE5jO45UbVG1SmgJ7ibMbdsJlfVOgX/v
GvyuSEvjrZPi1FXDsJ2VOvdNcy6ORUJEpYToYailsu8t+SRCJUO+bd0NZBRY1BBLLkt9ooqDGhDC
goWUZw6yGZmJGhF+dH6NMAQhrYR4c9WRvLfZ+MZV9Ria8qqLSKB1rOGeTRPq46He6kIQxGq55yGb
a8xC6b7X9WtakRAxzrpnhtXglxm7azZB2e4jGk7VkQWHwn7Zq+0O/vtAmSYjqiYXcxYGyIijbiBc
2mkqUS1z9VbMmZ/hbOdBYGUfZ0p4re6Yj9uwX4QIbi5RNtmAWipTeZBKPcU8SidznKfrOAxvgcSE
y9CLsSzU4tIlPqwQRr2vhr91Ub70y4vHjRUcbKgJTY1mYggADvd6lm5qk1ZrZb0FxWxs9AXMbtc/
ZaZ8pAn3WZOM6WFO2BVSy90MywXUrRpjOccKrYDIRdBHmEymN7gx+iEha+yfAMSiALtJ7r46VqMw
suKaQiJqNpaTbDOn9uQICX+qj7aV3SOFrmHjsmMO+I/WbeIhnIT7PJOBZAseH2a12pTkFJQNuhRV
AZomJ2RlSKHN5f5qOyP2VdNBmZ0RZztw56QKwtip+WcHJu06qAVuSP8WvGoTxpGX1CGl0Ydda8MJ
xkiKH2as632RaSoj5oWzN0ueFS39zW27XycR/jnL4lgedHj9G417npt7PNLx/bG6iqZgyiurFfOc
GsTByJo03JHYW0KRkDgmN7NUvqHHxSGgBF0tv9xa7aG01emOrUg7hJ+28qvPpeuLlAU4xPOPMDkC
GCKRtBgkXiEcoATS/XSaorNWZ7CCued4K5yyuuEeGzkuOgoId8YqVrnJD7nd0FHdSvr5SzFjYhYE
SPUW6KdKVMW6GjmxJYEDRdsCvqYRLteI7LTYQVdUPwxjFftiCTipUs8J78t7prPGYK1bNYo2M/a3
lagJRa5tOkEucly1CgmlyAngW76y2joPkDZg8isur578G8hMTdwpu8fT19y4ONJkCXQgB8ZMnN+y
i8aKC5QS15HSzNoq61B062JpAs70xouhug66QwzMYENfGIqXocUvFdaMAwKNXULrlrO1TlqjZl8H
hQY0o9TUhfDXZw8Fd2BwnOcWR2M6E1ERWfcKIkZbGhCLFHNr9dG2Kst9Z1ZflbWfahxcUUVJ3ljB
tx3Ei+rzwuFq65o1uh4LVH2sIc60nTdjNIhEJZ1PoPTJW+2k2LSxSYvI0Ee4A+/CKeqvpEYCIV2W
U3qjSEwW79iPi1gUrG16sRNYVSguPbzy06Z4Gu2TYU8KLf6RJDYLOkyOSI1BOylgdnMKy4CwmQ6t
X4moxCFcql+KjAjboGpF9zCP9lZdEGNdRATNJcZbkCAUqKovR0cPPXbKnRPqV0l21tRNbzJ0TswJ
7g08AH1QIDagOJ31+gvUULkeCAaxY95aPRZfNAbf4tF4zIr5GJDgI2U+K8wcwQYAMA5LACXc8V+N
PT+bSv6Bw4W6TqmJEiM5frIUzlouagelfAJwnK4bNstktpTNNGotfaz3tkLRUMbuCdsfR3mj+Geg
XuV9s57VBj9Nr+ilPysIgJvWRO3bst8hgaPhWbCSdxkQKsR4Vl6L9d++wwj8UJOUmFJfqYHJLlJJ
QGrZAOp+jM69i2KHsjZlPgRDTYQ4zp4K23SfjQBwQUwRqLC65LgLEQg6iV+XnLktxiy2xCyN8jL2
6v3EI7l2g6D3VRUm0+CAjy+lHO5FjwFFjJ86RHUK7WtDf2kjTQeAiT3eKCSR7Fq7PMjoNen2OWkK
uGCNAFFrv6t2D2Up4+gURaC9zPwStbCDzAjdS49yB+Zsx6ETSKCdsM1ENkFyf0VeGtJFMMnDbDFb
Rkr8XUOMujQWy368+IOzUPIaqP3mqWq8VogSilzxrPWGc7cWh8oUjhBB7Knc63pZbe2gde9D5qvZ
f0PvfueOcVN0HnOMLB9jz2rRQrbvnYdSj3w/idgzdSdGyWEDDLExZzrTuGSHmLvekIht/wrb1thZ
OP/gDTkXVEjIo7O7gy3W6yQL5BgVBAVgJnE7jiVCE49eC5/qqqOB2iPYmODzLAeWqqJFpA19ik77
3uQoGJVK3EaZF6eBicOdMPjeUF9R+6LLrVUb6y/86K4KD4qWQmrAtK8UanQsmNWt1Np+saoBYC9Y
6NSK/TqwgyP0t8RkxFRVBInVWfLUC3AEttOhR0xrMglC6ZuaL51ZOSeF8Yim8adRiMpSaPofOezV
R8uI8EtmrpcrjGACqnlUsuwmTcGmG/JBgIRjpeKaOaJwaQDWj9p6wcQEK8e0wp3yBtdl0iAEzrWD
mYv+VbWcU//2wlDhC0j9CQUAu8FoX0KLLdvpkouh0ADOaKpuUutcGQ5gEWzoqNnEwzKNhueZEAfL
dUEGYVGZR8aIKh/e30KPYoG8nyG4txaKwiqKv/9uXdhSlPhqCmkpqZYTaETbb1B+UZ5yEDLck5o5
N1VD9JUl/SWew22VNS3jwKBb2WX/aY7i4vQqDYXlOade+TVqPnddftexRl+5Kn+7MNo4AV/Wbci7
k2VheMEU+X93Q5+6D3d5jcVy3KqS2WsdWhdVsZyI6CNWEr1SkYMXiiYaoVi07JJxL8KN3RiTrOGW
7GaRLBtPGqDDcLPgJrX0gy7dL3dgTBoHELlTZ9rJhBOAFIRGqxrMpsKQuReY9DvSPrh35rNBY/Eg
ipkGHZYZall4Zx3q+Hox2Dgbd2ZXnhtsCDQrKdmVX4nh9KBNcefl4H5sIXgGDSTqEwRzW6fewIyr
7Fplga1QPlF7cXJU8ceM6m+slfBTIlccSP/UWvtnbiJypZsQGJduGrDl2/Hy96uu6TWPG1VjoD/G
WzeI0Y460F5TjgKxyhbRhv2AXRjF08DpeF0aTu4pU/litYu9J9mJ8a4rPLMQDZEVRw30SAwTh8lh
tQ61Nx0nFfPK9KD1Ck9ytAS7uKp2LVWDjKyhD9f0GrxILmQP9sddrYw3y8E0HLpZfG3V9L/UZJdB
87SkijuejU/uvZKGX6uALFMyQJNovM/WRCkZ3yI6M8ha5U+uCsakOnENjmZ4Zhd8Wr2yeNENZ11m
n9NAQEs/EIAsxUIynucO14/dAiJ2Sfyo5h5BcVy95QmeEIdiSjmocdN4kUZePK+cZ7KTR6umtitD
l8RSilY27RPQvIa+vtFuuqqMsXHa/wYG8JZOZAlSAxjxoMAwJ6Yfoqhuw7KhzdbVKGuVDU8C9zbA
EzMGgxEST79d20MgwbSPLuLWU0cA1mw+MKb4tP5/gjLGEJZroEVVWm8RqL3MZa4R4wZfizB4CyFw
fYp+KwziCOT8KKoe+70gpJW5vIe1zzHp95Yt9GgG9Ch2Zc8BmdGqZ8rY3rbC+tRhMGKPKmZeFOV+
TutcIzawzCOGSFnf7KsygZFX6X6uI4q2sA4VBgMsjbRI6JxoQuFic7RMffpaL/lUFvsBzwh2QNr3
BvlGqsv8E48t/mDErTTGLrgu5c4y0GFyulm64GN/Mksz2uDBzEuTZGXKs7JHw64EmDVMckHZ+ByO
gZO5D/hR1PmF6fghsNWQ3pp0D2HuEFuLiqjMYCq0ZHqMKRC1gbvRwzZnbiEczaiVyVHMFIafZp6c
jGT61RmIeF0/YWGgt+SbSf6eRww7XX2kOcSUfxuN2z6wh6NeufsmLALftlpOR7ruY9zh5ptnwjhs
AIla2DPeVToVtUmMvhJ74kZoBGctLPIpH55LFeqzbbGFcrDBosSszxFz9STMTdRVtt8V7m3QaXTa
sEyYuti7XDGSbSv7a2IOKELnzCELksTvOaCZQj0UVqTuaKm4liLUKDvcqDn8/VSwix8MLY90sLLz
//9SV7nBtAamGP1h4FZV3lz+91+ZH/JXf/+2auvZeP/7CrH6kJAuU8QKVBZ4j1sTcnnN50g/ni8r
szaGCRm8qGFp7ef8/EC7X1/xHJN1l4cIVEO8VkGvuyhQZvfu8gSA8dQm2IKluyM6J1Fw748yvLpR
rXw92TOS4qZxgwtIrhis+Xfeiv+S+xQq2j5uAUyUU3Atm+GYRO584z3EB7UE8C2tjXAA75dq715V
vSzXuPlQTOrxPY+ZHgMyIQah+88CQEaHzBQI2xLm+3y/Z5BAsMuUZ1x9RpK6J2UwEcOCaZNl+ZFE
SUsnYfiQGZETY9CfVTvq/QE+JuqAmBx11ziHtdlup5TP0Ijnl7FEQc9cP18b0IaPWQYsOuaKAJqk
eMms/lwVEiV+Oe7KglpP58iUyXwLXfFYg3zlZJ08ZaBVtkpSvIyArSKJFQm+ECdIY+QTzLo3oBUn
Oymfp0RhTKu3N7tOWpyWA5qTpj7Sk8rRmxGY0Ka9dVB0hSVGS8y9ge5vbanjUmHhyzDBXIvil9Yi
h3QrfXOLzMtisThQSz7eQx2SB1lXKwDJRzVbnnQTeZ5rAN/NjeLSD0KsIjqHGy1s3ANT/D0e0wAb
S7FtF05dPoCkzzJG7qqNpG9iF3aRgg3xgElbGM2lmzlBhQ10DlXP/Hl2iWcbpes3jNXoPljdCyod
EpPnaRvFermnARhfI9XdDWD4qUgxlk7/TbmTvCGoWDm5duijcNznDdqPOGLaXOUTITsWvby8b7E5
u+DJk5ybHbXWqkqz6tg1EaMvOB0be8Exdxj6vKQsf+bIAKoUOU9lOdCZKJniVhOjaax+yJAjS8KM
s7ZpVtuHSbczL26GXx2SS1fgBXGZ3Ym5+AWd+WoN078uwkUjYvNkCevI7A0ox8Lr1Ixq6SxBUKR+
xsz84Ca2LtiQA07Qab1ro9l8tm+OEnf3Dmim1CFQZioZRIY658QqBbZna4PY55nNADvLNjCB9UON
HpVHpRfnwDUH3xIpTTMK8l3dZs5R0i7aR42CX7sP3H0FkvUwWLwNbv9sH7q2cYRO3VCDuPrJ7oKZ
EBvdOEtwUdvE6K1LETBhl9G5wU17QQ+lYwOV6k1oQb7JKwMKO9MeFC61Q2xQEz5p9CE9S7P6Jzqw
xDgqlvJkDI7XK0t4bpiNz63JaL1W2vhRmXDGlLpSH51bTQQui+wFyU69rgRm3SwiQs5lUL7XAgoq
GCcxEZ4Bim3KGMBESf3q1jV3OL6d1zDgbDqqXf7aVgyRytFOXzWgE3QKmAurNUkOtC/la7N8UX3C
QUwvFNGcloSvwcR8qeWQ+jLmiAhS6ZL11hDw5DaleEFeBZ6+N+tbkLibeCp0OtzIo5waReLfb2U0
6xcrKCBJxu9dahN1PjBbhyHAaLFSbpEEMBHbzXABJ9Nf2jYeLkNeGqcuYo65/HlbEc1RulnPnEpY
50Zrj7UUO62zndc2ATs5oIvM5+90HGIYAMt4QdGSTeaEH1Bf8H9GNePjsMEtNpoYJXM5bothIYJ3
EMacng9CGcEnoXX7x7ySoK26Juaot81NVTAbrVVtOuucS2iMJMYmabMvhfQ9VdWKm7QlbKLyAtis
8NMqEbeZV6xI+4Tf9uDKKn3KLJZjJsBY4QOX9QySwZbadhcktTgmA4A+rWEiaJaLpyy3FsEOIQFF
VNMAB24QRza6ANGfLbNnejIEzgHRjuHldffUhvLY1gWIg2ZgWmMltxrqalcP8jAumq9gZpHve+bJ
o5GegsIZIAYcgkrYGxr7nOw4TrEJtJ+5CrKOIVuzyab6xwkkDbfkoi+rdphidbSB7uOzImiuBGwa
B0tdy5RkPSAHZXFnEcn75lTVbA12VDH1W5i8CLEQgpF5q+MsciKD2Lc4IUe5WICHaa9yVzmEGFq2
fZYcNima3K1jTN1RMwdSBmgBX0UhT0y+jg3WTDCZDsRQJ9b3LAjjjtsP9mN2VfqxQsQ6b4c+pnku
gNLmgPkBUhFXYqWRtetsm5p+zD114hwSzRjSHclg0ZQvja1Vt3Aiic+gKcayPftGQWIxpZAexq/z
3M9PuO3Sk6jQtuSGutjgB1JEYHl1ruoekMStc8AYzP5TlpKwJqMbbsM00hPgTc77NGrnm5g1nU7d
2VG15NI4Nj7fzjylcc85TwjnYPbEMHZxBBRGnfwe1AB1mX5lKohQ1TDeFFn+N6X1S4SQmTtrutol
w/LR0oyzMrPiRg1s3IZVa5eGFk3Lgl4tjuKTGjQ0BSTm59EdrggtRsFy7Ko2Jl/VhINj47ZWp/6t
GJmPTCoZkSAta+Y75gCTn9JDF9fWJK6iiRjYdKWeHZSoV1n1u9OIvGzvLDhS6RTViZPZJZyDHpdc
SRWgJ2tDjYoHZZ2G2sg+1qM7HtrRxIpU941fmoQwT223pTJJD5aAQzpMKPGK8EPBj0wDLyXDr6tu
05ixNdSw29lD32G3fxQR0aI0f3a1qC+urhCO2aRym1dO6geJUW3cAHFVa4eHzsFRB5Hm3hhUwD0H
Ai/rBnqoeUTg9kgoHdjjEyebiZuxJ2il3Q5jWh/Hxr7+FY5cyVWdgX+Oqnkn0iykXYCCoCd+awzt
u2IvxIGOENWO97NNdXG2BHLcNO/tTaJSR1eqjjJcCS9zhp2qmSkvFAPsMDQt2joAGDnt0HIdMnTj
vZSvRhikByy4e1vV7aNrt6dJWjCspLxZxUSXJA3ttVEtuPt4oBZqwxRXFVbN4wxjelMum//fn/39
1C9/G8wusjSrnmhWZ40FJlUYu9pudpjP1SMyNkdZ27XcmkGV7Y1xUo9/cJ+/X+k5Y36YcUtHvA08
5+zUW/PetwR0kK5CoPzKPsQAThle3/v3Abn7I/SqPSmwt/zd+ez/uSeNcWH0pilbhcbvhmOV+Uq5
YN4JANDMzXB3pnPwRYxKO9xBEYCfYr1Z2irTusH+6JLYFPbb0pc7dZf6+cb+xx9ci2eb/4qMXqPe
AEb/qt/j5jJ/CIhjCTnda+tGUE9N+/pFnOLtfCbqTNm9EraO94tTyXzFbOY+GBGq32KvX0AoGM/J
ty22ZoGPcYUD2qsI1vopH4QHudVZlNc+8ux7+GqSaVd99yWJGx6+NjiFOP6QWGnNZkpXxoKF3qZy
1Z1RRgOgoG3NbeY6fgxeE6SpPAWpjxRGf6q+C3XV7bL07IiHovzjrSPO2xov5K0g7aHHNPxUe4Ql
2P2gD2LCvpjItOp1eSj9Knlkz5y6zXw/aRsVuSJrxx0PCYlRxBkpn0gJaCVhe9gUfmdtjFfzO9WP
OsmAI/zx/9qz8eIeJLfqjrArSGMhw8RVf6xO6NvSaiU/+68MOus98pwbb25am/9Gf3grx0P/Hj26
V4yNBs46ZsT0pOfV9MyuhoQIdgIhcshF+ospVvgQ8Z+ig30B14eaRHlIBSTHaoTe3HpBe5mvzeBJ
wNbMc5ZYHpwuKYRNWJSH+RlKLKPxLcMeXHtMt45QffhspgMIwlftaj2Ivjbte0csMArfs3nAwduT
rcoc4lm9i4c+kUjmS2Wvcl9X3nt3wBsw0xsGdXvKjsTKbUwKyQd85HG5A0IqjmkXvjGwI3P+v/pc
fSj38QCOzfCzPTD04wvCyU10zngzbzFB0oB6iQ5qOPJ+YWslhArnMe3+FexwbA7Xmj3uEzvEGwtw
ZuyLcqPFPsBClBgtm+rF3UeIr5s14OVspRp7+eKQik0lOx4ETWYeVa97VNucKDYXLQFmevUQvaaL
rtrjE2kYsdRec9IJMwyfxxfFlxfiWPfipc5vFpwXMtBD702767dgz9k0Icfojfjm5L/6uLBYV6TF
LL3VbUgmMUrQj8Yr3utjQBvwrduanvIELChHx0b0ehRtUZNEl/ErPdRncSv9LyK6mtPiUESVW3mO
N74lnxhCnsUdjUvxTrQHvehwYybbOARzuG5/5S/pq4gngMQiQryoxq3daUeaPsMnS5nxzZxvEdSj
APfpfpP1bFwMLgxKzV3+7H4DL6s+ixdlzcik9M1He3QG5A477bv5VJMNg1Z3Q0DznrQ1VKDuelw7
79XeeSblbfgHAdyD7HHNnhdHD1JceDK75DkddsqDXpFs+UhpB6kPc0tc4bv8ChhTbYRv3Wfs2G9l
6jnP1InzL5SeFgjESX027u49knvaYMEeI7xy4QpRrIPfJDrwewlJ9Tlu5BvGRPYhOhRX+33Yis/g
VB9DP9+Vv5jkCeT6rpZJEyT9o2B6suS5EdXRES1e7JjTHTvxlN7JEI23WMjTF/r274DVkitkCYtD
E06bXcYChHkGNdBvqJ6J55EdW+JK/KDjJEfdcS4D0hpwUaxADzwLFXsNN42OHGwxoCN9tDh7kpdj
7Lnyq/I1+lIEXqN184+KdQRUsUKdyDAWdtum2Wm3CPUxHHXPPnYnQpuLd24mGCzL1rRoH1bOtbzD
1QcGHrBlxUdl8IW1RgCNvG4JWw1ezHINU1KtnxBEjvNNAcK1np7kC3puhVYwaE6/MTfaeVpSqM0d
M1PQct/9vyUNsgRG76mbltS68eae5qvCEJUTw9k9hdY5+G9w1vKkbKkS8WEYD3ZEEC/5u/UQN/ER
PrMlfIg9SaynZsfzJynqaRiQiQlNe1e/1gfEQDFK0bV6dTeYGdbRh/0bHpGJhwxfV/oHGUkmwZLc
qsxId9rFJZnNZ5DrHpoQncIaAbBK0Iq7cZ7rzKt/1XCjHOSnykf6pO21a9V9yVP2BgKQrh1YV9IQ
2zVVGzKZwluiEdtrylI2BbuK9VAdfKK2Ki/cZ0T//rrtK+5tx7OwGbfmeeS1LLYRL7Q8nizyrByv
+8j2DdQYKJH40rnP98qZEezCR8VRLHIGILv5HgGl0f9C7loAPoACVuJuTCt92766Z031yyMmSEus
Kn882b7LY6Jdlfdk0+44uuu3+L/wDCnf+VH7vc2aepu0FdoFKGGZj06YQ5D5L9+BlUaTzFusXnrS
hIa1nq/HIzLfaFNc8g/3nTO6dqqUlRBrxoDKF31+5LgBiIJkWOm3hNgy8kkoU9pvV0Wnh8D4XAcs
C55yt5/D/m6Ph/lIErkPoxMDkE+O4Kr/zt/0x/QOwsj5pvUTHZwjaHNYvR/Ra4l1+B+PnBau2qPx
rTxxdbcagS8eF0wMVy4EyX0xDMcHeGfXvcuBAMm9zhitpa3Jp8QzvTLe1PhgO5vx/0g7s97Gse6K
/pUg7wQ48/JVIzVYtix5fCFcZRfneeavz2IlQKpUgoUgD2l0ur8uSeQdz9l77Y0R7aFwO8p6RKTx
Wjs1yl0xI6HW/HRhE5HlRaTJziUl6679BUgMKIKqUgtap88VgsF5+yS9jTzpdgnXPbkXu4Bcq36Z
Do/xLk53rmNz958Ve9/Rf+j2sblHmAhdbj6sqp/uRgMwGayax9BwpG5VEa2KC4YoIQw0s4SHt8Og
OCzVgPaz090bzd70oWjP1b31K2NsBzPDmMHsIhnrSLaCJp0GzhvB3HguATbNsx/pFGos4fR4kFYe
khqUtRbKZKCBAOo4r+Rr4SSgXcZ7Rlj1QECBki58eU7DCvlDs4vrhcCKlG7VR/73lgSWD3Lmcnjs
2x3oo0lbGU3xnvSRTH+lpSthbLmzB+aRk0KYPZn6HeDWSpy5SErNHQe2/Kt8rG3wko7LMfQ9TDbK
kQUK+ZMaPFEUTB+r++A+xVO5BRrnnZqXqFhHNF4M1iiMQwtrQ+TJKv8JMwSEnvds3PcAK4YVt2KU
AabjZYci2lKc4ziHCik4EK39TmxhPYu/wmP7blG7c0gkfM/2xcbfNrv6TX/M4/VARxhN6Ukj2hR6
AB4of3QIbiUk0XLs9zpZw2FsEzJ95kN6n1oLLIAkTrn33njKPvP33Me5MeV/Qnf0jC/PIP17lv7C
25XoX3jLhle8i9iwQB2gkkM4OAm+obWurPsStv6WMumZYKNmV53odrovZJKAJv+V7c1T9hoKIALi
7HH82qbPeFDnGglyePPucmOR87KwjpAgymTlLTHYjgQ7lihQ5vET57g6/cBYTwZvetdT13vhe2IO
xTzA9rWF3YBBRzzScXPzF6M9Sg/JCadMP4XQzOheh0hFfyD2HL/Y2AqMETuPo8RMuDv5Bd3KqeLW
sSWvx6DXfhAOKXE8PuJUjaNxN4UkPw+g6+b6Dwa+tG3jLedWDD8LCubpe1CAwWj21UJhyrA9oapD
kP+cslRvXYdzyyI5RjtiD4xVto1XYhPciX2OF0xwCp5bhMdzcvDemTPxrs22ORYYfU2QT34yx20e
ria/bYSCfVna54nsy2gztsbBSmb9jro6dQqd0ESk/KuIGaHO8xPtX+9dmVgFM/y8GEvSXSTW8bOr
LMbs8016z/t3OTu2INVfqTp70sZdcYIK1kgUEFJzPOvLc6+TpPLY5DCWOdbXKW23OU/O/uRlsKtG
HOO50GzUmXSXnPsnUo3bd9tawOfzZ1TZPwfyis8YWuhOKvpifChp+a0KMpp5je6ji6SoY7/b+Rz8
1BWFYKE6oHNYWFCOr/RtcgQa5K8E6+c23sT77KMVM28Xn71DzhXK5qxE+nr4RSHgUf9Bf4aLKAdW
wIosfnsUy+RvIxbfBg/pI19beZDf5aN2ppjBx+KO4o7whteH2B7O4vIuW/BypV38Tu2Oi0JMHOQO
AcnUZT97n6zGibRFUVUfxAuG3R/hr9KBWCRAf+g/3b3ArElEOz4HeZbd2Y94GafkgH23Taq5sYBZ
8pmE9LC4DznkZDOPym24ZI9ivBBl1077dfNK6aMuIIzOuTQsvHv9UXpLVvJPeVhN7ECm6gNh85ik
CEa/qz9C6ks/y1/sWl2xgKsNk63b+O1CW7o/3V1Fmt8uRMy7UfcEkWwTbG4++P1ZIzbgBN9gLKY9
M5SH/QsJvUSS6RYfiIVWYuH2K2NtH8tj/YSY80UMC3hxVH2Z6VzLgMXt/Q9O1eEvVj8lBoS+IPuT
Ap83+2pzVJYrjk3os9nl65fm6Gv7+NN4ZXQ+Bh/uOnFsd0Fokr2zDgr+wk96C4gu7PHZn/C4loYU
fqa/S3siaTHKLwmlCBas/uaO1snCv2NY9dUy3FRbHwv8g3KaFptJJMYdztooD/l0iYWZlBL7NfMO
w5Py+gqYSwEnCQUF3grLtz8r3oEAqnMYvwcGDi/JP6o7/wv7q3iEphT8Cs/tTzYB6aSs0rf0PAF2
2CeO7rrfWCfWKCaF9UnXba/thy3wD+stAt0Qz8cTf1j/VpPNMm508CREDodzf8OJ2P1COc51He1t
+KVzxeBkpKOcnPl32KvkR1Z5bwa9lVokHphzdsg+kKPb+6m+KdH1WbqP3okI2GzmvsRfjOH2lSP0
sEWPKR+De5Yj8uLIPeeukM6rl+rFeKteWB79R3mHkeABSs4Ld1eotXtlZe020VFeWq8ls61AUAoL
nQgvZEFvnK2f2vfOoRvzkj8hUCOKFh0pQNkFdrtXLuxk9VT7HJ1ksahWMi0/mn3P9pbR9KM8Ejoz
enN4LSwZ3Vm8Et9tL9qD+7PrX2ByScnakNcZmWTs+vPasQ4RpX+mDQ4fLnGEoikz+W2aQP2h6Hb5
LxiUqjPqq4QTQENkigN6BcXH2tgNh/yeVRDNIXg/vmy5Lh9Bma95AvJeW4K4j5/wGPsz4sYpSfRk
+1EXYqOkuXWYjs94CX9ANTv4y34pfxZiHVUAdvwXoFXpJFyY5Y51l39Ur9gpVC6eylF6gjPrGXXL
VGr0tYUIurNjdyvRmtn+/ruoJ53JiKCwVSPZdlbJlEa8j6Hp3YtcXp4WEYdB1w0wG15ZX452we9/
HiHCSqK6YKjY0a5SWqJeSvZxPE+krYUYprQxfpViwsCt2uB3mxWkOtlI+VtPRFsch3T8QtwlAWcv
VMooRLvmIZLDYh2nfB8/b7E6D0yGbvpLiOxmDmayw+M9asjgqr2u9ByX+ux//tKL8q7Rc3MdESUK
ji2lRalzoIxLQhrsL/srq+yW7N5GNARpZhRh0ScAYJW4qfz+izk+gTr21jQXKGIiMM6X0JY5Pvji
BZFl6fg5B3N0j1gQKTzreE9RclCiHcZP2QghJT54VCy63BOIBgiD7stDp6ufaiSD2Q25zJni6PJ7
t0FB+69ImkVWcOdyJe7fNu7uwhu+NLixbu2qHGG9BvPYa2iqFVNFxn/Mi2h01UGvnADlH9ke+6NV
NdF6xGpBZYbGmZs/69XLoKNenf4+ED2pn0H1KYXh2Y7zU9lXj7U0RqyROhlx8Udn5pRQh5chB6dV
67JDZX2lDNZDNHhOLqkHjYun3bqPRDecLJfLkaUas8gcuLGUmqPG7pG4gXHZ1eI5b0ZjFXmogdx+
fOpG9Z7XwQEm013qRPknwXT+zGrBGsv9T6Ea0tZ2fRx9vuNq5b5K+2rT4LJinYnjTWlxdLV6p5MH
/1BKmE4wYwxrt2jWrewF84BAGpgZ1p2I7X7XphwyYcGutAJ+nCKN+hpW00/iLbQlSZvuLECcsfAU
F//oy9gYv/QO4aPkMuuiJl4ZMceFBignBvZDWPjchhVxA86kXJCidCEQL8FksnXcmXzoBdDF7GM1
bSVROp0OHyKzwRS07BeqG2zgzc4SckFKPdzmmspmXA5P//m/hKEr4Jx/+S7Tp9uKJguTDpF+wc2x
eqOvjcwqHTnqfrm9vpArj9JBSBVDmgRKbmlS7ZLxSn//ucoFGe73zyZnwrKFQXNLV6cv9gcZTq7M
vFd7hZwGj8iwEqdYaa4Dq3sYTLzwo4yaPilJHKnvTBs9J+1kbraZttHtbnvjq0y/8S9wEW9AUS1V
03Xb5htdvAEFGvWAPLR0XBksAgh/sBDSl58JVJH3PoFn9CcnIAzDt6d71j4ZU06BzUm49YYbw8G6
8l1UBS2qJnRDtS+/ixG4iiplAb3yAtBsGrLBT1iBeMg/fLxoriT0G29CuzYAVSweFhYT2dTNizcR
0bEbcxjqjplS7iPB7cnSDHSSnLSasUa8yeO3lPo9z0lMBI9f4UQteo72yAFwmcRbLXahUlNEk7HS
ziKVs75u8B+50QrbLY6rsnwWaEDyAWVqnfB684YWODHfGOI+EIctA1Efv3+p196pqmkWFlkxUa8u
xvXg6Tm7klc5ImEjNMHDzMyiuzF5fg/Sy5GjqcwdKIcIDC3170Hc43QeahsIcVsaZ9g0xzaxdp1F
8btmxuSUYK0uPY55OwUm8Ted2PSA6/F/9NjX46PpM6LiKn/oSPoRe979Ohc6hMaJWZK/x0V5Nw4A
NHKzWMuV+yA3/q+shKD5/cNS/6FnMQM01TRU2RaKrejTEPljMtqG3pNsq3EdsDmaelYGrcBE40Sr
ZZgirccySJzE0jY9tCd5KiuLVVrGz57SIXAkEcM0+y/PVr9EVD5VE3NBIwZmNnbeg5uI8sYcubp2
aDqNu4k5ppq///0fX1erbDOzAr4uI2veKFBtpqyrccJOKUn7FNFSnzz9772xC4lIxUDBY+b4GQu5
vvVdrs0ejYVb1lHUIwy9GAIewhJFEkPpRAbdE6uIwNRDGxl8akKFWqw9g/lUt7TYPdoYnZ98fv/u
rk5fzTZUXYbzZjIQL94dfpP/HoM9gqJFqagUmdsAkejwRPRxOFNJhaummYcvC4DzRInRWvUUknQx
m3AyPTY5bOz9lzsBUUbE/vM6VL5qK6Lg6t3lcQ67h5jLwibhxx7O0Nh/wInYYaOkYBq224myVE8Y
qu9/2NWNUbOFSRCLpurin3UJDSoDSC6dKtsZDSV2U8MViGpt1YOaAfMcbUbF3pBJjyI3e/n+06/t
i4ywiXgmA9zTLvYEvXf1Rk/YE4aJ0yNRmuhGuqltF64Vz3oKjZQCSVff+M3XVi1dhpikw/eBZHeB
k4v6Jm2HuANq3vMuEdy8myJ7//6X3fqMi18WGLWKT5QBi8jvbjTLtS6SG4vv1THJZFB4fYxK658x
aYewWtSaSUFcgtbRAhhYReyeAWZk6bH/jQnSg6VRNHf4ZY6YmmjGox+O433sFjvSLu9aGX+oAMff
DTFdKouKgT/478Sir+oKBTB5CgMssOHJz9mbhwkY5VmPeeD+mIBjwkWl8f2DU6ap/Pdqr8myITTB
2mMj2b/YU3QjbzQJWJDjIU6f1WzjEIuTpYoIah4mTDOrIppb0ImZcDeeVNA1yTn65na6+P6r2Ne+
iSVsDquGqliXi05hWrIYcq1wivSX5NFs91Xq11at0Mcdjn1ZuzsNYIWv7b7/3H9PJ6gmBcI6yxSq
Jn4/oT8WXttTyKaP4sIZRx96N3Oy4mHPs7zFj8aiW7q3zkPTiL945vw+AMIY5w1Nvzwd2yDox2EQ
uMN0EktClNkcZV/zMnz+/pdd/RxdlRVeMKu5Pv3yP36ZyR1Os0srcwS1m9FV1xLpiEHh3jhrin+P
vZpi/fE5F4ctiXBJF+FI5oCkqCVbX6D55pZvAiRHFqBkOn3FxzjINlkVkmY/5G96uLGK8MzPp9bQ
Nu1KsifNlZYsNfRYiubLq5CT0Gz0E75xOgj+HeSDDgVboQO4aTxqRrrdY7/PCVCAHyote0NG0Qvd
p7EFogrXO3kJPjDV5ZofajDfK281tqss8ZN9p9OhU1orm9uejgA+q5d+Nv7EZy5tOi6UeCbJGzLo
5efNz1YQ0GxFvseFGL8YQJGPzlpwPaXV5vU1ejXxplgoJcA+5pibOlKmoMkL5YyPcSs8/61LTEKL
Gug6Rq8fYc7/kmHikWBPB9syBDXMUbFWpWG8yis1HB+4NBdrlwprRpb8rCU9bx5GiAdE7z8H43j2
gv/G1/5Fr/2PP6DWypWNiQMlOT4yq4GiGZenpTgeJY1rWuaECUAA1e9ObZweyUo5idL+QTWinclD
dMTO8wIH+KGyQa/LRofVf58FxnZI9RPm9VdDKZYk1T+NUvyumOR5qVoNCz5W1+PgU9gpzEUge89l
a6a8XLeZY0pc9678WRJfZFrREVsbXSqdnJqW1ilBP3PN/hF33cmo7cNYNyc1ouTauis9TKcANvtQ
Fv5Sx0ZY6/wHIeGFWt/AXsbLGR4TVd/jJTmqdXvCMueVnyFZVpqmfA6eQsSidYAHE820Uv0gJ2Sd
97QeAx47OeokfwcxpaZlUY6IK/AszKfvqepdtKis5uSbhKFP/11r7qusOqK+JV8TQoWKnK+O7W2v
uY5BW7Ap5Y8qbElzY01T9FeNnFl8Fltise5GX33wDP3eI1PL9MsnwlzvcLvA3PH9J7+L3kqfwNTa
h8lD6gCxSNWd3liftmFSzRclsGp9fIhaG+9W+oA1LnvkDsqYcjFcfb+WXNsoCMFUFIpPBqpM62Ix
cYmG41IwoI4GQ5Z55bCtIZfOTZs6ZFIaqyCxPwME7EgySuQsMq89qnqaoK7WOTe+y7SdXyygmmrp
4CZsWB725RWFKkvbdnmSOeBAkKdvI0kKJqNaQjwlGHBTabcI7+W5lHcfvVX/VDL5VJUoa3xfkOXS
5nQTheRturq/sYkp/946NG5osmmqioCKebm2l0SwS35jpo6HZYB6Vy6QytJ4QVzuEU5QvhEBD53Q
UmOnsuBs+VK3aRrZvbGpTXDky0cE35b9TAiD/7u8K9ZDRCrs0ICXFU8QAZI1/r9EWv7mhmDqmPVh
P+zSGHGilm3KiaZRT55zvbWRFcfA1mXzp5HsYuwElOX7B3h/413mklveYixRCQZXbZSzblkvRlN6
0NqY3xLUKsQ52Fp6Nq7cxpxh2Yj/75cTjfuRBpLBoLahqhd3gyqq8zjCUwWhtTnUqk3rvfyAQTVr
4/JcdOk5bgakP0TCgKj5+H7k/XuC1qfdVLFAQlv2P+j/qM1xNykhdhRBuwm/0qIfhjPVulVgFvtO
TR6JFR5vndH+fZec2sFdWxYHI002L35xXmVZ47VN7GQRkk+0hHlUfYxmA/QjvDdcdNIpHrn+Iwmt
Iyrqz+9/8+8j4N+zTZc1fraq6IppGpcHMy+I81SPCbcZjVqnt0h8lDBVpHfynNLqfRibxxZzAO1t
g560BNqiozpRtPqsl8VL2WjnZvrXIojuhwovf94LKibZxzA8as0dGL9tmGHRt8pbb+vfZYIvzqWD
Q7th8PWns+8f55/CoG5tNglfHNO9r+EGHsVniAkfBOXx+4d0bWBoFP1MHhMnIePio3ykwq6o7ciJ
IrgGFg4Pz1onRnNH1g0xIWCqotp++f4z/z0w8/MgpmtAzqfF5vLYpeeANcmjRAnEH2/nH9mgnEEy
LORcefr9yCM3WeqqdWM8/nus1KcEDE2eDut88MVly6goYtSuFTlS05Aa0jq6Ht0Hprz//ucp156p
IVPu0gRkQfWyjMuxqw8C/mzHS42j2XKHz5hoFNzYKrO3QtL2ka6uQtlYCdgCesUqW2o4rZphEyAK
BFJlwIEbrRfJvTWyrhyXeAaKzPldqLLJjfDvodVLap+GIbbfEh/QGPgnzehZA9x9HdS7pn1T3BCR
TwgjSrk11Ixpp72cj9PSZxlAwthpLj6bDaS2oRxFjm0Al9Ax+lEBgbUgWxnretZtaphuJNlQxppI
JKnmsUsLVMWJR5Yk9uiudcc58MG738BboWAEFExqTcF73CcRxBp2Ai+YMe0pmClqucAZhygkb9KV
W6WPsY6JvJ8IMr+hY3WuY6DHTYJPjIAcxBC/WQZSIZZGB7zo9/8cIJ4NOwnoEyZySq3g4Lruva6M
bdmCZCCHfjLFeytfaMUc9jFIjuAHdT2Ubz1wPxJ9HUBc9lxVig8Az6t8ugbcGHDTJP3nwQp7Ks0o
wiZb4u+XOoYwXH2dhW7opHc3RC/nG0tz2CYlarQCIIprNNsshUSCaeoTd85Sy6uH77/E1clF5ADt
C1uF/3+xkCR6weHBy2IHTyeSKn62HClnYdU3Lm1X6o2MYNvk3suiTh7WxSjC7aaleZHGTqfRdEKb
KBqQHazTVdFuOUKdYR6gB+fd1Jpx9Bt1X7rtvhPjrS9ybXczOVgKVVD85OlfPnUZGzFoVkep4F40
/GXRl+vK+4iS4dWYrJxVFf8oC+MwGeET8eP//sB5Cjobui5k+bIixzQw28hnNRsi93N63iX6sqR0
byzW6r+XZIpgrIz0GSjfq5eztq8i0oYzVgwzosVgw/mfxXmMOss6RoMC5YE1K9RqJ2hNe9bVjHLI
87MWjYlaQhGPMDxwc3BGmyPv1L4LdPslgZmjuoQN9MgDK2JsF7eX4WurDekMOjd8+0pZRpglEdFj
G6HsbLYS6Y9Snn/wKOepqu4H+eaqf/U5qRqsO7AX4p/OTcxDskyqX+Re3ktKAxI5yj8ayqYgIQXK
mjj40cQ/dMAvHaGrXceJ1Cy2QYoA5vuBYU0z4HI54EXR5CWujXCSi33OblQAT14ROZiMcekA+heA
HyBQEgAZBWi/MElldfXgc5rgSHC0RbWWxZsl9HOCtib76j2sK0HSOhXHpZANEtS0T5QDf2ltBWV7
b9wZtns31OqZhHtYaQwGWcs/9Dp6trX6lOTZh93L+xxQ/axCOamXb6UwloUnoa7lvESpmhKkfR6V
4lGD1pTbwQQe/goymu2+SLRlppp7PMaPrQYCJrfKnd9o4C3kFR3+hWtZAE/NlzTgmsuwl1Gc9jJY
S3XvMxxmkRHA2nn//feWmSx/P+WcaGA4iz9C+dauql999xYVVtY/vH2XR/vSraaSQsLOVpTbFNiS
iNptR5NzMU2IsuvQB/mDYyhNyQXmh8mTDm3lHJbpR+iVPxu/2oyyfpYCTpkknGJMKosTLI6HUS87
jqX2PCr9n+EPxQY50viIEszhAYeXk8EiiybOlBWbKKMl87NlcIncqOathu5xWos1i38lQ8AHL5Xj
1mlxEmTeY13Rz7KkG9vAtQOGIutcIzF429M17u9VMbYa0vsAiDhSrcyUPn30egJ6w6XiFU9ZOXzI
OVodNz7a2XDjjqNe2YIUFsPp0EyzVrs876sKs1rHvu2MrvIJru0V2P+zpfjLwk5PYf7eKJqjOcOX
ORnLDIQ7/qucET3nah+irU9pAVBP5HT98qlSta56BBSqm66o92CpsuuTX8ab7+fqtdWVmpZict7n
PPbPtbuFttqXXpY5BJ6/5sQuFg31naQ7EWC/GfNoK3fWSvNxaKHSHFK+HDqSWSc3p7hGHWH5WGf8
+9gaf4a9/poI+XOEBReKJyUZPqJKvnGnuvp6FYW2JL0Y7nSXu68u2WFQElnqYKc7FGZHoGT17NX5
TpaDIynC8zTulwORcIMwbuYKXTlY89lT5VlVDJu1+u+xxZLX1ZVeMLYIT5mrjGal1/fMmrWRLQwp
POGs3/qj/JnH8id16hXEtnXauQdDbU5Y82dRPYWgAZ/W5PTu+zd5pYDCyJuuMxpnMG5uF6tu4pY6
wHne5Fhnr+DGVsNovIYGy6XnWzPup3s5pbbkGcbBJEydxPfnG9/gyr2KNyPbmjC5YInLY2Bu6UGd
pFSXiqE9Te+nM23Hq4CY16+63Z5kOXrOEnPfR+IQ4CdD55GF2mtYjZ+15R2lVH9NgexLOq5ZS7kx
O69sx4qGqsbWdPakf7rzLXzLdKQOjRK64V6dfRlGcY4rBlDgFUfRpLeawdcGi0bMlmooKpKSy4WI
keFmajWmDtWBVemhhodnMoO8ushN/xT6A/+wvzGdp3d8sfPSr5cNTaMDrav2tEL9cXHPx64vZZfi
FY7llxEdY4833KrviGi8Vfi2rr3tPz/rYrwR3huFuj4Vymz4WFXgYjBVIHVxw1GCj6LPALAJZI26
tvbl4jDmpHlmtdiRIM+kNRdY1s8T0TfRrZVHP6/Mh42c6S+A6hM6+aSTgFuKx3WuTNGHlryppPyM
JdYHoa/VFGuhSOysXd6U59/kYySaCe1H2Hz5l54qzqBxLjRasCvhuKnIRC9Sa5lm7f0QfHqqtbSr
FCWdtRV4sCm5qH3m1Nmwlgt7l5ftwU6AvkjDuiSnWuqKcwTAp5GwmmIAjdu7pB02WoNLrWh+hWF9
biu+pZce+hSCSeKOJyOmU6LaRBplmLTngQXCJu7HWf5DbPyI61mm2zBfXPmVKJu3qDKdEmSZNGjD
HJC23S9amZAcDSLNqsCP9ptwafNTVjoqSdx4+nYKn7ZCjzzLHqW0nBBtDfYqdCtysOrd6A0xLNSU
fcQsSPLJGIHgBda6NqpAkbxgywzGCUqrZR16HcLNuoNNByiqG0ICIprosUk4JGq2DhgklmP+iIm6
jywRVoJx8HvLX0MWQjJOBXtGCMOrW6CzDm1tnRILJKT8CEYPjw6jfhTpEdT5Qss5j1lyvyGy2tEM
qHERfuGW7CA7+rKxB1lBdRau2Bmi/GqD7OiV6VGqarQULponHUt79pNA4hc1xreYRtlz2G9gGc4s
E9wtjYMXCziSm2PyBlJs+45v8GdF7p1MqFUDOEDzjVUtbaYh0ZvF0R6snTAHTKR8yWkdAJK+Rt+6
1iK4hwS3dkHzmllev0ibYf39cnl1/iiWpbA4aMhWLi6sZlEV9WCyIJEbvyhNVmS/exhyEi9QCemD
uWxGe8dPvLEOXjukUP/g9oqYAq3Sxcca/gBDxRtwkdH+UWT7kEYJ9fz0xkp0dTsyOGHS4aTkDPjm
76VIRxwEvN5OnW6wnaZr8ERBgk9w61JNyZDTAd30jyRt3wXE4hTK7ZPCtRWfTdUyecZUYS8vjnae
FEneGXQU8HDEBYrTBv17J5l7/vEBoQCXPjFzvfGRxX/pByheQSLu5RJAsqD42BDIU9flQ6QSqSXM
nZuodLAMYMkuQTQd5MxZoqRMwcp1vDj9zLz6sfG9LVzxnT20wBRIm2qNEodCSjXfIyjEw0CcdM1i
yMyz1oCBi1gum2HqEcbSXC2hlfrD5HSShw8tHZ10JHDHt+aKbR0SX0bI/6lWEcKcFgM+uV4zSwse
i/xYigwNu45pQK7Hj+ltZpDB8H/10UKE5jNXqYjQ5iIfwGeFxxLeEuReTiLvrtQhXJg6dj7rhgZH
b6F4AYWaNrwTHFLJKgjBKVCFqhKrXqhh61FlAOOogBCOSeAm8oMUAgTqdZx/YaQCTCrD5u5bsPwI
IzpPJ9Kg1s953xWrAc2/ldceeAcbh7YCh4Leo9Wa20rGRBmTotv0eGzb8HmMcugbySQSx/MZuHzA
hBX8fg5e2y9NjSu6jd6NoTrN0T/2y0CujCSN2hT6IT0m9Skx493QyetIIa7m//VRl1e0Noc3nIF8
dHwLkmIKXzilxg4mcd7V0o2fdfWUbHKvQpeCHI3r3N+/Sy7UPCv0kt8VOZVPmp6XLv0+W03n9lAZ
3hSPeDGc7OCGb/zMa6ceqjSUpDhqcQ+7OCKbJbKCNGZ56Wn7QkBPEiwvdX2wfHun5Lxf/v/vH+z1
TzSo5E/Bpv9UG4BTo26BY+iUYYkBrDxDlflQ3OEli8uvmj0EqtPy+4/8vXRcnrMmfSy1TtTK1qX4
Z6xyqP4kKDhhH/tznZDDFo0jZkuboFG5nI21eapgM5EF18UnIc5FBMWxHDgjlN3U6svwmNdHiY2q
wuyKzzSpOZEG49oekDYYUgZ1guQRKzF2EaI3Cl0uprhxY+aWOR/Lce25eT23BPOtw5VG1gC17V0L
R3fBXNkFAXwpmrfVXHFPZYwxroYJl9iakyXqU28XD6mUDjOXSiyC5oVf+9CEbSlaqOQnUJvtcB1P
7vOiApqEAJCQsGzO7TOdw/F/CwXUCQM43vdP9eqoZcxqtIJoTaNB/XvUdr1LVppvJ05X5F/x8GxD
G4nccQO+7qASWN8sQvyO461C5rUBBA+IQiYFXf2fm0HVSoOfq2biQKj+Ckdenz1WH0NcfySTBqMv
8yPcn/P3P/ba7k/nCcW7PP3l9+n6j5VHtssIQTLkw4gtJANXM7fRaU1bf5kZ21Ao93FWnKfzyfef
e23F++NzL+/P4ajHbWbICcbmfi1ixlgoqkOnKi9l1h6+/yz7SoWaFGITkRjXUlaFi1J53QkCPQhl
crQ0fOz7tlsEyNY9qrFqGdfEuOS/DMLc6D6N60H28bILmBnUDRVetOtW1syoHM37jDPoR6bZ34ee
doRV2ScugFMtRuQnKZ+eiRer0oHlucZbiEZyqarI8npi9yoYg34IOMcYn+oGpMkYnVgbYfdCnlr5
KYnpuERM3CYVbm2S215+m0tMEcrEPmG7sw9RhhupkLhvKOCvZ9y8KBhnnPWl9EzMRoUlhLqzq6y9
1iDjrq5I0yMYEinVMjW6t3bUO0LguPYotbFG7nVwTQ+Scwf8kkwTtuAaxkQ091QYwpHWH/XY307n
5qLUXgQn4r5ibBCpsPT8/kX3RmKw6nOYNQfiHvKlFUm7PjKWHfjZQPJ/SWM5LA2/3pIxWx+M0ict
CvMrCb03tphrk8aeAqhpPDBbL0WdcZxX6C5z6uo5t6tMe2nBUdSy/mLkxo6G70tNRNmNlV69Nnht
NBm4ISxaxZfjifulR24hC4QZWwcV4D2yW1ddKNW8gIQbTOlQytSCqwLbMd2QSMPEPfRBGDpemJzK
hrZmrtL2TUjtUMNfqZu/orcn3KodJ7REtIPFCy+hAagONmsZt1iAFQMaxPfz4opTQMdjgc5DZbmh
VnkxLzxpiNFUxjCP3GSFfgqHu0zFuy+Vg57wq8jfymcBpj5pgL8eST5he7aNMHvIqJB7GBElu163
DatwnZ5I1UO/hdVpTWoBTlz47UR6xM+ttnJNDXh8DvGylgigiOUpGlom9zVofef7H/Vv4jfoR0QD
ynSYEpR/phHzx4pmm4NIalWLnV4NlwVFdVBq4lxnRFmUar9SbDdfZAno8ERVzj58Be7wKfZej2yQ
Oo3WQcQ1AGql8MWNdeiaEAPRNq2j6ZRg/VOY9XpjzN2WxTYX/r4J4g8pLo5+hjHa0DEi12SclHC8
K6M/A3+89/v6zqD1NWtdbp51ZT13q8RPv+qIFwWlHplb8jWQVmB1/BFNKnaE1qD20aVfN56pfGUF
RRuBVACBG42dy66mHLqeSdkoQZ9dEqQU4fdrBpYNV96S/IxGhKfbj1mw6fyt3YEeyMJovLNl2A2d
/ykPhXpPA43udgwxSHOnfM6mQPWmDB/eyHQZ4h/kQ6bLLq3voaPCPSFZ0c6pcaQms8UIWmkRwlUl
t5PJNkAdN0TwyGIFoDLNLCeObJ203ZS7lNC2mUpCjuZTF546X3BT/C0ANSB9MQWKtp24pu4XPsXH
l6rQfLSGtrSUixzlqaQ9CiN4SZEhzbRGV2ZdzllJSGIf2T+tjiXYDJtPz5AXrsFpJm0dhGyLwnyH
WPrlud6292A/eaGx8LTsOO0nrfVEDOb7dCisY+2lKsuz0jSfKr0++uYvbaAqdP/5gzW5Pvuc+buu
3dh5TYPc30Gtbxde0P26c2Xt8F/UnVlz20iWhf9KR72jJrEDEVP9wJ0UKUrUZusFIcky9n1JAL9+
PkDulstTM93zOBEOBjeRNJZE5r3nnM/lauAbUbylWoglvSpBprj2LThklo8kAjLEdmR+Fc1uTKbc
0UE8Z/nw9i+Ohb86FBCk6QLRCovaX7tqA82EpG70dNdHeUIspL4g3veS+nW/ZT3H9gnd285QgHhO
4xc+mzhV/4Wy5C8mLRgEHXTm5nRF/7XAC+66LNNpgubm7D6ZFI+WTcRw55ZsG+SkO3co1yM+0kVI
1vK/Oov/YvSnVEJPhzIuM8Rfq+8ZPfZWpmG2i1sgkkUW7YycDDOboPuVXmKvyjEjHR3zzuQc2KRe
QHhovfOKHO5z0DhbLYuuvbbU9vowIQA7lxBCuFzC3Hdt751Iy1wBTLoPHcChzC22zGqYE1bVx1Xs
P/6kGa7//p88fssLwKt+0Pzy8O8nsGx5nX9v/nP6s3++7c9/9Pf7POXf//qW7Xt+/ZK+17++6U8f
y7f/+HWrl+blTw/WGbqa4bZ9r4bLe90mzfwT/Pd8eue/++Lf3udPuR+K9z9+e/nGLiCNGNvzW/Pb
j5f23/74bRqBWYf+x8/f8OPl6b/wx2/XedUEf1u9xHlDTevjM3/6w/eXuvnjN8W1fjctLE60YAwd
r6jFQSrf55fo+/0+LTkpuk+HJxKf3/6WTR/6x2+G+zsCbWtakQpayiiwfvtbnbfzS+bvLksOrJ5o
BWmCoQj9x0+8+Vjzfew9NsqPx38ShNv6n+tODNMIrzg/WRYicqID/ssyxnCdorZ6WzuiHAI7ephv
kibUx2XDwBQKW9sCoSwQBFhkEMSc1xSK//F4frIRPhIGJbNQRvv5YagoBi3NCvKfoQKYZKWGZd2b
EIvkT5rgQ8d1kidkAtlqmhF4E/abPlDO7ZSqPt9I6TDnD/XO3XOZ1RMnO/hVTfExNOMczyaPTQ2f
SF8SNuin/r50ubIt00vW0ZHBTfCY5M5zMOgX4Sdil3XXfaGOhxhzjTWo5t4jRV7JKJNGI8X9snio
/fE+FbI9SgllnDWvG9NZt4a4INrZIRfYdzIGVeeWNHtCUYGE2yOmmbjIr0p3IMaQvYcE2tg1qpqu
mPbllKox2gdZ+abnNuxqy74pdOtL6cSXuvRvB9E8JSYpsZpZQkxPonXn0BKwU7XeKmGokf3qHYmk
x9AWut8t2DsVkZW9GdGeCh2VAaU5uW00gXpORgPCRBnNpzIdzmac3ap6+GwWFi4smd5m5ERAJUId
KS4AM/KN0z53Lt1GGBfoWn0Jzjsat9MHNkH91JvBAXjpYpjAueYUSRrLHq+M7w6bNCy4lpi0BQhF
NhYyu+RKri69XK0WJNcYkX4Mmuy5gMhAyiwIudhKvIWujldBWH0tKCx4Q3mnltWNU9sPbqA+1o5d
QgoH/ZlaJ1f12O5E0tnlraZUBK2hLScQDfLKlZQVniC//FZi3gA3kn3DFUsyK5F0o7dOrGzfSPkm
Zf2GCSaBjdVs/HgbRBn84QTagnlo/XADpnyjQ1THNuKBlrP2lSChE0UNOSGZiczDKL8zFXYXAygD
2gUD3chbFv/npFHfzYS9lRT3Ke5XsjXIOgsC83vqQ1OKLMAVPoIdm6BLC8n6YuQ/rXB9dxOVbWm3
HHgVBjBZEsti5zTTtEbfoBwPS9hLUrqvhYlPsZLVOcu+SEFVxS3CaqlyPCxGE/jQU6yxqVxgyLR/
rI3ovKPeu5vpeCpEvkNXd+urQ71IRA2nckxuwmSfSeUcj8aqS62DYltnrRugJo9mRwlV2cp8IN8w
Hr6Nan+dWGW+8Jvo3CKe2jYxRJ4WUGGnprdVTzJhSTO0Ur0nPXOvm5ZMKGq+aAeJrZHpBB0qtG+Q
FG6U9mA35KuUsTouC2ciWxACbDgke/a2ioCzeDCl9a3NSeGNyRVUOkADVGruULaPG7jxe3fsz8zW
6ZfJvFxpengAaLQssY2hGTNuMjorWAHoUePkSv34CbECaVQINPXawKqnb1UtPFVOcy9jUmATF2Vs
xpFsaSiLMjLPKeeSzLgkz7daJTmB3qw3dtWd7Bx2MgH+hi8IIUawM5YZSeIWxHXTv2165J+JQFWz
NNmoIgNE4MRo5pNi+M4XfE1D40YJKDTFVYhqqd+LLp3gA3eeFb1yn8AWae0cRYEuFvF790XYTVPc
6BiW/iXwVlBEZEeNnhAFwjFhQy3RTtENNOJ+qbHMWpqmTk5+UBDDGMHJmmZ85feoUXY+TRG3um8q
cXH9Il42Kud0F+k3bXBKKhQtYVLfWnr4KA0MWDXZc2XT7iXg8YXI5Y1GypzdbhOuEhxeZL7qGJLS
2vpeOw2l+4bpuK/0ANzEnYsSdqGZ5KjajXwX5rXnDrved851Er57aq8ydZaXhmBsfmRzr+ZI1oyB
NoQ7ZmSm1ha+DS4pQevddUH3Vuv4WIAe9cUkuxmza0Mj1IzF4pb/+cqxjZvApeYR0e2zWwLX++pB
lfqq04yHnAAUyFnOEnldydQeU4Ag0orGWzd8hyp5L2W5NcLoe+9nV1E/wjougNQAYaS7b8Alm6i1
7spOWJSqejwFp+CFvFZQR/Ef7JZ1S1wtH49cP1oLj7zPWCd7OLXWtD1hOi/dNytirGiDm8gx38bB
6Nd94PAhYXhyHULazIzxb0R5u2hG4zrsDFLUmQtGxpMXinfb0w459FuSyMnADgz76GndBpPplU3t
lIQ4zGFee9WLam0YKAE1POIi7ZedlrwEciOEfxEeuT3MIPXJ2Z7eGKmHVswmqKktSI1r3UOYG0ut
UbfQ62+TjnVHpOOZrUmO7foXRwfT6/T5TUfIWzidXf1YbnScBgsA6+/AX9edNKm5NlikIreanKwr
XXm2amId4trdlQR+NL4EmRpn7ZL5yrWTeW9dNhJ9pBYOkIrXRvMfe+AYvoOTqIuIJGxLfRdaYDlr
W3zJvMbZmDp1NDzo+77U86Vtd3utrGCPxzcDYGYAW0vTZpDPFKBJhAAJc7xA/BgWJU6rHIFaZfV8
bmycRNY7q6iJcflZu0Kqm9K0n6hKB8vpaHe1Qt3WGGvhBw4bv9e++vDWln6tv6Y6dXhih/2QFmwK
8Ubs7KF/d3H8Kal9gt/yUKjmXUbKAOEt7dfIJnVrdOShJk21RcW7yJX6QtANgEKp7BtQLrUTLPs+
v9Vz7WKMwZXjNnSgWLtpZYyOxLpheewtNd7kZPcojjd1Eb8YUqMQF0aPBWsRRUTUeaz0qiZJZ2Wb
BeMd8UlKbpdb+F1gy0ZBwdvkuOmoCVZeAzMXY+vCScovaOvKhTB5vhAcuZk3eEemFEuZC65uHCG6
UW19JMFWQVteGAech8GygNbi9ulVJY2CPf41VLtwH43WNyg7WwtY+SqSyqtr2AQzmWczCty9jHVI
0LjW6jJ5buQUK1VEW6fWt11MACsCGrGRfplsDTgnJIqTi91qOZ3U7J7EcbmyUuSvRnSP8RM0X1W+
60Mdb5zyQY8FpIACHSDWpSPdbrqhOaVDoT9AYyCwq3AebTRMhfOAjpYoftt7iglJopZYfQUZeR4s
ggr9PLpYqfeeZZVYK+AXezsaV9XwZDVQ4kLDg/gFGBWx60JP+1e9gIHBcv+60F9R8C4MmdyrLvU2
+2t63Rk4NH2ViP0qYURMDRr/hhEtk1QQsghDS5+sjp7wN91UohO589QX1EjpNy9E1xTIWuTBMHp8
gq2kymmly1Tv7lSneDPdG4Q5z9J0vtUB2SJ1LY9x7WgL14hOA+GRlC8ePJeY2jYQN7jJEDjgSHeo
XCy0xqKJKslpjuEX9I5/1oJdaySkwNAV7WP/a6KDrC79F2Bw11gkL40WXaueONmDBW42FVd6TYGO
+OpqzDkQtWltHvSPQ+aS3zOWd6OjP7OWvcoxKSzUJLmD33HMVf6PdY9MNlQ26STCyP0nM++HdRZT
jih1xl1Soxn+Vsik7hUtEODGDAIUYUtmYf/FjEaPwau48ZhY818hSXCw8JiBpV24AR13U8PtAD5B
25kJpFZVBTY5HuB6c9FyhrfIglng28qismHXO/gjhppCbr5QjNRZAMXeTOd5Kb37sLYbTBBU5L0g
PAmXovgYmPrS7m5z3Teg2TPADUFy8RST7258vsDMEGJ33otvBPdAw5mmZJ6+NAfijYw6fyIIy99Y
5VtWG5dIoVOfJMFL78gvdtB9G9rmXaPDxkz7NXQpdRaCbRV40aVVcK4kLTV+t9t2BuGlqtdeVEg/
gymPauVdWZrpLQe/em79mqKIWW3CfBsDoaupCUeh/UWL0iuvLL8DSuZHq8kzwNcV0old0zOhH7X4
Vm0Ld+lUzlvQKOFCZJIY3/js4oFG/Gi9Nom19DK7XdOv5oLXL7mO5y1QZJ9aEWWQdO9YikZ3o+Ty
394ZufMK0gpEQuJsGXD7FJydSkhdjKBrIVtaHoPTvzHgXJCqLFzvVhbaMoavmTXR2svhTOGzjaGD
l7cyylzkOTmhY2rMlPmhN4j1830u/0svJbkP8AYKA4nMKBAKx0tkXDEh2FAHN4Ef9fvQmQK+Wu08
BvZZeuKsTR4T4F77puxZBNXACp1002ntsczlnVbB6MAauIOqtHKE+wa1/FLribmrJqKEVB9F4Xz1
CoKxCCTj1OUEc0D4Whkhr5jax1ESkK5oe2pvwa7BbzfU6m2sONuqb5kPjOExyCalsvuoqZ6/yWuH
RMlQCAw6xrnSwWI26mNsB2vLMbel102xOekOZuJV791H0iBWJZlmtYT3SSviAhhS4FXCU1tXwSbE
3bzUAX7rA2OU6zbU7r56Um32Lfoh1SdSPLhXMC7BvW0azPYOvur0qEtkaMCAHnSs1c6EwJD2dcF2
9Yt22eTJe6uJrVp2x0x7MrTuPQy8b1RWv2BCesVK9ugbzLdd58D6GyCz/R0t163noEayw2ILp8wj
LnjCVuWwu803uMd7Ve2PUKh6leul7+VbJ3fJl/O2qt7uSo3JQp8mhADLIV+HYHcW5Mnd12VxaIi/
A3rOotYVZbUc7eQlLVlEjkFPfmEffA2qsxGT1wTKt6S7FWC5ii/aqNckUgbvEVEqrX9vct3TrPVb
K9X00BuhDafJgB8IImy+iecyw3w3apAl45AJ1/PDKZssIA1u24/pkO6yQi59bxh3rVJmh26qRLjY
qMISmxX6sLULA2v+u6T3qRBXU9R3o1HCmJ/Mp6+HEEWEooVo4PO5vtBa6AM9cR9dW3z8JmcqenSd
qgzLfkD+KyjNe9Nz843kTGsrkF0AZmGyp6WEFTaWNtm/gVOvlZD/mu+GlBQC4T9jjxZIAwMSxC0j
SjdNXN8B8MsOVuycZdv1m/GjGCPDeD9l5KB/IQPXhqfQYONdAWL98b/Npv+XaUJKFkifDs20BeZ7
BT2KmDGRJ920Tw8mJsidzkEL0pqNhHcbf/58d7rBQJEBNN6WqkL2WiLjcTn/t5IaaOb6p7vzX9uD
E46ctXp2+Lg7JlDJMivczd/X1zURqcBIm/gJRvhh3nIfWylEzZwjWgSlyQaZtwpEUoLwG5Wqy/Tc
vE/mv5jvzc99HA7z4/lGT0DP121A2oS7amR7mXd8aDfs2HnTfB4N8ytVL1l9ugkJt9OmmH+k1lVs
n8bP4Tw2lDsGs3xtSEh1alLI5g8xMrsD+WLom9T1TI46SiBZs/f1YJMBg1k12nBhgM3ognKTRpYN
OWnc+H7JbhWsgXY+qFSLIMos/29f/NNvmO9Ofq+FqgXaxzs/9l4YkKObdYBJ+ungCKYqWlspJJPU
+qq/JEkcfmzcnnIfMWifZw3Wd3JR5o336xbUy+A6D1FOjjWSe1xP68gJnpU2FevPLcwpcsD/Ruvm
nwdQLrobqK/dZv4tnVeeE2sUm0KY5D3XKSe61JTNvIHnz5n/cr73Pz7ntuBHoMHHq/lIgP5MLQE8
5fyTtd6ydwboxs/DZ3qDVY68wWBaXPjDbj6C8QHJ3UDc+diWQJkoS3lkv9GEmnb2X/0WUJd7L5ji
JHFfLubvnr9yfu+IJI2pG1PD3Kr2H0fStPXnI2l++PlcThDtNCKZ2mivPbuUm8BObmwf2+9ifv98
83m2/nSIftydXx8pg+7cqQ4ybeyPP2kCc6s8kjpEOPVUcs1Kv95qfrX/PMM/j+X5ufmhPx2Fous2
dROzmWz6n9OIYMwH+/yOz7//9RCcH897bb738Tfz44+7v7w+P/zluY/Dtigt68fQk6fMoszE2PtF
3RJYvVMphi9FB0tu/n8iLm8XvgaaYcCDRcivYxKEOe9xiY9kbdnnbGxu7QgyUO4ctYRpoCBOWsa3
8Lp3smqvzM4oDtQabzPy2eu+XdDcaagRTYomIOurolSw4g891rjpJnfz5lCplUX+xPTYThyADYXw
5crO7YbZmKcunawLqIKWvDK//6/vZo5XbKSj3cUJ8oTEuh+MKLiS040XklqzmB97mpVb0Fp5ttWq
ahdWdAH1XvobckL8q/kF3+dCAXt7Y6WM0GC9gXxNN+502fh8+Plcr/ds4vnlj7vzS8582H++/395
/fOTiY7LaUBpUX80kQSQF/yPb//p4z7u2tPP+enZj6/+6YnPH/j5KX/13Oe3z6/2lvkMANHxt3pt
rn958fPvP75Om665v3z8WGU+pOzm4ePjPjfOL+/76ad+fkxDCWwhNdZSn18VcXCpifgaYFxk0thS
t/rpbh+25UFLJ8mxZyKq/Uf7RUXFdZhv5ufme3NfZn5YoxVqyfvcihYlLIVi+jIlhoCPG1R7POnH
OiXH3oe6M19G8Ftn6LS4+elxnBbWkkIVk9B53M/macx8vMwHgD9dR92qwBepq7dzZ8ZMJdf7Zpo2
CC5wa3O248+ziDGipoEvljotI4UjSwiEHz2dcp5CNHHn74zYWbNepiOU1UEg1nNDx5+uR6JVUJZl
1s4ePaYokOfYXrTuD/NjZJrFYX6IH+M5pXewVu2ObtV00s73mEnAiR4rKpUhMBYxhhuYaKzMq0wY
i4hAy1VWjvXBEeCAi3/e++W5qiKWmJJjSk2DDlajyh830s+rw8dzkei3cZovxWgs5jd0hmtAh2Mu
Oe3PkDLPYb6nVsqPe/NzodQ4BkyVYMohyvZ1VTP7pXVdHHpUQnTVpv0/PwYp9+jlOdSNad/O3TaI
zGyQeTd/dt+GAi0Wq2sqxtO8jq5yfpjvzXv6l+f0af7I2ueNhjwXgo8O3Mf9eUd3GTW1xplgzOzd
eRd/duSs+VL08XieX45MvbKm3M3NuFDkAde5afoypHREGJOb/BCHJa4IcArzHjSUjnS5zz06Pxll
JMgozFVbRbAFxqCqtxajvBIFJRcb9q3X6WT0z4/9IYrImE4ezHooD0nX5MST5wRuD9ZXD4niwVXE
zzd/9RwVmJ0S1uo2UPX6MCjtj5smowxQ23q8/nxuKH0yS3yqy67wjFXlF81hDF913y321CCRsdXd
F1MdOd3m/eTPu2i+2zKEeJofbDC7c6x/7ol5x3zunaACTKXYAJrmXfB5Y0+D0+fD+cx0Gytfx0P8
Pu+GeQf91a5qp/0jEbcgIxtX804pLHdjFKlFoidn2scums88J4K/kA2SlkhglwdsZ8t4IAM29rJE
LCMtqg7T7HyPW3ChMwulmRAXbx6dhLWctp2vstkTx4IKNT/+uOv6drcUAevneROKaTt+bO/p3vxQ
NTrWjiENsOlsCSPNWddEqswD5HzukNyLknC++3Eu5RY0M9SBbeHQmrZSp8duBMlPm0aGQFG1pUhI
xQ4Ekrk+k2v6lxSa51fHaaTwsl5ZW2PxOB9LpVGUh3y6+Xw435ufMxWFxgMTiPlIC6bNoEyfMesF
/k/Sin9DNPHvqS/+H0krUFYIBA3/s7TiCYHE3x7Dyg+z8E/aih9/+UNbYdu/Y9qf/KMEgE/Jvwgo
fmgrHO13HBKG6jLyIuj9k7ZC/E7YKs5nVMwW3s8pVeyHtkK3f1cJbRUC/5XAj4hY4/+grcA5+Wdt
hWkg70fCh/zTVkme0H81ufoDNWSiuAK6bWa0YTXwnnZY0DQZnilLVldS15N1UsCALNv2pQFVuh+U
YyzV9rrbDIFhkVLYgVjyQfqM0TLLYhBGRqrQTGSaYtkvYeSd215k69zqaeb6Ptb3svC2CYZNzCze
KbSuioFy5CAOGkKiZeW79G61Kl57cnySLxbJoGuWOwQdjjunLZi8TpQo0WloDONyg0gFqx2g1LLc
V/SL9gbOajRjSsOpJV9sn5RFw5HEHoDiUT1i6/1kPMoRGJMdQyQLynPajQpz6XKZqM4iiIOFTDR1
7wZ1sM287ISCoATD25EHqd212CVXekxSpDC6UwI99aa3cgUk8URirmnb1U0ENHSI3WXRFO66J/ly
iWs43RoAaIGLKGJN8j08DK2/i1uTDlO4qrqecmlWhvgBXqohMeh/N8M5cgXkFM32V6TjDm0vEYeA
9JRM/e3QVlYWLOeFqvQUrRJsVH6J8alsww0uu2gTBCDoNAJdg3Ho7/XOuaQONMg8yfe92VC0N+sT
y4+FuksL7b5oOnkUAfw0kDdDUz9aJBeaBjkM0tqUiLmtalhkVbnKw6cRUlfoDutSoI4r3LOVj6eu
dR+ETWJE5i26gn58rFcUe+AcKY2DIMx90NHVUtOxcXXWzzIiFIGJnb9sUspxQjWum7CiU2A19QZ5
I8qZnrafmknwU+oubqyD9IEOYkI9+JRVrhzRnbROfAnzOj4S4w1rl8DwTaBDrSlFtwg1GnLE1jYL
NzbUbdSNxYok1HblqVazBSJNvnxAl6rWunXOAb5oTLAsooT3jqC1/ELrrGqyKxruFQecD0uTeOsV
Gh1a/Vq6zAcNm1YKE4HqcpP690JLi41qVPDS/fikVUFEwVa/FKp2jD3zVkvwZpPcuSzls+En9rpS
oy9lQQmxgmzSh6MkQ82jcdmi0Q9JK2zTilpa7cL5Vomvw8dxrJFFpEkYbCQJkTFx8GxJmswdlQVD
ulug1AM4WHpMvo52vPW9ddq2ODsnSrwHPKUNwH+aNqcZBW2h2Ii3K+/oVQSro/FZYfM5B7o8oQnY
qjUaQJzG8FDSfJ2ktgMUNLgj+0UsB5Jflg09mbKwrxsa/yc77DZd08iH4N7QiktYXZxUUyC4EKoq
ivFbhIt9keXaNxJGrz0Pp3qGZlrFTbBtIYXQ6cClOYyVXOdOEwDovfESq9m5fagA4Kj1NSFfuwCb
cBh/IcC1hBxBvbZYdbYWrnXVvLarqITfGQBIe8rU/n1QOnsbdCaBBv2+VSttY6tYc01n2Iz0RlZB
393gq0tWbW5my87RmkXVIsyVLUsht8RW4N8ig9swq7qtu7OH7ZzOUMAnJNd2lpsMAJa+1ArkFbYB
YbwbTUAXuZ7CLcA4EIRiJ+oXl8CApVq/9H2brmxm7YMvXsQ47SAfrBeBDBubXr3dBQxlVAR2Covx
pTnlh2gCk19qGNukGvel5mrHRGKrFrp36UvXewjS5FAmd2lQ5usmzF6GNjBWaEj9Q51Z/Gfy4L2g
7qq6Uj+HkmJDottnqM3doQ/ko+3qVJ+NR5Qf5QJEBmV/kGNxAB0Z6RI+QaTmqLuXjgs92KUevk4Q
Eq1l0RxTx3y3ou+hYj0mIx5fVoZQAWPtXbaQgBGo0SUboE+Z4t5GmsUE9M0PdXmtmzlhtomAxZXm
5AfRFnDtVyezMJkPU0quzoA1ZaxGTrVyCkYmwju2PQyIRZsY/q21Jdi2OjXKkNIHLti7hOZvPXNY
WQ19oU6By2SU4hjbNJ1j/aovWvMKUfyyCoyHtBBMDoMCFlG0H8YkZKqFGJow2LWuNAVzRGWRhipR
NOCREAq0J0ImH0qxqx3Ib53c9kUBjS/K/FXHVdLDI3GbTqBHo8g4C1I67SZsC9Vco/OloupqkEv7
NdoDel9xD1ovhvBtqSRuDxn2MXJLE9ePtiORNpZrd7v0u5s00O8Is7RR0hNM3O/VXT/iynFiLKbi
2khw+Gs9w0tTECpraFA9GgDjocATKvxqqxOyvPRcCF5h4l+VpidukpYWNfImEO6PXAtIH45FvIW2
o153gb7vKi5rMi1vdHq5N7lqADCjv2/Y2ZdeQ7NtBRTIRzvct01WrJKqyY+hVZyAZ+iWcjYaPBIB
TiHbaLlCduLKEO5dWCuo1jvEEUoruEHex0rJguJT78zIXqtNezfa5QM1+XuQRgNVgCc6yvRgHPmE
rTulpgCEqiA5DyFBT/4aUGNfGVdSd/dlWIy7rt4zruJ8VWqY3uXZkUF3GztXBe18vZxQ63IAGTuC
fMK5UG6q0d0MnXs76spw67XE+Rigg9oBCV7Yl86GU+25qOSlbQZlX/sc/26JpaLgwGTOIXehpwG6
HvRDoC00BLBrjt+zKc1VnpMi0GYuFGFZwMwq3rEItxtyGt7LdrCWVklYtBqSS9wZtElNBB+5dA7I
2aYCa/A1Jf6xaoGRdoZx8ZmAEHaKs9l1Udt4A7aCHH1CKvbe0BzrKk1BIWZEtyvI7UW85KLQnezu
S6iFO29EWJKi27NSf2f2aXoWlYP/WvOfS9uuN6GqxDvRwUrLR7hdOYTAIdWeA8zGcpwgezgU3Lp/
wjZFy7VM79XYfjLbfsMHLy3KyoJ2SjHF7jSZtrPcBlonRU5cZSol8vDFVOjPVcJ/ywM1A14Rb3VN
v7JKWXMCscWEgsGC7MiHDnSxHTrWkfg1beP6kgBF2+UyZmqPacK8y7KSl6iByZs0RDGUdMLNkoqi
onSXdGgeExIHwDcFIN3BvNtjuR98tzn6PcsoVlAPpUuNe4wYuWqpxCeyUPgUeyxOeW8A71w4WvEq
vBJec6YssAQ0UOb66DAOzT7FOx+qWK3iwnwpurBaq9V4O/VwQpPUwtH/MhQuI2L5bFXKfRw1xkoP
kGga1H9A1yj1brCDU00/cBEk420SUuwt9cikN6l+x7NLZDfQL6YPzr5i+rSspB3tizpYJw60tBxx
yHSgUprc2OznPbOV5OioPVMkxrpQetUmRZS7bmpZrB0f0n0Yd8gHBrRFVXXyPTvZjPYrebqIEvAR
bBGAJjE8S4V8w06jdaho4rX2tWcDXxzJH+E54Sp6hVjTWKUjaE3lnAmG6AwQw1oZsgtN/LNq1/nC
bKNLNF6XeXDrGXG6bqyQKWWCBCdzSV9URyDYBcJ7G4VSXhu3Q1ZpK9FWrKyFvqlqccn7LrtumPvY
AVN01+E6JgHsmdo0uEdGuR2nVUN7MYVU8ThXt0RyHfE+nTykoYu869tdoqBdkR5AXEOB6eWCI1vh
f1TQahVIBeqx+kpg4RNTXuZ2NYFYeofsNyMUsc2glktVcZdGHuwLQyd5pKFXnXVRe1IT5DK1rjic
3Wxv2yYTlr/xXeLija59QBGKIThD3gXUCwBmkw5XnYL/0SASPu51f9+MvVx5kdYeEuU7Y0zEnLxN
n82OWHlwvXr7WAmIdpHNJNXQrjvf0ZcG/+cFhDdtgYF7P3Q6fgrXRuVrVt7CYVy1VXJQCmV0NnTN
iT1U7PgceWJkYt2Wz2WBziojA5NYLGCYuuLTwE9LY4lS9ZEG83a0s9NgYxrJwQF9QT9AcDyzUYLb
z3XQvbc69qzImNzqqXkDnMk4QoxYViFxhynSU92z1L0/vcTxl3tGvbdk+Frr3ZVwOEZjToBVkGiv
QXJUUpOvgqi0CWT5NJjDO/qxSx2hZWHGSlO91471yVDMLcClEzQzflNdGyDBYbPWikN0SfDqx2Sg
MRN5JjkFcQd6zfGmisJD3RYvrKIIXB0epVJthJKNK027SpPyeZJEIRBTS0Ls3EtKZILpwUtEqRcI
kOOjnyDKvliFezF7wLgOGQtuta7MisYM7M7Kf/EUNHeVuiRyb+OzvLENedLiBJmF2q7cLj9QgjxQ
r9mDSgsXWmdtyYJfWcTKWF7w6qoPPVESI6u3ri++In9Zqpb7YNjAGWn/92BYB/eN2edXu2MMMbwp
Avyrpp5cIyabJFlEXFockbA2yG7GhuHP9m5GX7vKAgBySrcuEMGRsHRjuERANIl9QY+0SoKxZqmE
RiGIkJUi0yUcjTV1R8k4OUZJelsYzaqz9IOaQspJPS1daEp/Nq3gWMjqJhq1L1lFsr6EKdA16AEY
oRXE6WYOsMC/zqeOlNqDQmNcILi14XC0yg1999tcqI96CU/MQK/nx+Zr3K2o/55GxRFIxON7QhRP
UVGdBxLo0PKva+trW+RrJc6PPoRJu1ZWRWWsYWGFxy9VmEUbAqbvg0zs2ohRWd0T7oSkJTLOfWU8
l2gwRK2d6Axct/FaUxQmhfYaD/Kz6eKj60rUIKl7ZP6Lmicgx1k12rceyMnAFCcGpVWAHY3LnksB
EwGrpy6NtgLfu62167QO3lyzv028nooAkFah2Tfgf4jT6e4nHSKmrHTeNVmYLU033aTVzg1YvKcs
R7XyLsr9eDUBf+we9jJa4GWhoO7ItUNDJECgE2OLY9cZWwlVzXuSXJGmba5I577KoeT5AVbnE9KI
F1tswwyokDf1CXPTXo2De4Nn+tGHk1rU3dr1ooIhaEkZ5IFpxSPVi4RpFKtnknBvYqtDRxaCXewM
8+5CEFZ1lRFWue4nVXSbxjdxr4R7XTKfouJyUmJB+KNJPGQ+okrqGDQKOOdyZB1FkgFcJ2WVCGvv
Y+aKrLpgoayUS93ptlz724OvNyei9c99SwWACxcxVf/F3XnutpGlafhW+gZKqBz+LLDMVJYsyWr/
KVDBlXOuq9+nSMo2afdMT5exSywxY9iW+5A8dcIX3pBGV3ojfPISeSHAoVgJNhB4pAhnZIAAIMKy
pSBsX8ROe9kHBucuePc8yd4TnQ9gg6ZGtWgBpz28KTIDR4caEBdZBFDaftJWBV1K36ITKvTXoQ8j
QrBXcoVMMPKHm5ywzkOPyg7R2xcl81Jx0iWVK8I4R7nWXL9aGNe6eZWjz0OsKpPMu1fEji9Grbyg
dl/khHF+w22hl5Y/ZfVco32BxhcpGgRPDyp28gIK3lxHalojXSw10B1ofFvFbepkGD0IyWdd9y9a
AzgxkpEvudB0D6J3k5kgeSwbeRW71B5Ux7zi6rutFR9OpWgsjU540GvoRErzJBeUYJKCapWYWguk
724MLeReTPovUpBlE0Vx1QWK+Ow24EqRiwirmOEGgcxLEwdXnmii/eZIF4EtY4WcuvMcEehzIQgX
tR0gVJ01lJtYd5pUVAA75C8KinYgQF/VGg/QNtdnNFi0tTIoXckKQuoIJCV2SrWcznJvQBcFdY73
Y/kQA9AZAESum5cXIRXPmSa6506/FBsXRGOtY1MJem2iB84sVNKLWLKtZetAjwml5i3yYQph9RlN
6ICtipRjA+07cx4FDZiwWppD8LqQNVKOpEXMrZ4RbgHAjMsv6PX6k5LApgkBeatCt9akNBksVi8g
G1jIWNjPjooYTy54aLSKi9gqihmoImkl5Q0AENpZgkZx0utxMcr0rxFKmtPKyMgktfpZH1jIoPHC
UIimTp5XEy/xOcUtspImNJQLK+/1BUTcuwovyRn/Opi7MolfpBnLVimDFc4uZHe9tuJONbBBkykI
1AVZAsEZcFJl2hhluA40DSVZHf2EMJ9kkQFsHhODsqC8EUldfd9Wb4nStLOmwAgV7xaqVcpVVqnm
WnLEZmapBRKqFXFB1F6WoA8gdqAz4ee3RpssJUqxk6at23kmLAIpe8VEsWYH+2892JIp0Ft1SiT6
atjae2RI8aIJbWFSwR24qFPxU24VK1EAq6hWzi1cuTvFE65tsIa4LhuYmnfY7ZHlEAuC+UPBGWUF
x79NQ/XVKywoXn6Noqxz1Uv2IgA4zhZVgOtirIN5UYIubiCsY/nB7uE61QYDhxggd+E10hQGLozl
XZggzS8kFAc6ASyvDI/EEM/LmlatlYGedkThysaLBBeLhSfq2RSN4gkKR8FSi2pxaiyBlz8lhUM9
1tHnqeXDqRkEx2SlAEFMZTR2ZHh7c7fJrTdBlB/1ftCU8LENicD0LCmo4o8erWyDvEPwBmfqvKW7
VXrL1AHdQK9rgNsQ/LaVOXVra9rL68y+DOE+lXn2ita9PLdZykPKdGeFnQzYgl+cIpWB1IXaQpeK
W6UtpZXnS1Mh8IktEt04b9xi/7vcyTF0bYDjWrYgnLNRyAjJdWaaSe1z+0vkhvo5tGX9XO4yFuD2
L0vL66aywlYvODMHDlkFaUcu1v7QtnIq6ZqCDGaaWURPOUaJi9IM3D0vTSDR8YviODRGt6C7LkZ2
nCYaZF6qMCQbvrRSO69bUk7OztO+XiGJ2y2VoZ2lDJ3P7e8aaH4q9IgQZakk1N11hUKQlHk+7bL8
wm4sUpHtu7tDJy5VbfCriRXOqMmb0+37bj/M9neUxBMeOz3i739HFDpr/VReQTmSIWzCAmssw4Y2
PrBfXOo+lKHl81iX97+4MWkrnZXPytChbAegkRslOKdvf2tscQPZFgAwYDy8kvsnlrVLXIEBUiF7
cgFfwV+y84CAejR53RQ9PcmrVBj6TOL2l4pdM29kcfP9r6DQnhPlpstMriipff9B2tHH/f5Hv4uk
WVdytH//QZPQwFAygjkI0GsqgMWSVJJO+bdfrFyhab39s+eVWAHJqEBb7AKzGGDwciUsjUo4jwun
nJUOhCYzyj4ZoR1dJQ7xcC1wmzYUsLPIvsBXSVybqgcTD9SfVEnSTKwjZZaX+RT0t4nn5BrFGMKH
CjN5jKwgW+BGiIkXgA7Hu4tiLv6mq5BPs/NrD7IEGHVq960Mjpk4x7tERREtt54iry4HqCfW+nsv
C4ggxvWanEC7rDoPWUAzmqNVYAvtJ9nJSrynAHgHkDWgsT40bMOZJFBV7LzosfOLZql2sKdYlBe+
qrx6MhdLq1GBCDr/QbLD9FJIAwr0wJk5o89RbhouAcwDAOrL88SubtXQKi7EHpW+pMsXaYwQsJnZ
3DeKvyopDU1TwznvFUufcswl076uYDhUYovnNgxdsUNy366xe4gexbaQ56hRJmAfoNDfkScqU1dL
jXVoV6RLuOlySCr0g5aCX/FLQhAnOy/kvuFtKkjeQrdDi6bNtIqRs8nj9C2Tk5tCvHbwms4UUhVs
lzHqudMj7Wkrnhbkynsk6J9ykuowSy/CsAsh3sMrQ94VZQj/CpmOxwCuL4CNSRSYa11FnJqYDMvR
un0oOgMT+odahjngKM2NXan3AGfWjeVfi14Hdix5ohhPvh93sLjs+LFTOXFBf4ILrr9gf3Y7vG1q
SrRK4NwijS7OXM9/i9Huqang04jrUKwU55ENEQWwxCcU8z6rAh2cmqJs6MKnqjhZkz5/wwf6ueQb
wtFBLQSsulLJxZ9uRw07kT/l5WVSAeKmUAnbsSs+D99uqlJuuAp0HUmvvtwYtXNrCQTniTZ4VKXn
6M6jMXftOyaZmzqJRO0htYl/erYH8vbxEn+2x6xsl7XckyV61VuBlDe0Gu2WCjh3pbxORdQeivIB
fJg9R9Kp5DwzYXt5S0/OIc/RqNGzKJ80XvQeqMjwGRmG98h++V6ST10n57bUWvzA8x5WTfeQynDw
HK2/KLAAvpKqJga6UJQ3Qgclxmoy4r5SI7t3cyoOS60aMIGCoU2VwKxXmevptzFVzETrIwg62nWI
tdY8ystqiophOYkHq0amjkaRAnemm9eQ366jhCxVtmlCGJX2LOjNzEE6Tar8JV1K9UqmBefX6OPZ
MjVvW6Lga2dXuQ4Ua3geOfCmRe7mFnjp4krqzM/14BnmxcosTpQ/6yQ3yWX5zhkijGHdvQZ5l04Q
KHdkjBvKBo9W1c4fdDWggIDiZiQpN06cAh1ssnxBvSaYeL52KVGsW2HTJ56Hpf/SxSa9kOLO04uv
RkAhtIc71EVJTV1QaKZIeYXTgEaEyFOcKa2Dzp/ypU9NHo9lTsFFX/ZWdm9XylsT1ajT29RckyKe
pCWwHJXfDD9CwC2bBEGB3KM4SUz1SffYpLZXsx2Tp9yQblCYbMDk1s08V4VlmD2RZEEHoXc/dUII
mSr87jVmftMiIKWMIu2BjrrKIqX4azXo1/eKQLUxmyvo+E68oiZ09rxZ9qdY9dlMi2xuVY9HYuYX
iK5+FgXtWvWicEYZwXf7z0WdrWW1uYEbu/BKmE+Qa9Vp4FWQ/TVpBYfswXe1bGHq+RCm0rwzBXXp
gDhiBWUcnGiq4MrUzi3IMSjU0gCtSN8RsK+fBVdxFrbJZX4RGNJlnutfMkKwQhtMBK1gZqfmfWbp
L6ZB54ZlEyvVu5z0d2l2a8jJvINSNGlt1uLwA18LaARn9vOw4HO3n1doaQmqs1ZU4bwtEooTlXqH
S/BM6PwNuKIVfsILPlo/q3RqcVYj3nY2lRiCBXmGk/Wjm6Q5toLCfRRApatfBMfOIbqU614T113m
Y4CM3PNElWgeauZcKappr1XOXE5N8GaGNbMVYRXo3TV1qjsMb2+VsLxDtH8So/eQhMrN9n27MsRD
Owhcsr1wgRnlvVuAr5VBJeD0gImjiKaApwPQIUAiIgq6BTS1R8PF7jAKHXC7cfc+yEQl5sCLpKYy
iB34XC/Z3K/uC4O9hMRwArcpvrJi+16XgpnSNfkyUjcWdVwEE7RXQH7oAdO1zbNHP/NReYGNFgvX
ilWfey6nYmshPYAFTkmhyEHQbUoXdlOEHZBe40tpml/N8EVMgN3TO3uIwT7AvJqJsSGBiafrnosg
hRUU4HIqrK246pv8C2VckkXTJ40slzEHrRBn2BRE94ApbnJLm4ap2q/K2g7h4Rv9nBjkEurGuWip
DxoKZGnCnEV8AWLLtYdd8QwZvS+dA5qho/KeAqVIacNMBMqnxOTg0+pzX9PntAM3YkXJuArTR79u
z2vvXtTKV9EhxoF0XzYFgjL1JRftMizrG5HLQHJp2ajdOk0oE0s9dUkzlSLkbOm25wJpfEdPLPXl
ZS72lJgT+cr0vHknqs9ZLw7dK/sisctZDDqhMjpEYjV6KaI2NbL0T7+qP2PaJk6hQN/ATUwnpe/d
Ie76Bn+I1rtaPUNOnRdl8ZJ16pcoi5/ikLCg8h4zvf5TNRCKreP2jlgjXpA/GlwAXot9ULBx0Uqw
6E5MKJciYJW/aDxP24Tx6NLQb1FpNZFZWJndJwdpzTs/wUqjnclilk3p9Sk3IQTuKTdNPCNvQ5mE
rZQoM8/giaZV287jxmMlaHlGnzJ9pqA/A5iELGxW0peUgk2ZgQiwuShoiykLvcyuRAS1uTwBlmoe
DlBQpYlXnT8LAWWGLrsAGEnzwuSmBEJyQeX1VhNwlDDcNbYDm6YOAKR2D2YnbSiahVOpqZeCBaZB
ieLXYX/bCYL9RalPKbGlKJCVIOFU/UEVjTXEeU4fnS5co3SXmkGnzcyR+wPkDogwrJAPLrWbogpI
QGXhNckYRROeYk5Nscjwn4mIW7Rc/Qw0YKXGej6HRNatXUrG23DfKN/kQWyodFDgsARpuJpv4sFJ
qs44MoEWSkH5Kgyk9EKQXoocvRWhmQFgZfnEcx0gD8rAGtx6R1pDouxXwnkmeY+BHFcAcgPkP81b
MfC9i4pOiYK+atL3dGQgq0eJ/WB5+rPo0hdw7PYKq56nUqwv9MIM5lJWXNhYf/Au6XuHNMpElvs7
FFyWhoeDThEFFwnpEFUFWiEl7HRD8UE1GRul8KBzGtrMaJEGtQt/rgftKo6kuUqHH91RR5+6lEEm
dA+aZSKgo9J7zTorkNrwJfqThvc5k/sbtJgS3FplcWJBtCQEAqPQGc8Ab1Z5n1tQGl104EU0Q9A9
oLbQoVcdZzjRX3cUV+sqazky9C8YVYbzPuFc4eGqi1hw77PMwU7VTuxJ4y/0BPqrWzzLKKbNm1bp
ZwLApMJCnsc0HHh1MSTXuoKeVpbndG+mGFC/0Qy6SAuyiqTQoPfWxlIx20eWQs5lcitrTbMG9nMn
GP5jI8LHA77jTAFbo55gl3O/bRKkNrpsRrAmETXzzTmi1jHYIbuj7oMzE1uFvYKza0CQZwAHhT9c
LSB1ZqvUWUOWRGOShFDMFNrzg8yJVKoNdQL91uoAhiSadxVSt1rScxaXtRTca9CsUyfwB0UrK7jO
SbLvKlRTWtdR1rTMShHirVNGRDZcWNHggKM5Zr9Go7OZQBaa4GkOVopqXlpFxJGuOMmt9rGkLAST
/h5w8GVWy3BCxRz6SxLNFO3ZSl/10ihmwqD/L8refeT197FCmS6nZ9kVTnNvB3dm4lz01EQMfEUJ
EJMLvQqbBc65X/O+p6XkoZyBUKg1TeR6rWnVVxn1mllod0vVFx9V4UsY6O+iig5mLMcXSgxyRqm9
y15y+rnlyND4RWXuNajE9uGTqrGsYyulgwGeANm6yAzjhaC7+qJKnVVTlNe1hFYDOhoUB8tyYbtQ
GKlHm1gHZHgOKiJnYhdjmM0dwlMjtvHXRdUN/UB32oVYQifWUm9Vc5XExtJsnyjPUCPUBWNhlvVL
LNOWiVL7U9Maz5LcPlGOeKxiTHLAwuRLIdKv2xhiZtG9STkV2bAipMnp2jih7k2jykaVRsB7RayW
gVk1E6lxtBl3KMs0LG59HdKzi04PHOB6UcbaINUE1dL0N31I1lZFzzAeWfzVl8K1Flh+0JeH8UlA
1VzREL/qWjoHQIZ1qMVzQ4nf9bgGpGzT9aiq1p81pJ8OWolFb9yYHrh2NBulaceVvdJ7+UZzVAIt
Sp2asnALb1k3coAzpfTSdFhoBKE0ixz0XwTHWSbSY2WpEfKPBHtBGMULRRgEFaJbX0NBPFbqOyuW
P9XGW+FH6G+imUC0/pKW1bM+qPjn0VWogdEv+X8PZGliGWG4tAffTrEizZWLYhLLKC70zirw9Hlp
IUXqFCIyj5JA3Q/tZf8qb+d6Ej16XoUYtYL/gpqj9Sn27ax0MZmIv2Zo7M+typFQTtZf1K5FEAbK
4Lz2pHtXFct128QczZ3+XL2YCczlIKObRImxQnZ+oqHi0folKVecLlyblDZoHk0tu3JlHSqfqaNW
EnczLXv07CJDD6P/pMtCgJaI5hHwIVNVyqk6q1q3WORhJc9BySzlsqSzhnOIUjZT+lufege2nebc
aDmVdcn2Nrope+tarm8KQaM731b1LMQzFifZtpv1qra04tq4F7RuqmOf5QtKM4f/BtkYOYQqyaup
16rAFXHLkztUmpAZXWnCSk7r6i5ApH6CzjsIvZoerpPOFbF926KP/98AtX+Qy5tvte1+UMj7pgY3
SOTdkmGWD8k/+0cfUOhfD7RXwPt3qnqaLivbyd/pD34ba/uJ/9UY4Qbpv+oN4T1VPMO8cTDj3L+Q
niQ7p0my/bEALNxEIcoycO/dvnZY8x8m6a+m4V9/w58VB38e5+AbvCYV5xVKhY6XxAcSgYMU5QH8
fTvSz3NwNML3OVCsM01UBllhMO8/fnkL5UAJXUANRYPtazfb//tf/i+FFVGG/Qn9/xdf/2iM71+f
JQB+U1Kx+/32iH+cBdM64210mpva7ueoLjLfpzQLOkjvv7cI/nIWFPNMNTH3Glb69nW0ESzzTDFZ
DSyU3SxATzitWZBpQrKA/85W+MtZUNUzpMBQsDWlX68F7QxbYcvAw3j3890bntJaUE0TEsqoWeBA
GL4fqqD7Bc+KP9gR+plsDr1DC0vn4bU7gU5qFvAVGDkLqnyGuIquGaq6+5acfj/OgqVwbCKsivTq
7ucntxYAAVijZ0E5Q1JGlyxl/6yPZsGQzmAkIeiOu/32tVt8J7QWEMsdtMNH7QhVP1PwJFNxl919
y+PTUR3IXoqoyKf39eGejY2SFO1MMxWVzbD79uLx1zfYCnx90eBk3L62831Si0AbvQi4IqHgEQyp
0relfnAgyGd4GihDpLCbhJM7ECT546z+5xGzAhtSxeLIJFbYvjhhfpwFUznDf1HBImi/VU4uaMSh
aVDOHncgcOzJtIo5+n69FqwzUxKHKdrPAl50vOEJ7QiFY/GYOPsfh87qGY6ihM4f+/5oLbBPzriE
ODn1kwsRsDxTdw9lxF6QzlRov6op7U+E43PROlPo5RNT7/fK/1X2eBTwvm8T+0FgXtG3Dmnj9oIK
CdqyNEX/iBePTgSLoBnNHM3ihhheJ3ci4Fw0OFqPmgXuSJOrFor4/vTnWR+ci0MIQS4Nt2o3CycX
KbCJRx8IQzSIwabyES0ebQhDZilweUj76T6h81AW1dEpAxGCxbVAinz47A39zBAxO8UwdndnntwO
wFyFRzVuA1AtErHrkT8qBMeToHFYYo89aCxsXyd3JXKKK2MzBdk8g9ZAsKkcfX1UJFhg+CAMcfLw
Ork1AGkTN65xa4ANIBIEG9qvg0PKqTgNDsHjvop0cmtAFjV192T+eVhA5UDC/pdC0v5RH5+C0pmO
EYui7A+cEzoFiWPGfnsSBEOHFUo08G2hH12EpsqXl8X9GtnF4ic0CbIiDeoro3bCUFVGaZuo6NfJ
okHQZEAtEveFROvkAmTJ0kZfCZRThwwIYYfdkX8UE1mciZj0QrU/1SyJpaCPnQWOA25+GaIp6ffw
Yof9uCEM7QwRI7ovyPpsXydXN8C/Sho7C0MNSbEUQ6MouX0d5YoGbRYTCicaR7tZOrn4WIaEMvaC
5FhQWe8UE/dtlqO1QJRAp5EKkvxxLmzPoRM6HBXyvL/ZcTzKOr+33NDGIkKCd2b9urRumGeIaeCZ
Jn/PqzmNT2gW5OGKG3tFEAZgFm59lAuH7OvgXCCZkrB81dX96bm7mU9oFkjpd5f3P4+VWArkxHTg
pX20cBQr0dQ704mmDMpVu3Pj1DYEta3BSnpUtDBsCPJGmQTpcA2YGq02WrLU3nff/uTCBFnl4hr5
9VWFGxKXbJw9d9/yKHeibn1GjCBJ+yT1hLYAus3m6IhZPLOoFoumdnQbWBLxE2hRTIVP9elLQOxH
Pv0hYUDEkWh4//CPnj4ADB2oDyKK+/jp5OIjpCFHlw/VM+pDPOmPIPAoPJIkbovhJmAqtvHRbs+d
0E7Y+fKOOwYpH1gmQBx1/6SPLwORIBJTKHpsp3YLELKpo49Bg+BQAomFmuj2dbwGtsfgcN3sO5An
twYIkJXRO4GmiaarNI1+XT2RJJ3zgFyCKttp7gSSxtF1RIXWmkx/UcK1d/s6uhokUT+T6LkTRJ/c
KlCQyd2d0SPiQlYBJTRywf2tcLwXhvPQ4GqU9f/gOvgbx+U3jCuA4fBti2713otfgWD/6h98ID9/
/vke0bl1dga2efAPB7Dr7r133bnhz/91kEFt858ffviRD23fZ/+f77/gz2998F4f3+rjL1fee77J
X10s1QDGdvuPubOm/u9w87KJNj9CTtl2rMbvn+Qn5+tvl8C/GbgIjsZVCaRHj5ujDhIfDry9n8cP
HGziYlN8fMThMe6KZGNHnm5C7yu8hUOB6l12NXpsVILzzVvy46feXdXjR47j99fSe63Kg8G3bcSx
g8/ew02zyd9/HHnXpBo98t6g/Y/k6x/omFbRy+G079ogY99lwax7b4ercNdeGjsy4uxoIRyOTLhE
Yjh25BUz7nkf42yXt0K4+fEXv4Tj/62tvn7buAcLUFLBzvyGccPQQ7TgcEfuIOFj52Idv3mbo1Nk
B60dPXLSHD48dYtVHTvsxc9n0w4WPnpgBqheg+7jcW3Xxa7mMXboQRyi+Gmadxn12LGvNl58cHoA
0Pwd18vVBlH3Tfz243TssQPjP3JRbODkFu9lebCm903J0eN7r67nbA7pIzvU/PihuQuKpDxY2Xvk
7fixi8Ljf+gNHkz6rvTwO0ZPqvx46AEtOnroJC6PzhAMTU1r/MjX7y/55ih62sMax37o6/d6c3hv
7ZO68QM3f6w2EUq53uG1zvgDTP13jH/+nhfvByfVvpf7Owa/em+914NrbJ/o/Y7B/0zy4GMOtvnB
rvE4eugE8fs/pps84aY83Jy7nt7veYPZJjje+8it/IaQBFfUwxnf9eDGfuqbAGv75DCrods0AOVH
D52/O8cMvW2FfOzAt3iLF11Yb47SBHlHgxw7/L2bvL3/sS5+utt2na6xw39CcP3XC3EAIv+GtG/3
Bj8vxD3Oeeznf2D234vi/SCk2ONGx4/dHmaVe2zy2HEfy437saCHM2Vflxk77NN7HnGzHYxMF+A3
XJhPv7Jp2vWbx37ozxvundgpD7fmvmo7evD3f+MxtS2r/PP86bNXvCYx4l0Hc76Dbo/+7F0SMTGH
I1vyv72Qf1Vp+tai/7n+9EF4/tV/dlhcG/7Fa/i+yf/rfwAAAP//</cx:binary>
              </cx:geoCache>
            </cx:geography>
          </cx:layoutPr>
          <cx:valueColors>
            <cx:minColor>
              <a:srgbClr val="EDF1F9"/>
            </cx:minColor>
            <cx:maxColor>
              <a:srgbClr val="998CEB"/>
            </cx:maxColor>
          </cx:valueColors>
        </cx:series>
      </cx:plotAreaRegion>
    </cx:plotArea>
    <cx:legend pos="r" align="min" overlay="0">
      <cx:txPr>
        <a:bodyPr spcFirstLastPara="1" vertOverflow="ellipsis" horzOverflow="overflow" wrap="square" lIns="0" tIns="0" rIns="0" bIns="0" anchor="ctr" anchorCtr="1"/>
        <a:lstStyle/>
        <a:p>
          <a:pPr algn="ctr" rtl="0">
            <a:defRPr sz="1000">
              <a:latin typeface="Inter" panose="02000503000000020004" pitchFamily="2" charset="0"/>
              <a:ea typeface="Inter" panose="02000503000000020004" pitchFamily="2" charset="0"/>
              <a:cs typeface="Inter" panose="02000503000000020004" pitchFamily="2" charset="0"/>
            </a:defRPr>
          </a:pPr>
          <a:endParaRPr lang="en-US" sz="1000" b="0" i="0" u="none" strike="noStrike" baseline="0">
            <a:solidFill>
              <a:sysClr val="windowText" lastClr="000000">
                <a:lumMod val="65000"/>
                <a:lumOff val="35000"/>
              </a:sysClr>
            </a:solidFill>
            <a:latin typeface="Inter" panose="02000503000000020004" pitchFamily="2" charset="0"/>
            <a:ea typeface="Inter" panose="02000503000000020004" pitchFamily="2" charset="0"/>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18" Type="http://schemas.openxmlformats.org/officeDocument/2006/relationships/chart" Target="../charts/chart17.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17" Type="http://schemas.openxmlformats.org/officeDocument/2006/relationships/chart" Target="../charts/chart16.xml"/><Relationship Id="rId2" Type="http://schemas.openxmlformats.org/officeDocument/2006/relationships/chart" Target="../charts/chart1.xml"/><Relationship Id="rId16" Type="http://schemas.openxmlformats.org/officeDocument/2006/relationships/chart" Target="../charts/chart15.xml"/><Relationship Id="rId1" Type="http://schemas.microsoft.com/office/2014/relationships/chartEx" Target="../charts/chartEx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5" Type="http://schemas.openxmlformats.org/officeDocument/2006/relationships/chart" Target="../charts/chart14.xml"/><Relationship Id="rId10" Type="http://schemas.openxmlformats.org/officeDocument/2006/relationships/chart" Target="../charts/chart9.xml"/><Relationship Id="rId19" Type="http://schemas.openxmlformats.org/officeDocument/2006/relationships/chart" Target="../charts/chart18.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5.xml"/><Relationship Id="rId13" Type="http://schemas.openxmlformats.org/officeDocument/2006/relationships/chart" Target="../charts/chart30.xml"/><Relationship Id="rId18" Type="http://schemas.openxmlformats.org/officeDocument/2006/relationships/image" Target="../media/image3.svg"/><Relationship Id="rId3" Type="http://schemas.openxmlformats.org/officeDocument/2006/relationships/chart" Target="../charts/chart20.xml"/><Relationship Id="rId21" Type="http://schemas.openxmlformats.org/officeDocument/2006/relationships/image" Target="../media/image6.png"/><Relationship Id="rId7" Type="http://schemas.openxmlformats.org/officeDocument/2006/relationships/chart" Target="../charts/chart24.xml"/><Relationship Id="rId12" Type="http://schemas.openxmlformats.org/officeDocument/2006/relationships/chart" Target="../charts/chart29.xml"/><Relationship Id="rId17" Type="http://schemas.openxmlformats.org/officeDocument/2006/relationships/image" Target="../media/image2.png"/><Relationship Id="rId2" Type="http://schemas.openxmlformats.org/officeDocument/2006/relationships/chart" Target="../charts/chart19.xml"/><Relationship Id="rId16" Type="http://schemas.openxmlformats.org/officeDocument/2006/relationships/chart" Target="../charts/chart33.xml"/><Relationship Id="rId20" Type="http://schemas.openxmlformats.org/officeDocument/2006/relationships/image" Target="../media/image5.svg"/><Relationship Id="rId1" Type="http://schemas.microsoft.com/office/2014/relationships/chartEx" Target="../charts/chartEx2.xml"/><Relationship Id="rId6" Type="http://schemas.openxmlformats.org/officeDocument/2006/relationships/chart" Target="../charts/chart23.xml"/><Relationship Id="rId11" Type="http://schemas.openxmlformats.org/officeDocument/2006/relationships/chart" Target="../charts/chart28.xml"/><Relationship Id="rId24" Type="http://schemas.openxmlformats.org/officeDocument/2006/relationships/image" Target="../media/image9.svg"/><Relationship Id="rId5" Type="http://schemas.openxmlformats.org/officeDocument/2006/relationships/chart" Target="../charts/chart22.xml"/><Relationship Id="rId15" Type="http://schemas.openxmlformats.org/officeDocument/2006/relationships/chart" Target="../charts/chart32.xml"/><Relationship Id="rId23" Type="http://schemas.openxmlformats.org/officeDocument/2006/relationships/image" Target="../media/image8.png"/><Relationship Id="rId10" Type="http://schemas.openxmlformats.org/officeDocument/2006/relationships/chart" Target="../charts/chart27.xml"/><Relationship Id="rId19" Type="http://schemas.openxmlformats.org/officeDocument/2006/relationships/image" Target="../media/image4.png"/><Relationship Id="rId4" Type="http://schemas.openxmlformats.org/officeDocument/2006/relationships/chart" Target="../charts/chart21.xml"/><Relationship Id="rId9" Type="http://schemas.openxmlformats.org/officeDocument/2006/relationships/chart" Target="../charts/chart26.xml"/><Relationship Id="rId14" Type="http://schemas.openxmlformats.org/officeDocument/2006/relationships/chart" Target="../charts/chart31.xml"/><Relationship Id="rId22" Type="http://schemas.openxmlformats.org/officeDocument/2006/relationships/image" Target="../media/image7.svg"/></Relationships>
</file>

<file path=xl/drawings/drawing1.xml><?xml version="1.0" encoding="utf-8"?>
<xdr:wsDr xmlns:xdr="http://schemas.openxmlformats.org/drawingml/2006/spreadsheetDrawing" xmlns:a="http://schemas.openxmlformats.org/drawingml/2006/main">
  <xdr:twoCellAnchor editAs="oneCell">
    <xdr:from>
      <xdr:col>1</xdr:col>
      <xdr:colOff>105832</xdr:colOff>
      <xdr:row>7</xdr:row>
      <xdr:rowOff>158750</xdr:rowOff>
    </xdr:from>
    <xdr:to>
      <xdr:col>15</xdr:col>
      <xdr:colOff>321141</xdr:colOff>
      <xdr:row>29</xdr:row>
      <xdr:rowOff>169334</xdr:rowOff>
    </xdr:to>
    <xdr:pic>
      <xdr:nvPicPr>
        <xdr:cNvPr id="2" name="Picture 1" descr="A screenshot of a computer program&#10;&#10;Description automatically generated">
          <a:extLst>
            <a:ext uri="{FF2B5EF4-FFF2-40B4-BE49-F238E27FC236}">
              <a16:creationId xmlns:a16="http://schemas.microsoft.com/office/drawing/2014/main" id="{BF7248C6-70BA-E796-BF74-5149C7BE0701}"/>
            </a:ext>
          </a:extLst>
        </xdr:cNvPr>
        <xdr:cNvPicPr>
          <a:picLocks noChangeAspect="1"/>
        </xdr:cNvPicPr>
      </xdr:nvPicPr>
      <xdr:blipFill>
        <a:blip xmlns:r="http://schemas.openxmlformats.org/officeDocument/2006/relationships" r:embed="rId1"/>
        <a:stretch>
          <a:fillRect/>
        </a:stretch>
      </xdr:blipFill>
      <xdr:spPr>
        <a:xfrm>
          <a:off x="719665" y="1418167"/>
          <a:ext cx="8808976" cy="3968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983496</xdr:colOff>
      <xdr:row>27</xdr:row>
      <xdr:rowOff>94552</xdr:rowOff>
    </xdr:from>
    <xdr:to>
      <xdr:col>14</xdr:col>
      <xdr:colOff>124691</xdr:colOff>
      <xdr:row>50</xdr:row>
      <xdr:rowOff>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4DD04318-98E2-181C-570F-0A30557B09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578856" y="5032312"/>
              <a:ext cx="7850855" cy="4111688"/>
            </a:xfrm>
            <a:prstGeom prst="rect">
              <a:avLst/>
            </a:prstGeom>
            <a:solidFill>
              <a:prstClr val="white"/>
            </a:solidFill>
            <a:ln w="1">
              <a:solidFill>
                <a:prstClr val="green"/>
              </a:solidFill>
            </a:ln>
          </xdr:spPr>
          <xdr:txBody>
            <a:bodyPr vertOverflow="clip" horzOverflow="clip"/>
            <a:lstStyle/>
            <a:p>
              <a:r>
                <a:rPr lang="id-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278502</xdr:colOff>
      <xdr:row>60</xdr:row>
      <xdr:rowOff>953</xdr:rowOff>
    </xdr:from>
    <xdr:to>
      <xdr:col>2</xdr:col>
      <xdr:colOff>438453</xdr:colOff>
      <xdr:row>72</xdr:row>
      <xdr:rowOff>112876</xdr:rowOff>
    </xdr:to>
    <xdr:graphicFrame macro="">
      <xdr:nvGraphicFramePr>
        <xdr:cNvPr id="8" name="Chart 7">
          <a:extLst>
            <a:ext uri="{FF2B5EF4-FFF2-40B4-BE49-F238E27FC236}">
              <a16:creationId xmlns:a16="http://schemas.microsoft.com/office/drawing/2014/main" id="{709CFE10-F274-FA4E-2D0A-9EB627566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807660</xdr:colOff>
      <xdr:row>87</xdr:row>
      <xdr:rowOff>97645</xdr:rowOff>
    </xdr:from>
    <xdr:to>
      <xdr:col>16</xdr:col>
      <xdr:colOff>490935</xdr:colOff>
      <xdr:row>95</xdr:row>
      <xdr:rowOff>2221</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FC16DED3-80FB-EF72-CF5D-B6C3C70B7A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123453" y="16099645"/>
              <a:ext cx="1522585" cy="1376024"/>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726228</xdr:colOff>
      <xdr:row>83</xdr:row>
      <xdr:rowOff>64419</xdr:rowOff>
    </xdr:from>
    <xdr:to>
      <xdr:col>7</xdr:col>
      <xdr:colOff>310444</xdr:colOff>
      <xdr:row>98</xdr:row>
      <xdr:rowOff>155223</xdr:rowOff>
    </xdr:to>
    <xdr:graphicFrame macro="">
      <xdr:nvGraphicFramePr>
        <xdr:cNvPr id="13" name="Chart 12">
          <a:extLst>
            <a:ext uri="{FF2B5EF4-FFF2-40B4-BE49-F238E27FC236}">
              <a16:creationId xmlns:a16="http://schemas.microsoft.com/office/drawing/2014/main" id="{3740AECB-EFAA-ACA1-5361-113CD61D9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633530</xdr:colOff>
      <xdr:row>99</xdr:row>
      <xdr:rowOff>172243</xdr:rowOff>
    </xdr:from>
    <xdr:to>
      <xdr:col>5</xdr:col>
      <xdr:colOff>733779</xdr:colOff>
      <xdr:row>111</xdr:row>
      <xdr:rowOff>98778</xdr:rowOff>
    </xdr:to>
    <xdr:graphicFrame macro="">
      <xdr:nvGraphicFramePr>
        <xdr:cNvPr id="14" name="Chart 13">
          <a:extLst>
            <a:ext uri="{FF2B5EF4-FFF2-40B4-BE49-F238E27FC236}">
              <a16:creationId xmlns:a16="http://schemas.microsoft.com/office/drawing/2014/main" id="{09C53CF9-11A0-BF73-5EDF-F6842823C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469993</xdr:colOff>
      <xdr:row>8</xdr:row>
      <xdr:rowOff>123098</xdr:rowOff>
    </xdr:from>
    <xdr:to>
      <xdr:col>15</xdr:col>
      <xdr:colOff>360218</xdr:colOff>
      <xdr:row>19</xdr:row>
      <xdr:rowOff>152400</xdr:rowOff>
    </xdr:to>
    <xdr:graphicFrame macro="">
      <xdr:nvGraphicFramePr>
        <xdr:cNvPr id="16" name="Chart 15">
          <a:extLst>
            <a:ext uri="{FF2B5EF4-FFF2-40B4-BE49-F238E27FC236}">
              <a16:creationId xmlns:a16="http://schemas.microsoft.com/office/drawing/2014/main" id="{0D10D4F0-E48B-B8ED-B9C2-9932B1BBE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387442</xdr:colOff>
      <xdr:row>142</xdr:row>
      <xdr:rowOff>112888</xdr:rowOff>
    </xdr:from>
    <xdr:to>
      <xdr:col>12</xdr:col>
      <xdr:colOff>321734</xdr:colOff>
      <xdr:row>152</xdr:row>
      <xdr:rowOff>87915</xdr:rowOff>
    </xdr:to>
    <xdr:graphicFrame macro="">
      <xdr:nvGraphicFramePr>
        <xdr:cNvPr id="17" name="Chart 16">
          <a:extLst>
            <a:ext uri="{FF2B5EF4-FFF2-40B4-BE49-F238E27FC236}">
              <a16:creationId xmlns:a16="http://schemas.microsoft.com/office/drawing/2014/main" id="{70B9C190-20A6-150F-DF24-E02145B28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622976</xdr:colOff>
      <xdr:row>142</xdr:row>
      <xdr:rowOff>11287</xdr:rowOff>
    </xdr:from>
    <xdr:to>
      <xdr:col>10</xdr:col>
      <xdr:colOff>64911</xdr:colOff>
      <xdr:row>152</xdr:row>
      <xdr:rowOff>42332</xdr:rowOff>
    </xdr:to>
    <xdr:graphicFrame macro="">
      <xdr:nvGraphicFramePr>
        <xdr:cNvPr id="18" name="Chart 17">
          <a:extLst>
            <a:ext uri="{FF2B5EF4-FFF2-40B4-BE49-F238E27FC236}">
              <a16:creationId xmlns:a16="http://schemas.microsoft.com/office/drawing/2014/main" id="{51820606-EDFC-7F5F-4229-BC2987C53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544826</xdr:colOff>
      <xdr:row>87</xdr:row>
      <xdr:rowOff>125477</xdr:rowOff>
    </xdr:from>
    <xdr:to>
      <xdr:col>18</xdr:col>
      <xdr:colOff>270062</xdr:colOff>
      <xdr:row>95</xdr:row>
      <xdr:rowOff>2222</xdr:rowOff>
    </xdr:to>
    <mc:AlternateContent xmlns:mc="http://schemas.openxmlformats.org/markup-compatibility/2006" xmlns:a14="http://schemas.microsoft.com/office/drawing/2010/main">
      <mc:Choice Requires="a14">
        <xdr:graphicFrame macro="">
          <xdr:nvGraphicFramePr>
            <xdr:cNvPr id="2" name="segment">
              <a:extLst>
                <a:ext uri="{FF2B5EF4-FFF2-40B4-BE49-F238E27FC236}">
                  <a16:creationId xmlns:a16="http://schemas.microsoft.com/office/drawing/2014/main" id="{51519A42-7652-FD62-7F4E-21F68F65B56D}"/>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9699929" y="16127477"/>
              <a:ext cx="1617099" cy="1348193"/>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873036</xdr:colOff>
      <xdr:row>95</xdr:row>
      <xdr:rowOff>46082</xdr:rowOff>
    </xdr:from>
    <xdr:to>
      <xdr:col>18</xdr:col>
      <xdr:colOff>391542</xdr:colOff>
      <xdr:row>108</xdr:row>
      <xdr:rowOff>72449</xdr:rowOff>
    </xdr:to>
    <mc:AlternateContent xmlns:mc="http://schemas.openxmlformats.org/markup-compatibility/2006" xmlns:a14="http://schemas.microsoft.com/office/drawing/2010/main">
      <mc:Choice Requires="a14">
        <xdr:graphicFrame macro="">
          <xdr:nvGraphicFramePr>
            <xdr:cNvPr id="4" name="order_date (Month)">
              <a:extLst>
                <a:ext uri="{FF2B5EF4-FFF2-40B4-BE49-F238E27FC236}">
                  <a16:creationId xmlns:a16="http://schemas.microsoft.com/office/drawing/2014/main" id="{D2135BD5-EC7F-AA25-93F1-C387753BB852}"/>
                </a:ext>
              </a:extLst>
            </xdr:cNvPr>
            <xdr:cNvGraphicFramePr/>
          </xdr:nvGraphicFramePr>
          <xdr:xfrm>
            <a:off x="0" y="0"/>
            <a:ext cx="0" cy="0"/>
          </xdr:xfrm>
          <a:graphic>
            <a:graphicData uri="http://schemas.microsoft.com/office/drawing/2010/slicer">
              <sle:slicer xmlns:sle="http://schemas.microsoft.com/office/drawing/2010/slicer" name="order_date (Month)"/>
            </a:graphicData>
          </a:graphic>
        </xdr:graphicFrame>
      </mc:Choice>
      <mc:Fallback xmlns="">
        <xdr:sp macro="" textlink="">
          <xdr:nvSpPr>
            <xdr:cNvPr id="0" name=""/>
            <xdr:cNvSpPr>
              <a:spLocks noTextEdit="1"/>
            </xdr:cNvSpPr>
          </xdr:nvSpPr>
          <xdr:spPr>
            <a:xfrm>
              <a:off x="18188829" y="17519530"/>
              <a:ext cx="3249679" cy="2417471"/>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900316</xdr:colOff>
      <xdr:row>108</xdr:row>
      <xdr:rowOff>131991</xdr:rowOff>
    </xdr:from>
    <xdr:to>
      <xdr:col>18</xdr:col>
      <xdr:colOff>347369</xdr:colOff>
      <xdr:row>112</xdr:row>
      <xdr:rowOff>108026</xdr:rowOff>
    </xdr:to>
    <mc:AlternateContent xmlns:mc="http://schemas.openxmlformats.org/markup-compatibility/2006" xmlns:a14="http://schemas.microsoft.com/office/drawing/2010/main">
      <mc:Choice Requires="a14">
        <xdr:graphicFrame macro="">
          <xdr:nvGraphicFramePr>
            <xdr:cNvPr id="5" name="order_date (Year)">
              <a:extLst>
                <a:ext uri="{FF2B5EF4-FFF2-40B4-BE49-F238E27FC236}">
                  <a16:creationId xmlns:a16="http://schemas.microsoft.com/office/drawing/2014/main" id="{9EB78735-2946-E5BF-0AB8-A648BD569031}"/>
                </a:ext>
              </a:extLst>
            </xdr:cNvPr>
            <xdr:cNvGraphicFramePr/>
          </xdr:nvGraphicFramePr>
          <xdr:xfrm>
            <a:off x="0" y="0"/>
            <a:ext cx="0" cy="0"/>
          </xdr:xfrm>
          <a:graphic>
            <a:graphicData uri="http://schemas.microsoft.com/office/drawing/2010/slicer">
              <sle:slicer xmlns:sle="http://schemas.microsoft.com/office/drawing/2010/slicer" name="order_date (Year)"/>
            </a:graphicData>
          </a:graphic>
        </xdr:graphicFrame>
      </mc:Choice>
      <mc:Fallback xmlns="">
        <xdr:sp macro="" textlink="">
          <xdr:nvSpPr>
            <xdr:cNvPr id="0" name=""/>
            <xdr:cNvSpPr>
              <a:spLocks noTextEdit="1"/>
            </xdr:cNvSpPr>
          </xdr:nvSpPr>
          <xdr:spPr>
            <a:xfrm>
              <a:off x="18216109" y="19996543"/>
              <a:ext cx="3178226" cy="711759"/>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340714</xdr:colOff>
      <xdr:row>112</xdr:row>
      <xdr:rowOff>33302</xdr:rowOff>
    </xdr:from>
    <xdr:to>
      <xdr:col>5</xdr:col>
      <xdr:colOff>159738</xdr:colOff>
      <xdr:row>125</xdr:row>
      <xdr:rowOff>71446</xdr:rowOff>
    </xdr:to>
    <xdr:graphicFrame macro="">
      <xdr:nvGraphicFramePr>
        <xdr:cNvPr id="3" name="Chart 2">
          <a:extLst>
            <a:ext uri="{FF2B5EF4-FFF2-40B4-BE49-F238E27FC236}">
              <a16:creationId xmlns:a16="http://schemas.microsoft.com/office/drawing/2014/main" id="{7855A2B1-79FD-ECCF-B43B-43E2B6CB9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289277</xdr:colOff>
      <xdr:row>112</xdr:row>
      <xdr:rowOff>60677</xdr:rowOff>
    </xdr:from>
    <xdr:to>
      <xdr:col>8</xdr:col>
      <xdr:colOff>522110</xdr:colOff>
      <xdr:row>125</xdr:row>
      <xdr:rowOff>56445</xdr:rowOff>
    </xdr:to>
    <xdr:graphicFrame macro="">
      <xdr:nvGraphicFramePr>
        <xdr:cNvPr id="10" name="Chart 9">
          <a:extLst>
            <a:ext uri="{FF2B5EF4-FFF2-40B4-BE49-F238E27FC236}">
              <a16:creationId xmlns:a16="http://schemas.microsoft.com/office/drawing/2014/main" id="{577A68DD-970D-5800-8590-3BB94CE42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345724</xdr:colOff>
      <xdr:row>128</xdr:row>
      <xdr:rowOff>112888</xdr:rowOff>
    </xdr:from>
    <xdr:to>
      <xdr:col>5</xdr:col>
      <xdr:colOff>493890</xdr:colOff>
      <xdr:row>134</xdr:row>
      <xdr:rowOff>169334</xdr:rowOff>
    </xdr:to>
    <xdr:graphicFrame macro="">
      <xdr:nvGraphicFramePr>
        <xdr:cNvPr id="15" name="Chart 14">
          <a:extLst>
            <a:ext uri="{FF2B5EF4-FFF2-40B4-BE49-F238E27FC236}">
              <a16:creationId xmlns:a16="http://schemas.microsoft.com/office/drawing/2014/main" id="{3D6B517B-DC0A-C1AF-0B35-B70E262A0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578556</xdr:colOff>
      <xdr:row>128</xdr:row>
      <xdr:rowOff>98778</xdr:rowOff>
    </xdr:from>
    <xdr:to>
      <xdr:col>6</xdr:col>
      <xdr:colOff>783165</xdr:colOff>
      <xdr:row>134</xdr:row>
      <xdr:rowOff>155224</xdr:rowOff>
    </xdr:to>
    <xdr:graphicFrame macro="">
      <xdr:nvGraphicFramePr>
        <xdr:cNvPr id="20" name="Chart 19">
          <a:extLst>
            <a:ext uri="{FF2B5EF4-FFF2-40B4-BE49-F238E27FC236}">
              <a16:creationId xmlns:a16="http://schemas.microsoft.com/office/drawing/2014/main" id="{AE68A0EA-5B02-40F2-92C0-4DD4DCD0E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874888</xdr:colOff>
      <xdr:row>128</xdr:row>
      <xdr:rowOff>84666</xdr:rowOff>
    </xdr:from>
    <xdr:to>
      <xdr:col>8</xdr:col>
      <xdr:colOff>162276</xdr:colOff>
      <xdr:row>134</xdr:row>
      <xdr:rowOff>141112</xdr:rowOff>
    </xdr:to>
    <xdr:graphicFrame macro="">
      <xdr:nvGraphicFramePr>
        <xdr:cNvPr id="21" name="Chart 20">
          <a:extLst>
            <a:ext uri="{FF2B5EF4-FFF2-40B4-BE49-F238E27FC236}">
              <a16:creationId xmlns:a16="http://schemas.microsoft.com/office/drawing/2014/main" id="{FA96AF80-FBBE-49FE-AB55-6C5D4FC88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373944</xdr:colOff>
      <xdr:row>83</xdr:row>
      <xdr:rowOff>42333</xdr:rowOff>
    </xdr:from>
    <xdr:to>
      <xdr:col>3</xdr:col>
      <xdr:colOff>211666</xdr:colOff>
      <xdr:row>98</xdr:row>
      <xdr:rowOff>38100</xdr:rowOff>
    </xdr:to>
    <xdr:graphicFrame macro="">
      <xdr:nvGraphicFramePr>
        <xdr:cNvPr id="23" name="Chart 22">
          <a:extLst>
            <a:ext uri="{FF2B5EF4-FFF2-40B4-BE49-F238E27FC236}">
              <a16:creationId xmlns:a16="http://schemas.microsoft.com/office/drawing/2014/main" id="{123385DA-B0E3-863B-FCA1-93A6B1DF9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529167</xdr:colOff>
      <xdr:row>83</xdr:row>
      <xdr:rowOff>46566</xdr:rowOff>
    </xdr:from>
    <xdr:to>
      <xdr:col>12</xdr:col>
      <xdr:colOff>515056</xdr:colOff>
      <xdr:row>98</xdr:row>
      <xdr:rowOff>38100</xdr:rowOff>
    </xdr:to>
    <xdr:graphicFrame macro="">
      <xdr:nvGraphicFramePr>
        <xdr:cNvPr id="24" name="Chart 23">
          <a:extLst>
            <a:ext uri="{FF2B5EF4-FFF2-40B4-BE49-F238E27FC236}">
              <a16:creationId xmlns:a16="http://schemas.microsoft.com/office/drawing/2014/main" id="{456BC27E-16CD-4161-E794-D5884C83E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825500</xdr:colOff>
      <xdr:row>117</xdr:row>
      <xdr:rowOff>88900</xdr:rowOff>
    </xdr:from>
    <xdr:to>
      <xdr:col>13</xdr:col>
      <xdr:colOff>811389</xdr:colOff>
      <xdr:row>132</xdr:row>
      <xdr:rowOff>80433</xdr:rowOff>
    </xdr:to>
    <xdr:graphicFrame macro="">
      <xdr:nvGraphicFramePr>
        <xdr:cNvPr id="26" name="Chart 25">
          <a:extLst>
            <a:ext uri="{FF2B5EF4-FFF2-40B4-BE49-F238E27FC236}">
              <a16:creationId xmlns:a16="http://schemas.microsoft.com/office/drawing/2014/main" id="{AB90EE0E-40CB-628A-9F9C-60D865D53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593563</xdr:colOff>
      <xdr:row>59</xdr:row>
      <xdr:rowOff>121846</xdr:rowOff>
    </xdr:from>
    <xdr:to>
      <xdr:col>6</xdr:col>
      <xdr:colOff>381340</xdr:colOff>
      <xdr:row>72</xdr:row>
      <xdr:rowOff>179720</xdr:rowOff>
    </xdr:to>
    <xdr:graphicFrame macro="">
      <xdr:nvGraphicFramePr>
        <xdr:cNvPr id="27" name="Chart 26">
          <a:extLst>
            <a:ext uri="{FF2B5EF4-FFF2-40B4-BE49-F238E27FC236}">
              <a16:creationId xmlns:a16="http://schemas.microsoft.com/office/drawing/2014/main" id="{537E1667-7822-E98C-54B6-2D9EB28B9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120316</xdr:colOff>
      <xdr:row>58</xdr:row>
      <xdr:rowOff>10025</xdr:rowOff>
    </xdr:from>
    <xdr:to>
      <xdr:col>9</xdr:col>
      <xdr:colOff>0</xdr:colOff>
      <xdr:row>66</xdr:row>
      <xdr:rowOff>8021</xdr:rowOff>
    </xdr:to>
    <xdr:graphicFrame macro="">
      <xdr:nvGraphicFramePr>
        <xdr:cNvPr id="28" name="Chart 27">
          <a:extLst>
            <a:ext uri="{FF2B5EF4-FFF2-40B4-BE49-F238E27FC236}">
              <a16:creationId xmlns:a16="http://schemas.microsoft.com/office/drawing/2014/main" id="{EF92BF9C-8AAD-812F-0848-E3A7C5C70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180474</xdr:colOff>
      <xdr:row>57</xdr:row>
      <xdr:rowOff>110289</xdr:rowOff>
    </xdr:from>
    <xdr:to>
      <xdr:col>11</xdr:col>
      <xdr:colOff>60158</xdr:colOff>
      <xdr:row>65</xdr:row>
      <xdr:rowOff>108285</xdr:rowOff>
    </xdr:to>
    <xdr:graphicFrame macro="">
      <xdr:nvGraphicFramePr>
        <xdr:cNvPr id="29" name="Chart 28">
          <a:extLst>
            <a:ext uri="{FF2B5EF4-FFF2-40B4-BE49-F238E27FC236}">
              <a16:creationId xmlns:a16="http://schemas.microsoft.com/office/drawing/2014/main" id="{110A893A-8B18-4E78-96CF-53D834587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xdr:col>
      <xdr:colOff>0</xdr:colOff>
      <xdr:row>58</xdr:row>
      <xdr:rowOff>0</xdr:rowOff>
    </xdr:from>
    <xdr:to>
      <xdr:col>12</xdr:col>
      <xdr:colOff>792078</xdr:colOff>
      <xdr:row>65</xdr:row>
      <xdr:rowOff>178470</xdr:rowOff>
    </xdr:to>
    <xdr:graphicFrame macro="">
      <xdr:nvGraphicFramePr>
        <xdr:cNvPr id="30" name="Chart 29">
          <a:extLst>
            <a:ext uri="{FF2B5EF4-FFF2-40B4-BE49-F238E27FC236}">
              <a16:creationId xmlns:a16="http://schemas.microsoft.com/office/drawing/2014/main" id="{E5038AB8-DD70-498A-85D2-41D7C4F05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57150</xdr:colOff>
      <xdr:row>29</xdr:row>
      <xdr:rowOff>38100</xdr:rowOff>
    </xdr:from>
    <xdr:to>
      <xdr:col>7</xdr:col>
      <xdr:colOff>361950</xdr:colOff>
      <xdr:row>30</xdr:row>
      <xdr:rowOff>160020</xdr:rowOff>
    </xdr:to>
    <xdr:sp macro="" textlink="">
      <xdr:nvSpPr>
        <xdr:cNvPr id="4097" name="AutoShape 1" descr="Rainbow Pastel gradient wallpaper background with Pastel Yellow, Maximum  Blue Purple, Pale Cyan, Tulip, Melon, Magic Mint colors, and watercolor  paper texture - Stock Image - Everypixel">
          <a:extLst>
            <a:ext uri="{FF2B5EF4-FFF2-40B4-BE49-F238E27FC236}">
              <a16:creationId xmlns:a16="http://schemas.microsoft.com/office/drawing/2014/main" id="{816DA5E4-A322-CC1B-9B2A-2F09D48AAE43}"/>
            </a:ext>
          </a:extLst>
        </xdr:cNvPr>
        <xdr:cNvSpPr>
          <a:spLocks noChangeAspect="1" noChangeArrowheads="1"/>
        </xdr:cNvSpPr>
      </xdr:nvSpPr>
      <xdr:spPr bwMode="auto">
        <a:xfrm>
          <a:off x="4324350" y="556260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57150</xdr:colOff>
      <xdr:row>22</xdr:row>
      <xdr:rowOff>38100</xdr:rowOff>
    </xdr:from>
    <xdr:to>
      <xdr:col>5</xdr:col>
      <xdr:colOff>361950</xdr:colOff>
      <xdr:row>23</xdr:row>
      <xdr:rowOff>160020</xdr:rowOff>
    </xdr:to>
    <xdr:sp macro="" textlink="">
      <xdr:nvSpPr>
        <xdr:cNvPr id="4098" name="AutoShape 2" descr="Rainbow Pastel gradient wallpaper background with Pastel Yellow, Maximum  Blue Purple, Pale Cyan, Tulip, Melon, Magic Mint colors, and watercolor  paper texture - Stock Image - Everypixel">
          <a:extLst>
            <a:ext uri="{FF2B5EF4-FFF2-40B4-BE49-F238E27FC236}">
              <a16:creationId xmlns:a16="http://schemas.microsoft.com/office/drawing/2014/main" id="{64553D8D-3C94-BA0C-EE1C-D177F5194BE5}"/>
            </a:ext>
          </a:extLst>
        </xdr:cNvPr>
        <xdr:cNvSpPr>
          <a:spLocks noChangeAspect="1" noChangeArrowheads="1"/>
        </xdr:cNvSpPr>
      </xdr:nvSpPr>
      <xdr:spPr bwMode="auto">
        <a:xfrm>
          <a:off x="3105150" y="422910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57150</xdr:colOff>
      <xdr:row>22</xdr:row>
      <xdr:rowOff>38100</xdr:rowOff>
    </xdr:from>
    <xdr:to>
      <xdr:col>5</xdr:col>
      <xdr:colOff>361950</xdr:colOff>
      <xdr:row>23</xdr:row>
      <xdr:rowOff>160020</xdr:rowOff>
    </xdr:to>
    <xdr:sp macro="" textlink="">
      <xdr:nvSpPr>
        <xdr:cNvPr id="4099" name="AutoShape 3" descr="Rainbow Pastel gradient wallpaper background with Pastel Yellow, Maximum  Blue Purple, Pale Cyan, Tulip, Melon, Magic Mint colors, and watercolor  paper texture - Stock Image - Everypixel">
          <a:extLst>
            <a:ext uri="{FF2B5EF4-FFF2-40B4-BE49-F238E27FC236}">
              <a16:creationId xmlns:a16="http://schemas.microsoft.com/office/drawing/2014/main" id="{2BA34E4F-1298-B07A-9635-DDADAA759024}"/>
            </a:ext>
          </a:extLst>
        </xdr:cNvPr>
        <xdr:cNvSpPr>
          <a:spLocks noChangeAspect="1" noChangeArrowheads="1"/>
        </xdr:cNvSpPr>
      </xdr:nvSpPr>
      <xdr:spPr bwMode="auto">
        <a:xfrm>
          <a:off x="3105150" y="422910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0</xdr:colOff>
      <xdr:row>0</xdr:row>
      <xdr:rowOff>119062</xdr:rowOff>
    </xdr:from>
    <xdr:to>
      <xdr:col>44</xdr:col>
      <xdr:colOff>0</xdr:colOff>
      <xdr:row>106</xdr:row>
      <xdr:rowOff>70329</xdr:rowOff>
    </xdr:to>
    <xdr:sp macro="" textlink="">
      <xdr:nvSpPr>
        <xdr:cNvPr id="4291" name="Rectangle 4290">
          <a:extLst>
            <a:ext uri="{FF2B5EF4-FFF2-40B4-BE49-F238E27FC236}">
              <a16:creationId xmlns:a16="http://schemas.microsoft.com/office/drawing/2014/main" id="{C582DDAB-CB4B-E404-DE34-88FAB574B566}"/>
            </a:ext>
          </a:extLst>
        </xdr:cNvPr>
        <xdr:cNvSpPr/>
      </xdr:nvSpPr>
      <xdr:spPr>
        <a:xfrm>
          <a:off x="0" y="119062"/>
          <a:ext cx="27241500" cy="20144267"/>
        </a:xfrm>
        <a:prstGeom prst="rect">
          <a:avLst/>
        </a:prstGeom>
        <a:gradFill flip="none" rotWithShape="1">
          <a:gsLst>
            <a:gs pos="0">
              <a:srgbClr val="FFE1BC"/>
            </a:gs>
            <a:gs pos="69000">
              <a:srgbClr val="F3C6F1"/>
            </a:gs>
          </a:gsLst>
          <a:path path="circle">
            <a:fillToRect r="100000" b="100000"/>
          </a:path>
          <a:tileRect l="-100000" t="-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3</xdr:col>
      <xdr:colOff>215348</xdr:colOff>
      <xdr:row>8</xdr:row>
      <xdr:rowOff>16565</xdr:rowOff>
    </xdr:from>
    <xdr:to>
      <xdr:col>34</xdr:col>
      <xdr:colOff>463827</xdr:colOff>
      <xdr:row>74</xdr:row>
      <xdr:rowOff>132523</xdr:rowOff>
    </xdr:to>
    <xdr:sp macro="" textlink="">
      <xdr:nvSpPr>
        <xdr:cNvPr id="4292" name="Rectangle: Rounded Corners 4291">
          <a:extLst>
            <a:ext uri="{FF2B5EF4-FFF2-40B4-BE49-F238E27FC236}">
              <a16:creationId xmlns:a16="http://schemas.microsoft.com/office/drawing/2014/main" id="{E86DAB58-8934-DF94-D6AE-57FE5CE9B701}"/>
            </a:ext>
          </a:extLst>
        </xdr:cNvPr>
        <xdr:cNvSpPr/>
      </xdr:nvSpPr>
      <xdr:spPr>
        <a:xfrm>
          <a:off x="2054087" y="1474304"/>
          <a:ext cx="19248783" cy="12142306"/>
        </a:xfrm>
        <a:prstGeom prst="roundRect">
          <a:avLst>
            <a:gd name="adj" fmla="val 5164"/>
          </a:avLst>
        </a:prstGeom>
        <a:solidFill>
          <a:schemeClr val="bg1">
            <a:alpha val="19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10</xdr:col>
      <xdr:colOff>543398</xdr:colOff>
      <xdr:row>9</xdr:row>
      <xdr:rowOff>89646</xdr:rowOff>
    </xdr:from>
    <xdr:to>
      <xdr:col>16</xdr:col>
      <xdr:colOff>399588</xdr:colOff>
      <xdr:row>16</xdr:row>
      <xdr:rowOff>67234</xdr:rowOff>
    </xdr:to>
    <xdr:sp macro="" textlink="">
      <xdr:nvSpPr>
        <xdr:cNvPr id="4293" name="Rectangle: Rounded Corners 4292">
          <a:extLst>
            <a:ext uri="{FF2B5EF4-FFF2-40B4-BE49-F238E27FC236}">
              <a16:creationId xmlns:a16="http://schemas.microsoft.com/office/drawing/2014/main" id="{A3E5179F-56B1-6E21-7282-92306BD1F6FF}"/>
            </a:ext>
          </a:extLst>
        </xdr:cNvPr>
        <xdr:cNvSpPr/>
      </xdr:nvSpPr>
      <xdr:spPr>
        <a:xfrm>
          <a:off x="6676569" y="1762329"/>
          <a:ext cx="3536092" cy="1278564"/>
        </a:xfrm>
        <a:prstGeom prst="roundRect">
          <a:avLst/>
        </a:prstGeom>
        <a:solidFill>
          <a:srgbClr val="998CEB"/>
        </a:solidFill>
        <a:ln>
          <a:noFill/>
        </a:ln>
        <a:effectLst>
          <a:outerShdw blurRad="292100" dist="114300" dir="3540000" sx="102000" sy="102000" algn="tl" rotWithShape="0">
            <a:srgbClr val="998CEB">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2400" b="1">
            <a:latin typeface="Inter" panose="02000503000000020004" pitchFamily="2" charset="0"/>
            <a:ea typeface="Inter" panose="02000503000000020004" pitchFamily="2" charset="0"/>
          </a:endParaRPr>
        </a:p>
      </xdr:txBody>
    </xdr:sp>
    <xdr:clientData/>
  </xdr:twoCellAnchor>
  <xdr:twoCellAnchor>
    <xdr:from>
      <xdr:col>3</xdr:col>
      <xdr:colOff>493059</xdr:colOff>
      <xdr:row>29</xdr:row>
      <xdr:rowOff>65690</xdr:rowOff>
    </xdr:from>
    <xdr:to>
      <xdr:col>10</xdr:col>
      <xdr:colOff>536951</xdr:colOff>
      <xdr:row>57</xdr:row>
      <xdr:rowOff>119528</xdr:rowOff>
    </xdr:to>
    <xdr:sp macro="" textlink="">
      <xdr:nvSpPr>
        <xdr:cNvPr id="4294" name="Rectangle: Rounded Corners 4293">
          <a:extLst>
            <a:ext uri="{FF2B5EF4-FFF2-40B4-BE49-F238E27FC236}">
              <a16:creationId xmlns:a16="http://schemas.microsoft.com/office/drawing/2014/main" id="{0069CFB4-22DD-7B4B-126F-961CB11AD70A}"/>
            </a:ext>
          </a:extLst>
        </xdr:cNvPr>
        <xdr:cNvSpPr/>
      </xdr:nvSpPr>
      <xdr:spPr>
        <a:xfrm>
          <a:off x="2306093" y="5399690"/>
          <a:ext cx="4274306" cy="5203907"/>
        </a:xfrm>
        <a:prstGeom prst="roundRect">
          <a:avLst>
            <a:gd name="adj" fmla="val 7979"/>
          </a:avLst>
        </a:prstGeom>
        <a:gradFill flip="none" rotWithShape="1">
          <a:gsLst>
            <a:gs pos="0">
              <a:srgbClr val="FFE5E6"/>
            </a:gs>
            <a:gs pos="100000">
              <a:schemeClr val="bg1"/>
            </a:gs>
          </a:gsLst>
          <a:lin ang="2700000" scaled="1"/>
          <a:tileRect/>
        </a:gradFill>
        <a:ln>
          <a:noFill/>
        </a:ln>
        <a:effectLst>
          <a:outerShdw blurRad="190500" dist="190500" dir="2700000" algn="tl" rotWithShape="0">
            <a:schemeClr val="bg1">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editAs="oneCell">
    <xdr:from>
      <xdr:col>4</xdr:col>
      <xdr:colOff>118242</xdr:colOff>
      <xdr:row>32</xdr:row>
      <xdr:rowOff>26277</xdr:rowOff>
    </xdr:from>
    <xdr:to>
      <xdr:col>7</xdr:col>
      <xdr:colOff>183930</xdr:colOff>
      <xdr:row>39</xdr:row>
      <xdr:rowOff>155138</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A59BE5AE-25D2-478E-AF4F-C53C7A28719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556642" y="5878437"/>
              <a:ext cx="1894488" cy="1409021"/>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249620</xdr:colOff>
      <xdr:row>32</xdr:row>
      <xdr:rowOff>39413</xdr:rowOff>
    </xdr:from>
    <xdr:to>
      <xdr:col>10</xdr:col>
      <xdr:colOff>371458</xdr:colOff>
      <xdr:row>39</xdr:row>
      <xdr:rowOff>157656</xdr:rowOff>
    </xdr:to>
    <mc:AlternateContent xmlns:mc="http://schemas.openxmlformats.org/markup-compatibility/2006" xmlns:a14="http://schemas.microsoft.com/office/drawing/2010/main">
      <mc:Choice Requires="a14">
        <xdr:graphicFrame macro="">
          <xdr:nvGraphicFramePr>
            <xdr:cNvPr id="3" name="segment 1">
              <a:extLst>
                <a:ext uri="{FF2B5EF4-FFF2-40B4-BE49-F238E27FC236}">
                  <a16:creationId xmlns:a16="http://schemas.microsoft.com/office/drawing/2014/main" id="{96B88757-A614-426C-B93A-1A8B6DBAC8B3}"/>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4516820" y="5891573"/>
              <a:ext cx="1950638" cy="1398403"/>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144519</xdr:colOff>
      <xdr:row>40</xdr:row>
      <xdr:rowOff>49388</xdr:rowOff>
    </xdr:from>
    <xdr:to>
      <xdr:col>10</xdr:col>
      <xdr:colOff>367864</xdr:colOff>
      <xdr:row>51</xdr:row>
      <xdr:rowOff>-1</xdr:rowOff>
    </xdr:to>
    <mc:AlternateContent xmlns:mc="http://schemas.openxmlformats.org/markup-compatibility/2006" xmlns:a14="http://schemas.microsoft.com/office/drawing/2010/main">
      <mc:Choice Requires="a14">
        <xdr:graphicFrame macro="">
          <xdr:nvGraphicFramePr>
            <xdr:cNvPr id="4" name="order_date (Month) 1">
              <a:extLst>
                <a:ext uri="{FF2B5EF4-FFF2-40B4-BE49-F238E27FC236}">
                  <a16:creationId xmlns:a16="http://schemas.microsoft.com/office/drawing/2014/main" id="{CF2B3820-89C4-488E-A443-AE1C42653607}"/>
                </a:ext>
              </a:extLst>
            </xdr:cNvPr>
            <xdr:cNvGraphicFramePr/>
          </xdr:nvGraphicFramePr>
          <xdr:xfrm>
            <a:off x="0" y="0"/>
            <a:ext cx="0" cy="0"/>
          </xdr:xfrm>
          <a:graphic>
            <a:graphicData uri="http://schemas.microsoft.com/office/drawing/2010/slicer">
              <sle:slicer xmlns:sle="http://schemas.microsoft.com/office/drawing/2010/slicer" name="order_date (Month) 1"/>
            </a:graphicData>
          </a:graphic>
        </xdr:graphicFrame>
      </mc:Choice>
      <mc:Fallback xmlns="">
        <xdr:sp macro="" textlink="">
          <xdr:nvSpPr>
            <xdr:cNvPr id="0" name=""/>
            <xdr:cNvSpPr>
              <a:spLocks noTextEdit="1"/>
            </xdr:cNvSpPr>
          </xdr:nvSpPr>
          <xdr:spPr>
            <a:xfrm>
              <a:off x="2582919" y="7364588"/>
              <a:ext cx="3880945" cy="1962291"/>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144518</xdr:colOff>
      <xdr:row>51</xdr:row>
      <xdr:rowOff>171737</xdr:rowOff>
    </xdr:from>
    <xdr:to>
      <xdr:col>10</xdr:col>
      <xdr:colOff>394138</xdr:colOff>
      <xdr:row>55</xdr:row>
      <xdr:rowOff>131379</xdr:rowOff>
    </xdr:to>
    <mc:AlternateContent xmlns:mc="http://schemas.openxmlformats.org/markup-compatibility/2006" xmlns:a14="http://schemas.microsoft.com/office/drawing/2010/main">
      <mc:Choice Requires="a14">
        <xdr:graphicFrame macro="">
          <xdr:nvGraphicFramePr>
            <xdr:cNvPr id="5" name="order_date (Year) 1">
              <a:extLst>
                <a:ext uri="{FF2B5EF4-FFF2-40B4-BE49-F238E27FC236}">
                  <a16:creationId xmlns:a16="http://schemas.microsoft.com/office/drawing/2014/main" id="{BB3CBC30-0E87-492A-A829-1928F5FD6F30}"/>
                </a:ext>
              </a:extLst>
            </xdr:cNvPr>
            <xdr:cNvGraphicFramePr/>
          </xdr:nvGraphicFramePr>
          <xdr:xfrm>
            <a:off x="0" y="0"/>
            <a:ext cx="0" cy="0"/>
          </xdr:xfrm>
          <a:graphic>
            <a:graphicData uri="http://schemas.microsoft.com/office/drawing/2010/slicer">
              <sle:slicer xmlns:sle="http://schemas.microsoft.com/office/drawing/2010/slicer" name="order_date (Year) 1"/>
            </a:graphicData>
          </a:graphic>
        </xdr:graphicFrame>
      </mc:Choice>
      <mc:Fallback xmlns="">
        <xdr:sp macro="" textlink="">
          <xdr:nvSpPr>
            <xdr:cNvPr id="0" name=""/>
            <xdr:cNvSpPr>
              <a:spLocks noTextEdit="1"/>
            </xdr:cNvSpPr>
          </xdr:nvSpPr>
          <xdr:spPr>
            <a:xfrm>
              <a:off x="2582918" y="9498617"/>
              <a:ext cx="3907220" cy="691162"/>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603722</xdr:colOff>
      <xdr:row>17</xdr:row>
      <xdr:rowOff>303</xdr:rowOff>
    </xdr:from>
    <xdr:to>
      <xdr:col>22</xdr:col>
      <xdr:colOff>52551</xdr:colOff>
      <xdr:row>32</xdr:row>
      <xdr:rowOff>26275</xdr:rowOff>
    </xdr:to>
    <xdr:sp macro="" textlink="">
      <xdr:nvSpPr>
        <xdr:cNvPr id="12" name="Rectangle: Rounded Corners 11">
          <a:extLst>
            <a:ext uri="{FF2B5EF4-FFF2-40B4-BE49-F238E27FC236}">
              <a16:creationId xmlns:a16="http://schemas.microsoft.com/office/drawing/2014/main" id="{3B6E8A7B-9AB6-4509-A18A-4F6B2985AA68}"/>
            </a:ext>
          </a:extLst>
        </xdr:cNvPr>
        <xdr:cNvSpPr/>
      </xdr:nvSpPr>
      <xdr:spPr>
        <a:xfrm>
          <a:off x="6647170" y="3127131"/>
          <a:ext cx="6700967" cy="2784937"/>
        </a:xfrm>
        <a:prstGeom prst="roundRect">
          <a:avLst>
            <a:gd name="adj" fmla="val 7979"/>
          </a:avLst>
        </a:prstGeom>
        <a:gradFill flip="none" rotWithShape="1">
          <a:gsLst>
            <a:gs pos="0">
              <a:srgbClr val="FFE5E6">
                <a:alpha val="69000"/>
              </a:srgbClr>
            </a:gs>
            <a:gs pos="100000">
              <a:schemeClr val="bg1"/>
            </a:gs>
          </a:gsLst>
          <a:lin ang="2700000" scaled="1"/>
          <a:tileRect/>
        </a:gradFill>
        <a:ln>
          <a:noFill/>
        </a:ln>
        <a:effectLst>
          <a:outerShdw blurRad="190500" dist="190500" dir="2700000" algn="tl" rotWithShape="0">
            <a:schemeClr val="bg1">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19316</xdr:colOff>
      <xdr:row>32</xdr:row>
      <xdr:rowOff>114616</xdr:rowOff>
    </xdr:from>
    <xdr:to>
      <xdr:col>22</xdr:col>
      <xdr:colOff>77164</xdr:colOff>
      <xdr:row>47</xdr:row>
      <xdr:rowOff>145613</xdr:rowOff>
    </xdr:to>
    <xdr:sp macro="" textlink="">
      <xdr:nvSpPr>
        <xdr:cNvPr id="16" name="Rectangle: Rounded Corners 15">
          <a:extLst>
            <a:ext uri="{FF2B5EF4-FFF2-40B4-BE49-F238E27FC236}">
              <a16:creationId xmlns:a16="http://schemas.microsoft.com/office/drawing/2014/main" id="{E0F78DA3-30C4-486F-A0C8-7B4916630B24}"/>
            </a:ext>
          </a:extLst>
        </xdr:cNvPr>
        <xdr:cNvSpPr/>
      </xdr:nvSpPr>
      <xdr:spPr>
        <a:xfrm>
          <a:off x="6655066" y="6210616"/>
          <a:ext cx="6693598" cy="2888497"/>
        </a:xfrm>
        <a:prstGeom prst="roundRect">
          <a:avLst>
            <a:gd name="adj" fmla="val 7979"/>
          </a:avLst>
        </a:prstGeom>
        <a:gradFill flip="none" rotWithShape="1">
          <a:gsLst>
            <a:gs pos="0">
              <a:srgbClr val="FFE5E6"/>
            </a:gs>
            <a:gs pos="100000">
              <a:schemeClr val="bg1"/>
            </a:gs>
          </a:gsLst>
          <a:lin ang="2700000" scaled="1"/>
          <a:tileRect/>
        </a:gradFill>
        <a:ln>
          <a:noFill/>
        </a:ln>
        <a:effectLst>
          <a:outerShdw blurRad="190500" dist="190500" dir="2700000" algn="tl" rotWithShape="0">
            <a:schemeClr val="bg1">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3</xdr:col>
      <xdr:colOff>511827</xdr:colOff>
      <xdr:row>58</xdr:row>
      <xdr:rowOff>29313</xdr:rowOff>
    </xdr:from>
    <xdr:to>
      <xdr:col>22</xdr:col>
      <xdr:colOff>103207</xdr:colOff>
      <xdr:row>73</xdr:row>
      <xdr:rowOff>57423</xdr:rowOff>
    </xdr:to>
    <xdr:sp macro="" textlink="">
      <xdr:nvSpPr>
        <xdr:cNvPr id="17" name="Rectangle: Rounded Corners 16">
          <a:extLst>
            <a:ext uri="{FF2B5EF4-FFF2-40B4-BE49-F238E27FC236}">
              <a16:creationId xmlns:a16="http://schemas.microsoft.com/office/drawing/2014/main" id="{D8F4A5E7-658B-6FB8-C412-5172233E4E91}"/>
            </a:ext>
          </a:extLst>
        </xdr:cNvPr>
        <xdr:cNvSpPr/>
      </xdr:nvSpPr>
      <xdr:spPr>
        <a:xfrm>
          <a:off x="2332160" y="10669091"/>
          <a:ext cx="11120158" cy="2779776"/>
        </a:xfrm>
        <a:prstGeom prst="roundRect">
          <a:avLst>
            <a:gd name="adj" fmla="val 7979"/>
          </a:avLst>
        </a:prstGeom>
        <a:gradFill flip="none" rotWithShape="1">
          <a:gsLst>
            <a:gs pos="0">
              <a:srgbClr val="FFE5E6"/>
            </a:gs>
            <a:gs pos="100000">
              <a:schemeClr val="bg1"/>
            </a:gs>
          </a:gsLst>
          <a:lin ang="2700000" scaled="1"/>
          <a:tileRect/>
        </a:gradFill>
        <a:ln>
          <a:noFill/>
        </a:ln>
        <a:effectLst>
          <a:outerShdw blurRad="190500" dist="190500" dir="2700000" algn="tl" rotWithShape="0">
            <a:schemeClr val="bg1">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3</xdr:col>
      <xdr:colOff>387458</xdr:colOff>
      <xdr:row>60</xdr:row>
      <xdr:rowOff>66261</xdr:rowOff>
    </xdr:from>
    <xdr:to>
      <xdr:col>14</xdr:col>
      <xdr:colOff>227806</xdr:colOff>
      <xdr:row>73</xdr:row>
      <xdr:rowOff>55217</xdr:rowOff>
    </xdr:to>
    <mc:AlternateContent xmlns:mc="http://schemas.openxmlformats.org/markup-compatibility/2006">
      <mc:Choice xmlns:cx4="http://schemas.microsoft.com/office/drawing/2016/5/10/chartex" Requires="cx4">
        <xdr:graphicFrame macro="">
          <xdr:nvGraphicFramePr>
            <xdr:cNvPr id="18" name="Chart 17">
              <a:extLst>
                <a:ext uri="{FF2B5EF4-FFF2-40B4-BE49-F238E27FC236}">
                  <a16:creationId xmlns:a16="http://schemas.microsoft.com/office/drawing/2014/main" id="{1BE02176-7746-4D34-9BF5-5130162EF2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16258" y="11039061"/>
              <a:ext cx="6545948" cy="2366396"/>
            </a:xfrm>
            <a:prstGeom prst="rect">
              <a:avLst/>
            </a:prstGeom>
            <a:solidFill>
              <a:prstClr val="white"/>
            </a:solidFill>
            <a:ln w="1">
              <a:solidFill>
                <a:prstClr val="green"/>
              </a:solidFill>
            </a:ln>
          </xdr:spPr>
          <xdr:txBody>
            <a:bodyPr vertOverflow="clip" horzOverflow="clip"/>
            <a:lstStyle/>
            <a:p>
              <a:r>
                <a:rPr lang="id-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74950</xdr:colOff>
      <xdr:row>35</xdr:row>
      <xdr:rowOff>82177</xdr:rowOff>
    </xdr:from>
    <xdr:to>
      <xdr:col>16</xdr:col>
      <xdr:colOff>128947</xdr:colOff>
      <xdr:row>46</xdr:row>
      <xdr:rowOff>71721</xdr:rowOff>
    </xdr:to>
    <xdr:graphicFrame macro="">
      <xdr:nvGraphicFramePr>
        <xdr:cNvPr id="19" name="Chart 18">
          <a:extLst>
            <a:ext uri="{FF2B5EF4-FFF2-40B4-BE49-F238E27FC236}">
              <a16:creationId xmlns:a16="http://schemas.microsoft.com/office/drawing/2014/main" id="{24FF8C88-6080-47CE-8FC5-30A4E1706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155134</xdr:colOff>
      <xdr:row>17</xdr:row>
      <xdr:rowOff>95</xdr:rowOff>
    </xdr:from>
    <xdr:to>
      <xdr:col>34</xdr:col>
      <xdr:colOff>198782</xdr:colOff>
      <xdr:row>32</xdr:row>
      <xdr:rowOff>27792</xdr:rowOff>
    </xdr:to>
    <xdr:sp macro="" textlink="">
      <xdr:nvSpPr>
        <xdr:cNvPr id="25" name="Rectangle: Rounded Corners 24">
          <a:extLst>
            <a:ext uri="{FF2B5EF4-FFF2-40B4-BE49-F238E27FC236}">
              <a16:creationId xmlns:a16="http://schemas.microsoft.com/office/drawing/2014/main" id="{3D787D70-A3BA-4AE9-B3BA-110D72D27A01}"/>
            </a:ext>
          </a:extLst>
        </xdr:cNvPr>
        <xdr:cNvSpPr/>
      </xdr:nvSpPr>
      <xdr:spPr>
        <a:xfrm>
          <a:off x="13517743" y="3191660"/>
          <a:ext cx="7332343" cy="2843784"/>
        </a:xfrm>
        <a:prstGeom prst="roundRect">
          <a:avLst>
            <a:gd name="adj" fmla="val 7979"/>
          </a:avLst>
        </a:prstGeom>
        <a:gradFill flip="none" rotWithShape="1">
          <a:gsLst>
            <a:gs pos="0">
              <a:srgbClr val="FFE5E6"/>
            </a:gs>
            <a:gs pos="100000">
              <a:schemeClr val="bg1"/>
            </a:gs>
          </a:gsLst>
          <a:lin ang="2700000" scaled="1"/>
          <a:tileRect/>
        </a:gradFill>
        <a:ln>
          <a:noFill/>
        </a:ln>
        <a:effectLst>
          <a:outerShdw blurRad="190500" dist="190500" dir="2700000" algn="tl" rotWithShape="0">
            <a:schemeClr val="bg1">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298175</xdr:colOff>
      <xdr:row>19</xdr:row>
      <xdr:rowOff>94378</xdr:rowOff>
    </xdr:from>
    <xdr:to>
      <xdr:col>28</xdr:col>
      <xdr:colOff>485913</xdr:colOff>
      <xdr:row>31</xdr:row>
      <xdr:rowOff>121478</xdr:rowOff>
    </xdr:to>
    <xdr:graphicFrame macro="">
      <xdr:nvGraphicFramePr>
        <xdr:cNvPr id="24" name="Chart 23">
          <a:extLst>
            <a:ext uri="{FF2B5EF4-FFF2-40B4-BE49-F238E27FC236}">
              <a16:creationId xmlns:a16="http://schemas.microsoft.com/office/drawing/2014/main" id="{8070DC9C-AB45-4D93-A6F0-22C7E8A35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408601</xdr:colOff>
      <xdr:row>18</xdr:row>
      <xdr:rowOff>179906</xdr:rowOff>
    </xdr:from>
    <xdr:to>
      <xdr:col>34</xdr:col>
      <xdr:colOff>123479</xdr:colOff>
      <xdr:row>31</xdr:row>
      <xdr:rowOff>110634</xdr:rowOff>
    </xdr:to>
    <xdr:graphicFrame macro="">
      <xdr:nvGraphicFramePr>
        <xdr:cNvPr id="26" name="Chart 25">
          <a:extLst>
            <a:ext uri="{FF2B5EF4-FFF2-40B4-BE49-F238E27FC236}">
              <a16:creationId xmlns:a16="http://schemas.microsoft.com/office/drawing/2014/main" id="{FDE7638E-62F1-4B8A-B367-4EAB43DAE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173268</xdr:colOff>
      <xdr:row>32</xdr:row>
      <xdr:rowOff>135107</xdr:rowOff>
    </xdr:from>
    <xdr:to>
      <xdr:col>34</xdr:col>
      <xdr:colOff>220866</xdr:colOff>
      <xdr:row>47</xdr:row>
      <xdr:rowOff>162804</xdr:rowOff>
    </xdr:to>
    <xdr:sp macro="" textlink="">
      <xdr:nvSpPr>
        <xdr:cNvPr id="28" name="Rectangle: Rounded Corners 27">
          <a:extLst>
            <a:ext uri="{FF2B5EF4-FFF2-40B4-BE49-F238E27FC236}">
              <a16:creationId xmlns:a16="http://schemas.microsoft.com/office/drawing/2014/main" id="{A2A974E2-7A3D-41AE-B6F1-337B8206E5C6}"/>
            </a:ext>
          </a:extLst>
        </xdr:cNvPr>
        <xdr:cNvSpPr/>
      </xdr:nvSpPr>
      <xdr:spPr>
        <a:xfrm>
          <a:off x="13535877" y="6142759"/>
          <a:ext cx="7336293" cy="2843784"/>
        </a:xfrm>
        <a:prstGeom prst="roundRect">
          <a:avLst>
            <a:gd name="adj" fmla="val 7979"/>
          </a:avLst>
        </a:prstGeom>
        <a:gradFill flip="none" rotWithShape="1">
          <a:gsLst>
            <a:gs pos="0">
              <a:srgbClr val="FFE5E6"/>
            </a:gs>
            <a:gs pos="100000">
              <a:schemeClr val="bg1"/>
            </a:gs>
          </a:gsLst>
          <a:lin ang="2700000" scaled="1"/>
          <a:tileRect/>
        </a:gradFill>
        <a:ln>
          <a:noFill/>
        </a:ln>
        <a:effectLst>
          <a:outerShdw blurRad="190500" dist="190500" dir="2700000" algn="tl" rotWithShape="0">
            <a:schemeClr val="bg1">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11693</xdr:colOff>
      <xdr:row>48</xdr:row>
      <xdr:rowOff>36188</xdr:rowOff>
    </xdr:from>
    <xdr:to>
      <xdr:col>22</xdr:col>
      <xdr:colOff>69351</xdr:colOff>
      <xdr:row>57</xdr:row>
      <xdr:rowOff>127000</xdr:rowOff>
    </xdr:to>
    <xdr:sp macro="" textlink="">
      <xdr:nvSpPr>
        <xdr:cNvPr id="30" name="Rectangle: Rounded Corners 29">
          <a:extLst>
            <a:ext uri="{FF2B5EF4-FFF2-40B4-BE49-F238E27FC236}">
              <a16:creationId xmlns:a16="http://schemas.microsoft.com/office/drawing/2014/main" id="{8245989F-07E9-45B8-8529-990B574121B3}"/>
            </a:ext>
          </a:extLst>
        </xdr:cNvPr>
        <xdr:cNvSpPr/>
      </xdr:nvSpPr>
      <xdr:spPr>
        <a:xfrm>
          <a:off x="6686249" y="8841521"/>
          <a:ext cx="6732213" cy="1741812"/>
        </a:xfrm>
        <a:prstGeom prst="roundRect">
          <a:avLst>
            <a:gd name="adj" fmla="val 7979"/>
          </a:avLst>
        </a:prstGeom>
        <a:gradFill flip="none" rotWithShape="1">
          <a:gsLst>
            <a:gs pos="0">
              <a:srgbClr val="FFE5E6"/>
            </a:gs>
            <a:gs pos="100000">
              <a:schemeClr val="bg1"/>
            </a:gs>
          </a:gsLst>
          <a:lin ang="2700000" scaled="1"/>
          <a:tileRect/>
        </a:gradFill>
        <a:ln>
          <a:noFill/>
        </a:ln>
        <a:effectLst>
          <a:outerShdw blurRad="190500" dist="190500" dir="2700000" algn="tl" rotWithShape="0">
            <a:schemeClr val="bg1">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441739</xdr:colOff>
      <xdr:row>35</xdr:row>
      <xdr:rowOff>98650</xdr:rowOff>
    </xdr:from>
    <xdr:to>
      <xdr:col>28</xdr:col>
      <xdr:colOff>298174</xdr:colOff>
      <xdr:row>46</xdr:row>
      <xdr:rowOff>107035</xdr:rowOff>
    </xdr:to>
    <xdr:graphicFrame macro="">
      <xdr:nvGraphicFramePr>
        <xdr:cNvPr id="27" name="Chart 26">
          <a:extLst>
            <a:ext uri="{FF2B5EF4-FFF2-40B4-BE49-F238E27FC236}">
              <a16:creationId xmlns:a16="http://schemas.microsoft.com/office/drawing/2014/main" id="{EFEBEB5D-660C-4D83-9894-C730AC089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421970</xdr:colOff>
      <xdr:row>59</xdr:row>
      <xdr:rowOff>55217</xdr:rowOff>
    </xdr:from>
    <xdr:to>
      <xdr:col>20</xdr:col>
      <xdr:colOff>298174</xdr:colOff>
      <xdr:row>72</xdr:row>
      <xdr:rowOff>180277</xdr:rowOff>
    </xdr:to>
    <xdr:graphicFrame macro="">
      <xdr:nvGraphicFramePr>
        <xdr:cNvPr id="37" name="Chart 36">
          <a:extLst>
            <a:ext uri="{FF2B5EF4-FFF2-40B4-BE49-F238E27FC236}">
              <a16:creationId xmlns:a16="http://schemas.microsoft.com/office/drawing/2014/main" id="{EF7BE1D3-1032-41EC-B627-C8F58CC92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184960</xdr:colOff>
      <xdr:row>48</xdr:row>
      <xdr:rowOff>42708</xdr:rowOff>
    </xdr:from>
    <xdr:to>
      <xdr:col>28</xdr:col>
      <xdr:colOff>240632</xdr:colOff>
      <xdr:row>58</xdr:row>
      <xdr:rowOff>44173</xdr:rowOff>
    </xdr:to>
    <xdr:sp macro="" textlink="">
      <xdr:nvSpPr>
        <xdr:cNvPr id="38" name="Rectangle: Rounded Corners 37">
          <a:extLst>
            <a:ext uri="{FF2B5EF4-FFF2-40B4-BE49-F238E27FC236}">
              <a16:creationId xmlns:a16="http://schemas.microsoft.com/office/drawing/2014/main" id="{5B9F7929-8993-2978-8E40-63908BB3ACFE}"/>
            </a:ext>
          </a:extLst>
        </xdr:cNvPr>
        <xdr:cNvSpPr/>
      </xdr:nvSpPr>
      <xdr:spPr>
        <a:xfrm>
          <a:off x="13713802" y="9026287"/>
          <a:ext cx="3745356" cy="1873044"/>
        </a:xfrm>
        <a:prstGeom prst="roundRect">
          <a:avLst>
            <a:gd name="adj" fmla="val 7979"/>
          </a:avLst>
        </a:prstGeom>
        <a:gradFill flip="none" rotWithShape="1">
          <a:gsLst>
            <a:gs pos="0">
              <a:srgbClr val="FFE5E6"/>
            </a:gs>
            <a:gs pos="100000">
              <a:schemeClr val="bg1"/>
            </a:gs>
          </a:gsLst>
          <a:lin ang="2700000" scaled="1"/>
          <a:tileRect/>
        </a:gradFill>
        <a:ln>
          <a:noFill/>
        </a:ln>
        <a:effectLst>
          <a:outerShdw blurRad="190500" dist="190500" dir="2700000" algn="tl" rotWithShape="0">
            <a:schemeClr val="bg1">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533913</xdr:colOff>
      <xdr:row>49</xdr:row>
      <xdr:rowOff>149901</xdr:rowOff>
    </xdr:from>
    <xdr:to>
      <xdr:col>27</xdr:col>
      <xdr:colOff>561473</xdr:colOff>
      <xdr:row>58</xdr:row>
      <xdr:rowOff>109531</xdr:rowOff>
    </xdr:to>
    <xdr:graphicFrame macro="">
      <xdr:nvGraphicFramePr>
        <xdr:cNvPr id="39" name="Chart 38">
          <a:extLst>
            <a:ext uri="{FF2B5EF4-FFF2-40B4-BE49-F238E27FC236}">
              <a16:creationId xmlns:a16="http://schemas.microsoft.com/office/drawing/2014/main" id="{D5801F7D-CB54-43DF-B3E6-849DF3122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461953</xdr:colOff>
      <xdr:row>35</xdr:row>
      <xdr:rowOff>9947</xdr:rowOff>
    </xdr:from>
    <xdr:to>
      <xdr:col>34</xdr:col>
      <xdr:colOff>135467</xdr:colOff>
      <xdr:row>46</xdr:row>
      <xdr:rowOff>76284</xdr:rowOff>
    </xdr:to>
    <xdr:graphicFrame macro="">
      <xdr:nvGraphicFramePr>
        <xdr:cNvPr id="40" name="Chart 39">
          <a:extLst>
            <a:ext uri="{FF2B5EF4-FFF2-40B4-BE49-F238E27FC236}">
              <a16:creationId xmlns:a16="http://schemas.microsoft.com/office/drawing/2014/main" id="{4E7FAF7E-8A08-473C-A894-A1345ABD0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200882</xdr:colOff>
      <xdr:row>58</xdr:row>
      <xdr:rowOff>114709</xdr:rowOff>
    </xdr:from>
    <xdr:to>
      <xdr:col>34</xdr:col>
      <xdr:colOff>244928</xdr:colOff>
      <xdr:row>73</xdr:row>
      <xdr:rowOff>63653</xdr:rowOff>
    </xdr:to>
    <xdr:sp macro="" textlink="">
      <xdr:nvSpPr>
        <xdr:cNvPr id="44" name="Rectangle: Rounded Corners 43">
          <a:extLst>
            <a:ext uri="{FF2B5EF4-FFF2-40B4-BE49-F238E27FC236}">
              <a16:creationId xmlns:a16="http://schemas.microsoft.com/office/drawing/2014/main" id="{32F6BB13-70DE-BE51-6AB7-98E561B5ADB3}"/>
            </a:ext>
          </a:extLst>
        </xdr:cNvPr>
        <xdr:cNvSpPr/>
      </xdr:nvSpPr>
      <xdr:spPr>
        <a:xfrm>
          <a:off x="13720237" y="10807290"/>
          <a:ext cx="7418239" cy="2714266"/>
        </a:xfrm>
        <a:prstGeom prst="roundRect">
          <a:avLst>
            <a:gd name="adj" fmla="val 7979"/>
          </a:avLst>
        </a:prstGeom>
        <a:gradFill flip="none" rotWithShape="1">
          <a:gsLst>
            <a:gs pos="0">
              <a:srgbClr val="FFE5E6"/>
            </a:gs>
            <a:gs pos="100000">
              <a:schemeClr val="bg1"/>
            </a:gs>
          </a:gsLst>
          <a:lin ang="2700000" scaled="1"/>
          <a:tileRect/>
        </a:gradFill>
        <a:ln>
          <a:noFill/>
        </a:ln>
        <a:effectLst>
          <a:outerShdw blurRad="190500" dist="190500" dir="2700000" algn="tl" rotWithShape="0">
            <a:schemeClr val="bg1">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402771</xdr:colOff>
      <xdr:row>60</xdr:row>
      <xdr:rowOff>133337</xdr:rowOff>
    </xdr:from>
    <xdr:to>
      <xdr:col>28</xdr:col>
      <xdr:colOff>202406</xdr:colOff>
      <xdr:row>73</xdr:row>
      <xdr:rowOff>73478</xdr:rowOff>
    </xdr:to>
    <xdr:graphicFrame macro="">
      <xdr:nvGraphicFramePr>
        <xdr:cNvPr id="42" name="Chart 41">
          <a:extLst>
            <a:ext uri="{FF2B5EF4-FFF2-40B4-BE49-F238E27FC236}">
              <a16:creationId xmlns:a16="http://schemas.microsoft.com/office/drawing/2014/main" id="{64157C3A-B6E3-4E7B-886D-FC45439B0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28</xdr:col>
      <xdr:colOff>184355</xdr:colOff>
      <xdr:row>60</xdr:row>
      <xdr:rowOff>95515</xdr:rowOff>
    </xdr:from>
    <xdr:to>
      <xdr:col>34</xdr:col>
      <xdr:colOff>24581</xdr:colOff>
      <xdr:row>72</xdr:row>
      <xdr:rowOff>144676</xdr:rowOff>
    </xdr:to>
    <xdr:graphicFrame macro="">
      <xdr:nvGraphicFramePr>
        <xdr:cNvPr id="35" name="Chart 34">
          <a:extLst>
            <a:ext uri="{FF2B5EF4-FFF2-40B4-BE49-F238E27FC236}">
              <a16:creationId xmlns:a16="http://schemas.microsoft.com/office/drawing/2014/main" id="{6432EA1A-2B04-4D38-8FFA-33F274AEF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99933</xdr:colOff>
      <xdr:row>35</xdr:row>
      <xdr:rowOff>9170</xdr:rowOff>
    </xdr:from>
    <xdr:to>
      <xdr:col>22</xdr:col>
      <xdr:colOff>0</xdr:colOff>
      <xdr:row>46</xdr:row>
      <xdr:rowOff>60831</xdr:rowOff>
    </xdr:to>
    <xdr:graphicFrame macro="">
      <xdr:nvGraphicFramePr>
        <xdr:cNvPr id="46" name="Chart 45">
          <a:extLst>
            <a:ext uri="{FF2B5EF4-FFF2-40B4-BE49-F238E27FC236}">
              <a16:creationId xmlns:a16="http://schemas.microsoft.com/office/drawing/2014/main" id="{CDD9C0ED-D845-4951-9D99-36D9A4944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546748</xdr:colOff>
      <xdr:row>50</xdr:row>
      <xdr:rowOff>56445</xdr:rowOff>
    </xdr:from>
    <xdr:to>
      <xdr:col>13</xdr:col>
      <xdr:colOff>271751</xdr:colOff>
      <xdr:row>57</xdr:row>
      <xdr:rowOff>61638</xdr:rowOff>
    </xdr:to>
    <xdr:graphicFrame macro="">
      <xdr:nvGraphicFramePr>
        <xdr:cNvPr id="47" name="Chart 46">
          <a:extLst>
            <a:ext uri="{FF2B5EF4-FFF2-40B4-BE49-F238E27FC236}">
              <a16:creationId xmlns:a16="http://schemas.microsoft.com/office/drawing/2014/main" id="{CE05CD70-3614-450F-BB50-3AB23E203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257867</xdr:colOff>
      <xdr:row>50</xdr:row>
      <xdr:rowOff>56445</xdr:rowOff>
    </xdr:from>
    <xdr:to>
      <xdr:col>16</xdr:col>
      <xdr:colOff>592671</xdr:colOff>
      <xdr:row>57</xdr:row>
      <xdr:rowOff>63202</xdr:rowOff>
    </xdr:to>
    <xdr:graphicFrame macro="">
      <xdr:nvGraphicFramePr>
        <xdr:cNvPr id="48" name="Chart 47">
          <a:extLst>
            <a:ext uri="{FF2B5EF4-FFF2-40B4-BE49-F238E27FC236}">
              <a16:creationId xmlns:a16="http://schemas.microsoft.com/office/drawing/2014/main" id="{73A4A492-46B6-4042-B4C7-719A37141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518812</xdr:colOff>
      <xdr:row>50</xdr:row>
      <xdr:rowOff>27849</xdr:rowOff>
    </xdr:from>
    <xdr:to>
      <xdr:col>20</xdr:col>
      <xdr:colOff>243814</xdr:colOff>
      <xdr:row>57</xdr:row>
      <xdr:rowOff>33042</xdr:rowOff>
    </xdr:to>
    <xdr:graphicFrame macro="">
      <xdr:nvGraphicFramePr>
        <xdr:cNvPr id="49" name="Chart 48">
          <a:extLst>
            <a:ext uri="{FF2B5EF4-FFF2-40B4-BE49-F238E27FC236}">
              <a16:creationId xmlns:a16="http://schemas.microsoft.com/office/drawing/2014/main" id="{8F1181A4-8F64-4942-8012-AD360DF4E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496161</xdr:colOff>
      <xdr:row>9</xdr:row>
      <xdr:rowOff>77492</xdr:rowOff>
    </xdr:from>
    <xdr:to>
      <xdr:col>22</xdr:col>
      <xdr:colOff>352351</xdr:colOff>
      <xdr:row>16</xdr:row>
      <xdr:rowOff>55080</xdr:rowOff>
    </xdr:to>
    <xdr:sp macro="" textlink="">
      <xdr:nvSpPr>
        <xdr:cNvPr id="50" name="Rectangle: Rounded Corners 49">
          <a:extLst>
            <a:ext uri="{FF2B5EF4-FFF2-40B4-BE49-F238E27FC236}">
              <a16:creationId xmlns:a16="http://schemas.microsoft.com/office/drawing/2014/main" id="{FD7507C0-8CDC-45E8-97FE-E9AB50C133C9}"/>
            </a:ext>
          </a:extLst>
        </xdr:cNvPr>
        <xdr:cNvSpPr/>
      </xdr:nvSpPr>
      <xdr:spPr>
        <a:xfrm>
          <a:off x="10194343" y="1714060"/>
          <a:ext cx="3493008" cy="1250475"/>
        </a:xfrm>
        <a:prstGeom prst="roundRect">
          <a:avLst/>
        </a:prstGeom>
        <a:solidFill>
          <a:srgbClr val="FF9A9E"/>
        </a:solidFill>
        <a:ln>
          <a:noFill/>
        </a:ln>
        <a:effectLst>
          <a:outerShdw blurRad="292100" dist="114300" dir="3540000" sx="102000" sy="102000" algn="tl" rotWithShape="0">
            <a:srgbClr val="FF9A9E">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2400" b="1">
            <a:latin typeface="Inter" panose="02000503000000020004" pitchFamily="2" charset="0"/>
            <a:ea typeface="Inter" panose="02000503000000020004" pitchFamily="2" charset="0"/>
          </a:endParaRPr>
        </a:p>
      </xdr:txBody>
    </xdr:sp>
    <xdr:clientData/>
  </xdr:twoCellAnchor>
  <xdr:twoCellAnchor>
    <xdr:from>
      <xdr:col>22</xdr:col>
      <xdr:colOff>444499</xdr:colOff>
      <xdr:row>9</xdr:row>
      <xdr:rowOff>77492</xdr:rowOff>
    </xdr:from>
    <xdr:to>
      <xdr:col>28</xdr:col>
      <xdr:colOff>300689</xdr:colOff>
      <xdr:row>16</xdr:row>
      <xdr:rowOff>55080</xdr:rowOff>
    </xdr:to>
    <xdr:sp macro="" textlink="">
      <xdr:nvSpPr>
        <xdr:cNvPr id="51" name="Rectangle: Rounded Corners 50">
          <a:extLst>
            <a:ext uri="{FF2B5EF4-FFF2-40B4-BE49-F238E27FC236}">
              <a16:creationId xmlns:a16="http://schemas.microsoft.com/office/drawing/2014/main" id="{1CC2EC59-243A-4EA9-A42A-483179EB4722}"/>
            </a:ext>
          </a:extLst>
        </xdr:cNvPr>
        <xdr:cNvSpPr/>
      </xdr:nvSpPr>
      <xdr:spPr>
        <a:xfrm>
          <a:off x="13855699" y="1723412"/>
          <a:ext cx="3513790" cy="1257748"/>
        </a:xfrm>
        <a:prstGeom prst="roundRect">
          <a:avLst/>
        </a:prstGeom>
        <a:solidFill>
          <a:srgbClr val="EDED83"/>
        </a:solidFill>
        <a:ln>
          <a:noFill/>
        </a:ln>
        <a:effectLst>
          <a:outerShdw blurRad="292100" dist="114300" dir="3540000" sx="102000" sy="102000" algn="tl" rotWithShape="0">
            <a:srgbClr val="ECFF61">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28</xdr:col>
      <xdr:colOff>379923</xdr:colOff>
      <xdr:row>9</xdr:row>
      <xdr:rowOff>64580</xdr:rowOff>
    </xdr:from>
    <xdr:to>
      <xdr:col>34</xdr:col>
      <xdr:colOff>236114</xdr:colOff>
      <xdr:row>16</xdr:row>
      <xdr:rowOff>42168</xdr:rowOff>
    </xdr:to>
    <xdr:sp macro="" textlink="">
      <xdr:nvSpPr>
        <xdr:cNvPr id="52" name="Rectangle: Rounded Corners 51">
          <a:extLst>
            <a:ext uri="{FF2B5EF4-FFF2-40B4-BE49-F238E27FC236}">
              <a16:creationId xmlns:a16="http://schemas.microsoft.com/office/drawing/2014/main" id="{F2B0A924-E21A-4CC1-A2FB-ED634EAE18D5}"/>
            </a:ext>
          </a:extLst>
        </xdr:cNvPr>
        <xdr:cNvSpPr/>
      </xdr:nvSpPr>
      <xdr:spPr>
        <a:xfrm>
          <a:off x="17351741" y="1701148"/>
          <a:ext cx="3493009" cy="1250475"/>
        </a:xfrm>
        <a:prstGeom prst="roundRect">
          <a:avLst/>
        </a:prstGeom>
        <a:solidFill>
          <a:srgbClr val="ABE399"/>
        </a:solidFill>
        <a:ln>
          <a:noFill/>
        </a:ln>
        <a:effectLst>
          <a:outerShdw blurRad="292100" dist="114300" dir="3540000" sx="102000" sy="102000" algn="tl" rotWithShape="0">
            <a:srgbClr val="ABE399">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17</xdr:col>
      <xdr:colOff>78137</xdr:colOff>
      <xdr:row>12</xdr:row>
      <xdr:rowOff>58682</xdr:rowOff>
    </xdr:from>
    <xdr:to>
      <xdr:col>20</xdr:col>
      <xdr:colOff>577116</xdr:colOff>
      <xdr:row>15</xdr:row>
      <xdr:rowOff>34870</xdr:rowOff>
    </xdr:to>
    <xdr:sp macro="" textlink="PIVOT!B4">
      <xdr:nvSpPr>
        <xdr:cNvPr id="58" name="TextBox 57">
          <a:extLst>
            <a:ext uri="{FF2B5EF4-FFF2-40B4-BE49-F238E27FC236}">
              <a16:creationId xmlns:a16="http://schemas.microsoft.com/office/drawing/2014/main" id="{D220623E-0402-4604-8098-171714F2A90F}"/>
            </a:ext>
          </a:extLst>
        </xdr:cNvPr>
        <xdr:cNvSpPr txBox="1"/>
      </xdr:nvSpPr>
      <xdr:spPr>
        <a:xfrm>
          <a:off x="10351999" y="2265854"/>
          <a:ext cx="2312014" cy="527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1229FB-BCC3-4A1D-993E-8E39941EF88E}" type="TxLink">
            <a:rPr lang="en-US" sz="2000" b="0" i="0" u="none" strike="noStrike">
              <a:solidFill>
                <a:schemeClr val="bg1"/>
              </a:solidFill>
              <a:latin typeface="Inter" panose="02000503000000020004" pitchFamily="2" charset="0"/>
              <a:ea typeface="Inter" panose="02000503000000020004" pitchFamily="2" charset="0"/>
              <a:cs typeface="Calibri"/>
            </a:rPr>
            <a:pPr/>
            <a:t> $132.515,74 </a:t>
          </a:fld>
          <a:endParaRPr lang="id-ID" sz="2000">
            <a:solidFill>
              <a:schemeClr val="bg1"/>
            </a:solidFill>
            <a:latin typeface="Inter" panose="02000503000000020004" pitchFamily="2" charset="0"/>
            <a:ea typeface="Inter" panose="02000503000000020004" pitchFamily="2" charset="0"/>
          </a:endParaRPr>
        </a:p>
      </xdr:txBody>
    </xdr:sp>
    <xdr:clientData/>
  </xdr:twoCellAnchor>
  <xdr:twoCellAnchor>
    <xdr:from>
      <xdr:col>11</xdr:col>
      <xdr:colOff>143512</xdr:colOff>
      <xdr:row>10</xdr:row>
      <xdr:rowOff>76328</xdr:rowOff>
    </xdr:from>
    <xdr:to>
      <xdr:col>15</xdr:col>
      <xdr:colOff>44715</xdr:colOff>
      <xdr:row>15</xdr:row>
      <xdr:rowOff>38182</xdr:rowOff>
    </xdr:to>
    <xdr:grpSp>
      <xdr:nvGrpSpPr>
        <xdr:cNvPr id="61" name="Group 60">
          <a:extLst>
            <a:ext uri="{FF2B5EF4-FFF2-40B4-BE49-F238E27FC236}">
              <a16:creationId xmlns:a16="http://schemas.microsoft.com/office/drawing/2014/main" id="{04CE18CB-7D6D-DAC7-D5C8-423418A68468}"/>
            </a:ext>
          </a:extLst>
        </xdr:cNvPr>
        <xdr:cNvGrpSpPr/>
      </xdr:nvGrpSpPr>
      <xdr:grpSpPr>
        <a:xfrm>
          <a:off x="6953887" y="1981328"/>
          <a:ext cx="2377703" cy="914354"/>
          <a:chOff x="6772719" y="1915638"/>
          <a:chExt cx="2318582" cy="881510"/>
        </a:xfrm>
      </xdr:grpSpPr>
      <xdr:sp macro="" textlink="PIVOT!A4">
        <xdr:nvSpPr>
          <xdr:cNvPr id="54" name="TextBox 53">
            <a:extLst>
              <a:ext uri="{FF2B5EF4-FFF2-40B4-BE49-F238E27FC236}">
                <a16:creationId xmlns:a16="http://schemas.microsoft.com/office/drawing/2014/main" id="{94E93B5F-6ECB-2D9A-984D-99D1FFB2AE5C}"/>
              </a:ext>
            </a:extLst>
          </xdr:cNvPr>
          <xdr:cNvSpPr txBox="1"/>
        </xdr:nvSpPr>
        <xdr:spPr>
          <a:xfrm>
            <a:off x="6772719" y="2269166"/>
            <a:ext cx="2312014" cy="527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FECFDC-A53F-441B-8B02-D26B27048972}" type="TxLink">
              <a:rPr lang="en-US" sz="2000" b="0" i="0" u="none" strike="noStrike">
                <a:solidFill>
                  <a:schemeClr val="bg1"/>
                </a:solidFill>
                <a:latin typeface="Inter" panose="02000503000000020004" pitchFamily="2" charset="0"/>
                <a:ea typeface="Inter" panose="02000503000000020004" pitchFamily="2" charset="0"/>
                <a:cs typeface="Calibri"/>
              </a:rPr>
              <a:pPr/>
              <a:t> $1.099.862,07 </a:t>
            </a:fld>
            <a:endParaRPr lang="id-ID" sz="2000">
              <a:solidFill>
                <a:schemeClr val="bg1"/>
              </a:solidFill>
              <a:latin typeface="Inter" panose="02000503000000020004" pitchFamily="2" charset="0"/>
              <a:ea typeface="Inter" panose="02000503000000020004" pitchFamily="2" charset="0"/>
            </a:endParaRPr>
          </a:p>
        </xdr:txBody>
      </xdr:sp>
      <xdr:sp macro="" textlink="">
        <xdr:nvSpPr>
          <xdr:cNvPr id="59" name="TextBox 58">
            <a:extLst>
              <a:ext uri="{FF2B5EF4-FFF2-40B4-BE49-F238E27FC236}">
                <a16:creationId xmlns:a16="http://schemas.microsoft.com/office/drawing/2014/main" id="{16BC6A74-0E10-46DE-9458-01C23CFA2111}"/>
              </a:ext>
            </a:extLst>
          </xdr:cNvPr>
          <xdr:cNvSpPr txBox="1"/>
        </xdr:nvSpPr>
        <xdr:spPr>
          <a:xfrm>
            <a:off x="6779287" y="1915638"/>
            <a:ext cx="2312014" cy="527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i="0" u="none" strike="noStrike">
                <a:solidFill>
                  <a:schemeClr val="bg1"/>
                </a:solidFill>
                <a:latin typeface="Inter" panose="02000503000000020004" pitchFamily="2" charset="0"/>
                <a:ea typeface="Inter" panose="02000503000000020004" pitchFamily="2" charset="0"/>
                <a:cs typeface="Calibri"/>
              </a:rPr>
              <a:t> Sales </a:t>
            </a:r>
          </a:p>
        </xdr:txBody>
      </xdr:sp>
    </xdr:grpSp>
    <xdr:clientData/>
  </xdr:twoCellAnchor>
  <xdr:twoCellAnchor>
    <xdr:from>
      <xdr:col>17</xdr:col>
      <xdr:colOff>165652</xdr:colOff>
      <xdr:row>10</xdr:row>
      <xdr:rowOff>84210</xdr:rowOff>
    </xdr:from>
    <xdr:to>
      <xdr:col>21</xdr:col>
      <xdr:colOff>60287</xdr:colOff>
      <xdr:row>13</xdr:row>
      <xdr:rowOff>60399</xdr:rowOff>
    </xdr:to>
    <xdr:sp macro="" textlink="">
      <xdr:nvSpPr>
        <xdr:cNvPr id="60" name="TextBox 59">
          <a:extLst>
            <a:ext uri="{FF2B5EF4-FFF2-40B4-BE49-F238E27FC236}">
              <a16:creationId xmlns:a16="http://schemas.microsoft.com/office/drawing/2014/main" id="{A6E9D827-A63A-4A54-A627-5529CFE76052}"/>
            </a:ext>
          </a:extLst>
        </xdr:cNvPr>
        <xdr:cNvSpPr txBox="1"/>
      </xdr:nvSpPr>
      <xdr:spPr>
        <a:xfrm>
          <a:off x="10439514" y="1923520"/>
          <a:ext cx="2312014" cy="527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solidFill>
                <a:schemeClr val="bg1"/>
              </a:solidFill>
              <a:latin typeface="Inter" panose="02000503000000020004" pitchFamily="2" charset="0"/>
              <a:ea typeface="Inter" panose="02000503000000020004" pitchFamily="2" charset="0"/>
              <a:cs typeface="Calibri"/>
            </a:rPr>
            <a:t>Profit</a:t>
          </a:r>
          <a:r>
            <a:rPr lang="id-ID" sz="2400" b="1" i="0" u="none" strike="noStrike">
              <a:solidFill>
                <a:schemeClr val="bg1"/>
              </a:solidFill>
              <a:latin typeface="Inter" panose="02000503000000020004" pitchFamily="2" charset="0"/>
              <a:ea typeface="Inter" panose="02000503000000020004" pitchFamily="2" charset="0"/>
              <a:cs typeface="Calibri"/>
            </a:rPr>
            <a:t> </a:t>
          </a:r>
        </a:p>
      </xdr:txBody>
    </xdr:sp>
    <xdr:clientData/>
  </xdr:twoCellAnchor>
  <xdr:twoCellAnchor>
    <xdr:from>
      <xdr:col>23</xdr:col>
      <xdr:colOff>168604</xdr:colOff>
      <xdr:row>12</xdr:row>
      <xdr:rowOff>70624</xdr:rowOff>
    </xdr:from>
    <xdr:to>
      <xdr:col>27</xdr:col>
      <xdr:colOff>63239</xdr:colOff>
      <xdr:row>15</xdr:row>
      <xdr:rowOff>46812</xdr:rowOff>
    </xdr:to>
    <xdr:sp macro="" textlink="PIVOT!C4">
      <xdr:nvSpPr>
        <xdr:cNvPr id="63" name="TextBox 62">
          <a:extLst>
            <a:ext uri="{FF2B5EF4-FFF2-40B4-BE49-F238E27FC236}">
              <a16:creationId xmlns:a16="http://schemas.microsoft.com/office/drawing/2014/main" id="{4301B61A-AAB4-EDD2-7EEF-EEC3CEBEED10}"/>
            </a:ext>
          </a:extLst>
        </xdr:cNvPr>
        <xdr:cNvSpPr txBox="1"/>
      </xdr:nvSpPr>
      <xdr:spPr>
        <a:xfrm>
          <a:off x="14068535" y="2277796"/>
          <a:ext cx="2312014" cy="527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0BDFC8D-7ADA-493A-9FCB-2689D3B9FB55}" type="TxLink">
            <a:rPr lang="en-US" sz="2000" b="0" i="0" u="none" strike="noStrike">
              <a:solidFill>
                <a:schemeClr val="bg1"/>
              </a:solidFill>
              <a:latin typeface="Inter" panose="02000503000000020004" pitchFamily="2" charset="0"/>
              <a:ea typeface="Inter" panose="02000503000000020004" pitchFamily="2" charset="0"/>
              <a:cs typeface="Calibri"/>
            </a:rPr>
            <a:pPr/>
            <a:t>19.044</a:t>
          </a:fld>
          <a:endParaRPr lang="id-ID" sz="2000">
            <a:solidFill>
              <a:schemeClr val="bg1"/>
            </a:solidFill>
            <a:latin typeface="Inter" panose="02000503000000020004" pitchFamily="2" charset="0"/>
            <a:ea typeface="Inter" panose="02000503000000020004" pitchFamily="2" charset="0"/>
          </a:endParaRPr>
        </a:p>
      </xdr:txBody>
    </xdr:sp>
    <xdr:clientData/>
  </xdr:twoCellAnchor>
  <xdr:twoCellAnchor>
    <xdr:from>
      <xdr:col>23</xdr:col>
      <xdr:colOff>70068</xdr:colOff>
      <xdr:row>10</xdr:row>
      <xdr:rowOff>84958</xdr:rowOff>
    </xdr:from>
    <xdr:to>
      <xdr:col>26</xdr:col>
      <xdr:colOff>569047</xdr:colOff>
      <xdr:row>13</xdr:row>
      <xdr:rowOff>61147</xdr:rowOff>
    </xdr:to>
    <xdr:sp macro="" textlink="">
      <xdr:nvSpPr>
        <xdr:cNvPr id="4096" name="TextBox 4095">
          <a:extLst>
            <a:ext uri="{FF2B5EF4-FFF2-40B4-BE49-F238E27FC236}">
              <a16:creationId xmlns:a16="http://schemas.microsoft.com/office/drawing/2014/main" id="{A1EA40AF-8DA7-E0FF-CA0D-7A0F918DBDBB}"/>
            </a:ext>
          </a:extLst>
        </xdr:cNvPr>
        <xdr:cNvSpPr txBox="1"/>
      </xdr:nvSpPr>
      <xdr:spPr>
        <a:xfrm>
          <a:off x="13969999" y="1924268"/>
          <a:ext cx="2312014" cy="527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i="0" u="none" strike="noStrike">
              <a:solidFill>
                <a:schemeClr val="bg1"/>
              </a:solidFill>
              <a:latin typeface="Inter" panose="02000503000000020004" pitchFamily="2" charset="0"/>
              <a:ea typeface="Inter" panose="02000503000000020004" pitchFamily="2" charset="0"/>
              <a:cs typeface="Calibri"/>
            </a:rPr>
            <a:t> </a:t>
          </a:r>
          <a:r>
            <a:rPr lang="en-US" sz="2400" b="1" i="0" u="none" strike="noStrike">
              <a:solidFill>
                <a:schemeClr val="bg1"/>
              </a:solidFill>
              <a:latin typeface="Inter" panose="02000503000000020004" pitchFamily="2" charset="0"/>
              <a:ea typeface="Inter" panose="02000503000000020004" pitchFamily="2" charset="0"/>
              <a:cs typeface="Calibri"/>
            </a:rPr>
            <a:t>Quantity</a:t>
          </a:r>
          <a:r>
            <a:rPr lang="id-ID" sz="2400" b="1" i="0" u="none" strike="noStrike">
              <a:solidFill>
                <a:schemeClr val="bg1"/>
              </a:solidFill>
              <a:latin typeface="Inter" panose="02000503000000020004" pitchFamily="2" charset="0"/>
              <a:ea typeface="Inter" panose="02000503000000020004" pitchFamily="2" charset="0"/>
              <a:cs typeface="Calibri"/>
            </a:rPr>
            <a:t> </a:t>
          </a:r>
        </a:p>
      </xdr:txBody>
    </xdr:sp>
    <xdr:clientData/>
  </xdr:twoCellAnchor>
  <xdr:twoCellAnchor>
    <xdr:from>
      <xdr:col>29</xdr:col>
      <xdr:colOff>180467</xdr:colOff>
      <xdr:row>12</xdr:row>
      <xdr:rowOff>70850</xdr:rowOff>
    </xdr:from>
    <xdr:to>
      <xdr:col>33</xdr:col>
      <xdr:colOff>75102</xdr:colOff>
      <xdr:row>15</xdr:row>
      <xdr:rowOff>47038</xdr:rowOff>
    </xdr:to>
    <xdr:sp macro="" textlink="PIVOT!D4">
      <xdr:nvSpPr>
        <xdr:cNvPr id="4101" name="TextBox 4100">
          <a:extLst>
            <a:ext uri="{FF2B5EF4-FFF2-40B4-BE49-F238E27FC236}">
              <a16:creationId xmlns:a16="http://schemas.microsoft.com/office/drawing/2014/main" id="{15873660-B4F0-94B6-5A63-68DFA2ACEA79}"/>
            </a:ext>
          </a:extLst>
        </xdr:cNvPr>
        <xdr:cNvSpPr txBox="1"/>
      </xdr:nvSpPr>
      <xdr:spPr>
        <a:xfrm>
          <a:off x="17706467" y="2278022"/>
          <a:ext cx="2312014" cy="527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F5C69FE-55FC-41D2-948A-C274CD4BACC3}" type="TxLink">
            <a:rPr lang="en-US" sz="2000" b="0" i="0" u="none" strike="noStrike">
              <a:solidFill>
                <a:schemeClr val="bg1"/>
              </a:solidFill>
              <a:latin typeface="Inter" panose="02000503000000020004" pitchFamily="2" charset="0"/>
              <a:ea typeface="Inter" panose="02000503000000020004" pitchFamily="2" charset="0"/>
              <a:cs typeface="Calibri"/>
            </a:rPr>
            <a:pPr/>
            <a:t>5.009</a:t>
          </a:fld>
          <a:endParaRPr lang="id-ID" sz="2000">
            <a:solidFill>
              <a:schemeClr val="bg1"/>
            </a:solidFill>
            <a:latin typeface="Inter" panose="02000503000000020004" pitchFamily="2" charset="0"/>
            <a:ea typeface="Inter" panose="02000503000000020004" pitchFamily="2" charset="0"/>
          </a:endParaRPr>
        </a:p>
      </xdr:txBody>
    </xdr:sp>
    <xdr:clientData/>
  </xdr:twoCellAnchor>
  <xdr:twoCellAnchor>
    <xdr:from>
      <xdr:col>29</xdr:col>
      <xdr:colOff>42517</xdr:colOff>
      <xdr:row>10</xdr:row>
      <xdr:rowOff>72046</xdr:rowOff>
    </xdr:from>
    <xdr:to>
      <xdr:col>32</xdr:col>
      <xdr:colOff>541497</xdr:colOff>
      <xdr:row>13</xdr:row>
      <xdr:rowOff>48235</xdr:rowOff>
    </xdr:to>
    <xdr:sp macro="" textlink="">
      <xdr:nvSpPr>
        <xdr:cNvPr id="4102" name="TextBox 4101">
          <a:extLst>
            <a:ext uri="{FF2B5EF4-FFF2-40B4-BE49-F238E27FC236}">
              <a16:creationId xmlns:a16="http://schemas.microsoft.com/office/drawing/2014/main" id="{E6E3BE2C-3609-7CB5-D80F-DFE91149AAB7}"/>
            </a:ext>
          </a:extLst>
        </xdr:cNvPr>
        <xdr:cNvSpPr txBox="1"/>
      </xdr:nvSpPr>
      <xdr:spPr>
        <a:xfrm>
          <a:off x="17568517" y="1911356"/>
          <a:ext cx="2312014" cy="527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i="0" u="none" strike="noStrike">
              <a:solidFill>
                <a:schemeClr val="bg1"/>
              </a:solidFill>
              <a:latin typeface="Inter" panose="02000503000000020004" pitchFamily="2" charset="0"/>
              <a:ea typeface="Inter" panose="02000503000000020004" pitchFamily="2" charset="0"/>
              <a:cs typeface="Calibri"/>
            </a:rPr>
            <a:t> </a:t>
          </a:r>
          <a:r>
            <a:rPr lang="en-US" sz="2400" b="1" i="0" u="none" strike="noStrike">
              <a:solidFill>
                <a:schemeClr val="bg1"/>
              </a:solidFill>
              <a:latin typeface="Inter" panose="02000503000000020004" pitchFamily="2" charset="0"/>
              <a:ea typeface="Inter" panose="02000503000000020004" pitchFamily="2" charset="0"/>
              <a:cs typeface="Calibri"/>
            </a:rPr>
            <a:t>Total Orders</a:t>
          </a:r>
          <a:r>
            <a:rPr lang="id-ID" sz="2400" b="1" i="0" u="none" strike="noStrike">
              <a:solidFill>
                <a:schemeClr val="bg1"/>
              </a:solidFill>
              <a:latin typeface="Inter" panose="02000503000000020004" pitchFamily="2" charset="0"/>
              <a:ea typeface="Inter" panose="02000503000000020004" pitchFamily="2" charset="0"/>
              <a:cs typeface="Calibri"/>
            </a:rPr>
            <a:t> </a:t>
          </a:r>
        </a:p>
      </xdr:txBody>
    </xdr:sp>
    <xdr:clientData/>
  </xdr:twoCellAnchor>
  <xdr:twoCellAnchor>
    <xdr:from>
      <xdr:col>11</xdr:col>
      <xdr:colOff>163924</xdr:colOff>
      <xdr:row>17</xdr:row>
      <xdr:rowOff>16672</xdr:rowOff>
    </xdr:from>
    <xdr:to>
      <xdr:col>16</xdr:col>
      <xdr:colOff>11906</xdr:colOff>
      <xdr:row>20</xdr:row>
      <xdr:rowOff>1645</xdr:rowOff>
    </xdr:to>
    <xdr:sp macro="" textlink="">
      <xdr:nvSpPr>
        <xdr:cNvPr id="4103" name="TextBox 4102">
          <a:extLst>
            <a:ext uri="{FF2B5EF4-FFF2-40B4-BE49-F238E27FC236}">
              <a16:creationId xmlns:a16="http://schemas.microsoft.com/office/drawing/2014/main" id="{2C0D3A40-BBE9-45E5-BAD0-685F0A935904}"/>
            </a:ext>
          </a:extLst>
        </xdr:cNvPr>
        <xdr:cNvSpPr txBox="1"/>
      </xdr:nvSpPr>
      <xdr:spPr>
        <a:xfrm>
          <a:off x="6843330" y="3052766"/>
          <a:ext cx="2884076" cy="520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tx1">
                  <a:lumMod val="75000"/>
                  <a:lumOff val="25000"/>
                </a:schemeClr>
              </a:solidFill>
              <a:latin typeface="Inter" panose="02000503000000020004" pitchFamily="2" charset="0"/>
              <a:ea typeface="Inter" panose="02000503000000020004" pitchFamily="2" charset="0"/>
              <a:cs typeface="Calibri"/>
            </a:rPr>
            <a:t>Sales</a:t>
          </a:r>
          <a:r>
            <a:rPr lang="en-US" sz="1600" b="1" i="0" u="none" strike="noStrike" baseline="0">
              <a:solidFill>
                <a:schemeClr val="tx1">
                  <a:lumMod val="75000"/>
                  <a:lumOff val="25000"/>
                </a:schemeClr>
              </a:solidFill>
              <a:latin typeface="Inter" panose="02000503000000020004" pitchFamily="2" charset="0"/>
              <a:ea typeface="Inter" panose="02000503000000020004" pitchFamily="2" charset="0"/>
              <a:cs typeface="Calibri"/>
            </a:rPr>
            <a:t> and Profit Analysis</a:t>
          </a:r>
          <a:r>
            <a:rPr lang="id-ID" sz="1600" b="1" i="0" u="none" strike="noStrike">
              <a:solidFill>
                <a:schemeClr val="tx1">
                  <a:lumMod val="75000"/>
                  <a:lumOff val="25000"/>
                </a:schemeClr>
              </a:solidFill>
              <a:latin typeface="Inter" panose="02000503000000020004" pitchFamily="2" charset="0"/>
              <a:ea typeface="Inter" panose="02000503000000020004" pitchFamily="2" charset="0"/>
              <a:cs typeface="Calibri"/>
            </a:rPr>
            <a:t> </a:t>
          </a:r>
        </a:p>
      </xdr:txBody>
    </xdr:sp>
    <xdr:clientData/>
  </xdr:twoCellAnchor>
  <xdr:twoCellAnchor>
    <xdr:from>
      <xdr:col>11</xdr:col>
      <xdr:colOff>69273</xdr:colOff>
      <xdr:row>18</xdr:row>
      <xdr:rowOff>152401</xdr:rowOff>
    </xdr:from>
    <xdr:to>
      <xdr:col>21</xdr:col>
      <xdr:colOff>540327</xdr:colOff>
      <xdr:row>31</xdr:row>
      <xdr:rowOff>138545</xdr:rowOff>
    </xdr:to>
    <xdr:graphicFrame macro="">
      <xdr:nvGraphicFramePr>
        <xdr:cNvPr id="4104" name="Chart 4103">
          <a:extLst>
            <a:ext uri="{FF2B5EF4-FFF2-40B4-BE49-F238E27FC236}">
              <a16:creationId xmlns:a16="http://schemas.microsoft.com/office/drawing/2014/main" id="{C254C270-CFD8-41B3-8888-A4BC0A42B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88970</xdr:colOff>
      <xdr:row>32</xdr:row>
      <xdr:rowOff>177214</xdr:rowOff>
    </xdr:from>
    <xdr:to>
      <xdr:col>15</xdr:col>
      <xdr:colOff>543969</xdr:colOff>
      <xdr:row>35</xdr:row>
      <xdr:rowOff>162186</xdr:rowOff>
    </xdr:to>
    <xdr:sp macro="" textlink="">
      <xdr:nvSpPr>
        <xdr:cNvPr id="4105" name="TextBox 4104">
          <a:extLst>
            <a:ext uri="{FF2B5EF4-FFF2-40B4-BE49-F238E27FC236}">
              <a16:creationId xmlns:a16="http://schemas.microsoft.com/office/drawing/2014/main" id="{B0489A5D-242A-4880-843E-DD8E586731D8}"/>
            </a:ext>
          </a:extLst>
        </xdr:cNvPr>
        <xdr:cNvSpPr txBox="1"/>
      </xdr:nvSpPr>
      <xdr:spPr>
        <a:xfrm>
          <a:off x="6822052" y="6173280"/>
          <a:ext cx="2903392" cy="547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tx1">
                  <a:lumMod val="75000"/>
                  <a:lumOff val="25000"/>
                </a:schemeClr>
              </a:solidFill>
              <a:latin typeface="Inter" panose="02000503000000020004" pitchFamily="2" charset="0"/>
              <a:ea typeface="Inter" panose="02000503000000020004" pitchFamily="2" charset="0"/>
              <a:cs typeface="Calibri"/>
            </a:rPr>
            <a:t>Sales</a:t>
          </a:r>
          <a:r>
            <a:rPr lang="en-US" sz="1600" b="1" i="0" u="none" strike="noStrike" baseline="0">
              <a:solidFill>
                <a:schemeClr val="tx1">
                  <a:lumMod val="75000"/>
                  <a:lumOff val="25000"/>
                </a:schemeClr>
              </a:solidFill>
              <a:latin typeface="Inter" panose="02000503000000020004" pitchFamily="2" charset="0"/>
              <a:ea typeface="Inter" panose="02000503000000020004" pitchFamily="2" charset="0"/>
              <a:cs typeface="Calibri"/>
            </a:rPr>
            <a:t> and Profit by Segment</a:t>
          </a:r>
          <a:r>
            <a:rPr lang="id-ID" sz="1600" b="1" i="0" u="none" strike="noStrike">
              <a:solidFill>
                <a:schemeClr val="tx1">
                  <a:lumMod val="75000"/>
                  <a:lumOff val="25000"/>
                </a:schemeClr>
              </a:solidFill>
              <a:latin typeface="Inter" panose="02000503000000020004" pitchFamily="2" charset="0"/>
              <a:ea typeface="Inter" panose="02000503000000020004" pitchFamily="2" charset="0"/>
              <a:cs typeface="Calibri"/>
            </a:rPr>
            <a:t> </a:t>
          </a:r>
        </a:p>
      </xdr:txBody>
    </xdr:sp>
    <xdr:clientData/>
  </xdr:twoCellAnchor>
  <xdr:twoCellAnchor>
    <xdr:from>
      <xdr:col>11</xdr:col>
      <xdr:colOff>96359</xdr:colOff>
      <xdr:row>48</xdr:row>
      <xdr:rowOff>36188</xdr:rowOff>
    </xdr:from>
    <xdr:to>
      <xdr:col>15</xdr:col>
      <xdr:colOff>551358</xdr:colOff>
      <xdr:row>50</xdr:row>
      <xdr:rowOff>0</xdr:rowOff>
    </xdr:to>
    <xdr:sp macro="" textlink="">
      <xdr:nvSpPr>
        <xdr:cNvPr id="4106" name="TextBox 4105">
          <a:extLst>
            <a:ext uri="{FF2B5EF4-FFF2-40B4-BE49-F238E27FC236}">
              <a16:creationId xmlns:a16="http://schemas.microsoft.com/office/drawing/2014/main" id="{10960D19-8B62-47D8-A72A-2FB31ECE2E6C}"/>
            </a:ext>
          </a:extLst>
        </xdr:cNvPr>
        <xdr:cNvSpPr txBox="1"/>
      </xdr:nvSpPr>
      <xdr:spPr>
        <a:xfrm>
          <a:off x="6777663" y="9047666"/>
          <a:ext cx="2884565" cy="339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baseline="0">
              <a:solidFill>
                <a:schemeClr val="tx1">
                  <a:lumMod val="75000"/>
                  <a:lumOff val="25000"/>
                </a:schemeClr>
              </a:solidFill>
              <a:latin typeface="Inter" panose="02000503000000020004" pitchFamily="2" charset="0"/>
              <a:ea typeface="Inter" panose="02000503000000020004" pitchFamily="2" charset="0"/>
              <a:cs typeface="Calibri"/>
            </a:rPr>
            <a:t>Quantity by Segment</a:t>
          </a:r>
          <a:r>
            <a:rPr lang="id-ID" sz="1600" b="1" i="0" u="none" strike="noStrike">
              <a:solidFill>
                <a:schemeClr val="tx1">
                  <a:lumMod val="75000"/>
                  <a:lumOff val="25000"/>
                </a:schemeClr>
              </a:solidFill>
              <a:latin typeface="Inter" panose="02000503000000020004" pitchFamily="2" charset="0"/>
              <a:ea typeface="Inter" panose="02000503000000020004" pitchFamily="2" charset="0"/>
              <a:cs typeface="Calibri"/>
            </a:rPr>
            <a:t> </a:t>
          </a:r>
        </a:p>
      </xdr:txBody>
    </xdr:sp>
    <xdr:clientData/>
  </xdr:twoCellAnchor>
  <xdr:twoCellAnchor>
    <xdr:from>
      <xdr:col>12</xdr:col>
      <xdr:colOff>587259</xdr:colOff>
      <xdr:row>51</xdr:row>
      <xdr:rowOff>171894</xdr:rowOff>
    </xdr:from>
    <xdr:to>
      <xdr:col>15</xdr:col>
      <xdr:colOff>87662</xdr:colOff>
      <xdr:row>55</xdr:row>
      <xdr:rowOff>127002</xdr:rowOff>
    </xdr:to>
    <xdr:grpSp>
      <xdr:nvGrpSpPr>
        <xdr:cNvPr id="4110" name="Group 4109">
          <a:extLst>
            <a:ext uri="{FF2B5EF4-FFF2-40B4-BE49-F238E27FC236}">
              <a16:creationId xmlns:a16="http://schemas.microsoft.com/office/drawing/2014/main" id="{6B2D9F5E-7FFE-EABC-9B93-31F46E6CB38C}"/>
            </a:ext>
          </a:extLst>
        </xdr:cNvPr>
        <xdr:cNvGrpSpPr/>
      </xdr:nvGrpSpPr>
      <xdr:grpSpPr>
        <a:xfrm>
          <a:off x="8016759" y="9887394"/>
          <a:ext cx="1357778" cy="717108"/>
          <a:chOff x="8108479" y="9527561"/>
          <a:chExt cx="1320737" cy="688885"/>
        </a:xfrm>
      </xdr:grpSpPr>
      <xdr:sp macro="" textlink="">
        <xdr:nvSpPr>
          <xdr:cNvPr id="4107" name="TextBox 4106">
            <a:extLst>
              <a:ext uri="{FF2B5EF4-FFF2-40B4-BE49-F238E27FC236}">
                <a16:creationId xmlns:a16="http://schemas.microsoft.com/office/drawing/2014/main" id="{13B9D47A-CFA9-ACED-BCF4-80EC2D7F5B1D}"/>
              </a:ext>
            </a:extLst>
          </xdr:cNvPr>
          <xdr:cNvSpPr txBox="1"/>
        </xdr:nvSpPr>
        <xdr:spPr>
          <a:xfrm>
            <a:off x="8108479" y="9527561"/>
            <a:ext cx="1303632" cy="265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5281CE"/>
                </a:solidFill>
                <a:latin typeface="Inter" panose="02000503000000020004" pitchFamily="2" charset="0"/>
                <a:ea typeface="Inter" panose="02000503000000020004" pitchFamily="2" charset="0"/>
                <a:cs typeface="Calibri"/>
              </a:rPr>
              <a:t>Consumer</a:t>
            </a:r>
            <a:endParaRPr lang="id-ID" sz="1400" b="1" i="0" u="none" strike="noStrike">
              <a:solidFill>
                <a:srgbClr val="5281CE"/>
              </a:solidFill>
              <a:latin typeface="Inter" panose="02000503000000020004" pitchFamily="2" charset="0"/>
              <a:ea typeface="Inter" panose="02000503000000020004" pitchFamily="2" charset="0"/>
              <a:cs typeface="Calibri"/>
            </a:endParaRPr>
          </a:p>
        </xdr:txBody>
      </xdr:sp>
      <xdr:sp macro="" textlink="PIVOT!$J$55">
        <xdr:nvSpPr>
          <xdr:cNvPr id="4108" name="TextBox 4107">
            <a:extLst>
              <a:ext uri="{FF2B5EF4-FFF2-40B4-BE49-F238E27FC236}">
                <a16:creationId xmlns:a16="http://schemas.microsoft.com/office/drawing/2014/main" id="{704CCCBB-CD81-4299-A41B-41D60B4A4F06}"/>
              </a:ext>
            </a:extLst>
          </xdr:cNvPr>
          <xdr:cNvSpPr txBox="1"/>
        </xdr:nvSpPr>
        <xdr:spPr>
          <a:xfrm>
            <a:off x="8125584" y="9716410"/>
            <a:ext cx="1303632" cy="316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15F78B-1679-4D01-BF04-9D643C354A99}" type="TxLink">
              <a:rPr lang="en-US" sz="1400" b="1" i="0" u="none" strike="noStrike">
                <a:solidFill>
                  <a:srgbClr val="5281CE"/>
                </a:solidFill>
                <a:latin typeface="Inter" panose="02000503000000020004" pitchFamily="2" charset="0"/>
                <a:ea typeface="Inter" panose="02000503000000020004" pitchFamily="2" charset="0"/>
                <a:cs typeface="Calibri"/>
              </a:rPr>
              <a:pPr/>
              <a:t>51%</a:t>
            </a:fld>
            <a:endParaRPr lang="id-ID" sz="1800" b="1" i="0" u="none" strike="noStrike">
              <a:solidFill>
                <a:srgbClr val="5281CE"/>
              </a:solidFill>
              <a:latin typeface="Inter" panose="02000503000000020004" pitchFamily="2" charset="0"/>
              <a:ea typeface="Inter" panose="02000503000000020004" pitchFamily="2" charset="0"/>
              <a:cs typeface="Calibri"/>
            </a:endParaRPr>
          </a:p>
        </xdr:txBody>
      </xdr:sp>
      <xdr:sp macro="" textlink="PIVOT!$I$55">
        <xdr:nvSpPr>
          <xdr:cNvPr id="4109" name="TextBox 4108">
            <a:extLst>
              <a:ext uri="{FF2B5EF4-FFF2-40B4-BE49-F238E27FC236}">
                <a16:creationId xmlns:a16="http://schemas.microsoft.com/office/drawing/2014/main" id="{77A9C79B-F67D-4C65-91BA-D6EBA34573D7}"/>
              </a:ext>
            </a:extLst>
          </xdr:cNvPr>
          <xdr:cNvSpPr txBox="1"/>
        </xdr:nvSpPr>
        <xdr:spPr>
          <a:xfrm>
            <a:off x="8111472" y="9899855"/>
            <a:ext cx="1303632" cy="316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D69FA7-801B-4CCC-9B3F-49546FB722CC}" type="TxLink">
              <a:rPr lang="en-US" sz="1600" b="0" i="0" u="none" strike="noStrike">
                <a:solidFill>
                  <a:srgbClr val="5281CE"/>
                </a:solidFill>
                <a:latin typeface="Inter" panose="02000503000000020004" pitchFamily="2" charset="0"/>
                <a:ea typeface="Inter" panose="02000503000000020004" pitchFamily="2" charset="0"/>
                <a:cs typeface="Calibri"/>
              </a:rPr>
              <a:pPr/>
              <a:t>9.686</a:t>
            </a:fld>
            <a:endParaRPr lang="id-ID" sz="2800" b="0" i="0" u="none" strike="noStrike">
              <a:solidFill>
                <a:srgbClr val="5281CE"/>
              </a:solidFill>
              <a:latin typeface="Inter" panose="02000503000000020004" pitchFamily="2" charset="0"/>
              <a:ea typeface="Inter" panose="02000503000000020004" pitchFamily="2" charset="0"/>
              <a:cs typeface="Calibri"/>
            </a:endParaRPr>
          </a:p>
        </xdr:txBody>
      </xdr:sp>
    </xdr:grpSp>
    <xdr:clientData/>
  </xdr:twoCellAnchor>
  <xdr:twoCellAnchor>
    <xdr:from>
      <xdr:col>16</xdr:col>
      <xdr:colOff>293918</xdr:colOff>
      <xdr:row>51</xdr:row>
      <xdr:rowOff>177299</xdr:rowOff>
    </xdr:from>
    <xdr:to>
      <xdr:col>18</xdr:col>
      <xdr:colOff>401099</xdr:colOff>
      <xdr:row>55</xdr:row>
      <xdr:rowOff>132407</xdr:rowOff>
    </xdr:to>
    <xdr:grpSp>
      <xdr:nvGrpSpPr>
        <xdr:cNvPr id="4111" name="Group 4110">
          <a:extLst>
            <a:ext uri="{FF2B5EF4-FFF2-40B4-BE49-F238E27FC236}">
              <a16:creationId xmlns:a16="http://schemas.microsoft.com/office/drawing/2014/main" id="{D2DC171F-8EE7-40ED-8A17-A079122C0180}"/>
            </a:ext>
          </a:extLst>
        </xdr:cNvPr>
        <xdr:cNvGrpSpPr/>
      </xdr:nvGrpSpPr>
      <xdr:grpSpPr>
        <a:xfrm>
          <a:off x="10199918" y="9892799"/>
          <a:ext cx="1345431" cy="717108"/>
          <a:chOff x="8108479" y="9527561"/>
          <a:chExt cx="1320737" cy="688885"/>
        </a:xfrm>
      </xdr:grpSpPr>
      <xdr:sp macro="" textlink="">
        <xdr:nvSpPr>
          <xdr:cNvPr id="4112" name="TextBox 4111">
            <a:extLst>
              <a:ext uri="{FF2B5EF4-FFF2-40B4-BE49-F238E27FC236}">
                <a16:creationId xmlns:a16="http://schemas.microsoft.com/office/drawing/2014/main" id="{E27B5010-AED1-426A-B5D3-5A0ED55FFDA3}"/>
              </a:ext>
            </a:extLst>
          </xdr:cNvPr>
          <xdr:cNvSpPr txBox="1"/>
        </xdr:nvSpPr>
        <xdr:spPr>
          <a:xfrm>
            <a:off x="8108479" y="9527561"/>
            <a:ext cx="1303632" cy="265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FE9A9E"/>
                </a:solidFill>
                <a:latin typeface="Inter" panose="02000503000000020004" pitchFamily="2" charset="0"/>
                <a:ea typeface="Inter" panose="02000503000000020004" pitchFamily="2" charset="0"/>
                <a:cs typeface="Calibri"/>
              </a:rPr>
              <a:t>Corporate</a:t>
            </a:r>
            <a:endParaRPr lang="id-ID" sz="1400" b="1" i="0" u="none" strike="noStrike">
              <a:solidFill>
                <a:srgbClr val="FE9A9E"/>
              </a:solidFill>
              <a:latin typeface="Inter" panose="02000503000000020004" pitchFamily="2" charset="0"/>
              <a:ea typeface="Inter" panose="02000503000000020004" pitchFamily="2" charset="0"/>
              <a:cs typeface="Calibri"/>
            </a:endParaRPr>
          </a:p>
        </xdr:txBody>
      </xdr:sp>
      <xdr:sp macro="" textlink="PIVOT!J56">
        <xdr:nvSpPr>
          <xdr:cNvPr id="4113" name="TextBox 4112">
            <a:extLst>
              <a:ext uri="{FF2B5EF4-FFF2-40B4-BE49-F238E27FC236}">
                <a16:creationId xmlns:a16="http://schemas.microsoft.com/office/drawing/2014/main" id="{EF510977-72DA-ECEC-EA8D-11B1A99D03F3}"/>
              </a:ext>
            </a:extLst>
          </xdr:cNvPr>
          <xdr:cNvSpPr txBox="1"/>
        </xdr:nvSpPr>
        <xdr:spPr>
          <a:xfrm>
            <a:off x="8125584" y="9716410"/>
            <a:ext cx="1303632" cy="316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E81D40-446B-42E0-AB71-C37715182123}" type="TxLink">
              <a:rPr lang="en-US" sz="1400" b="1" i="0" u="none" strike="noStrike">
                <a:solidFill>
                  <a:srgbClr val="FE9A9E"/>
                </a:solidFill>
                <a:latin typeface="Inter" panose="02000503000000020004" pitchFamily="2" charset="0"/>
                <a:ea typeface="Inter" panose="02000503000000020004" pitchFamily="2" charset="0"/>
                <a:cs typeface="Calibri"/>
              </a:rPr>
              <a:pPr/>
              <a:t>31%</a:t>
            </a:fld>
            <a:endParaRPr lang="id-ID" sz="1400" b="1" i="0" u="none" strike="noStrike">
              <a:solidFill>
                <a:srgbClr val="FE9A9E"/>
              </a:solidFill>
              <a:latin typeface="Inter" panose="02000503000000020004" pitchFamily="2" charset="0"/>
              <a:ea typeface="Inter" panose="02000503000000020004" pitchFamily="2" charset="0"/>
              <a:cs typeface="Calibri"/>
            </a:endParaRPr>
          </a:p>
        </xdr:txBody>
      </xdr:sp>
      <xdr:sp macro="" textlink="PIVOT!I56">
        <xdr:nvSpPr>
          <xdr:cNvPr id="4114" name="TextBox 4113">
            <a:extLst>
              <a:ext uri="{FF2B5EF4-FFF2-40B4-BE49-F238E27FC236}">
                <a16:creationId xmlns:a16="http://schemas.microsoft.com/office/drawing/2014/main" id="{C7DF4103-9CE1-9E1E-FAF6-AC9D268F0335}"/>
              </a:ext>
            </a:extLst>
          </xdr:cNvPr>
          <xdr:cNvSpPr txBox="1"/>
        </xdr:nvSpPr>
        <xdr:spPr>
          <a:xfrm>
            <a:off x="8111472" y="9899855"/>
            <a:ext cx="1303632" cy="316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08BE1E-7D20-446E-A009-FAF28E01C256}" type="TxLink">
              <a:rPr lang="en-US" sz="1400" b="0" i="0" u="none" strike="noStrike">
                <a:solidFill>
                  <a:srgbClr val="FE9A9E"/>
                </a:solidFill>
                <a:latin typeface="Inter" panose="02000503000000020004" pitchFamily="2" charset="0"/>
                <a:ea typeface="Inter" panose="02000503000000020004" pitchFamily="2" charset="0"/>
                <a:cs typeface="Calibri"/>
              </a:rPr>
              <a:pPr/>
              <a:t>5.865</a:t>
            </a:fld>
            <a:endParaRPr lang="id-ID" sz="1400" b="0" i="0" u="none" strike="noStrike">
              <a:solidFill>
                <a:srgbClr val="FE9A9E"/>
              </a:solidFill>
              <a:latin typeface="Inter" panose="02000503000000020004" pitchFamily="2" charset="0"/>
              <a:ea typeface="Inter" panose="02000503000000020004" pitchFamily="2" charset="0"/>
              <a:cs typeface="Calibri"/>
            </a:endParaRPr>
          </a:p>
        </xdr:txBody>
      </xdr:sp>
    </xdr:grpSp>
    <xdr:clientData/>
  </xdr:twoCellAnchor>
  <xdr:twoCellAnchor>
    <xdr:from>
      <xdr:col>19</xdr:col>
      <xdr:colOff>562029</xdr:colOff>
      <xdr:row>51</xdr:row>
      <xdr:rowOff>149076</xdr:rowOff>
    </xdr:from>
    <xdr:to>
      <xdr:col>22</xdr:col>
      <xdr:colOff>62433</xdr:colOff>
      <xdr:row>55</xdr:row>
      <xdr:rowOff>104184</xdr:rowOff>
    </xdr:to>
    <xdr:grpSp>
      <xdr:nvGrpSpPr>
        <xdr:cNvPr id="4115" name="Group 4114">
          <a:extLst>
            <a:ext uri="{FF2B5EF4-FFF2-40B4-BE49-F238E27FC236}">
              <a16:creationId xmlns:a16="http://schemas.microsoft.com/office/drawing/2014/main" id="{71824311-9092-4B16-8D4C-C14D6FA4441C}"/>
            </a:ext>
          </a:extLst>
        </xdr:cNvPr>
        <xdr:cNvGrpSpPr/>
      </xdr:nvGrpSpPr>
      <xdr:grpSpPr>
        <a:xfrm>
          <a:off x="12325404" y="9864576"/>
          <a:ext cx="1357779" cy="717108"/>
          <a:chOff x="8108479" y="9527561"/>
          <a:chExt cx="1320737" cy="688885"/>
        </a:xfrm>
      </xdr:grpSpPr>
      <xdr:sp macro="" textlink="">
        <xdr:nvSpPr>
          <xdr:cNvPr id="4116" name="TextBox 4115">
            <a:extLst>
              <a:ext uri="{FF2B5EF4-FFF2-40B4-BE49-F238E27FC236}">
                <a16:creationId xmlns:a16="http://schemas.microsoft.com/office/drawing/2014/main" id="{4AA7D362-5A6E-ECF1-E5B8-0E6DA652E431}"/>
              </a:ext>
            </a:extLst>
          </xdr:cNvPr>
          <xdr:cNvSpPr txBox="1"/>
        </xdr:nvSpPr>
        <xdr:spPr>
          <a:xfrm>
            <a:off x="8108479" y="9527561"/>
            <a:ext cx="1303632" cy="265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ln w="3175">
                  <a:noFill/>
                </a:ln>
                <a:solidFill>
                  <a:schemeClr val="accent4">
                    <a:lumMod val="75000"/>
                  </a:schemeClr>
                </a:solidFill>
                <a:latin typeface="Inter" panose="02000503000000020004" pitchFamily="2" charset="0"/>
                <a:ea typeface="Inter" panose="02000503000000020004" pitchFamily="2" charset="0"/>
                <a:cs typeface="Calibri"/>
              </a:rPr>
              <a:t>Home Office</a:t>
            </a:r>
            <a:endParaRPr lang="id-ID" sz="1400" b="1" i="0" u="none" strike="noStrike">
              <a:ln w="3175">
                <a:noFill/>
              </a:ln>
              <a:solidFill>
                <a:schemeClr val="accent4">
                  <a:lumMod val="75000"/>
                </a:schemeClr>
              </a:solidFill>
              <a:latin typeface="Inter" panose="02000503000000020004" pitchFamily="2" charset="0"/>
              <a:ea typeface="Inter" panose="02000503000000020004" pitchFamily="2" charset="0"/>
              <a:cs typeface="Calibri"/>
            </a:endParaRPr>
          </a:p>
        </xdr:txBody>
      </xdr:sp>
      <xdr:sp macro="" textlink="PIVOT!J57">
        <xdr:nvSpPr>
          <xdr:cNvPr id="4117" name="TextBox 4116">
            <a:extLst>
              <a:ext uri="{FF2B5EF4-FFF2-40B4-BE49-F238E27FC236}">
                <a16:creationId xmlns:a16="http://schemas.microsoft.com/office/drawing/2014/main" id="{5AB6F9DE-A0C8-2DCD-3256-94D13BE9F2E4}"/>
              </a:ext>
            </a:extLst>
          </xdr:cNvPr>
          <xdr:cNvSpPr txBox="1"/>
        </xdr:nvSpPr>
        <xdr:spPr>
          <a:xfrm>
            <a:off x="8125584" y="9716410"/>
            <a:ext cx="1303632" cy="316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C584F4-9091-47B2-B18B-4339E46B65B7}" type="TxLink">
              <a:rPr lang="en-US" sz="1400" b="1" i="0" u="none" strike="noStrike">
                <a:ln w="3175">
                  <a:noFill/>
                </a:ln>
                <a:solidFill>
                  <a:schemeClr val="accent4">
                    <a:lumMod val="75000"/>
                  </a:schemeClr>
                </a:solidFill>
                <a:latin typeface="Inter" panose="02000503000000020004" pitchFamily="2" charset="0"/>
                <a:ea typeface="Inter" panose="02000503000000020004" pitchFamily="2" charset="0"/>
                <a:cs typeface="Calibri"/>
              </a:rPr>
              <a:pPr/>
              <a:t>18%</a:t>
            </a:fld>
            <a:endParaRPr lang="id-ID" sz="1400" b="1" i="0" u="none" strike="noStrike">
              <a:ln w="3175">
                <a:noFill/>
              </a:ln>
              <a:solidFill>
                <a:schemeClr val="accent4">
                  <a:lumMod val="75000"/>
                </a:schemeClr>
              </a:solidFill>
              <a:latin typeface="Inter" panose="02000503000000020004" pitchFamily="2" charset="0"/>
              <a:ea typeface="Inter" panose="02000503000000020004" pitchFamily="2" charset="0"/>
              <a:cs typeface="Calibri"/>
            </a:endParaRPr>
          </a:p>
        </xdr:txBody>
      </xdr:sp>
      <xdr:sp macro="" textlink="PIVOT!I57">
        <xdr:nvSpPr>
          <xdr:cNvPr id="4118" name="TextBox 4117">
            <a:extLst>
              <a:ext uri="{FF2B5EF4-FFF2-40B4-BE49-F238E27FC236}">
                <a16:creationId xmlns:a16="http://schemas.microsoft.com/office/drawing/2014/main" id="{5C15095B-43F5-DD1E-DEA2-9B231D9A8F01}"/>
              </a:ext>
            </a:extLst>
          </xdr:cNvPr>
          <xdr:cNvSpPr txBox="1"/>
        </xdr:nvSpPr>
        <xdr:spPr>
          <a:xfrm>
            <a:off x="8111472" y="9899855"/>
            <a:ext cx="1303632" cy="316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F2B5FC-7E8E-4344-8E8A-77CED4E239A7}" type="TxLink">
              <a:rPr lang="en-US" sz="1400" b="0" i="0" u="none" strike="noStrike">
                <a:ln w="3175">
                  <a:noFill/>
                </a:ln>
                <a:solidFill>
                  <a:schemeClr val="accent4">
                    <a:lumMod val="75000"/>
                  </a:schemeClr>
                </a:solidFill>
                <a:latin typeface="Inter" panose="02000503000000020004" pitchFamily="2" charset="0"/>
                <a:ea typeface="Inter" panose="02000503000000020004" pitchFamily="2" charset="0"/>
                <a:cs typeface="Calibri"/>
              </a:rPr>
              <a:pPr/>
              <a:t>3.493</a:t>
            </a:fld>
            <a:endParaRPr lang="id-ID" sz="1400" b="0" i="0" u="none" strike="noStrike">
              <a:ln w="3175">
                <a:noFill/>
              </a:ln>
              <a:solidFill>
                <a:schemeClr val="accent4">
                  <a:lumMod val="75000"/>
                </a:schemeClr>
              </a:solidFill>
              <a:latin typeface="Inter" panose="02000503000000020004" pitchFamily="2" charset="0"/>
              <a:ea typeface="Inter" panose="02000503000000020004" pitchFamily="2" charset="0"/>
              <a:cs typeface="Calibri"/>
            </a:endParaRPr>
          </a:p>
        </xdr:txBody>
      </xdr:sp>
    </xdr:grpSp>
    <xdr:clientData/>
  </xdr:twoCellAnchor>
  <xdr:twoCellAnchor>
    <xdr:from>
      <xdr:col>4</xdr:col>
      <xdr:colOff>35116</xdr:colOff>
      <xdr:row>58</xdr:row>
      <xdr:rowOff>122565</xdr:rowOff>
    </xdr:from>
    <xdr:to>
      <xdr:col>8</xdr:col>
      <xdr:colOff>490116</xdr:colOff>
      <xdr:row>60</xdr:row>
      <xdr:rowOff>86378</xdr:rowOff>
    </xdr:to>
    <xdr:sp macro="" textlink="">
      <xdr:nvSpPr>
        <xdr:cNvPr id="4119" name="TextBox 4118">
          <a:extLst>
            <a:ext uri="{FF2B5EF4-FFF2-40B4-BE49-F238E27FC236}">
              <a16:creationId xmlns:a16="http://schemas.microsoft.com/office/drawing/2014/main" id="{449A1AA7-A6FF-4BE6-B783-54B84691D197}"/>
            </a:ext>
          </a:extLst>
        </xdr:cNvPr>
        <xdr:cNvSpPr txBox="1"/>
      </xdr:nvSpPr>
      <xdr:spPr>
        <a:xfrm>
          <a:off x="2464681" y="11011435"/>
          <a:ext cx="2884565" cy="339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baseline="0">
              <a:solidFill>
                <a:schemeClr val="tx1">
                  <a:lumMod val="75000"/>
                  <a:lumOff val="25000"/>
                </a:schemeClr>
              </a:solidFill>
              <a:latin typeface="Inter" panose="02000503000000020004" pitchFamily="2" charset="0"/>
              <a:ea typeface="Inter" panose="02000503000000020004" pitchFamily="2" charset="0"/>
              <a:cs typeface="Calibri"/>
            </a:rPr>
            <a:t>Sales by Region</a:t>
          </a:r>
          <a:endParaRPr lang="id-ID" sz="1600" b="1" i="0" u="none" strike="noStrike">
            <a:solidFill>
              <a:schemeClr val="tx1">
                <a:lumMod val="75000"/>
                <a:lumOff val="25000"/>
              </a:schemeClr>
            </a:solidFill>
            <a:latin typeface="Inter" panose="02000503000000020004" pitchFamily="2" charset="0"/>
            <a:ea typeface="Inter" panose="02000503000000020004" pitchFamily="2" charset="0"/>
            <a:cs typeface="Calibri"/>
          </a:endParaRPr>
        </a:p>
      </xdr:txBody>
    </xdr:sp>
    <xdr:clientData/>
  </xdr:twoCellAnchor>
  <xdr:twoCellAnchor>
    <xdr:from>
      <xdr:col>14</xdr:col>
      <xdr:colOff>585079</xdr:colOff>
      <xdr:row>58</xdr:row>
      <xdr:rowOff>87223</xdr:rowOff>
    </xdr:from>
    <xdr:to>
      <xdr:col>19</xdr:col>
      <xdr:colOff>432687</xdr:colOff>
      <xdr:row>60</xdr:row>
      <xdr:rowOff>51036</xdr:rowOff>
    </xdr:to>
    <xdr:sp macro="" textlink="">
      <xdr:nvSpPr>
        <xdr:cNvPr id="4120" name="TextBox 4119">
          <a:extLst>
            <a:ext uri="{FF2B5EF4-FFF2-40B4-BE49-F238E27FC236}">
              <a16:creationId xmlns:a16="http://schemas.microsoft.com/office/drawing/2014/main" id="{2C7DC8C3-F6DF-48F1-81FD-34494BC4B888}"/>
            </a:ext>
          </a:extLst>
        </xdr:cNvPr>
        <xdr:cNvSpPr txBox="1"/>
      </xdr:nvSpPr>
      <xdr:spPr>
        <a:xfrm>
          <a:off x="9088557" y="10976093"/>
          <a:ext cx="2884565" cy="339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baseline="0">
              <a:solidFill>
                <a:schemeClr val="tx1">
                  <a:lumMod val="75000"/>
                  <a:lumOff val="25000"/>
                </a:schemeClr>
              </a:solidFill>
              <a:latin typeface="Inter" panose="02000503000000020004" pitchFamily="2" charset="0"/>
              <a:ea typeface="Inter" panose="02000503000000020004" pitchFamily="2" charset="0"/>
              <a:cs typeface="Calibri"/>
            </a:rPr>
            <a:t>Profit by Region</a:t>
          </a:r>
          <a:endParaRPr lang="id-ID" sz="1600" b="1" i="0" u="none" strike="noStrike">
            <a:solidFill>
              <a:schemeClr val="tx1">
                <a:lumMod val="75000"/>
                <a:lumOff val="25000"/>
              </a:schemeClr>
            </a:solidFill>
            <a:latin typeface="Inter" panose="02000503000000020004" pitchFamily="2" charset="0"/>
            <a:ea typeface="Inter" panose="02000503000000020004" pitchFamily="2" charset="0"/>
            <a:cs typeface="Calibri"/>
          </a:endParaRPr>
        </a:p>
      </xdr:txBody>
    </xdr:sp>
    <xdr:clientData/>
  </xdr:twoCellAnchor>
  <xdr:twoCellAnchor>
    <xdr:from>
      <xdr:col>22</xdr:col>
      <xdr:colOff>309736</xdr:colOff>
      <xdr:row>17</xdr:row>
      <xdr:rowOff>77396</xdr:rowOff>
    </xdr:from>
    <xdr:to>
      <xdr:col>27</xdr:col>
      <xdr:colOff>157345</xdr:colOff>
      <xdr:row>19</xdr:row>
      <xdr:rowOff>41209</xdr:rowOff>
    </xdr:to>
    <xdr:sp macro="" textlink="">
      <xdr:nvSpPr>
        <xdr:cNvPr id="4121" name="TextBox 4120">
          <a:extLst>
            <a:ext uri="{FF2B5EF4-FFF2-40B4-BE49-F238E27FC236}">
              <a16:creationId xmlns:a16="http://schemas.microsoft.com/office/drawing/2014/main" id="{7E596BA0-8D09-4672-BA9C-0F09CA4CFB00}"/>
            </a:ext>
          </a:extLst>
        </xdr:cNvPr>
        <xdr:cNvSpPr txBox="1"/>
      </xdr:nvSpPr>
      <xdr:spPr>
        <a:xfrm>
          <a:off x="13672345" y="3268961"/>
          <a:ext cx="2884565" cy="339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baseline="0">
              <a:solidFill>
                <a:schemeClr val="tx1">
                  <a:lumMod val="75000"/>
                  <a:lumOff val="25000"/>
                </a:schemeClr>
              </a:solidFill>
              <a:latin typeface="Inter" panose="02000503000000020004" pitchFamily="2" charset="0"/>
              <a:ea typeface="Inter" panose="02000503000000020004" pitchFamily="2" charset="0"/>
              <a:cs typeface="Calibri"/>
            </a:rPr>
            <a:t>Top 5 Sub-Categories</a:t>
          </a:r>
          <a:endParaRPr lang="id-ID" sz="1600" b="1" i="0" u="none" strike="noStrike">
            <a:solidFill>
              <a:schemeClr val="tx1">
                <a:lumMod val="75000"/>
                <a:lumOff val="25000"/>
              </a:schemeClr>
            </a:solidFill>
            <a:latin typeface="Inter" panose="02000503000000020004" pitchFamily="2" charset="0"/>
            <a:ea typeface="Inter" panose="02000503000000020004" pitchFamily="2" charset="0"/>
            <a:cs typeface="Calibri"/>
          </a:endParaRPr>
        </a:p>
      </xdr:txBody>
    </xdr:sp>
    <xdr:clientData/>
  </xdr:twoCellAnchor>
  <xdr:twoCellAnchor>
    <xdr:from>
      <xdr:col>22</xdr:col>
      <xdr:colOff>338920</xdr:colOff>
      <xdr:row>33</xdr:row>
      <xdr:rowOff>46759</xdr:rowOff>
    </xdr:from>
    <xdr:to>
      <xdr:col>28</xdr:col>
      <xdr:colOff>220869</xdr:colOff>
      <xdr:row>35</xdr:row>
      <xdr:rowOff>55217</xdr:rowOff>
    </xdr:to>
    <xdr:sp macro="" textlink="">
      <xdr:nvSpPr>
        <xdr:cNvPr id="4123" name="TextBox 4122">
          <a:extLst>
            <a:ext uri="{FF2B5EF4-FFF2-40B4-BE49-F238E27FC236}">
              <a16:creationId xmlns:a16="http://schemas.microsoft.com/office/drawing/2014/main" id="{165FA83D-66CA-4425-A1F1-8C5E6F029F84}"/>
            </a:ext>
          </a:extLst>
        </xdr:cNvPr>
        <xdr:cNvSpPr txBox="1"/>
      </xdr:nvSpPr>
      <xdr:spPr>
        <a:xfrm>
          <a:off x="13701529" y="6242150"/>
          <a:ext cx="3526297" cy="383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baseline="0">
              <a:solidFill>
                <a:schemeClr val="tx1">
                  <a:lumMod val="75000"/>
                  <a:lumOff val="25000"/>
                </a:schemeClr>
              </a:solidFill>
              <a:latin typeface="Inter" panose="02000503000000020004" pitchFamily="2" charset="0"/>
              <a:ea typeface="Inter" panose="02000503000000020004" pitchFamily="2" charset="0"/>
              <a:cs typeface="Calibri"/>
            </a:rPr>
            <a:t>Sales and Profit by Ship Mode</a:t>
          </a:r>
          <a:endParaRPr lang="id-ID" sz="1600" b="1" i="0" u="none" strike="noStrike">
            <a:solidFill>
              <a:schemeClr val="tx1">
                <a:lumMod val="75000"/>
                <a:lumOff val="25000"/>
              </a:schemeClr>
            </a:solidFill>
            <a:latin typeface="Inter" panose="02000503000000020004" pitchFamily="2" charset="0"/>
            <a:ea typeface="Inter" panose="02000503000000020004" pitchFamily="2" charset="0"/>
            <a:cs typeface="Calibri"/>
          </a:endParaRPr>
        </a:p>
      </xdr:txBody>
    </xdr:sp>
    <xdr:clientData/>
  </xdr:twoCellAnchor>
  <xdr:twoCellAnchor>
    <xdr:from>
      <xdr:col>22</xdr:col>
      <xdr:colOff>306259</xdr:colOff>
      <xdr:row>48</xdr:row>
      <xdr:rowOff>72580</xdr:rowOff>
    </xdr:from>
    <xdr:to>
      <xdr:col>27</xdr:col>
      <xdr:colOff>149159</xdr:colOff>
      <xdr:row>50</xdr:row>
      <xdr:rowOff>36392</xdr:rowOff>
    </xdr:to>
    <xdr:sp macro="" textlink="">
      <xdr:nvSpPr>
        <xdr:cNvPr id="4124" name="TextBox 4123">
          <a:extLst>
            <a:ext uri="{FF2B5EF4-FFF2-40B4-BE49-F238E27FC236}">
              <a16:creationId xmlns:a16="http://schemas.microsoft.com/office/drawing/2014/main" id="{47570D7A-61A8-4D22-A3C1-99C28F66B1B1}"/>
            </a:ext>
          </a:extLst>
        </xdr:cNvPr>
        <xdr:cNvSpPr txBox="1"/>
      </xdr:nvSpPr>
      <xdr:spPr>
        <a:xfrm>
          <a:off x="13772423" y="9066678"/>
          <a:ext cx="2903392" cy="33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baseline="0">
              <a:solidFill>
                <a:schemeClr val="tx1">
                  <a:lumMod val="75000"/>
                  <a:lumOff val="25000"/>
                </a:schemeClr>
              </a:solidFill>
              <a:latin typeface="Inter" panose="02000503000000020004" pitchFamily="2" charset="0"/>
              <a:ea typeface="Inter" panose="02000503000000020004" pitchFamily="2" charset="0"/>
              <a:cs typeface="Calibri"/>
            </a:rPr>
            <a:t>Quantity by Ship Mode</a:t>
          </a:r>
          <a:r>
            <a:rPr lang="id-ID" sz="1600" b="1" i="0" u="none" strike="noStrike">
              <a:solidFill>
                <a:schemeClr val="tx1">
                  <a:lumMod val="75000"/>
                  <a:lumOff val="25000"/>
                </a:schemeClr>
              </a:solidFill>
              <a:latin typeface="Inter" panose="02000503000000020004" pitchFamily="2" charset="0"/>
              <a:ea typeface="Inter" panose="02000503000000020004" pitchFamily="2" charset="0"/>
              <a:cs typeface="Calibri"/>
            </a:rPr>
            <a:t> </a:t>
          </a:r>
        </a:p>
      </xdr:txBody>
    </xdr:sp>
    <xdr:clientData/>
  </xdr:twoCellAnchor>
  <xdr:twoCellAnchor>
    <xdr:from>
      <xdr:col>28</xdr:col>
      <xdr:colOff>334212</xdr:colOff>
      <xdr:row>48</xdr:row>
      <xdr:rowOff>35992</xdr:rowOff>
    </xdr:from>
    <xdr:to>
      <xdr:col>34</xdr:col>
      <xdr:colOff>214049</xdr:colOff>
      <xdr:row>58</xdr:row>
      <xdr:rowOff>37457</xdr:rowOff>
    </xdr:to>
    <xdr:sp macro="" textlink="">
      <xdr:nvSpPr>
        <xdr:cNvPr id="4125" name="Rectangle: Rounded Corners 4124">
          <a:extLst>
            <a:ext uri="{FF2B5EF4-FFF2-40B4-BE49-F238E27FC236}">
              <a16:creationId xmlns:a16="http://schemas.microsoft.com/office/drawing/2014/main" id="{8949A5D7-58E9-427B-8014-FB093ECA3544}"/>
            </a:ext>
          </a:extLst>
        </xdr:cNvPr>
        <xdr:cNvSpPr/>
      </xdr:nvSpPr>
      <xdr:spPr>
        <a:xfrm>
          <a:off x="17552738" y="9019571"/>
          <a:ext cx="3569522" cy="1873044"/>
        </a:xfrm>
        <a:prstGeom prst="roundRect">
          <a:avLst>
            <a:gd name="adj" fmla="val 7979"/>
          </a:avLst>
        </a:prstGeom>
        <a:gradFill flip="none" rotWithShape="1">
          <a:gsLst>
            <a:gs pos="0">
              <a:srgbClr val="FFE5E6"/>
            </a:gs>
            <a:gs pos="100000">
              <a:schemeClr val="bg1"/>
            </a:gs>
          </a:gsLst>
          <a:lin ang="2700000" scaled="1"/>
          <a:tileRect/>
        </a:gradFill>
        <a:ln>
          <a:noFill/>
        </a:ln>
        <a:effectLst>
          <a:outerShdw blurRad="190500" dist="190500" dir="2700000" algn="tl" rotWithShape="0">
            <a:schemeClr val="bg1">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28</xdr:col>
      <xdr:colOff>559908</xdr:colOff>
      <xdr:row>49</xdr:row>
      <xdr:rowOff>128588</xdr:rowOff>
    </xdr:from>
    <xdr:to>
      <xdr:col>33</xdr:col>
      <xdr:colOff>554529</xdr:colOff>
      <xdr:row>58</xdr:row>
      <xdr:rowOff>129823</xdr:rowOff>
    </xdr:to>
    <xdr:graphicFrame macro="">
      <xdr:nvGraphicFramePr>
        <xdr:cNvPr id="43" name="Chart 42">
          <a:extLst>
            <a:ext uri="{FF2B5EF4-FFF2-40B4-BE49-F238E27FC236}">
              <a16:creationId xmlns:a16="http://schemas.microsoft.com/office/drawing/2014/main" id="{06A0AC36-B057-440E-A695-D1DF5C610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28</xdr:col>
      <xdr:colOff>431257</xdr:colOff>
      <xdr:row>48</xdr:row>
      <xdr:rowOff>63723</xdr:rowOff>
    </xdr:from>
    <xdr:to>
      <xdr:col>33</xdr:col>
      <xdr:colOff>274156</xdr:colOff>
      <xdr:row>50</xdr:row>
      <xdr:rowOff>27535</xdr:rowOff>
    </xdr:to>
    <xdr:sp macro="" textlink="">
      <xdr:nvSpPr>
        <xdr:cNvPr id="4126" name="TextBox 4125">
          <a:extLst>
            <a:ext uri="{FF2B5EF4-FFF2-40B4-BE49-F238E27FC236}">
              <a16:creationId xmlns:a16="http://schemas.microsoft.com/office/drawing/2014/main" id="{AA2E2802-9B27-424B-B3A8-9DD4B4D13DFF}"/>
            </a:ext>
          </a:extLst>
        </xdr:cNvPr>
        <xdr:cNvSpPr txBox="1"/>
      </xdr:nvSpPr>
      <xdr:spPr>
        <a:xfrm>
          <a:off x="17552738" y="8643279"/>
          <a:ext cx="2900307" cy="32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baseline="0">
              <a:solidFill>
                <a:schemeClr val="tx1">
                  <a:lumMod val="75000"/>
                  <a:lumOff val="25000"/>
                </a:schemeClr>
              </a:solidFill>
              <a:latin typeface="Inter" panose="02000503000000020004" pitchFamily="2" charset="0"/>
              <a:ea typeface="Inter" panose="02000503000000020004" pitchFamily="2" charset="0"/>
              <a:cs typeface="Calibri"/>
            </a:rPr>
            <a:t>Quantity by Category</a:t>
          </a:r>
          <a:r>
            <a:rPr lang="id-ID" sz="1600" b="1" i="0" u="none" strike="noStrike">
              <a:solidFill>
                <a:schemeClr val="tx1">
                  <a:lumMod val="75000"/>
                  <a:lumOff val="25000"/>
                </a:schemeClr>
              </a:solidFill>
              <a:latin typeface="Inter" panose="02000503000000020004" pitchFamily="2" charset="0"/>
              <a:ea typeface="Inter" panose="02000503000000020004" pitchFamily="2" charset="0"/>
              <a:cs typeface="Calibri"/>
            </a:rPr>
            <a:t> </a:t>
          </a:r>
        </a:p>
      </xdr:txBody>
    </xdr:sp>
    <xdr:clientData/>
  </xdr:twoCellAnchor>
  <xdr:twoCellAnchor>
    <xdr:from>
      <xdr:col>22</xdr:col>
      <xdr:colOff>372671</xdr:colOff>
      <xdr:row>59</xdr:row>
      <xdr:rowOff>16058</xdr:rowOff>
    </xdr:from>
    <xdr:to>
      <xdr:col>28</xdr:col>
      <xdr:colOff>254620</xdr:colOff>
      <xdr:row>61</xdr:row>
      <xdr:rowOff>24515</xdr:rowOff>
    </xdr:to>
    <xdr:sp macro="" textlink="">
      <xdr:nvSpPr>
        <xdr:cNvPr id="4127" name="TextBox 4126">
          <a:extLst>
            <a:ext uri="{FF2B5EF4-FFF2-40B4-BE49-F238E27FC236}">
              <a16:creationId xmlns:a16="http://schemas.microsoft.com/office/drawing/2014/main" id="{17B4DE69-B666-4EA4-947E-1D307FAD3846}"/>
            </a:ext>
          </a:extLst>
        </xdr:cNvPr>
        <xdr:cNvSpPr txBox="1"/>
      </xdr:nvSpPr>
      <xdr:spPr>
        <a:xfrm>
          <a:off x="13731484" y="10553089"/>
          <a:ext cx="3525261" cy="365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baseline="0">
              <a:solidFill>
                <a:schemeClr val="tx1">
                  <a:lumMod val="75000"/>
                  <a:lumOff val="25000"/>
                </a:schemeClr>
              </a:solidFill>
              <a:latin typeface="Inter" panose="02000503000000020004" pitchFamily="2" charset="0"/>
              <a:ea typeface="Inter" panose="02000503000000020004" pitchFamily="2" charset="0"/>
              <a:cs typeface="Calibri"/>
            </a:rPr>
            <a:t>Sales and Profit by Category</a:t>
          </a:r>
          <a:endParaRPr lang="id-ID" sz="1600" b="1" i="0" u="none" strike="noStrike">
            <a:solidFill>
              <a:schemeClr val="tx1">
                <a:lumMod val="75000"/>
                <a:lumOff val="25000"/>
              </a:schemeClr>
            </a:solidFill>
            <a:latin typeface="Inter" panose="02000503000000020004" pitchFamily="2" charset="0"/>
            <a:ea typeface="Inter" panose="02000503000000020004" pitchFamily="2" charset="0"/>
            <a:cs typeface="Calibri"/>
          </a:endParaRPr>
        </a:p>
      </xdr:txBody>
    </xdr:sp>
    <xdr:clientData/>
  </xdr:twoCellAnchor>
  <xdr:twoCellAnchor>
    <xdr:from>
      <xdr:col>4</xdr:col>
      <xdr:colOff>72645</xdr:colOff>
      <xdr:row>29</xdr:row>
      <xdr:rowOff>142770</xdr:rowOff>
    </xdr:from>
    <xdr:to>
      <xdr:col>5</xdr:col>
      <xdr:colOff>446690</xdr:colOff>
      <xdr:row>31</xdr:row>
      <xdr:rowOff>52552</xdr:rowOff>
    </xdr:to>
    <xdr:sp macro="" textlink="">
      <xdr:nvSpPr>
        <xdr:cNvPr id="4128" name="TextBox 4127">
          <a:extLst>
            <a:ext uri="{FF2B5EF4-FFF2-40B4-BE49-F238E27FC236}">
              <a16:creationId xmlns:a16="http://schemas.microsoft.com/office/drawing/2014/main" id="{106AB21A-016E-4E76-B15B-CF64698C53B8}"/>
            </a:ext>
          </a:extLst>
        </xdr:cNvPr>
        <xdr:cNvSpPr txBox="1"/>
      </xdr:nvSpPr>
      <xdr:spPr>
        <a:xfrm>
          <a:off x="2490024" y="5476770"/>
          <a:ext cx="978390" cy="277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tx1">
                  <a:lumMod val="75000"/>
                  <a:lumOff val="25000"/>
                </a:schemeClr>
              </a:solidFill>
              <a:latin typeface="Inter" panose="02000503000000020004" pitchFamily="2" charset="0"/>
              <a:ea typeface="Inter" panose="02000503000000020004" pitchFamily="2" charset="0"/>
              <a:cs typeface="Calibri"/>
            </a:rPr>
            <a:t>Filters</a:t>
          </a:r>
          <a:endParaRPr lang="id-ID" sz="1600" b="1" i="0" u="none" strike="noStrike">
            <a:solidFill>
              <a:schemeClr val="tx1">
                <a:lumMod val="75000"/>
                <a:lumOff val="25000"/>
              </a:schemeClr>
            </a:solidFill>
            <a:latin typeface="Inter" panose="02000503000000020004" pitchFamily="2" charset="0"/>
            <a:ea typeface="Inter" panose="02000503000000020004" pitchFamily="2" charset="0"/>
            <a:cs typeface="Calibri"/>
          </a:endParaRPr>
        </a:p>
      </xdr:txBody>
    </xdr:sp>
    <xdr:clientData/>
  </xdr:twoCellAnchor>
  <xdr:twoCellAnchor>
    <xdr:from>
      <xdr:col>3</xdr:col>
      <xdr:colOff>465548</xdr:colOff>
      <xdr:row>9</xdr:row>
      <xdr:rowOff>140737</xdr:rowOff>
    </xdr:from>
    <xdr:to>
      <xdr:col>10</xdr:col>
      <xdr:colOff>511687</xdr:colOff>
      <xdr:row>29</xdr:row>
      <xdr:rowOff>18035</xdr:rowOff>
    </xdr:to>
    <xdr:sp macro="" textlink="">
      <xdr:nvSpPr>
        <xdr:cNvPr id="4130" name="Rectangle: Rounded Corners 4129">
          <a:extLst>
            <a:ext uri="{FF2B5EF4-FFF2-40B4-BE49-F238E27FC236}">
              <a16:creationId xmlns:a16="http://schemas.microsoft.com/office/drawing/2014/main" id="{92C6810C-E05C-443B-98EF-781456E490A8}"/>
            </a:ext>
          </a:extLst>
        </xdr:cNvPr>
        <xdr:cNvSpPr/>
      </xdr:nvSpPr>
      <xdr:spPr>
        <a:xfrm>
          <a:off x="2304858" y="1796116"/>
          <a:ext cx="4337863" cy="3555919"/>
        </a:xfrm>
        <a:prstGeom prst="roundRect">
          <a:avLst>
            <a:gd name="adj" fmla="val 7979"/>
          </a:avLst>
        </a:prstGeom>
        <a:gradFill flip="none" rotWithShape="1">
          <a:gsLst>
            <a:gs pos="0">
              <a:srgbClr val="FFE5E6">
                <a:alpha val="69000"/>
              </a:srgbClr>
            </a:gs>
            <a:gs pos="100000">
              <a:schemeClr val="bg1"/>
            </a:gs>
          </a:gsLst>
          <a:lin ang="2700000" scaled="1"/>
          <a:tileRect/>
        </a:gradFill>
        <a:ln>
          <a:noFill/>
        </a:ln>
        <a:effectLst>
          <a:outerShdw blurRad="190500" dist="190500" dir="2700000" algn="tl" rotWithShape="0">
            <a:schemeClr val="bg1">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4</xdr:col>
      <xdr:colOff>472966</xdr:colOff>
      <xdr:row>11</xdr:row>
      <xdr:rowOff>131379</xdr:rowOff>
    </xdr:from>
    <xdr:to>
      <xdr:col>9</xdr:col>
      <xdr:colOff>595587</xdr:colOff>
      <xdr:row>26</xdr:row>
      <xdr:rowOff>61310</xdr:rowOff>
    </xdr:to>
    <xdr:sp macro="" textlink="">
      <xdr:nvSpPr>
        <xdr:cNvPr id="4131" name="TextBox 4130">
          <a:extLst>
            <a:ext uri="{FF2B5EF4-FFF2-40B4-BE49-F238E27FC236}">
              <a16:creationId xmlns:a16="http://schemas.microsoft.com/office/drawing/2014/main" id="{E9FA9283-39A0-A68E-3556-BB5857CA7DA8}"/>
            </a:ext>
          </a:extLst>
        </xdr:cNvPr>
        <xdr:cNvSpPr txBox="1"/>
      </xdr:nvSpPr>
      <xdr:spPr>
        <a:xfrm>
          <a:off x="2925380" y="2154620"/>
          <a:ext cx="3188138" cy="2688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tx1">
                  <a:lumMod val="65000"/>
                  <a:lumOff val="35000"/>
                </a:schemeClr>
              </a:solidFill>
              <a:latin typeface="Aharoni" panose="02010803020104030203" pitchFamily="2" charset="-79"/>
              <a:ea typeface="Inter" panose="02000503000000020004" pitchFamily="2" charset="0"/>
              <a:cs typeface="Aharoni" panose="02010803020104030203" pitchFamily="2" charset="-79"/>
            </a:rPr>
            <a:t>SALES</a:t>
          </a:r>
          <a:r>
            <a:rPr lang="en-US" sz="3200" b="1" baseline="0">
              <a:solidFill>
                <a:schemeClr val="tx1">
                  <a:lumMod val="65000"/>
                  <a:lumOff val="35000"/>
                </a:schemeClr>
              </a:solidFill>
              <a:latin typeface="Aharoni" panose="02010803020104030203" pitchFamily="2" charset="-79"/>
              <a:ea typeface="Inter" panose="02000503000000020004" pitchFamily="2" charset="0"/>
              <a:cs typeface="Aharoni" panose="02010803020104030203" pitchFamily="2" charset="-79"/>
            </a:rPr>
            <a:t> PERFORMANCE ANALYSIS</a:t>
          </a:r>
          <a:endParaRPr lang="id-ID" sz="3200" b="1">
            <a:solidFill>
              <a:schemeClr val="tx1">
                <a:lumMod val="65000"/>
                <a:lumOff val="35000"/>
              </a:schemeClr>
            </a:solidFill>
            <a:latin typeface="Aharoni" panose="02010803020104030203" pitchFamily="2" charset="-79"/>
            <a:ea typeface="Inter" panose="02000503000000020004" pitchFamily="2" charset="0"/>
            <a:cs typeface="Aharoni" panose="02010803020104030203" pitchFamily="2" charset="-79"/>
          </a:endParaRPr>
        </a:p>
      </xdr:txBody>
    </xdr:sp>
    <xdr:clientData/>
  </xdr:twoCellAnchor>
  <xdr:twoCellAnchor editAs="oneCell">
    <xdr:from>
      <xdr:col>15</xdr:col>
      <xdr:colOff>76200</xdr:colOff>
      <xdr:row>11</xdr:row>
      <xdr:rowOff>152400</xdr:rowOff>
    </xdr:from>
    <xdr:to>
      <xdr:col>16</xdr:col>
      <xdr:colOff>243840</xdr:colOff>
      <xdr:row>16</xdr:row>
      <xdr:rowOff>15240</xdr:rowOff>
    </xdr:to>
    <xdr:pic>
      <xdr:nvPicPr>
        <xdr:cNvPr id="4133" name="Graphic 4132" descr="Money with solid fill">
          <a:extLst>
            <a:ext uri="{FF2B5EF4-FFF2-40B4-BE49-F238E27FC236}">
              <a16:creationId xmlns:a16="http://schemas.microsoft.com/office/drawing/2014/main" id="{3A075DA3-16DF-89E2-D5B8-8B19EA388324}"/>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9220200" y="2164080"/>
          <a:ext cx="777240" cy="777240"/>
        </a:xfrm>
        <a:prstGeom prst="rect">
          <a:avLst/>
        </a:prstGeom>
      </xdr:spPr>
    </xdr:pic>
    <xdr:clientData/>
  </xdr:twoCellAnchor>
  <xdr:twoCellAnchor editAs="oneCell">
    <xdr:from>
      <xdr:col>21</xdr:col>
      <xdr:colOff>30480</xdr:colOff>
      <xdr:row>12</xdr:row>
      <xdr:rowOff>15240</xdr:rowOff>
    </xdr:from>
    <xdr:to>
      <xdr:col>22</xdr:col>
      <xdr:colOff>121920</xdr:colOff>
      <xdr:row>15</xdr:row>
      <xdr:rowOff>106680</xdr:rowOff>
    </xdr:to>
    <xdr:pic>
      <xdr:nvPicPr>
        <xdr:cNvPr id="4135" name="Graphic 4134" descr="Dollar with solid fill">
          <a:extLst>
            <a:ext uri="{FF2B5EF4-FFF2-40B4-BE49-F238E27FC236}">
              <a16:creationId xmlns:a16="http://schemas.microsoft.com/office/drawing/2014/main" id="{CEEC4885-3FD4-51C0-C23C-48C2B8C2E1AE}"/>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2832080" y="2209800"/>
          <a:ext cx="701040" cy="640080"/>
        </a:xfrm>
        <a:prstGeom prst="rect">
          <a:avLst/>
        </a:prstGeom>
      </xdr:spPr>
    </xdr:pic>
    <xdr:clientData/>
  </xdr:twoCellAnchor>
  <xdr:twoCellAnchor editAs="oneCell">
    <xdr:from>
      <xdr:col>32</xdr:col>
      <xdr:colOff>502920</xdr:colOff>
      <xdr:row>11</xdr:row>
      <xdr:rowOff>121920</xdr:rowOff>
    </xdr:from>
    <xdr:to>
      <xdr:col>34</xdr:col>
      <xdr:colOff>91440</xdr:colOff>
      <xdr:row>16</xdr:row>
      <xdr:rowOff>15240</xdr:rowOff>
    </xdr:to>
    <xdr:pic>
      <xdr:nvPicPr>
        <xdr:cNvPr id="4137" name="Graphic 4136" descr="Shopping basket with solid fill">
          <a:extLst>
            <a:ext uri="{FF2B5EF4-FFF2-40B4-BE49-F238E27FC236}">
              <a16:creationId xmlns:a16="http://schemas.microsoft.com/office/drawing/2014/main" id="{D7B24822-27E4-B8F9-A5BF-25A8DF49BC2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20010120" y="2133600"/>
          <a:ext cx="807720" cy="807720"/>
        </a:xfrm>
        <a:prstGeom prst="rect">
          <a:avLst/>
        </a:prstGeom>
      </xdr:spPr>
    </xdr:pic>
    <xdr:clientData/>
  </xdr:twoCellAnchor>
  <xdr:twoCellAnchor editAs="oneCell">
    <xdr:from>
      <xdr:col>27</xdr:col>
      <xdr:colOff>15240</xdr:colOff>
      <xdr:row>11</xdr:row>
      <xdr:rowOff>91440</xdr:rowOff>
    </xdr:from>
    <xdr:to>
      <xdr:col>28</xdr:col>
      <xdr:colOff>198120</xdr:colOff>
      <xdr:row>15</xdr:row>
      <xdr:rowOff>152400</xdr:rowOff>
    </xdr:to>
    <xdr:pic>
      <xdr:nvPicPr>
        <xdr:cNvPr id="4139" name="Graphic 4138" descr="Tally with solid fill">
          <a:extLst>
            <a:ext uri="{FF2B5EF4-FFF2-40B4-BE49-F238E27FC236}">
              <a16:creationId xmlns:a16="http://schemas.microsoft.com/office/drawing/2014/main" id="{E8956591-FDA2-6C82-4E30-14C3A080FEDF}"/>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6474440" y="2103120"/>
          <a:ext cx="792480" cy="7924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7.126314699075" backgroundQuery="1" createdVersion="8" refreshedVersion="8" minRefreshableVersion="3" recordCount="0" supportSubquery="1" supportAdvancedDrill="1" xr:uid="{5B19568D-ED19-4DD9-87D5-A6C90FBD9471}">
  <cacheSource type="external" connectionId="2"/>
  <cacheFields count="3">
    <cacheField name="[Query1].[order_date (Month)].[order_date (Month)]" caption="order_date (Month)" numFmtId="0" hierarchy="25" level="1">
      <sharedItems count="12">
        <s v="Jan"/>
        <s v="Feb"/>
        <s v="Mar"/>
        <s v="Apr"/>
        <s v="May"/>
        <s v="Jun"/>
        <s v="Jul"/>
        <s v="Aug"/>
        <s v="Sep"/>
        <s v="Oct"/>
        <s v="Nov"/>
        <s v="Dec"/>
      </sharedItems>
    </cacheField>
    <cacheField name="[Query1].[order_date (Year)].[order_date (Year)]" caption="order_date (Year)" numFmtId="0" hierarchy="23" level="1">
      <sharedItems count="4">
        <s v="2014"/>
        <s v="2015"/>
        <s v="2016"/>
        <s v="2017"/>
      </sharedItems>
    </cacheField>
    <cacheField name="[Measures].[Sum of sales]" caption="Sum of sales" numFmtId="0" hierarchy="30" level="32767"/>
  </cacheFields>
  <cacheHierarchies count="38">
    <cacheHierarchy uniqueName="[Query1].[order_id]" caption="order_id" attribute="1" defaultMemberUniqueName="[Query1].[order_id].[All]" allUniqueName="[Query1].[order_id].[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2" memberValueDatatype="7" unbalanced="0"/>
    <cacheHierarchy uniqueName="[Query1].[ship_date]" caption="ship_date" attribute="1" time="1" defaultMemberUniqueName="[Query1].[ship_date].[All]" allUniqueName="[Query1].[ship_date].[All]" dimensionUniqueName="[Query1]" displayFolder="" count="0" memberValueDatatype="7" unbalanced="0"/>
    <cacheHierarchy uniqueName="[Query1].[ship_mode]" caption="ship_mode" attribute="1" defaultMemberUniqueName="[Query1].[ship_mode].[All]" allUniqueName="[Query1].[ship_mode].[All]" dimensionUniqueName="[Query1]" displayFolder="" count="0" memberValueDatatype="130" unbalanced="0"/>
    <cacheHierarchy uniqueName="[Query1].[customer_id]" caption="customer_id" attribute="1" defaultMemberUniqueName="[Query1].[customer_id].[All]" allUniqueName="[Query1].[customer_id].[All]" dimensionUniqueName="[Query1]" displayFolder="" count="0" memberValueDatatype="130" unbalanced="0"/>
    <cacheHierarchy uniqueName="[Query1].[customer_name]" caption="customer_name" attribute="1" defaultMemberUniqueName="[Query1].[customer_name].[All]" allUniqueName="[Query1].[customer_name].[All]" dimensionUniqueName="[Query1]" displayFolder="" count="0" memberValueDatatype="130" unbalanced="0"/>
    <cacheHierarchy uniqueName="[Query1].[segment]" caption="segment" attribute="1" defaultMemberUniqueName="[Query1].[segment].[All]" allUniqueName="[Query1].[segment].[All]" dimensionUniqueName="[Query1]" displayFolder="" count="0" memberValueDatatype="130" unbalanced="0"/>
    <cacheHierarchy uniqueName="[Query1].[country]" caption="country" attribute="1" defaultMemberUniqueName="[Query1].[country].[All]" allUniqueName="[Query1].[country].[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postal_code]" caption="postal_code" attribute="1" defaultMemberUniqueName="[Query1].[postal_code].[All]" allUniqueName="[Query1].[postal_code].[All]" dimensionUniqueName="[Query1]" displayFolder="" count="0" memberValueDatatype="130" unbalanced="0"/>
    <cacheHierarchy uniqueName="[Query1].[region]" caption="region" attribute="1" defaultMemberUniqueName="[Query1].[region].[All]" allUniqueName="[Query1].[region].[All]" dimensionUniqueName="[Query1]" displayFolder="" count="0" memberValueDatatype="130" unbalanced="0"/>
    <cacheHierarchy uniqueName="[Query1].[product_id]" caption="product_id" attribute="1" defaultMemberUniqueName="[Query1].[product_id].[All]" allUniqueName="[Query1].[product_id].[All]" dimensionUniqueName="[Query1]" displayFolder="" count="0" memberValueDatatype="130" unbalanced="0"/>
    <cacheHierarchy uniqueName="[Query1].[category]" caption="category" attribute="1" defaultMemberUniqueName="[Query1].[category].[All]" allUniqueName="[Query1].[category].[All]" dimensionUniqueName="[Query1]" displayFolder="" count="0" memberValueDatatype="130" unbalanced="0"/>
    <cacheHierarchy uniqueName="[Query1].[sub_category]" caption="sub_category" attribute="1" defaultMemberUniqueName="[Query1].[sub_category].[All]" allUniqueName="[Query1].[sub_category].[All]" dimensionUniqueName="[Query1]" displayFolder="" count="0" memberValueDatatype="130"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sales]" caption="sales" attribute="1" defaultMemberUniqueName="[Query1].[sales].[All]" allUniqueName="[Query1].[sales].[All]" dimensionUniqueName="[Query1]" displayFolder="" count="0" memberValueDatatype="5" unbalanced="0"/>
    <cacheHierarchy uniqueName="[Query1].[quantity]" caption="quantity" attribute="1" defaultMemberUniqueName="[Query1].[quantity].[All]" allUniqueName="[Query1].[quantity].[All]" dimensionUniqueName="[Query1]" displayFolder="" count="0" memberValueDatatype="20" unbalanced="0"/>
    <cacheHierarchy uniqueName="[Query1].[discount]" caption="discount" attribute="1" defaultMemberUniqueName="[Query1].[discount].[All]" allUniqueName="[Query1].[discount].[All]" dimensionUniqueName="[Query1]" displayFolder="" count="0" memberValueDatatype="20" unbalanced="0"/>
    <cacheHierarchy uniqueName="[Query1].[profit]" caption="profit" attribute="1" defaultMemberUniqueName="[Query1].[profit].[All]" allUniqueName="[Query1].[profit].[All]" dimensionUniqueName="[Query1]" displayFolder="" count="0" memberValueDatatype="5" unbalanced="0"/>
    <cacheHierarchy uniqueName="[Query1].[ship_date (Year)]" caption="ship_date (Year)" attribute="1" defaultMemberUniqueName="[Query1].[ship_date (Year)].[All]" allUniqueName="[Query1].[ship_date (Year)].[All]" dimensionUniqueName="[Query1]" displayFolder="" count="0" memberValueDatatype="130" unbalanced="0"/>
    <cacheHierarchy uniqueName="[Query1].[ship_date (Quarter)]" caption="ship_date (Quarter)" attribute="1" defaultMemberUniqueName="[Query1].[ship_date (Quarter)].[All]" allUniqueName="[Query1].[ship_date (Quarter)].[All]" dimensionUniqueName="[Query1]" displayFolder="" count="0" memberValueDatatype="130" unbalanced="0"/>
    <cacheHierarchy uniqueName="[Query1].[ship_date (Month)]" caption="ship_date (Month)" attribute="1" defaultMemberUniqueName="[Query1].[ship_date (Month)].[All]" allUniqueName="[Query1].[ship_date (Month)].[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2" memberValueDatatype="130" unbalanced="0">
      <fieldsUsage count="2">
        <fieldUsage x="-1"/>
        <fieldUsage x="1"/>
      </fieldsUsage>
    </cacheHierarchy>
    <cacheHierarchy uniqueName="[Query1].[order_date (Quarter)]" caption="order_date (Quarter)" attribute="1" defaultMemberUniqueName="[Query1].[order_date (Quarter)].[All]" allUniqueName="[Query1].[order_date (Quarter)].[All]" dimensionUniqueName="[Query1]" displayFolder="" count="2" memberValueDatatype="130" unbalanced="0"/>
    <cacheHierarchy uniqueName="[Query1].[order_date (Month)]" caption="order_date (Month)" attribute="1" defaultMemberUniqueName="[Query1].[order_date (Month)].[All]" allUniqueName="[Query1].[order_date (Month)].[All]" dimensionUniqueName="[Query1]" displayFolder="" count="2" memberValueDatatype="130" unbalanced="0">
      <fieldsUsage count="2">
        <fieldUsage x="-1"/>
        <fieldUsage x="0"/>
      </fieldsUsage>
    </cacheHierarchy>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ship_date (Month Index)]" caption="ship_date (Month Index)" attribute="1" defaultMemberUniqueName="[Query1].[ship_date (Month Index)].[All]" allUniqueName="[Query1].[ship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sales]" caption="Sum of sales" measure="1" displayFolder="" measureGroup="Query1"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Query1"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Query1"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Query1" count="0" hidden="1">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Query1"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Query1" count="0" hidden="1">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Query1" count="0" hidden="1">
      <extLst>
        <ext xmlns:x15="http://schemas.microsoft.com/office/spreadsheetml/2010/11/main" uri="{B97F6D7D-B522-45F9-BDA1-12C45D357490}">
          <x15:cacheHierarchy aggregatedColumn="4"/>
        </ext>
      </extLst>
    </cacheHierarchy>
    <cacheHierarchy uniqueName="[Measures].[Distinct Count of customer_id]" caption="Distinct Count of customer_id" measure="1" displayFolder="" measureGroup="Query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7.894940509257" backgroundQuery="1" createdVersion="8" refreshedVersion="8" minRefreshableVersion="3" recordCount="0" supportSubquery="1" supportAdvancedDrill="1" xr:uid="{8649F8C4-3B9F-4746-AFA9-BED439F3608D}">
  <cacheSource type="external" connectionId="2"/>
  <cacheFields count="4">
    <cacheField name="[Measures].[Sum of sales]" caption="Sum of sales" numFmtId="0" hierarchy="30" level="32767"/>
    <cacheField name="[Query1].[region].[region]" caption="region" numFmtId="0" hierarchy="11" level="1">
      <sharedItems count="4">
        <s v="Central"/>
        <s v="East"/>
        <s v="South"/>
        <s v="West"/>
      </sharedItems>
    </cacheField>
    <cacheField name="[Query1].[state].[state]" caption="state" numFmtId="0" hierarchy="9" level="1">
      <sharedItems count="41">
        <s v="Illinois"/>
        <s v="Indiana"/>
        <s v="Iowa"/>
        <s v="Kansas"/>
        <s v="Michigan"/>
        <s v="Minnesota"/>
        <s v="Missouri"/>
        <s v="Nebraska"/>
        <s v="Oklahoma"/>
        <s v="South Dakota"/>
        <s v="Texas"/>
        <s v="Wisconsin"/>
        <s v="Connecticut"/>
        <s v="Delaware"/>
        <s v="District of Columbia"/>
        <s v="Maryland"/>
        <s v="Massachusetts"/>
        <s v="New Hampshire"/>
        <s v="New Jersey"/>
        <s v="New York"/>
        <s v="Ohio"/>
        <s v="Pennsylvania"/>
        <s v="Rhode Island"/>
        <s v="Alabama"/>
        <s v="Arkansas"/>
        <s v="Florida"/>
        <s v="Georgia"/>
        <s v="Kentucky"/>
        <s v="Louisiana"/>
        <s v="Mississippi"/>
        <s v="North Carolina"/>
        <s v="Tennessee"/>
        <s v="Virginia"/>
        <s v="Arizona"/>
        <s v="California"/>
        <s v="Colorado"/>
        <s v="Nevada"/>
        <s v="New Mexico"/>
        <s v="Oregon"/>
        <s v="Utah"/>
        <s v="Washington"/>
      </sharedItems>
    </cacheField>
    <cacheField name="[Query1].[segment].[segment]" caption="segment" numFmtId="0" hierarchy="6" level="1">
      <sharedItems containsSemiMixedTypes="0" containsNonDate="0" containsString="0"/>
    </cacheField>
  </cacheFields>
  <cacheHierarchies count="38">
    <cacheHierarchy uniqueName="[Query1].[order_id]" caption="order_id" attribute="1" defaultMemberUniqueName="[Query1].[order_id].[All]" allUniqueName="[Query1].[order_id].[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ship_date]" caption="ship_date" attribute="1" time="1" defaultMemberUniqueName="[Query1].[ship_date].[All]" allUniqueName="[Query1].[ship_date].[All]" dimensionUniqueName="[Query1]" displayFolder="" count="0" memberValueDatatype="7" unbalanced="0"/>
    <cacheHierarchy uniqueName="[Query1].[ship_mode]" caption="ship_mode" attribute="1" defaultMemberUniqueName="[Query1].[ship_mode].[All]" allUniqueName="[Query1].[ship_mode].[All]" dimensionUniqueName="[Query1]" displayFolder="" count="0" memberValueDatatype="130" unbalanced="0"/>
    <cacheHierarchy uniqueName="[Query1].[customer_id]" caption="customer_id" attribute="1" defaultMemberUniqueName="[Query1].[customer_id].[All]" allUniqueName="[Query1].[customer_id].[All]" dimensionUniqueName="[Query1]" displayFolder="" count="0" memberValueDatatype="130" unbalanced="0"/>
    <cacheHierarchy uniqueName="[Query1].[customer_name]" caption="customer_name" attribute="1" defaultMemberUniqueName="[Query1].[customer_name].[All]" allUniqueName="[Query1].[customer_name].[All]" dimensionUniqueName="[Query1]" displayFolder="" count="0" memberValueDatatype="130" unbalanced="0"/>
    <cacheHierarchy uniqueName="[Query1].[segment]" caption="segment" attribute="1" defaultMemberUniqueName="[Query1].[segment].[All]" allUniqueName="[Query1].[segment].[All]" dimensionUniqueName="[Query1]" displayFolder="" count="2" memberValueDatatype="130" unbalanced="0">
      <fieldsUsage count="2">
        <fieldUsage x="-1"/>
        <fieldUsage x="3"/>
      </fieldsUsage>
    </cacheHierarchy>
    <cacheHierarchy uniqueName="[Query1].[country]" caption="country" attribute="1" defaultMemberUniqueName="[Query1].[country].[All]" allUniqueName="[Query1].[country].[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2" memberValueDatatype="130" unbalanced="0">
      <fieldsUsage count="2">
        <fieldUsage x="-1"/>
        <fieldUsage x="2"/>
      </fieldsUsage>
    </cacheHierarchy>
    <cacheHierarchy uniqueName="[Query1].[postal_code]" caption="postal_code" attribute="1" defaultMemberUniqueName="[Query1].[postal_code].[All]" allUniqueName="[Query1].[postal_code].[All]" dimensionUniqueName="[Query1]" displayFolder="" count="0" memberValueDatatype="130" unbalanced="0"/>
    <cacheHierarchy uniqueName="[Query1].[region]" caption="region" attribute="1" defaultMemberUniqueName="[Query1].[region].[All]" allUniqueName="[Query1].[region].[All]" dimensionUniqueName="[Query1]" displayFolder="" count="2" memberValueDatatype="130" unbalanced="0">
      <fieldsUsage count="2">
        <fieldUsage x="-1"/>
        <fieldUsage x="1"/>
      </fieldsUsage>
    </cacheHierarchy>
    <cacheHierarchy uniqueName="[Query1].[product_id]" caption="product_id" attribute="1" defaultMemberUniqueName="[Query1].[product_id].[All]" allUniqueName="[Query1].[product_id].[All]" dimensionUniqueName="[Query1]" displayFolder="" count="0" memberValueDatatype="130" unbalanced="0"/>
    <cacheHierarchy uniqueName="[Query1].[category]" caption="category" attribute="1" defaultMemberUniqueName="[Query1].[category].[All]" allUniqueName="[Query1].[category].[All]" dimensionUniqueName="[Query1]" displayFolder="" count="0" memberValueDatatype="130" unbalanced="0"/>
    <cacheHierarchy uniqueName="[Query1].[sub_category]" caption="sub_category" attribute="1" defaultMemberUniqueName="[Query1].[sub_category].[All]" allUniqueName="[Query1].[sub_category].[All]" dimensionUniqueName="[Query1]" displayFolder="" count="0" memberValueDatatype="130"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sales]" caption="sales" attribute="1" defaultMemberUniqueName="[Query1].[sales].[All]" allUniqueName="[Query1].[sales].[All]" dimensionUniqueName="[Query1]" displayFolder="" count="0" memberValueDatatype="5" unbalanced="0"/>
    <cacheHierarchy uniqueName="[Query1].[quantity]" caption="quantity" attribute="1" defaultMemberUniqueName="[Query1].[quantity].[All]" allUniqueName="[Query1].[quantity].[All]" dimensionUniqueName="[Query1]" displayFolder="" count="0" memberValueDatatype="20" unbalanced="0"/>
    <cacheHierarchy uniqueName="[Query1].[discount]" caption="discount" attribute="1" defaultMemberUniqueName="[Query1].[discount].[All]" allUniqueName="[Query1].[discount].[All]" dimensionUniqueName="[Query1]" displayFolder="" count="0" memberValueDatatype="20" unbalanced="0"/>
    <cacheHierarchy uniqueName="[Query1].[profit]" caption="profit" attribute="1" defaultMemberUniqueName="[Query1].[profit].[All]" allUniqueName="[Query1].[profit].[All]" dimensionUniqueName="[Query1]" displayFolder="" count="0" memberValueDatatype="5" unbalanced="0"/>
    <cacheHierarchy uniqueName="[Query1].[ship_date (Year)]" caption="ship_date (Year)" attribute="1" defaultMemberUniqueName="[Query1].[ship_date (Year)].[All]" allUniqueName="[Query1].[ship_date (Year)].[All]" dimensionUniqueName="[Query1]" displayFolder="" count="0" memberValueDatatype="130" unbalanced="0"/>
    <cacheHierarchy uniqueName="[Query1].[ship_date (Quarter)]" caption="ship_date (Quarter)" attribute="1" defaultMemberUniqueName="[Query1].[ship_date (Quarter)].[All]" allUniqueName="[Query1].[ship_date (Quarter)].[All]" dimensionUniqueName="[Query1]" displayFolder="" count="0" memberValueDatatype="130" unbalanced="0"/>
    <cacheHierarchy uniqueName="[Query1].[ship_date (Month)]" caption="ship_date (Month)" attribute="1" defaultMemberUniqueName="[Query1].[ship_date (Month)].[All]" allUniqueName="[Query1].[ship_date (Month)].[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2"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2"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ship_date (Month Index)]" caption="ship_date (Month Index)" attribute="1" defaultMemberUniqueName="[Query1].[ship_date (Month Index)].[All]" allUniqueName="[Query1].[ship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sales]" caption="Sum of sales" measure="1" displayFolder="" measureGroup="Query1"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Query1"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Query1"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Query1" count="0" hidden="1">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Query1"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Query1" count="0" hidden="1">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Query1" count="0" hidden="1">
      <extLst>
        <ext xmlns:x15="http://schemas.microsoft.com/office/spreadsheetml/2010/11/main" uri="{B97F6D7D-B522-45F9-BDA1-12C45D357490}">
          <x15:cacheHierarchy aggregatedColumn="4"/>
        </ext>
      </extLst>
    </cacheHierarchy>
    <cacheHierarchy uniqueName="[Measures].[Distinct Count of customer_id]" caption="Distinct Count of customer_id" measure="1" displayFolder="" measureGroup="Query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7.894941087965" backgroundQuery="1" createdVersion="8" refreshedVersion="8" minRefreshableVersion="3" recordCount="0" supportSubquery="1" supportAdvancedDrill="1" xr:uid="{AF06DC65-2A69-499F-9AE3-495E2C59988B}">
  <cacheSource type="external" connectionId="2"/>
  <cacheFields count="3">
    <cacheField name="[Query1].[ship_mode].[ship_mode]" caption="ship_mode" numFmtId="0" hierarchy="3" level="1">
      <sharedItems count="4">
        <s v="First Class"/>
        <s v="Same Day"/>
        <s v="Second Class"/>
        <s v="Standard Class"/>
      </sharedItems>
    </cacheField>
    <cacheField name="[Measures].[Sum of profit]" caption="Sum of profit" numFmtId="0" hierarchy="31" level="32767"/>
    <cacheField name="[Query1].[segment].[segment]" caption="segment" numFmtId="0" hierarchy="6" level="1">
      <sharedItems containsSemiMixedTypes="0" containsNonDate="0" containsString="0"/>
    </cacheField>
  </cacheFields>
  <cacheHierarchies count="38">
    <cacheHierarchy uniqueName="[Query1].[order_id]" caption="order_id" attribute="1" defaultMemberUniqueName="[Query1].[order_id].[All]" allUniqueName="[Query1].[order_id].[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ship_date]" caption="ship_date" attribute="1" time="1" defaultMemberUniqueName="[Query1].[ship_date].[All]" allUniqueName="[Query1].[ship_date].[All]" dimensionUniqueName="[Query1]" displayFolder="" count="0" memberValueDatatype="7" unbalanced="0"/>
    <cacheHierarchy uniqueName="[Query1].[ship_mode]" caption="ship_mode" attribute="1" defaultMemberUniqueName="[Query1].[ship_mode].[All]" allUniqueName="[Query1].[ship_mode].[All]" dimensionUniqueName="[Query1]" displayFolder="" count="2" memberValueDatatype="130" unbalanced="0">
      <fieldsUsage count="2">
        <fieldUsage x="-1"/>
        <fieldUsage x="0"/>
      </fieldsUsage>
    </cacheHierarchy>
    <cacheHierarchy uniqueName="[Query1].[customer_id]" caption="customer_id" attribute="1" defaultMemberUniqueName="[Query1].[customer_id].[All]" allUniqueName="[Query1].[customer_id].[All]" dimensionUniqueName="[Query1]" displayFolder="" count="0" memberValueDatatype="130" unbalanced="0"/>
    <cacheHierarchy uniqueName="[Query1].[customer_name]" caption="customer_name" attribute="1" defaultMemberUniqueName="[Query1].[customer_name].[All]" allUniqueName="[Query1].[customer_name].[All]" dimensionUniqueName="[Query1]" displayFolder="" count="0" memberValueDatatype="130" unbalanced="0"/>
    <cacheHierarchy uniqueName="[Query1].[segment]" caption="segment" attribute="1" defaultMemberUniqueName="[Query1].[segment].[All]" allUniqueName="[Query1].[segment].[All]" dimensionUniqueName="[Query1]" displayFolder="" count="2" memberValueDatatype="130" unbalanced="0">
      <fieldsUsage count="2">
        <fieldUsage x="-1"/>
        <fieldUsage x="2"/>
      </fieldsUsage>
    </cacheHierarchy>
    <cacheHierarchy uniqueName="[Query1].[country]" caption="country" attribute="1" defaultMemberUniqueName="[Query1].[country].[All]" allUniqueName="[Query1].[country].[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postal_code]" caption="postal_code" attribute="1" defaultMemberUniqueName="[Query1].[postal_code].[All]" allUniqueName="[Query1].[postal_code].[All]" dimensionUniqueName="[Query1]" displayFolder="" count="0" memberValueDatatype="130" unbalanced="0"/>
    <cacheHierarchy uniqueName="[Query1].[region]" caption="region" attribute="1" defaultMemberUniqueName="[Query1].[region].[All]" allUniqueName="[Query1].[region].[All]" dimensionUniqueName="[Query1]" displayFolder="" count="2" memberValueDatatype="130" unbalanced="0"/>
    <cacheHierarchy uniqueName="[Query1].[product_id]" caption="product_id" attribute="1" defaultMemberUniqueName="[Query1].[product_id].[All]" allUniqueName="[Query1].[product_id].[All]" dimensionUniqueName="[Query1]" displayFolder="" count="0" memberValueDatatype="130" unbalanced="0"/>
    <cacheHierarchy uniqueName="[Query1].[category]" caption="category" attribute="1" defaultMemberUniqueName="[Query1].[category].[All]" allUniqueName="[Query1].[category].[All]" dimensionUniqueName="[Query1]" displayFolder="" count="0" memberValueDatatype="130" unbalanced="0"/>
    <cacheHierarchy uniqueName="[Query1].[sub_category]" caption="sub_category" attribute="1" defaultMemberUniqueName="[Query1].[sub_category].[All]" allUniqueName="[Query1].[sub_category].[All]" dimensionUniqueName="[Query1]" displayFolder="" count="0" memberValueDatatype="130"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sales]" caption="sales" attribute="1" defaultMemberUniqueName="[Query1].[sales].[All]" allUniqueName="[Query1].[sales].[All]" dimensionUniqueName="[Query1]" displayFolder="" count="0" memberValueDatatype="5" unbalanced="0"/>
    <cacheHierarchy uniqueName="[Query1].[quantity]" caption="quantity" attribute="1" defaultMemberUniqueName="[Query1].[quantity].[All]" allUniqueName="[Query1].[quantity].[All]" dimensionUniqueName="[Query1]" displayFolder="" count="0" memberValueDatatype="20" unbalanced="0"/>
    <cacheHierarchy uniqueName="[Query1].[discount]" caption="discount" attribute="1" defaultMemberUniqueName="[Query1].[discount].[All]" allUniqueName="[Query1].[discount].[All]" dimensionUniqueName="[Query1]" displayFolder="" count="0" memberValueDatatype="20" unbalanced="0"/>
    <cacheHierarchy uniqueName="[Query1].[profit]" caption="profit" attribute="1" defaultMemberUniqueName="[Query1].[profit].[All]" allUniqueName="[Query1].[profit].[All]" dimensionUniqueName="[Query1]" displayFolder="" count="0" memberValueDatatype="5" unbalanced="0"/>
    <cacheHierarchy uniqueName="[Query1].[ship_date (Year)]" caption="ship_date (Year)" attribute="1" defaultMemberUniqueName="[Query1].[ship_date (Year)].[All]" allUniqueName="[Query1].[ship_date (Year)].[All]" dimensionUniqueName="[Query1]" displayFolder="" count="0" memberValueDatatype="130" unbalanced="0"/>
    <cacheHierarchy uniqueName="[Query1].[ship_date (Quarter)]" caption="ship_date (Quarter)" attribute="1" defaultMemberUniqueName="[Query1].[ship_date (Quarter)].[All]" allUniqueName="[Query1].[ship_date (Quarter)].[All]" dimensionUniqueName="[Query1]" displayFolder="" count="0" memberValueDatatype="130" unbalanced="0"/>
    <cacheHierarchy uniqueName="[Query1].[ship_date (Month)]" caption="ship_date (Month)" attribute="1" defaultMemberUniqueName="[Query1].[ship_date (Month)].[All]" allUniqueName="[Query1].[ship_date (Month)].[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2"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2"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ship_date (Month Index)]" caption="ship_date (Month Index)" attribute="1" defaultMemberUniqueName="[Query1].[ship_date (Month Index)].[All]" allUniqueName="[Query1].[ship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sales]" caption="Sum of sales" measure="1" displayFolder="" measureGroup="Query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Query1"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quantity]" caption="Sum of quantity" measure="1" displayFolder="" measureGroup="Query1"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Query1" count="0" hidden="1">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Query1"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Query1" count="0" hidden="1">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Query1" count="0" hidden="1">
      <extLst>
        <ext xmlns:x15="http://schemas.microsoft.com/office/spreadsheetml/2010/11/main" uri="{B97F6D7D-B522-45F9-BDA1-12C45D357490}">
          <x15:cacheHierarchy aggregatedColumn="4"/>
        </ext>
      </extLst>
    </cacheHierarchy>
    <cacheHierarchy uniqueName="[Measures].[Distinct Count of customer_id]" caption="Distinct Count of customer_id" measure="1" displayFolder="" measureGroup="Query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7.894941550927" backgroundQuery="1" createdVersion="8" refreshedVersion="8" minRefreshableVersion="3" recordCount="0" supportSubquery="1" supportAdvancedDrill="1" xr:uid="{24E092AE-CE5D-4C7D-A1B8-DC5CD7734993}">
  <cacheSource type="external" connectionId="2"/>
  <cacheFields count="3">
    <cacheField name="[Query1].[ship_mode].[ship_mode]" caption="ship_mode" numFmtId="0" hierarchy="3" level="1">
      <sharedItems count="4">
        <s v="First Class"/>
        <s v="Same Day"/>
        <s v="Second Class"/>
        <s v="Standard Class"/>
      </sharedItems>
    </cacheField>
    <cacheField name="[Measures].[Sum of quantity]" caption="Sum of quantity" numFmtId="0" hierarchy="32" level="32767"/>
    <cacheField name="[Query1].[segment].[segment]" caption="segment" numFmtId="0" hierarchy="6" level="1">
      <sharedItems containsSemiMixedTypes="0" containsNonDate="0" containsString="0"/>
    </cacheField>
  </cacheFields>
  <cacheHierarchies count="38">
    <cacheHierarchy uniqueName="[Query1].[order_id]" caption="order_id" attribute="1" defaultMemberUniqueName="[Query1].[order_id].[All]" allUniqueName="[Query1].[order_id].[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ship_date]" caption="ship_date" attribute="1" time="1" defaultMemberUniqueName="[Query1].[ship_date].[All]" allUniqueName="[Query1].[ship_date].[All]" dimensionUniqueName="[Query1]" displayFolder="" count="0" memberValueDatatype="7" unbalanced="0"/>
    <cacheHierarchy uniqueName="[Query1].[ship_mode]" caption="ship_mode" attribute="1" defaultMemberUniqueName="[Query1].[ship_mode].[All]" allUniqueName="[Query1].[ship_mode].[All]" dimensionUniqueName="[Query1]" displayFolder="" count="2" memberValueDatatype="130" unbalanced="0">
      <fieldsUsage count="2">
        <fieldUsage x="-1"/>
        <fieldUsage x="0"/>
      </fieldsUsage>
    </cacheHierarchy>
    <cacheHierarchy uniqueName="[Query1].[customer_id]" caption="customer_id" attribute="1" defaultMemberUniqueName="[Query1].[customer_id].[All]" allUniqueName="[Query1].[customer_id].[All]" dimensionUniqueName="[Query1]" displayFolder="" count="0" memberValueDatatype="130" unbalanced="0"/>
    <cacheHierarchy uniqueName="[Query1].[customer_name]" caption="customer_name" attribute="1" defaultMemberUniqueName="[Query1].[customer_name].[All]" allUniqueName="[Query1].[customer_name].[All]" dimensionUniqueName="[Query1]" displayFolder="" count="0" memberValueDatatype="130" unbalanced="0"/>
    <cacheHierarchy uniqueName="[Query1].[segment]" caption="segment" attribute="1" defaultMemberUniqueName="[Query1].[segment].[All]" allUniqueName="[Query1].[segment].[All]" dimensionUniqueName="[Query1]" displayFolder="" count="2" memberValueDatatype="130" unbalanced="0">
      <fieldsUsage count="2">
        <fieldUsage x="-1"/>
        <fieldUsage x="2"/>
      </fieldsUsage>
    </cacheHierarchy>
    <cacheHierarchy uniqueName="[Query1].[country]" caption="country" attribute="1" defaultMemberUniqueName="[Query1].[country].[All]" allUniqueName="[Query1].[country].[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postal_code]" caption="postal_code" attribute="1" defaultMemberUniqueName="[Query1].[postal_code].[All]" allUniqueName="[Query1].[postal_code].[All]" dimensionUniqueName="[Query1]" displayFolder="" count="0" memberValueDatatype="130" unbalanced="0"/>
    <cacheHierarchy uniqueName="[Query1].[region]" caption="region" attribute="1" defaultMemberUniqueName="[Query1].[region].[All]" allUniqueName="[Query1].[region].[All]" dimensionUniqueName="[Query1]" displayFolder="" count="2" memberValueDatatype="130" unbalanced="0"/>
    <cacheHierarchy uniqueName="[Query1].[product_id]" caption="product_id" attribute="1" defaultMemberUniqueName="[Query1].[product_id].[All]" allUniqueName="[Query1].[product_id].[All]" dimensionUniqueName="[Query1]" displayFolder="" count="0" memberValueDatatype="130" unbalanced="0"/>
    <cacheHierarchy uniqueName="[Query1].[category]" caption="category" attribute="1" defaultMemberUniqueName="[Query1].[category].[All]" allUniqueName="[Query1].[category].[All]" dimensionUniqueName="[Query1]" displayFolder="" count="0" memberValueDatatype="130" unbalanced="0"/>
    <cacheHierarchy uniqueName="[Query1].[sub_category]" caption="sub_category" attribute="1" defaultMemberUniqueName="[Query1].[sub_category].[All]" allUniqueName="[Query1].[sub_category].[All]" dimensionUniqueName="[Query1]" displayFolder="" count="0" memberValueDatatype="130"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sales]" caption="sales" attribute="1" defaultMemberUniqueName="[Query1].[sales].[All]" allUniqueName="[Query1].[sales].[All]" dimensionUniqueName="[Query1]" displayFolder="" count="0" memberValueDatatype="5" unbalanced="0"/>
    <cacheHierarchy uniqueName="[Query1].[quantity]" caption="quantity" attribute="1" defaultMemberUniqueName="[Query1].[quantity].[All]" allUniqueName="[Query1].[quantity].[All]" dimensionUniqueName="[Query1]" displayFolder="" count="0" memberValueDatatype="20" unbalanced="0"/>
    <cacheHierarchy uniqueName="[Query1].[discount]" caption="discount" attribute="1" defaultMemberUniqueName="[Query1].[discount].[All]" allUniqueName="[Query1].[discount].[All]" dimensionUniqueName="[Query1]" displayFolder="" count="0" memberValueDatatype="20" unbalanced="0"/>
    <cacheHierarchy uniqueName="[Query1].[profit]" caption="profit" attribute="1" defaultMemberUniqueName="[Query1].[profit].[All]" allUniqueName="[Query1].[profit].[All]" dimensionUniqueName="[Query1]" displayFolder="" count="0" memberValueDatatype="5" unbalanced="0"/>
    <cacheHierarchy uniqueName="[Query1].[ship_date (Year)]" caption="ship_date (Year)" attribute="1" defaultMemberUniqueName="[Query1].[ship_date (Year)].[All]" allUniqueName="[Query1].[ship_date (Year)].[All]" dimensionUniqueName="[Query1]" displayFolder="" count="0" memberValueDatatype="130" unbalanced="0"/>
    <cacheHierarchy uniqueName="[Query1].[ship_date (Quarter)]" caption="ship_date (Quarter)" attribute="1" defaultMemberUniqueName="[Query1].[ship_date (Quarter)].[All]" allUniqueName="[Query1].[ship_date (Quarter)].[All]" dimensionUniqueName="[Query1]" displayFolder="" count="0" memberValueDatatype="130" unbalanced="0"/>
    <cacheHierarchy uniqueName="[Query1].[ship_date (Month)]" caption="ship_date (Month)" attribute="1" defaultMemberUniqueName="[Query1].[ship_date (Month)].[All]" allUniqueName="[Query1].[ship_date (Month)].[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2"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2"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ship_date (Month Index)]" caption="ship_date (Month Index)" attribute="1" defaultMemberUniqueName="[Query1].[ship_date (Month Index)].[All]" allUniqueName="[Query1].[ship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sales]" caption="Sum of sales" measure="1" displayFolder="" measureGroup="Query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Query1"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Query1"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Query1" count="0" hidden="1">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Query1"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Query1" count="0" hidden="1">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Query1" count="0" hidden="1">
      <extLst>
        <ext xmlns:x15="http://schemas.microsoft.com/office/spreadsheetml/2010/11/main" uri="{B97F6D7D-B522-45F9-BDA1-12C45D357490}">
          <x15:cacheHierarchy aggregatedColumn="4"/>
        </ext>
      </extLst>
    </cacheHierarchy>
    <cacheHierarchy uniqueName="[Measures].[Distinct Count of customer_id]" caption="Distinct Count of customer_id" measure="1" displayFolder="" measureGroup="Query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7.894942129627" backgroundQuery="1" createdVersion="8" refreshedVersion="8" minRefreshableVersion="3" recordCount="0" supportSubquery="1" supportAdvancedDrill="1" xr:uid="{FBD7346E-B86B-420A-95B7-31380B4C4F44}">
  <cacheSource type="external" connectionId="2"/>
  <cacheFields count="3">
    <cacheField name="[Query1].[region].[region]" caption="region" numFmtId="0" hierarchy="11" level="1">
      <sharedItems count="4">
        <s v="Central"/>
        <s v="East"/>
        <s v="South"/>
        <s v="West"/>
      </sharedItems>
    </cacheField>
    <cacheField name="[Measures].[Sum of profit]" caption="Sum of profit" numFmtId="0" hierarchy="31" level="32767"/>
    <cacheField name="[Query1].[segment].[segment]" caption="segment" numFmtId="0" hierarchy="6" level="1">
      <sharedItems containsSemiMixedTypes="0" containsNonDate="0" containsString="0"/>
    </cacheField>
  </cacheFields>
  <cacheHierarchies count="38">
    <cacheHierarchy uniqueName="[Query1].[order_id]" caption="order_id" attribute="1" defaultMemberUniqueName="[Query1].[order_id].[All]" allUniqueName="[Query1].[order_id].[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ship_date]" caption="ship_date" attribute="1" time="1" defaultMemberUniqueName="[Query1].[ship_date].[All]" allUniqueName="[Query1].[ship_date].[All]" dimensionUniqueName="[Query1]" displayFolder="" count="0" memberValueDatatype="7" unbalanced="0"/>
    <cacheHierarchy uniqueName="[Query1].[ship_mode]" caption="ship_mode" attribute="1" defaultMemberUniqueName="[Query1].[ship_mode].[All]" allUniqueName="[Query1].[ship_mode].[All]" dimensionUniqueName="[Query1]" displayFolder="" count="0" memberValueDatatype="130" unbalanced="0"/>
    <cacheHierarchy uniqueName="[Query1].[customer_id]" caption="customer_id" attribute="1" defaultMemberUniqueName="[Query1].[customer_id].[All]" allUniqueName="[Query1].[customer_id].[All]" dimensionUniqueName="[Query1]" displayFolder="" count="0" memberValueDatatype="130" unbalanced="0"/>
    <cacheHierarchy uniqueName="[Query1].[customer_name]" caption="customer_name" attribute="1" defaultMemberUniqueName="[Query1].[customer_name].[All]" allUniqueName="[Query1].[customer_name].[All]" dimensionUniqueName="[Query1]" displayFolder="" count="0" memberValueDatatype="130" unbalanced="0"/>
    <cacheHierarchy uniqueName="[Query1].[segment]" caption="segment" attribute="1" defaultMemberUniqueName="[Query1].[segment].[All]" allUniqueName="[Query1].[segment].[All]" dimensionUniqueName="[Query1]" displayFolder="" count="2" memberValueDatatype="130" unbalanced="0">
      <fieldsUsage count="2">
        <fieldUsage x="-1"/>
        <fieldUsage x="2"/>
      </fieldsUsage>
    </cacheHierarchy>
    <cacheHierarchy uniqueName="[Query1].[country]" caption="country" attribute="1" defaultMemberUniqueName="[Query1].[country].[All]" allUniqueName="[Query1].[country].[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postal_code]" caption="postal_code" attribute="1" defaultMemberUniqueName="[Query1].[postal_code].[All]" allUniqueName="[Query1].[postal_code].[All]" dimensionUniqueName="[Query1]" displayFolder="" count="0" memberValueDatatype="130" unbalanced="0"/>
    <cacheHierarchy uniqueName="[Query1].[region]" caption="region" attribute="1" defaultMemberUniqueName="[Query1].[region].[All]" allUniqueName="[Query1].[region].[All]" dimensionUniqueName="[Query1]" displayFolder="" count="2" memberValueDatatype="130" unbalanced="0">
      <fieldsUsage count="2">
        <fieldUsage x="-1"/>
        <fieldUsage x="0"/>
      </fieldsUsage>
    </cacheHierarchy>
    <cacheHierarchy uniqueName="[Query1].[product_id]" caption="product_id" attribute="1" defaultMemberUniqueName="[Query1].[product_id].[All]" allUniqueName="[Query1].[product_id].[All]" dimensionUniqueName="[Query1]" displayFolder="" count="0" memberValueDatatype="130" unbalanced="0"/>
    <cacheHierarchy uniqueName="[Query1].[category]" caption="category" attribute="1" defaultMemberUniqueName="[Query1].[category].[All]" allUniqueName="[Query1].[category].[All]" dimensionUniqueName="[Query1]" displayFolder="" count="0" memberValueDatatype="130" unbalanced="0"/>
    <cacheHierarchy uniqueName="[Query1].[sub_category]" caption="sub_category" attribute="1" defaultMemberUniqueName="[Query1].[sub_category].[All]" allUniqueName="[Query1].[sub_category].[All]" dimensionUniqueName="[Query1]" displayFolder="" count="0" memberValueDatatype="130"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sales]" caption="sales" attribute="1" defaultMemberUniqueName="[Query1].[sales].[All]" allUniqueName="[Query1].[sales].[All]" dimensionUniqueName="[Query1]" displayFolder="" count="0" memberValueDatatype="5" unbalanced="0"/>
    <cacheHierarchy uniqueName="[Query1].[quantity]" caption="quantity" attribute="1" defaultMemberUniqueName="[Query1].[quantity].[All]" allUniqueName="[Query1].[quantity].[All]" dimensionUniqueName="[Query1]" displayFolder="" count="0" memberValueDatatype="20" unbalanced="0"/>
    <cacheHierarchy uniqueName="[Query1].[discount]" caption="discount" attribute="1" defaultMemberUniqueName="[Query1].[discount].[All]" allUniqueName="[Query1].[discount].[All]" dimensionUniqueName="[Query1]" displayFolder="" count="0" memberValueDatatype="20" unbalanced="0"/>
    <cacheHierarchy uniqueName="[Query1].[profit]" caption="profit" attribute="1" defaultMemberUniqueName="[Query1].[profit].[All]" allUniqueName="[Query1].[profit].[All]" dimensionUniqueName="[Query1]" displayFolder="" count="0" memberValueDatatype="5" unbalanced="0"/>
    <cacheHierarchy uniqueName="[Query1].[ship_date (Year)]" caption="ship_date (Year)" attribute="1" defaultMemberUniqueName="[Query1].[ship_date (Year)].[All]" allUniqueName="[Query1].[ship_date (Year)].[All]" dimensionUniqueName="[Query1]" displayFolder="" count="0" memberValueDatatype="130" unbalanced="0"/>
    <cacheHierarchy uniqueName="[Query1].[ship_date (Quarter)]" caption="ship_date (Quarter)" attribute="1" defaultMemberUniqueName="[Query1].[ship_date (Quarter)].[All]" allUniqueName="[Query1].[ship_date (Quarter)].[All]" dimensionUniqueName="[Query1]" displayFolder="" count="0" memberValueDatatype="130" unbalanced="0"/>
    <cacheHierarchy uniqueName="[Query1].[ship_date (Month)]" caption="ship_date (Month)" attribute="1" defaultMemberUniqueName="[Query1].[ship_date (Month)].[All]" allUniqueName="[Query1].[ship_date (Month)].[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2"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2"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ship_date (Month Index)]" caption="ship_date (Month Index)" attribute="1" defaultMemberUniqueName="[Query1].[ship_date (Month Index)].[All]" allUniqueName="[Query1].[ship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sales]" caption="Sum of sales" measure="1" displayFolder="" measureGroup="Query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Query1"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quantity]" caption="Sum of quantity" measure="1" displayFolder="" measureGroup="Query1"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Query1" count="0" hidden="1">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Query1"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Query1" count="0" hidden="1">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Query1" count="0" hidden="1">
      <extLst>
        <ext xmlns:x15="http://schemas.microsoft.com/office/spreadsheetml/2010/11/main" uri="{B97F6D7D-B522-45F9-BDA1-12C45D357490}">
          <x15:cacheHierarchy aggregatedColumn="4"/>
        </ext>
      </extLst>
    </cacheHierarchy>
    <cacheHierarchy uniqueName="[Measures].[Distinct Count of customer_id]" caption="Distinct Count of customer_id" measure="1" displayFolder="" measureGroup="Query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7.894942708335" backgroundQuery="1" createdVersion="8" refreshedVersion="8" minRefreshableVersion="3" recordCount="0" supportSubquery="1" supportAdvancedDrill="1" xr:uid="{29A8E57C-4E5E-4E61-BD98-F57BD6E2DB55}">
  <cacheSource type="external" connectionId="2"/>
  <cacheFields count="3">
    <cacheField name="[Query1].[category].[category]" caption="category" numFmtId="0" hierarchy="13" level="1">
      <sharedItems count="3">
        <s v="Furniture"/>
        <s v="Office Supplies"/>
        <s v="Technology"/>
      </sharedItems>
    </cacheField>
    <cacheField name="[Measures].[Sum of sales]" caption="Sum of sales" numFmtId="0" hierarchy="30" level="32767"/>
    <cacheField name="[Query1].[segment].[segment]" caption="segment" numFmtId="0" hierarchy="6" level="1">
      <sharedItems containsSemiMixedTypes="0" containsNonDate="0" containsString="0"/>
    </cacheField>
  </cacheFields>
  <cacheHierarchies count="38">
    <cacheHierarchy uniqueName="[Query1].[order_id]" caption="order_id" attribute="1" defaultMemberUniqueName="[Query1].[order_id].[All]" allUniqueName="[Query1].[order_id].[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ship_date]" caption="ship_date" attribute="1" time="1" defaultMemberUniqueName="[Query1].[ship_date].[All]" allUniqueName="[Query1].[ship_date].[All]" dimensionUniqueName="[Query1]" displayFolder="" count="0" memberValueDatatype="7" unbalanced="0"/>
    <cacheHierarchy uniqueName="[Query1].[ship_mode]" caption="ship_mode" attribute="1" defaultMemberUniqueName="[Query1].[ship_mode].[All]" allUniqueName="[Query1].[ship_mode].[All]" dimensionUniqueName="[Query1]" displayFolder="" count="0" memberValueDatatype="130" unbalanced="0"/>
    <cacheHierarchy uniqueName="[Query1].[customer_id]" caption="customer_id" attribute="1" defaultMemberUniqueName="[Query1].[customer_id].[All]" allUniqueName="[Query1].[customer_id].[All]" dimensionUniqueName="[Query1]" displayFolder="" count="0" memberValueDatatype="130" unbalanced="0"/>
    <cacheHierarchy uniqueName="[Query1].[customer_name]" caption="customer_name" attribute="1" defaultMemberUniqueName="[Query1].[customer_name].[All]" allUniqueName="[Query1].[customer_name].[All]" dimensionUniqueName="[Query1]" displayFolder="" count="0" memberValueDatatype="130" unbalanced="0"/>
    <cacheHierarchy uniqueName="[Query1].[segment]" caption="segment" attribute="1" defaultMemberUniqueName="[Query1].[segment].[All]" allUniqueName="[Query1].[segment].[All]" dimensionUniqueName="[Query1]" displayFolder="" count="2" memberValueDatatype="130" unbalanced="0">
      <fieldsUsage count="2">
        <fieldUsage x="-1"/>
        <fieldUsage x="2"/>
      </fieldsUsage>
    </cacheHierarchy>
    <cacheHierarchy uniqueName="[Query1].[country]" caption="country" attribute="1" defaultMemberUniqueName="[Query1].[country].[All]" allUniqueName="[Query1].[country].[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postal_code]" caption="postal_code" attribute="1" defaultMemberUniqueName="[Query1].[postal_code].[All]" allUniqueName="[Query1].[postal_code].[All]" dimensionUniqueName="[Query1]" displayFolder="" count="0" memberValueDatatype="130" unbalanced="0"/>
    <cacheHierarchy uniqueName="[Query1].[region]" caption="region" attribute="1" defaultMemberUniqueName="[Query1].[region].[All]" allUniqueName="[Query1].[region].[All]" dimensionUniqueName="[Query1]" displayFolder="" count="2" memberValueDatatype="130" unbalanced="0"/>
    <cacheHierarchy uniqueName="[Query1].[product_id]" caption="product_id" attribute="1" defaultMemberUniqueName="[Query1].[product_id].[All]" allUniqueName="[Query1].[product_id].[All]" dimensionUniqueName="[Query1]" displayFolder="" count="0" memberValueDatatype="130" unbalanced="0"/>
    <cacheHierarchy uniqueName="[Query1].[category]" caption="category" attribute="1" defaultMemberUniqueName="[Query1].[category].[All]" allUniqueName="[Query1].[category].[All]" dimensionUniqueName="[Query1]" displayFolder="" count="2" memberValueDatatype="130" unbalanced="0">
      <fieldsUsage count="2">
        <fieldUsage x="-1"/>
        <fieldUsage x="0"/>
      </fieldsUsage>
    </cacheHierarchy>
    <cacheHierarchy uniqueName="[Query1].[sub_category]" caption="sub_category" attribute="1" defaultMemberUniqueName="[Query1].[sub_category].[All]" allUniqueName="[Query1].[sub_category].[All]" dimensionUniqueName="[Query1]" displayFolder="" count="0" memberValueDatatype="130"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sales]" caption="sales" attribute="1" defaultMemberUniqueName="[Query1].[sales].[All]" allUniqueName="[Query1].[sales].[All]" dimensionUniqueName="[Query1]" displayFolder="" count="0" memberValueDatatype="5" unbalanced="0"/>
    <cacheHierarchy uniqueName="[Query1].[quantity]" caption="quantity" attribute="1" defaultMemberUniqueName="[Query1].[quantity].[All]" allUniqueName="[Query1].[quantity].[All]" dimensionUniqueName="[Query1]" displayFolder="" count="0" memberValueDatatype="20" unbalanced="0"/>
    <cacheHierarchy uniqueName="[Query1].[discount]" caption="discount" attribute="1" defaultMemberUniqueName="[Query1].[discount].[All]" allUniqueName="[Query1].[discount].[All]" dimensionUniqueName="[Query1]" displayFolder="" count="0" memberValueDatatype="20" unbalanced="0"/>
    <cacheHierarchy uniqueName="[Query1].[profit]" caption="profit" attribute="1" defaultMemberUniqueName="[Query1].[profit].[All]" allUniqueName="[Query1].[profit].[All]" dimensionUniqueName="[Query1]" displayFolder="" count="0" memberValueDatatype="5" unbalanced="0"/>
    <cacheHierarchy uniqueName="[Query1].[ship_date (Year)]" caption="ship_date (Year)" attribute="1" defaultMemberUniqueName="[Query1].[ship_date (Year)].[All]" allUniqueName="[Query1].[ship_date (Year)].[All]" dimensionUniqueName="[Query1]" displayFolder="" count="0" memberValueDatatype="130" unbalanced="0"/>
    <cacheHierarchy uniqueName="[Query1].[ship_date (Quarter)]" caption="ship_date (Quarter)" attribute="1" defaultMemberUniqueName="[Query1].[ship_date (Quarter)].[All]" allUniqueName="[Query1].[ship_date (Quarter)].[All]" dimensionUniqueName="[Query1]" displayFolder="" count="0" memberValueDatatype="130" unbalanced="0"/>
    <cacheHierarchy uniqueName="[Query1].[ship_date (Month)]" caption="ship_date (Month)" attribute="1" defaultMemberUniqueName="[Query1].[ship_date (Month)].[All]" allUniqueName="[Query1].[ship_date (Month)].[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2"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2"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ship_date (Month Index)]" caption="ship_date (Month Index)" attribute="1" defaultMemberUniqueName="[Query1].[ship_date (Month Index)].[All]" allUniqueName="[Query1].[ship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sales]" caption="Sum of sales" measure="1" displayFolder="" measureGroup="Query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Query1"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Query1"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Query1" count="0" hidden="1">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Query1"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Query1" count="0" hidden="1">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Query1" count="0" hidden="1">
      <extLst>
        <ext xmlns:x15="http://schemas.microsoft.com/office/spreadsheetml/2010/11/main" uri="{B97F6D7D-B522-45F9-BDA1-12C45D357490}">
          <x15:cacheHierarchy aggregatedColumn="4"/>
        </ext>
      </extLst>
    </cacheHierarchy>
    <cacheHierarchy uniqueName="[Measures].[Distinct Count of customer_id]" caption="Distinct Count of customer_id" measure="1" displayFolder="" measureGroup="Query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7.894943402775" backgroundQuery="1" createdVersion="8" refreshedVersion="8" minRefreshableVersion="3" recordCount="0" supportSubquery="1" supportAdvancedDrill="1" xr:uid="{F1F334B1-F23D-45BC-913E-6A500B793360}">
  <cacheSource type="external" connectionId="2"/>
  <cacheFields count="3">
    <cacheField name="[Query1].[sub_category].[sub_category]" caption="sub_category" numFmtId="0" hierarchy="14" level="1">
      <sharedItems count="17">
        <s v="Accessories"/>
        <s v="Appliances"/>
        <s v="Art"/>
        <s v="Binders"/>
        <s v="Bookcases"/>
        <s v="Chairs"/>
        <s v="Copiers"/>
        <s v="Envelopes"/>
        <s v="Fasteners"/>
        <s v="Furnishings"/>
        <s v="Labels"/>
        <s v="Machines"/>
        <s v="Paper"/>
        <s v="Phones"/>
        <s v="Storage"/>
        <s v="Supplies"/>
        <s v="Tables"/>
      </sharedItems>
    </cacheField>
    <cacheField name="[Measures].[Sum of sales]" caption="Sum of sales" numFmtId="0" hierarchy="30" level="32767"/>
    <cacheField name="[Query1].[segment].[segment]" caption="segment" numFmtId="0" hierarchy="6" level="1">
      <sharedItems containsSemiMixedTypes="0" containsNonDate="0" containsString="0"/>
    </cacheField>
  </cacheFields>
  <cacheHierarchies count="38">
    <cacheHierarchy uniqueName="[Query1].[order_id]" caption="order_id" attribute="1" defaultMemberUniqueName="[Query1].[order_id].[All]" allUniqueName="[Query1].[order_id].[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ship_date]" caption="ship_date" attribute="1" time="1" defaultMemberUniqueName="[Query1].[ship_date].[All]" allUniqueName="[Query1].[ship_date].[All]" dimensionUniqueName="[Query1]" displayFolder="" count="0" memberValueDatatype="7" unbalanced="0"/>
    <cacheHierarchy uniqueName="[Query1].[ship_mode]" caption="ship_mode" attribute="1" defaultMemberUniqueName="[Query1].[ship_mode].[All]" allUniqueName="[Query1].[ship_mode].[All]" dimensionUniqueName="[Query1]" displayFolder="" count="0" memberValueDatatype="130" unbalanced="0"/>
    <cacheHierarchy uniqueName="[Query1].[customer_id]" caption="customer_id" attribute="1" defaultMemberUniqueName="[Query1].[customer_id].[All]" allUniqueName="[Query1].[customer_id].[All]" dimensionUniqueName="[Query1]" displayFolder="" count="0" memberValueDatatype="130" unbalanced="0"/>
    <cacheHierarchy uniqueName="[Query1].[customer_name]" caption="customer_name" attribute="1" defaultMemberUniqueName="[Query1].[customer_name].[All]" allUniqueName="[Query1].[customer_name].[All]" dimensionUniqueName="[Query1]" displayFolder="" count="0" memberValueDatatype="130" unbalanced="0"/>
    <cacheHierarchy uniqueName="[Query1].[segment]" caption="segment" attribute="1" defaultMemberUniqueName="[Query1].[segment].[All]" allUniqueName="[Query1].[segment].[All]" dimensionUniqueName="[Query1]" displayFolder="" count="2" memberValueDatatype="130" unbalanced="0">
      <fieldsUsage count="2">
        <fieldUsage x="-1"/>
        <fieldUsage x="2"/>
      </fieldsUsage>
    </cacheHierarchy>
    <cacheHierarchy uniqueName="[Query1].[country]" caption="country" attribute="1" defaultMemberUniqueName="[Query1].[country].[All]" allUniqueName="[Query1].[country].[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postal_code]" caption="postal_code" attribute="1" defaultMemberUniqueName="[Query1].[postal_code].[All]" allUniqueName="[Query1].[postal_code].[All]" dimensionUniqueName="[Query1]" displayFolder="" count="0" memberValueDatatype="130" unbalanced="0"/>
    <cacheHierarchy uniqueName="[Query1].[region]" caption="region" attribute="1" defaultMemberUniqueName="[Query1].[region].[All]" allUniqueName="[Query1].[region].[All]" dimensionUniqueName="[Query1]" displayFolder="" count="2" memberValueDatatype="130" unbalanced="0"/>
    <cacheHierarchy uniqueName="[Query1].[product_id]" caption="product_id" attribute="1" defaultMemberUniqueName="[Query1].[product_id].[All]" allUniqueName="[Query1].[product_id].[All]" dimensionUniqueName="[Query1]" displayFolder="" count="0" memberValueDatatype="130" unbalanced="0"/>
    <cacheHierarchy uniqueName="[Query1].[category]" caption="category" attribute="1" defaultMemberUniqueName="[Query1].[category].[All]" allUniqueName="[Query1].[category].[All]" dimensionUniqueName="[Query1]" displayFolder="" count="0" memberValueDatatype="130" unbalanced="0"/>
    <cacheHierarchy uniqueName="[Query1].[sub_category]" caption="sub_category" attribute="1" defaultMemberUniqueName="[Query1].[sub_category].[All]" allUniqueName="[Query1].[sub_category].[All]" dimensionUniqueName="[Query1]" displayFolder="" count="2" memberValueDatatype="130" unbalanced="0">
      <fieldsUsage count="2">
        <fieldUsage x="-1"/>
        <fieldUsage x="0"/>
      </fieldsUsage>
    </cacheHierarchy>
    <cacheHierarchy uniqueName="[Query1].[product_name]" caption="product_name" attribute="1" defaultMemberUniqueName="[Query1].[product_name].[All]" allUniqueName="[Query1].[product_name].[All]" dimensionUniqueName="[Query1]" displayFolder="" count="0" memberValueDatatype="130" unbalanced="0"/>
    <cacheHierarchy uniqueName="[Query1].[sales]" caption="sales" attribute="1" defaultMemberUniqueName="[Query1].[sales].[All]" allUniqueName="[Query1].[sales].[All]" dimensionUniqueName="[Query1]" displayFolder="" count="0" memberValueDatatype="5" unbalanced="0"/>
    <cacheHierarchy uniqueName="[Query1].[quantity]" caption="quantity" attribute="1" defaultMemberUniqueName="[Query1].[quantity].[All]" allUniqueName="[Query1].[quantity].[All]" dimensionUniqueName="[Query1]" displayFolder="" count="0" memberValueDatatype="20" unbalanced="0"/>
    <cacheHierarchy uniqueName="[Query1].[discount]" caption="discount" attribute="1" defaultMemberUniqueName="[Query1].[discount].[All]" allUniqueName="[Query1].[discount].[All]" dimensionUniqueName="[Query1]" displayFolder="" count="0" memberValueDatatype="20" unbalanced="0"/>
    <cacheHierarchy uniqueName="[Query1].[profit]" caption="profit" attribute="1" defaultMemberUniqueName="[Query1].[profit].[All]" allUniqueName="[Query1].[profit].[All]" dimensionUniqueName="[Query1]" displayFolder="" count="0" memberValueDatatype="5" unbalanced="0"/>
    <cacheHierarchy uniqueName="[Query1].[ship_date (Year)]" caption="ship_date (Year)" attribute="1" defaultMemberUniqueName="[Query1].[ship_date (Year)].[All]" allUniqueName="[Query1].[ship_date (Year)].[All]" dimensionUniqueName="[Query1]" displayFolder="" count="0" memberValueDatatype="130" unbalanced="0"/>
    <cacheHierarchy uniqueName="[Query1].[ship_date (Quarter)]" caption="ship_date (Quarter)" attribute="1" defaultMemberUniqueName="[Query1].[ship_date (Quarter)].[All]" allUniqueName="[Query1].[ship_date (Quarter)].[All]" dimensionUniqueName="[Query1]" displayFolder="" count="0" memberValueDatatype="130" unbalanced="0"/>
    <cacheHierarchy uniqueName="[Query1].[ship_date (Month)]" caption="ship_date (Month)" attribute="1" defaultMemberUniqueName="[Query1].[ship_date (Month)].[All]" allUniqueName="[Query1].[ship_date (Month)].[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2"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2"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ship_date (Month Index)]" caption="ship_date (Month Index)" attribute="1" defaultMemberUniqueName="[Query1].[ship_date (Month Index)].[All]" allUniqueName="[Query1].[ship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sales]" caption="Sum of sales" measure="1" displayFolder="" measureGroup="Query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Query1"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Query1"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Query1" count="0" hidden="1">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Query1"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Query1" count="0" hidden="1">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Query1" count="0" hidden="1">
      <extLst>
        <ext xmlns:x15="http://schemas.microsoft.com/office/spreadsheetml/2010/11/main" uri="{B97F6D7D-B522-45F9-BDA1-12C45D357490}">
          <x15:cacheHierarchy aggregatedColumn="4"/>
        </ext>
      </extLst>
    </cacheHierarchy>
    <cacheHierarchy uniqueName="[Measures].[Distinct Count of customer_id]" caption="Distinct Count of customer_id" measure="1" displayFolder="" measureGroup="Query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7.894944328706" backgroundQuery="1" createdVersion="8" refreshedVersion="8" minRefreshableVersion="3" recordCount="0" supportSubquery="1" supportAdvancedDrill="1" xr:uid="{5E4451F2-93E1-40F0-95A9-F9BE1D759098}">
  <cacheSource type="external" connectionId="2"/>
  <cacheFields count="3">
    <cacheField name="[Query1].[sub_category].[sub_category]" caption="sub_category" numFmtId="0" hierarchy="14" level="1">
      <sharedItems count="17">
        <s v="Accessories"/>
        <s v="Appliances"/>
        <s v="Art"/>
        <s v="Binders"/>
        <s v="Bookcases"/>
        <s v="Chairs"/>
        <s v="Copiers"/>
        <s v="Envelopes"/>
        <s v="Fasteners"/>
        <s v="Furnishings"/>
        <s v="Labels"/>
        <s v="Machines"/>
        <s v="Paper"/>
        <s v="Phones"/>
        <s v="Storage"/>
        <s v="Supplies"/>
        <s v="Tables"/>
      </sharedItems>
    </cacheField>
    <cacheField name="[Measures].[Sum of quantity]" caption="Sum of quantity" numFmtId="0" hierarchy="32" level="32767"/>
    <cacheField name="[Query1].[segment].[segment]" caption="segment" numFmtId="0" hierarchy="6" level="1">
      <sharedItems containsSemiMixedTypes="0" containsNonDate="0" containsString="0"/>
    </cacheField>
  </cacheFields>
  <cacheHierarchies count="38">
    <cacheHierarchy uniqueName="[Query1].[order_id]" caption="order_id" attribute="1" defaultMemberUniqueName="[Query1].[order_id].[All]" allUniqueName="[Query1].[order_id].[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ship_date]" caption="ship_date" attribute="1" time="1" defaultMemberUniqueName="[Query1].[ship_date].[All]" allUniqueName="[Query1].[ship_date].[All]" dimensionUniqueName="[Query1]" displayFolder="" count="0" memberValueDatatype="7" unbalanced="0"/>
    <cacheHierarchy uniqueName="[Query1].[ship_mode]" caption="ship_mode" attribute="1" defaultMemberUniqueName="[Query1].[ship_mode].[All]" allUniqueName="[Query1].[ship_mode].[All]" dimensionUniqueName="[Query1]" displayFolder="" count="0" memberValueDatatype="130" unbalanced="0"/>
    <cacheHierarchy uniqueName="[Query1].[customer_id]" caption="customer_id" attribute="1" defaultMemberUniqueName="[Query1].[customer_id].[All]" allUniqueName="[Query1].[customer_id].[All]" dimensionUniqueName="[Query1]" displayFolder="" count="0" memberValueDatatype="130" unbalanced="0"/>
    <cacheHierarchy uniqueName="[Query1].[customer_name]" caption="customer_name" attribute="1" defaultMemberUniqueName="[Query1].[customer_name].[All]" allUniqueName="[Query1].[customer_name].[All]" dimensionUniqueName="[Query1]" displayFolder="" count="0" memberValueDatatype="130" unbalanced="0"/>
    <cacheHierarchy uniqueName="[Query1].[segment]" caption="segment" attribute="1" defaultMemberUniqueName="[Query1].[segment].[All]" allUniqueName="[Query1].[segment].[All]" dimensionUniqueName="[Query1]" displayFolder="" count="2" memberValueDatatype="130" unbalanced="0">
      <fieldsUsage count="2">
        <fieldUsage x="-1"/>
        <fieldUsage x="2"/>
      </fieldsUsage>
    </cacheHierarchy>
    <cacheHierarchy uniqueName="[Query1].[country]" caption="country" attribute="1" defaultMemberUniqueName="[Query1].[country].[All]" allUniqueName="[Query1].[country].[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postal_code]" caption="postal_code" attribute="1" defaultMemberUniqueName="[Query1].[postal_code].[All]" allUniqueName="[Query1].[postal_code].[All]" dimensionUniqueName="[Query1]" displayFolder="" count="0" memberValueDatatype="130" unbalanced="0"/>
    <cacheHierarchy uniqueName="[Query1].[region]" caption="region" attribute="1" defaultMemberUniqueName="[Query1].[region].[All]" allUniqueName="[Query1].[region].[All]" dimensionUniqueName="[Query1]" displayFolder="" count="2" memberValueDatatype="130" unbalanced="0"/>
    <cacheHierarchy uniqueName="[Query1].[product_id]" caption="product_id" attribute="1" defaultMemberUniqueName="[Query1].[product_id].[All]" allUniqueName="[Query1].[product_id].[All]" dimensionUniqueName="[Query1]" displayFolder="" count="0" memberValueDatatype="130" unbalanced="0"/>
    <cacheHierarchy uniqueName="[Query1].[category]" caption="category" attribute="1" defaultMemberUniqueName="[Query1].[category].[All]" allUniqueName="[Query1].[category].[All]" dimensionUniqueName="[Query1]" displayFolder="" count="0" memberValueDatatype="130" unbalanced="0"/>
    <cacheHierarchy uniqueName="[Query1].[sub_category]" caption="sub_category" attribute="1" defaultMemberUniqueName="[Query1].[sub_category].[All]" allUniqueName="[Query1].[sub_category].[All]" dimensionUniqueName="[Query1]" displayFolder="" count="2" memberValueDatatype="130" unbalanced="0">
      <fieldsUsage count="2">
        <fieldUsage x="-1"/>
        <fieldUsage x="0"/>
      </fieldsUsage>
    </cacheHierarchy>
    <cacheHierarchy uniqueName="[Query1].[product_name]" caption="product_name" attribute="1" defaultMemberUniqueName="[Query1].[product_name].[All]" allUniqueName="[Query1].[product_name].[All]" dimensionUniqueName="[Query1]" displayFolder="" count="0" memberValueDatatype="130" unbalanced="0"/>
    <cacheHierarchy uniqueName="[Query1].[sales]" caption="sales" attribute="1" defaultMemberUniqueName="[Query1].[sales].[All]" allUniqueName="[Query1].[sales].[All]" dimensionUniqueName="[Query1]" displayFolder="" count="0" memberValueDatatype="5" unbalanced="0"/>
    <cacheHierarchy uniqueName="[Query1].[quantity]" caption="quantity" attribute="1" defaultMemberUniqueName="[Query1].[quantity].[All]" allUniqueName="[Query1].[quantity].[All]" dimensionUniqueName="[Query1]" displayFolder="" count="0" memberValueDatatype="20" unbalanced="0"/>
    <cacheHierarchy uniqueName="[Query1].[discount]" caption="discount" attribute="1" defaultMemberUniqueName="[Query1].[discount].[All]" allUniqueName="[Query1].[discount].[All]" dimensionUniqueName="[Query1]" displayFolder="" count="0" memberValueDatatype="20" unbalanced="0"/>
    <cacheHierarchy uniqueName="[Query1].[profit]" caption="profit" attribute="1" defaultMemberUniqueName="[Query1].[profit].[All]" allUniqueName="[Query1].[profit].[All]" dimensionUniqueName="[Query1]" displayFolder="" count="0" memberValueDatatype="5" unbalanced="0"/>
    <cacheHierarchy uniqueName="[Query1].[ship_date (Year)]" caption="ship_date (Year)" attribute="1" defaultMemberUniqueName="[Query1].[ship_date (Year)].[All]" allUniqueName="[Query1].[ship_date (Year)].[All]" dimensionUniqueName="[Query1]" displayFolder="" count="0" memberValueDatatype="130" unbalanced="0"/>
    <cacheHierarchy uniqueName="[Query1].[ship_date (Quarter)]" caption="ship_date (Quarter)" attribute="1" defaultMemberUniqueName="[Query1].[ship_date (Quarter)].[All]" allUniqueName="[Query1].[ship_date (Quarter)].[All]" dimensionUniqueName="[Query1]" displayFolder="" count="0" memberValueDatatype="130" unbalanced="0"/>
    <cacheHierarchy uniqueName="[Query1].[ship_date (Month)]" caption="ship_date (Month)" attribute="1" defaultMemberUniqueName="[Query1].[ship_date (Month)].[All]" allUniqueName="[Query1].[ship_date (Month)].[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2"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2"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ship_date (Month Index)]" caption="ship_date (Month Index)" attribute="1" defaultMemberUniqueName="[Query1].[ship_date (Month Index)].[All]" allUniqueName="[Query1].[ship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sales]" caption="Sum of sales" measure="1" displayFolder="" measureGroup="Query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Query1"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Query1"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Query1" count="0" hidden="1">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Query1"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Query1" count="0" hidden="1">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Query1" count="0" hidden="1">
      <extLst>
        <ext xmlns:x15="http://schemas.microsoft.com/office/spreadsheetml/2010/11/main" uri="{B97F6D7D-B522-45F9-BDA1-12C45D357490}">
          <x15:cacheHierarchy aggregatedColumn="4"/>
        </ext>
      </extLst>
    </cacheHierarchy>
    <cacheHierarchy uniqueName="[Measures].[Distinct Count of customer_id]" caption="Distinct Count of customer_id" measure="1" displayFolder="" measureGroup="Query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7.894944907406" backgroundQuery="1" createdVersion="8" refreshedVersion="8" minRefreshableVersion="3" recordCount="0" supportSubquery="1" supportAdvancedDrill="1" xr:uid="{7C3DEDD7-A9A4-48F5-8F20-338F0E7D663C}">
  <cacheSource type="external" connectionId="2"/>
  <cacheFields count="6">
    <cacheField name="[Measures].[Sum of sales]" caption="Sum of sales" numFmtId="0" hierarchy="30" level="32767"/>
    <cacheField name="[Measures].[Sum of profit]" caption="Sum of profit" numFmtId="0" hierarchy="31" level="32767"/>
    <cacheField name="[Measures].[Sum of quantity]" caption="Sum of quantity" numFmtId="0" hierarchy="32" level="32767"/>
    <cacheField name="[Measures].[Distinct Count of order_id]" caption="Distinct Count of order_id" numFmtId="0" hierarchy="34" level="32767"/>
    <cacheField name="[Measures].[Distinct Count of customer_id]" caption="Distinct Count of customer_id" numFmtId="0" hierarchy="37" level="32767"/>
    <cacheField name="[Query1].[segment].[segment]" caption="segment" numFmtId="0" hierarchy="6" level="1">
      <sharedItems containsSemiMixedTypes="0" containsNonDate="0" containsString="0"/>
    </cacheField>
  </cacheFields>
  <cacheHierarchies count="38">
    <cacheHierarchy uniqueName="[Query1].[order_id]" caption="order_id" attribute="1" defaultMemberUniqueName="[Query1].[order_id].[All]" allUniqueName="[Query1].[order_id].[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ship_date]" caption="ship_date" attribute="1" time="1" defaultMemberUniqueName="[Query1].[ship_date].[All]" allUniqueName="[Query1].[ship_date].[All]" dimensionUniqueName="[Query1]" displayFolder="" count="0" memberValueDatatype="7" unbalanced="0"/>
    <cacheHierarchy uniqueName="[Query1].[ship_mode]" caption="ship_mode" attribute="1" defaultMemberUniqueName="[Query1].[ship_mode].[All]" allUniqueName="[Query1].[ship_mode].[All]" dimensionUniqueName="[Query1]" displayFolder="" count="0" memberValueDatatype="130" unbalanced="0"/>
    <cacheHierarchy uniqueName="[Query1].[customer_id]" caption="customer_id" attribute="1" defaultMemberUniqueName="[Query1].[customer_id].[All]" allUniqueName="[Query1].[customer_id].[All]" dimensionUniqueName="[Query1]" displayFolder="" count="0" memberValueDatatype="130" unbalanced="0"/>
    <cacheHierarchy uniqueName="[Query1].[customer_name]" caption="customer_name" attribute="1" defaultMemberUniqueName="[Query1].[customer_name].[All]" allUniqueName="[Query1].[customer_name].[All]" dimensionUniqueName="[Query1]" displayFolder="" count="0" memberValueDatatype="130" unbalanced="0"/>
    <cacheHierarchy uniqueName="[Query1].[segment]" caption="segment" attribute="1" defaultMemberUniqueName="[Query1].[segment].[All]" allUniqueName="[Query1].[segment].[All]" dimensionUniqueName="[Query1]" displayFolder="" count="2" memberValueDatatype="130" unbalanced="0">
      <fieldsUsage count="2">
        <fieldUsage x="-1"/>
        <fieldUsage x="5"/>
      </fieldsUsage>
    </cacheHierarchy>
    <cacheHierarchy uniqueName="[Query1].[country]" caption="country" attribute="1" defaultMemberUniqueName="[Query1].[country].[All]" allUniqueName="[Query1].[country].[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postal_code]" caption="postal_code" attribute="1" defaultMemberUniqueName="[Query1].[postal_code].[All]" allUniqueName="[Query1].[postal_code].[All]" dimensionUniqueName="[Query1]" displayFolder="" count="0" memberValueDatatype="130" unbalanced="0"/>
    <cacheHierarchy uniqueName="[Query1].[region]" caption="region" attribute="1" defaultMemberUniqueName="[Query1].[region].[All]" allUniqueName="[Query1].[region].[All]" dimensionUniqueName="[Query1]" displayFolder="" count="2" memberValueDatatype="130" unbalanced="0"/>
    <cacheHierarchy uniqueName="[Query1].[product_id]" caption="product_id" attribute="1" defaultMemberUniqueName="[Query1].[product_id].[All]" allUniqueName="[Query1].[product_id].[All]" dimensionUniqueName="[Query1]" displayFolder="" count="0" memberValueDatatype="130" unbalanced="0"/>
    <cacheHierarchy uniqueName="[Query1].[category]" caption="category" attribute="1" defaultMemberUniqueName="[Query1].[category].[All]" allUniqueName="[Query1].[category].[All]" dimensionUniqueName="[Query1]" displayFolder="" count="0" memberValueDatatype="130" unbalanced="0"/>
    <cacheHierarchy uniqueName="[Query1].[sub_category]" caption="sub_category" attribute="1" defaultMemberUniqueName="[Query1].[sub_category].[All]" allUniqueName="[Query1].[sub_category].[All]" dimensionUniqueName="[Query1]" displayFolder="" count="0" memberValueDatatype="130"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sales]" caption="sales" attribute="1" defaultMemberUniqueName="[Query1].[sales].[All]" allUniqueName="[Query1].[sales].[All]" dimensionUniqueName="[Query1]" displayFolder="" count="0" memberValueDatatype="5" unbalanced="0"/>
    <cacheHierarchy uniqueName="[Query1].[quantity]" caption="quantity" attribute="1" defaultMemberUniqueName="[Query1].[quantity].[All]" allUniqueName="[Query1].[quantity].[All]" dimensionUniqueName="[Query1]" displayFolder="" count="0" memberValueDatatype="20" unbalanced="0"/>
    <cacheHierarchy uniqueName="[Query1].[discount]" caption="discount" attribute="1" defaultMemberUniqueName="[Query1].[discount].[All]" allUniqueName="[Query1].[discount].[All]" dimensionUniqueName="[Query1]" displayFolder="" count="0" memberValueDatatype="20" unbalanced="0"/>
    <cacheHierarchy uniqueName="[Query1].[profit]" caption="profit" attribute="1" defaultMemberUniqueName="[Query1].[profit].[All]" allUniqueName="[Query1].[profit].[All]" dimensionUniqueName="[Query1]" displayFolder="" count="0" memberValueDatatype="5" unbalanced="0"/>
    <cacheHierarchy uniqueName="[Query1].[ship_date (Year)]" caption="ship_date (Year)" attribute="1" defaultMemberUniqueName="[Query1].[ship_date (Year)].[All]" allUniqueName="[Query1].[ship_date (Year)].[All]" dimensionUniqueName="[Query1]" displayFolder="" count="0" memberValueDatatype="130" unbalanced="0"/>
    <cacheHierarchy uniqueName="[Query1].[ship_date (Quarter)]" caption="ship_date (Quarter)" attribute="1" defaultMemberUniqueName="[Query1].[ship_date (Quarter)].[All]" allUniqueName="[Query1].[ship_date (Quarter)].[All]" dimensionUniqueName="[Query1]" displayFolder="" count="0" memberValueDatatype="130" unbalanced="0"/>
    <cacheHierarchy uniqueName="[Query1].[ship_date (Month)]" caption="ship_date (Month)" attribute="1" defaultMemberUniqueName="[Query1].[ship_date (Month)].[All]" allUniqueName="[Query1].[ship_date (Month)].[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2"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2"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ship_date (Month Index)]" caption="ship_date (Month Index)" attribute="1" defaultMemberUniqueName="[Query1].[ship_date (Month Index)].[All]" allUniqueName="[Query1].[ship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sales]" caption="Sum of sales" measure="1" displayFolder="" measureGroup="Query1"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Query1"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quantity]" caption="Sum of quantity" measure="1" displayFolder="" measureGroup="Query1"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Query1" count="0" hidden="1">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Query1" count="0" oneField="1" hidden="1">
      <fieldsUsage count="1">
        <fieldUsage x="3"/>
      </fieldsUsage>
      <extLst>
        <ext xmlns:x15="http://schemas.microsoft.com/office/spreadsheetml/2010/11/main" uri="{B97F6D7D-B522-45F9-BDA1-12C45D357490}">
          <x15:cacheHierarchy aggregatedColumn="0"/>
        </ext>
      </extLst>
    </cacheHierarchy>
    <cacheHierarchy uniqueName="[Measures].[Sum of discount]" caption="Sum of discount" measure="1" displayFolder="" measureGroup="Query1" count="0" hidden="1">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Query1" count="0" hidden="1">
      <extLst>
        <ext xmlns:x15="http://schemas.microsoft.com/office/spreadsheetml/2010/11/main" uri="{B97F6D7D-B522-45F9-BDA1-12C45D357490}">
          <x15:cacheHierarchy aggregatedColumn="4"/>
        </ext>
      </extLst>
    </cacheHierarchy>
    <cacheHierarchy uniqueName="[Measures].[Distinct Count of customer_id]" caption="Distinct Count of customer_id" measure="1" displayFolder="" measureGroup="Query1" count="0" oneField="1" hidden="1">
      <fieldsUsage count="1">
        <fieldUsage x="4"/>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7.125548842596" backgroundQuery="1" createdVersion="3" refreshedVersion="8" minRefreshableVersion="3" recordCount="0" supportSubquery="1" supportAdvancedDrill="1" xr:uid="{EF896377-77F7-4571-A827-5D07462B3313}">
  <cacheSource type="external" connectionId="2">
    <extLst>
      <ext xmlns:x14="http://schemas.microsoft.com/office/spreadsheetml/2009/9/main" uri="{F057638F-6D5F-4e77-A914-E7F072B9BCA8}">
        <x14:sourceConnection name="ThisWorkbookDataModel"/>
      </ext>
    </extLst>
  </cacheSource>
  <cacheFields count="0"/>
  <cacheHierarchies count="38">
    <cacheHierarchy uniqueName="[Query1].[order_id]" caption="order_id" attribute="1" defaultMemberUniqueName="[Query1].[order_id].[All]" allUniqueName="[Query1].[order_id].[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ship_date]" caption="ship_date" attribute="1" time="1" defaultMemberUniqueName="[Query1].[ship_date].[All]" allUniqueName="[Query1].[ship_date].[All]" dimensionUniqueName="[Query1]" displayFolder="" count="0" memberValueDatatype="7" unbalanced="0"/>
    <cacheHierarchy uniqueName="[Query1].[ship_mode]" caption="ship_mode" attribute="1" defaultMemberUniqueName="[Query1].[ship_mode].[All]" allUniqueName="[Query1].[ship_mode].[All]" dimensionUniqueName="[Query1]" displayFolder="" count="0" memberValueDatatype="130" unbalanced="0"/>
    <cacheHierarchy uniqueName="[Query1].[customer_id]" caption="customer_id" attribute="1" defaultMemberUniqueName="[Query1].[customer_id].[All]" allUniqueName="[Query1].[customer_id].[All]" dimensionUniqueName="[Query1]" displayFolder="" count="0" memberValueDatatype="130" unbalanced="0"/>
    <cacheHierarchy uniqueName="[Query1].[customer_name]" caption="customer_name" attribute="1" defaultMemberUniqueName="[Query1].[customer_name].[All]" allUniqueName="[Query1].[customer_name].[All]" dimensionUniqueName="[Query1]" displayFolder="" count="0" memberValueDatatype="130" unbalanced="0"/>
    <cacheHierarchy uniqueName="[Query1].[segment]" caption="segment" attribute="1" defaultMemberUniqueName="[Query1].[segment].[All]" allUniqueName="[Query1].[segment].[All]" dimensionUniqueName="[Query1]" displayFolder="" count="2" memberValueDatatype="130" unbalanced="0"/>
    <cacheHierarchy uniqueName="[Query1].[country]" caption="country" attribute="1" defaultMemberUniqueName="[Query1].[country].[All]" allUniqueName="[Query1].[country].[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postal_code]" caption="postal_code" attribute="1" defaultMemberUniqueName="[Query1].[postal_code].[All]" allUniqueName="[Query1].[postal_code].[All]" dimensionUniqueName="[Query1]" displayFolder="" count="0" memberValueDatatype="130" unbalanced="0"/>
    <cacheHierarchy uniqueName="[Query1].[region]" caption="region" attribute="1" defaultMemberUniqueName="[Query1].[region].[All]" allUniqueName="[Query1].[region].[All]" dimensionUniqueName="[Query1]" displayFolder="" count="2" memberValueDatatype="130" unbalanced="0"/>
    <cacheHierarchy uniqueName="[Query1].[product_id]" caption="product_id" attribute="1" defaultMemberUniqueName="[Query1].[product_id].[All]" allUniqueName="[Query1].[product_id].[All]" dimensionUniqueName="[Query1]" displayFolder="" count="0" memberValueDatatype="130" unbalanced="0"/>
    <cacheHierarchy uniqueName="[Query1].[category]" caption="category" attribute="1" defaultMemberUniqueName="[Query1].[category].[All]" allUniqueName="[Query1].[category].[All]" dimensionUniqueName="[Query1]" displayFolder="" count="0" memberValueDatatype="130" unbalanced="0"/>
    <cacheHierarchy uniqueName="[Query1].[sub_category]" caption="sub_category" attribute="1" defaultMemberUniqueName="[Query1].[sub_category].[All]" allUniqueName="[Query1].[sub_category].[All]" dimensionUniqueName="[Query1]" displayFolder="" count="0" memberValueDatatype="130"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sales]" caption="sales" attribute="1" defaultMemberUniqueName="[Query1].[sales].[All]" allUniqueName="[Query1].[sales].[All]" dimensionUniqueName="[Query1]" displayFolder="" count="0" memberValueDatatype="5" unbalanced="0"/>
    <cacheHierarchy uniqueName="[Query1].[quantity]" caption="quantity" attribute="1" defaultMemberUniqueName="[Query1].[quantity].[All]" allUniqueName="[Query1].[quantity].[All]" dimensionUniqueName="[Query1]" displayFolder="" count="0" memberValueDatatype="20" unbalanced="0"/>
    <cacheHierarchy uniqueName="[Query1].[discount]" caption="discount" attribute="1" defaultMemberUniqueName="[Query1].[discount].[All]" allUniqueName="[Query1].[discount].[All]" dimensionUniqueName="[Query1]" displayFolder="" count="0" memberValueDatatype="20" unbalanced="0"/>
    <cacheHierarchy uniqueName="[Query1].[profit]" caption="profit" attribute="1" defaultMemberUniqueName="[Query1].[profit].[All]" allUniqueName="[Query1].[profit].[All]" dimensionUniqueName="[Query1]" displayFolder="" count="0" memberValueDatatype="5" unbalanced="0"/>
    <cacheHierarchy uniqueName="[Query1].[ship_date (Year)]" caption="ship_date (Year)" attribute="1" defaultMemberUniqueName="[Query1].[ship_date (Year)].[All]" allUniqueName="[Query1].[ship_date (Year)].[All]" dimensionUniqueName="[Query1]" displayFolder="" count="0" memberValueDatatype="130" unbalanced="0"/>
    <cacheHierarchy uniqueName="[Query1].[ship_date (Quarter)]" caption="ship_date (Quarter)" attribute="1" defaultMemberUniqueName="[Query1].[ship_date (Quarter)].[All]" allUniqueName="[Query1].[ship_date (Quarter)].[All]" dimensionUniqueName="[Query1]" displayFolder="" count="0" memberValueDatatype="130" unbalanced="0"/>
    <cacheHierarchy uniqueName="[Query1].[ship_date (Month)]" caption="ship_date (Month)" attribute="1" defaultMemberUniqueName="[Query1].[ship_date (Month)].[All]" allUniqueName="[Query1].[ship_date (Month)].[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2"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2"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ship_date (Month Index)]" caption="ship_date (Month Index)" attribute="1" defaultMemberUniqueName="[Query1].[ship_date (Month Index)].[All]" allUniqueName="[Query1].[ship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sales]" caption="Sum of sales" measure="1" displayFolder="" measureGroup="Query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Query1"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Query1"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Query1" count="0" hidden="1">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Query1"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Query1" count="0" hidden="1">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Query1" count="0" hidden="1">
      <extLst>
        <ext xmlns:x15="http://schemas.microsoft.com/office/spreadsheetml/2010/11/main" uri="{B97F6D7D-B522-45F9-BDA1-12C45D357490}">
          <x15:cacheHierarchy aggregatedColumn="4"/>
        </ext>
      </extLst>
    </cacheHierarchy>
    <cacheHierarchy uniqueName="[Measures].[Distinct Count of customer_id]" caption="Distinct Count of customer_id" measure="1" displayFolder="" measureGroup="Query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08998180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7.89455474537" backgroundQuery="1" createdVersion="8" refreshedVersion="8" minRefreshableVersion="3" recordCount="0" supportSubquery="1" supportAdvancedDrill="1" xr:uid="{5ADC5C72-957B-4FE4-92DB-43F797276999}">
  <cacheSource type="external" connectionId="2"/>
  <cacheFields count="3">
    <cacheField name="[Query1].[segment].[segment]" caption="segment" numFmtId="0" hierarchy="6" level="1">
      <sharedItems count="3">
        <s v="Consumer"/>
        <s v="Corporate"/>
        <s v="Home Office"/>
      </sharedItems>
    </cacheField>
    <cacheField name="[Measures].[Sum of profit]" caption="Sum of profit" numFmtId="0" hierarchy="31" level="32767"/>
    <cacheField name="[Query1].[order_date (Year)].[order_date (Year)]" caption="order_date (Year)" numFmtId="0" hierarchy="23" level="1">
      <sharedItems containsSemiMixedTypes="0" containsNonDate="0" containsString="0"/>
    </cacheField>
  </cacheFields>
  <cacheHierarchies count="38">
    <cacheHierarchy uniqueName="[Query1].[order_id]" caption="order_id" attribute="1" defaultMemberUniqueName="[Query1].[order_id].[All]" allUniqueName="[Query1].[order_id].[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ship_date]" caption="ship_date" attribute="1" time="1" defaultMemberUniqueName="[Query1].[ship_date].[All]" allUniqueName="[Query1].[ship_date].[All]" dimensionUniqueName="[Query1]" displayFolder="" count="0" memberValueDatatype="7" unbalanced="0"/>
    <cacheHierarchy uniqueName="[Query1].[ship_mode]" caption="ship_mode" attribute="1" defaultMemberUniqueName="[Query1].[ship_mode].[All]" allUniqueName="[Query1].[ship_mode].[All]" dimensionUniqueName="[Query1]" displayFolder="" count="0" memberValueDatatype="130" unbalanced="0"/>
    <cacheHierarchy uniqueName="[Query1].[customer_id]" caption="customer_id" attribute="1" defaultMemberUniqueName="[Query1].[customer_id].[All]" allUniqueName="[Query1].[customer_id].[All]" dimensionUniqueName="[Query1]" displayFolder="" count="0" memberValueDatatype="130" unbalanced="0"/>
    <cacheHierarchy uniqueName="[Query1].[customer_name]" caption="customer_name" attribute="1" defaultMemberUniqueName="[Query1].[customer_name].[All]" allUniqueName="[Query1].[customer_name].[All]" dimensionUniqueName="[Query1]" displayFolder="" count="0" memberValueDatatype="130" unbalanced="0"/>
    <cacheHierarchy uniqueName="[Query1].[segment]" caption="segment" attribute="1" defaultMemberUniqueName="[Query1].[segment].[All]" allUniqueName="[Query1].[segment].[All]" dimensionUniqueName="[Query1]" displayFolder="" count="2" memberValueDatatype="130" unbalanced="0">
      <fieldsUsage count="2">
        <fieldUsage x="-1"/>
        <fieldUsage x="0"/>
      </fieldsUsage>
    </cacheHierarchy>
    <cacheHierarchy uniqueName="[Query1].[country]" caption="country" attribute="1" defaultMemberUniqueName="[Query1].[country].[All]" allUniqueName="[Query1].[country].[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postal_code]" caption="postal_code" attribute="1" defaultMemberUniqueName="[Query1].[postal_code].[All]" allUniqueName="[Query1].[postal_code].[All]" dimensionUniqueName="[Query1]" displayFolder="" count="0" memberValueDatatype="130" unbalanced="0"/>
    <cacheHierarchy uniqueName="[Query1].[region]" caption="region" attribute="1" defaultMemberUniqueName="[Query1].[region].[All]" allUniqueName="[Query1].[region].[All]" dimensionUniqueName="[Query1]" displayFolder="" count="2" memberValueDatatype="130" unbalanced="0"/>
    <cacheHierarchy uniqueName="[Query1].[product_id]" caption="product_id" attribute="1" defaultMemberUniqueName="[Query1].[product_id].[All]" allUniqueName="[Query1].[product_id].[All]" dimensionUniqueName="[Query1]" displayFolder="" count="0" memberValueDatatype="130" unbalanced="0"/>
    <cacheHierarchy uniqueName="[Query1].[category]" caption="category" attribute="1" defaultMemberUniqueName="[Query1].[category].[All]" allUniqueName="[Query1].[category].[All]" dimensionUniqueName="[Query1]" displayFolder="" count="0" memberValueDatatype="130" unbalanced="0"/>
    <cacheHierarchy uniqueName="[Query1].[sub_category]" caption="sub_category" attribute="1" defaultMemberUniqueName="[Query1].[sub_category].[All]" allUniqueName="[Query1].[sub_category].[All]" dimensionUniqueName="[Query1]" displayFolder="" count="0" memberValueDatatype="130"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sales]" caption="sales" attribute="1" defaultMemberUniqueName="[Query1].[sales].[All]" allUniqueName="[Query1].[sales].[All]" dimensionUniqueName="[Query1]" displayFolder="" count="0" memberValueDatatype="5" unbalanced="0"/>
    <cacheHierarchy uniqueName="[Query1].[quantity]" caption="quantity" attribute="1" defaultMemberUniqueName="[Query1].[quantity].[All]" allUniqueName="[Query1].[quantity].[All]" dimensionUniqueName="[Query1]" displayFolder="" count="0" memberValueDatatype="20" unbalanced="0"/>
    <cacheHierarchy uniqueName="[Query1].[discount]" caption="discount" attribute="1" defaultMemberUniqueName="[Query1].[discount].[All]" allUniqueName="[Query1].[discount].[All]" dimensionUniqueName="[Query1]" displayFolder="" count="0" memberValueDatatype="20" unbalanced="0"/>
    <cacheHierarchy uniqueName="[Query1].[profit]" caption="profit" attribute="1" defaultMemberUniqueName="[Query1].[profit].[All]" allUniqueName="[Query1].[profit].[All]" dimensionUniqueName="[Query1]" displayFolder="" count="0" memberValueDatatype="5" unbalanced="0"/>
    <cacheHierarchy uniqueName="[Query1].[ship_date (Year)]" caption="ship_date (Year)" attribute="1" defaultMemberUniqueName="[Query1].[ship_date (Year)].[All]" allUniqueName="[Query1].[ship_date (Year)].[All]" dimensionUniqueName="[Query1]" displayFolder="" count="0" memberValueDatatype="130" unbalanced="0"/>
    <cacheHierarchy uniqueName="[Query1].[ship_date (Quarter)]" caption="ship_date (Quarter)" attribute="1" defaultMemberUniqueName="[Query1].[ship_date (Quarter)].[All]" allUniqueName="[Query1].[ship_date (Quarter)].[All]" dimensionUniqueName="[Query1]" displayFolder="" count="0" memberValueDatatype="130" unbalanced="0"/>
    <cacheHierarchy uniqueName="[Query1].[ship_date (Month)]" caption="ship_date (Month)" attribute="1" defaultMemberUniqueName="[Query1].[ship_date (Month)].[All]" allUniqueName="[Query1].[ship_date (Month)].[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2" memberValueDatatype="130" unbalanced="0">
      <fieldsUsage count="2">
        <fieldUsage x="-1"/>
        <fieldUsage x="2"/>
      </fieldsUsage>
    </cacheHierarchy>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2"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ship_date (Month Index)]" caption="ship_date (Month Index)" attribute="1" defaultMemberUniqueName="[Query1].[ship_date (Month Index)].[All]" allUniqueName="[Query1].[ship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sales]" caption="Sum of sales" measure="1" displayFolder="" measureGroup="Query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Query1"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quantity]" caption="Sum of quantity" measure="1" displayFolder="" measureGroup="Query1"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Query1" count="0" hidden="1">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Query1"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Query1" count="0" hidden="1">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Query1" count="0" hidden="1">
      <extLst>
        <ext xmlns:x15="http://schemas.microsoft.com/office/spreadsheetml/2010/11/main" uri="{B97F6D7D-B522-45F9-BDA1-12C45D357490}">
          <x15:cacheHierarchy aggregatedColumn="4"/>
        </ext>
      </extLst>
    </cacheHierarchy>
    <cacheHierarchy uniqueName="[Measures].[Distinct Count of customer_id]" caption="Distinct Count of customer_id" measure="1" displayFolder="" measureGroup="Query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7.894555671293" backgroundQuery="1" createdVersion="8" refreshedVersion="8" minRefreshableVersion="3" recordCount="0" supportSubquery="1" supportAdvancedDrill="1" xr:uid="{6C25CAA2-5270-49A4-BBCF-FB0BC69749CD}">
  <cacheSource type="external" connectionId="2"/>
  <cacheFields count="3">
    <cacheField name="[Query1].[segment].[segment]" caption="segment" numFmtId="0" hierarchy="6" level="1">
      <sharedItems count="3">
        <s v="Consumer"/>
        <s v="Corporate"/>
        <s v="Home Office"/>
      </sharedItems>
    </cacheField>
    <cacheField name="[Measures].[Sum of sales]" caption="Sum of sales" numFmtId="0" hierarchy="30" level="32767"/>
    <cacheField name="[Query1].[order_date (Year)].[order_date (Year)]" caption="order_date (Year)" numFmtId="0" hierarchy="23" level="1">
      <sharedItems containsSemiMixedTypes="0" containsNonDate="0" containsString="0"/>
    </cacheField>
  </cacheFields>
  <cacheHierarchies count="38">
    <cacheHierarchy uniqueName="[Query1].[order_id]" caption="order_id" attribute="1" defaultMemberUniqueName="[Query1].[order_id].[All]" allUniqueName="[Query1].[order_id].[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ship_date]" caption="ship_date" attribute="1" time="1" defaultMemberUniqueName="[Query1].[ship_date].[All]" allUniqueName="[Query1].[ship_date].[All]" dimensionUniqueName="[Query1]" displayFolder="" count="0" memberValueDatatype="7" unbalanced="0"/>
    <cacheHierarchy uniqueName="[Query1].[ship_mode]" caption="ship_mode" attribute="1" defaultMemberUniqueName="[Query1].[ship_mode].[All]" allUniqueName="[Query1].[ship_mode].[All]" dimensionUniqueName="[Query1]" displayFolder="" count="0" memberValueDatatype="130" unbalanced="0"/>
    <cacheHierarchy uniqueName="[Query1].[customer_id]" caption="customer_id" attribute="1" defaultMemberUniqueName="[Query1].[customer_id].[All]" allUniqueName="[Query1].[customer_id].[All]" dimensionUniqueName="[Query1]" displayFolder="" count="0" memberValueDatatype="130" unbalanced="0"/>
    <cacheHierarchy uniqueName="[Query1].[customer_name]" caption="customer_name" attribute="1" defaultMemberUniqueName="[Query1].[customer_name].[All]" allUniqueName="[Query1].[customer_name].[All]" dimensionUniqueName="[Query1]" displayFolder="" count="0" memberValueDatatype="130" unbalanced="0"/>
    <cacheHierarchy uniqueName="[Query1].[segment]" caption="segment" attribute="1" defaultMemberUniqueName="[Query1].[segment].[All]" allUniqueName="[Query1].[segment].[All]" dimensionUniqueName="[Query1]" displayFolder="" count="2" memberValueDatatype="130" unbalanced="0">
      <fieldsUsage count="2">
        <fieldUsage x="-1"/>
        <fieldUsage x="0"/>
      </fieldsUsage>
    </cacheHierarchy>
    <cacheHierarchy uniqueName="[Query1].[country]" caption="country" attribute="1" defaultMemberUniqueName="[Query1].[country].[All]" allUniqueName="[Query1].[country].[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postal_code]" caption="postal_code" attribute="1" defaultMemberUniqueName="[Query1].[postal_code].[All]" allUniqueName="[Query1].[postal_code].[All]" dimensionUniqueName="[Query1]" displayFolder="" count="0" memberValueDatatype="130" unbalanced="0"/>
    <cacheHierarchy uniqueName="[Query1].[region]" caption="region" attribute="1" defaultMemberUniqueName="[Query1].[region].[All]" allUniqueName="[Query1].[region].[All]" dimensionUniqueName="[Query1]" displayFolder="" count="2" memberValueDatatype="130" unbalanced="0"/>
    <cacheHierarchy uniqueName="[Query1].[product_id]" caption="product_id" attribute="1" defaultMemberUniqueName="[Query1].[product_id].[All]" allUniqueName="[Query1].[product_id].[All]" dimensionUniqueName="[Query1]" displayFolder="" count="0" memberValueDatatype="130" unbalanced="0"/>
    <cacheHierarchy uniqueName="[Query1].[category]" caption="category" attribute="1" defaultMemberUniqueName="[Query1].[category].[All]" allUniqueName="[Query1].[category].[All]" dimensionUniqueName="[Query1]" displayFolder="" count="0" memberValueDatatype="130" unbalanced="0"/>
    <cacheHierarchy uniqueName="[Query1].[sub_category]" caption="sub_category" attribute="1" defaultMemberUniqueName="[Query1].[sub_category].[All]" allUniqueName="[Query1].[sub_category].[All]" dimensionUniqueName="[Query1]" displayFolder="" count="0" memberValueDatatype="130"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sales]" caption="sales" attribute="1" defaultMemberUniqueName="[Query1].[sales].[All]" allUniqueName="[Query1].[sales].[All]" dimensionUniqueName="[Query1]" displayFolder="" count="0" memberValueDatatype="5" unbalanced="0"/>
    <cacheHierarchy uniqueName="[Query1].[quantity]" caption="quantity" attribute="1" defaultMemberUniqueName="[Query1].[quantity].[All]" allUniqueName="[Query1].[quantity].[All]" dimensionUniqueName="[Query1]" displayFolder="" count="0" memberValueDatatype="20" unbalanced="0"/>
    <cacheHierarchy uniqueName="[Query1].[discount]" caption="discount" attribute="1" defaultMemberUniqueName="[Query1].[discount].[All]" allUniqueName="[Query1].[discount].[All]" dimensionUniqueName="[Query1]" displayFolder="" count="0" memberValueDatatype="20" unbalanced="0"/>
    <cacheHierarchy uniqueName="[Query1].[profit]" caption="profit" attribute="1" defaultMemberUniqueName="[Query1].[profit].[All]" allUniqueName="[Query1].[profit].[All]" dimensionUniqueName="[Query1]" displayFolder="" count="0" memberValueDatatype="5" unbalanced="0"/>
    <cacheHierarchy uniqueName="[Query1].[ship_date (Year)]" caption="ship_date (Year)" attribute="1" defaultMemberUniqueName="[Query1].[ship_date (Year)].[All]" allUniqueName="[Query1].[ship_date (Year)].[All]" dimensionUniqueName="[Query1]" displayFolder="" count="0" memberValueDatatype="130" unbalanced="0"/>
    <cacheHierarchy uniqueName="[Query1].[ship_date (Quarter)]" caption="ship_date (Quarter)" attribute="1" defaultMemberUniqueName="[Query1].[ship_date (Quarter)].[All]" allUniqueName="[Query1].[ship_date (Quarter)].[All]" dimensionUniqueName="[Query1]" displayFolder="" count="0" memberValueDatatype="130" unbalanced="0"/>
    <cacheHierarchy uniqueName="[Query1].[ship_date (Month)]" caption="ship_date (Month)" attribute="1" defaultMemberUniqueName="[Query1].[ship_date (Month)].[All]" allUniqueName="[Query1].[ship_date (Month)].[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2" memberValueDatatype="130" unbalanced="0">
      <fieldsUsage count="2">
        <fieldUsage x="-1"/>
        <fieldUsage x="2"/>
      </fieldsUsage>
    </cacheHierarchy>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2"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ship_date (Month Index)]" caption="ship_date (Month Index)" attribute="1" defaultMemberUniqueName="[Query1].[ship_date (Month Index)].[All]" allUniqueName="[Query1].[ship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sales]" caption="Sum of sales" measure="1" displayFolder="" measureGroup="Query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Query1"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Query1"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Query1" count="0" hidden="1">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Query1"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Query1" count="0" hidden="1">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Query1" count="0" hidden="1">
      <extLst>
        <ext xmlns:x15="http://schemas.microsoft.com/office/spreadsheetml/2010/11/main" uri="{B97F6D7D-B522-45F9-BDA1-12C45D357490}">
          <x15:cacheHierarchy aggregatedColumn="4"/>
        </ext>
      </extLst>
    </cacheHierarchy>
    <cacheHierarchy uniqueName="[Measures].[Distinct Count of customer_id]" caption="Distinct Count of customer_id" measure="1" displayFolder="" measureGroup="Query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7.894556597224" backgroundQuery="1" createdVersion="8" refreshedVersion="8" minRefreshableVersion="3" recordCount="0" supportSubquery="1" supportAdvancedDrill="1" xr:uid="{8574CD0E-49D7-4B52-89E7-C0E7746E94FA}">
  <cacheSource type="external" connectionId="2"/>
  <cacheFields count="3">
    <cacheField name="[Query1].[segment].[segment]" caption="segment" numFmtId="0" hierarchy="6" level="1">
      <sharedItems count="3">
        <s v="Consumer"/>
        <s v="Corporate"/>
        <s v="Home Office"/>
      </sharedItems>
    </cacheField>
    <cacheField name="[Measures].[Sum of quantity]" caption="Sum of quantity" numFmtId="0" hierarchy="32" level="32767"/>
    <cacheField name="[Query1].[order_date (Year)].[order_date (Year)]" caption="order_date (Year)" numFmtId="0" hierarchy="23" level="1">
      <sharedItems containsSemiMixedTypes="0" containsNonDate="0" containsString="0"/>
    </cacheField>
  </cacheFields>
  <cacheHierarchies count="38">
    <cacheHierarchy uniqueName="[Query1].[order_id]" caption="order_id" attribute="1" defaultMemberUniqueName="[Query1].[order_id].[All]" allUniqueName="[Query1].[order_id].[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ship_date]" caption="ship_date" attribute="1" time="1" defaultMemberUniqueName="[Query1].[ship_date].[All]" allUniqueName="[Query1].[ship_date].[All]" dimensionUniqueName="[Query1]" displayFolder="" count="0" memberValueDatatype="7" unbalanced="0"/>
    <cacheHierarchy uniqueName="[Query1].[ship_mode]" caption="ship_mode" attribute="1" defaultMemberUniqueName="[Query1].[ship_mode].[All]" allUniqueName="[Query1].[ship_mode].[All]" dimensionUniqueName="[Query1]" displayFolder="" count="0" memberValueDatatype="130" unbalanced="0"/>
    <cacheHierarchy uniqueName="[Query1].[customer_id]" caption="customer_id" attribute="1" defaultMemberUniqueName="[Query1].[customer_id].[All]" allUniqueName="[Query1].[customer_id].[All]" dimensionUniqueName="[Query1]" displayFolder="" count="0" memberValueDatatype="130" unbalanced="0"/>
    <cacheHierarchy uniqueName="[Query1].[customer_name]" caption="customer_name" attribute="1" defaultMemberUniqueName="[Query1].[customer_name].[All]" allUniqueName="[Query1].[customer_name].[All]" dimensionUniqueName="[Query1]" displayFolder="" count="0" memberValueDatatype="130" unbalanced="0"/>
    <cacheHierarchy uniqueName="[Query1].[segment]" caption="segment" attribute="1" defaultMemberUniqueName="[Query1].[segment].[All]" allUniqueName="[Query1].[segment].[All]" dimensionUniqueName="[Query1]" displayFolder="" count="2" memberValueDatatype="130" unbalanced="0">
      <fieldsUsage count="2">
        <fieldUsage x="-1"/>
        <fieldUsage x="0"/>
      </fieldsUsage>
    </cacheHierarchy>
    <cacheHierarchy uniqueName="[Query1].[country]" caption="country" attribute="1" defaultMemberUniqueName="[Query1].[country].[All]" allUniqueName="[Query1].[country].[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postal_code]" caption="postal_code" attribute="1" defaultMemberUniqueName="[Query1].[postal_code].[All]" allUniqueName="[Query1].[postal_code].[All]" dimensionUniqueName="[Query1]" displayFolder="" count="0" memberValueDatatype="130" unbalanced="0"/>
    <cacheHierarchy uniqueName="[Query1].[region]" caption="region" attribute="1" defaultMemberUniqueName="[Query1].[region].[All]" allUniqueName="[Query1].[region].[All]" dimensionUniqueName="[Query1]" displayFolder="" count="2" memberValueDatatype="130" unbalanced="0"/>
    <cacheHierarchy uniqueName="[Query1].[product_id]" caption="product_id" attribute="1" defaultMemberUniqueName="[Query1].[product_id].[All]" allUniqueName="[Query1].[product_id].[All]" dimensionUniqueName="[Query1]" displayFolder="" count="0" memberValueDatatype="130" unbalanced="0"/>
    <cacheHierarchy uniqueName="[Query1].[category]" caption="category" attribute="1" defaultMemberUniqueName="[Query1].[category].[All]" allUniqueName="[Query1].[category].[All]" dimensionUniqueName="[Query1]" displayFolder="" count="0" memberValueDatatype="130" unbalanced="0"/>
    <cacheHierarchy uniqueName="[Query1].[sub_category]" caption="sub_category" attribute="1" defaultMemberUniqueName="[Query1].[sub_category].[All]" allUniqueName="[Query1].[sub_category].[All]" dimensionUniqueName="[Query1]" displayFolder="" count="0" memberValueDatatype="130"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sales]" caption="sales" attribute="1" defaultMemberUniqueName="[Query1].[sales].[All]" allUniqueName="[Query1].[sales].[All]" dimensionUniqueName="[Query1]" displayFolder="" count="0" memberValueDatatype="5" unbalanced="0"/>
    <cacheHierarchy uniqueName="[Query1].[quantity]" caption="quantity" attribute="1" defaultMemberUniqueName="[Query1].[quantity].[All]" allUniqueName="[Query1].[quantity].[All]" dimensionUniqueName="[Query1]" displayFolder="" count="0" memberValueDatatype="20" unbalanced="0"/>
    <cacheHierarchy uniqueName="[Query1].[discount]" caption="discount" attribute="1" defaultMemberUniqueName="[Query1].[discount].[All]" allUniqueName="[Query1].[discount].[All]" dimensionUniqueName="[Query1]" displayFolder="" count="0" memberValueDatatype="20" unbalanced="0"/>
    <cacheHierarchy uniqueName="[Query1].[profit]" caption="profit" attribute="1" defaultMemberUniqueName="[Query1].[profit].[All]" allUniqueName="[Query1].[profit].[All]" dimensionUniqueName="[Query1]" displayFolder="" count="0" memberValueDatatype="5" unbalanced="0"/>
    <cacheHierarchy uniqueName="[Query1].[ship_date (Year)]" caption="ship_date (Year)" attribute="1" defaultMemberUniqueName="[Query1].[ship_date (Year)].[All]" allUniqueName="[Query1].[ship_date (Year)].[All]" dimensionUniqueName="[Query1]" displayFolder="" count="0" memberValueDatatype="130" unbalanced="0"/>
    <cacheHierarchy uniqueName="[Query1].[ship_date (Quarter)]" caption="ship_date (Quarter)" attribute="1" defaultMemberUniqueName="[Query1].[ship_date (Quarter)].[All]" allUniqueName="[Query1].[ship_date (Quarter)].[All]" dimensionUniqueName="[Query1]" displayFolder="" count="0" memberValueDatatype="130" unbalanced="0"/>
    <cacheHierarchy uniqueName="[Query1].[ship_date (Month)]" caption="ship_date (Month)" attribute="1" defaultMemberUniqueName="[Query1].[ship_date (Month)].[All]" allUniqueName="[Query1].[ship_date (Month)].[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2" memberValueDatatype="130" unbalanced="0">
      <fieldsUsage count="2">
        <fieldUsage x="-1"/>
        <fieldUsage x="2"/>
      </fieldsUsage>
    </cacheHierarchy>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2"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ship_date (Month Index)]" caption="ship_date (Month Index)" attribute="1" defaultMemberUniqueName="[Query1].[ship_date (Month Index)].[All]" allUniqueName="[Query1].[ship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sales]" caption="Sum of sales" measure="1" displayFolder="" measureGroup="Query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Query1"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Query1"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Query1" count="0" hidden="1">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Query1"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Query1" count="0" hidden="1">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Query1" count="0" hidden="1">
      <extLst>
        <ext xmlns:x15="http://schemas.microsoft.com/office/spreadsheetml/2010/11/main" uri="{B97F6D7D-B522-45F9-BDA1-12C45D357490}">
          <x15:cacheHierarchy aggregatedColumn="4"/>
        </ext>
      </extLst>
    </cacheHierarchy>
    <cacheHierarchy uniqueName="[Measures].[Distinct Count of customer_id]" caption="Distinct Count of customer_id" measure="1" displayFolder="" measureGroup="Query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7.894549884259" backgroundQuery="1" createdVersion="8" refreshedVersion="8" minRefreshableVersion="3" recordCount="0" supportSubquery="1" supportAdvancedDrill="1" xr:uid="{6EE276B0-9B8C-4C0E-91B3-3F03EFAC85DC}">
  <cacheSource type="external" connectionId="2"/>
  <cacheFields count="4">
    <cacheField name="[Query1].[segment].[segment]" caption="segment" numFmtId="0" hierarchy="6" level="1">
      <sharedItems count="3">
        <s v="Consumer"/>
        <s v="Corporate"/>
        <s v="Home Office"/>
      </sharedItems>
    </cacheField>
    <cacheField name="[Query1].[category].[category]" caption="category" numFmtId="0" hierarchy="13" level="1">
      <sharedItems count="3">
        <s v="Furniture"/>
        <s v="Office Supplies"/>
        <s v="Technology"/>
      </sharedItems>
    </cacheField>
    <cacheField name="[Measures].[Sum of sales]" caption="Sum of sales" numFmtId="0" hierarchy="30" level="32767"/>
    <cacheField name="[Query1].[order_date (Year)].[order_date (Year)]" caption="order_date (Year)" numFmtId="0" hierarchy="23" level="1">
      <sharedItems containsSemiMixedTypes="0" containsNonDate="0" containsString="0"/>
    </cacheField>
  </cacheFields>
  <cacheHierarchies count="38">
    <cacheHierarchy uniqueName="[Query1].[order_id]" caption="order_id" attribute="1" defaultMemberUniqueName="[Query1].[order_id].[All]" allUniqueName="[Query1].[order_id].[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ship_date]" caption="ship_date" attribute="1" time="1" defaultMemberUniqueName="[Query1].[ship_date].[All]" allUniqueName="[Query1].[ship_date].[All]" dimensionUniqueName="[Query1]" displayFolder="" count="0" memberValueDatatype="7" unbalanced="0"/>
    <cacheHierarchy uniqueName="[Query1].[ship_mode]" caption="ship_mode" attribute="1" defaultMemberUniqueName="[Query1].[ship_mode].[All]" allUniqueName="[Query1].[ship_mode].[All]" dimensionUniqueName="[Query1]" displayFolder="" count="0" memberValueDatatype="130" unbalanced="0"/>
    <cacheHierarchy uniqueName="[Query1].[customer_id]" caption="customer_id" attribute="1" defaultMemberUniqueName="[Query1].[customer_id].[All]" allUniqueName="[Query1].[customer_id].[All]" dimensionUniqueName="[Query1]" displayFolder="" count="0" memberValueDatatype="130" unbalanced="0"/>
    <cacheHierarchy uniqueName="[Query1].[customer_name]" caption="customer_name" attribute="1" defaultMemberUniqueName="[Query1].[customer_name].[All]" allUniqueName="[Query1].[customer_name].[All]" dimensionUniqueName="[Query1]" displayFolder="" count="0" memberValueDatatype="130" unbalanced="0"/>
    <cacheHierarchy uniqueName="[Query1].[segment]" caption="segment" attribute="1" defaultMemberUniqueName="[Query1].[segment].[All]" allUniqueName="[Query1].[segment].[All]" dimensionUniqueName="[Query1]" displayFolder="" count="2" memberValueDatatype="130" unbalanced="0">
      <fieldsUsage count="2">
        <fieldUsage x="-1"/>
        <fieldUsage x="0"/>
      </fieldsUsage>
    </cacheHierarchy>
    <cacheHierarchy uniqueName="[Query1].[country]" caption="country" attribute="1" defaultMemberUniqueName="[Query1].[country].[All]" allUniqueName="[Query1].[country].[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postal_code]" caption="postal_code" attribute="1" defaultMemberUniqueName="[Query1].[postal_code].[All]" allUniqueName="[Query1].[postal_code].[All]" dimensionUniqueName="[Query1]" displayFolder="" count="0" memberValueDatatype="130" unbalanced="0"/>
    <cacheHierarchy uniqueName="[Query1].[region]" caption="region" attribute="1" defaultMemberUniqueName="[Query1].[region].[All]" allUniqueName="[Query1].[region].[All]" dimensionUniqueName="[Query1]" displayFolder="" count="0" memberValueDatatype="130" unbalanced="0"/>
    <cacheHierarchy uniqueName="[Query1].[product_id]" caption="product_id" attribute="1" defaultMemberUniqueName="[Query1].[product_id].[All]" allUniqueName="[Query1].[product_id].[All]" dimensionUniqueName="[Query1]" displayFolder="" count="0" memberValueDatatype="130" unbalanced="0"/>
    <cacheHierarchy uniqueName="[Query1].[category]" caption="category" attribute="1" defaultMemberUniqueName="[Query1].[category].[All]" allUniqueName="[Query1].[category].[All]" dimensionUniqueName="[Query1]" displayFolder="" count="2" memberValueDatatype="130" unbalanced="0">
      <fieldsUsage count="2">
        <fieldUsage x="-1"/>
        <fieldUsage x="1"/>
      </fieldsUsage>
    </cacheHierarchy>
    <cacheHierarchy uniqueName="[Query1].[sub_category]" caption="sub_category" attribute="1" defaultMemberUniqueName="[Query1].[sub_category].[All]" allUniqueName="[Query1].[sub_category].[All]" dimensionUniqueName="[Query1]" displayFolder="" count="0" memberValueDatatype="130" unbalanced="0"/>
    <cacheHierarchy uniqueName="[Query1].[product_name]" caption="product_name" attribute="1" defaultMemberUniqueName="[Query1].[product_name].[All]" allUniqueName="[Query1].[product_name].[All]" dimensionUniqueName="[Query1]" displayFolder="" count="2" memberValueDatatype="130" unbalanced="0"/>
    <cacheHierarchy uniqueName="[Query1].[sales]" caption="sales" attribute="1" defaultMemberUniqueName="[Query1].[sales].[All]" allUniqueName="[Query1].[sales].[All]" dimensionUniqueName="[Query1]" displayFolder="" count="0" memberValueDatatype="5" unbalanced="0"/>
    <cacheHierarchy uniqueName="[Query1].[quantity]" caption="quantity" attribute="1" defaultMemberUniqueName="[Query1].[quantity].[All]" allUniqueName="[Query1].[quantity].[All]" dimensionUniqueName="[Query1]" displayFolder="" count="0" memberValueDatatype="20" unbalanced="0"/>
    <cacheHierarchy uniqueName="[Query1].[discount]" caption="discount" attribute="1" defaultMemberUniqueName="[Query1].[discount].[All]" allUniqueName="[Query1].[discount].[All]" dimensionUniqueName="[Query1]" displayFolder="" count="0" memberValueDatatype="20" unbalanced="0"/>
    <cacheHierarchy uniqueName="[Query1].[profit]" caption="profit" attribute="1" defaultMemberUniqueName="[Query1].[profit].[All]" allUniqueName="[Query1].[profit].[All]" dimensionUniqueName="[Query1]" displayFolder="" count="0" memberValueDatatype="5" unbalanced="0"/>
    <cacheHierarchy uniqueName="[Query1].[ship_date (Year)]" caption="ship_date (Year)" attribute="1" defaultMemberUniqueName="[Query1].[ship_date (Year)].[All]" allUniqueName="[Query1].[ship_date (Year)].[All]" dimensionUniqueName="[Query1]" displayFolder="" count="0" memberValueDatatype="130" unbalanced="0"/>
    <cacheHierarchy uniqueName="[Query1].[ship_date (Quarter)]" caption="ship_date (Quarter)" attribute="1" defaultMemberUniqueName="[Query1].[ship_date (Quarter)].[All]" allUniqueName="[Query1].[ship_date (Quarter)].[All]" dimensionUniqueName="[Query1]" displayFolder="" count="0" memberValueDatatype="130" unbalanced="0"/>
    <cacheHierarchy uniqueName="[Query1].[ship_date (Month)]" caption="ship_date (Month)" attribute="1" defaultMemberUniqueName="[Query1].[ship_date (Month)].[All]" allUniqueName="[Query1].[ship_date (Month)].[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2" memberValueDatatype="130" unbalanced="0">
      <fieldsUsage count="2">
        <fieldUsage x="-1"/>
        <fieldUsage x="3"/>
      </fieldsUsage>
    </cacheHierarchy>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0"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ship_date (Month Index)]" caption="ship_date (Month Index)" attribute="1" defaultMemberUniqueName="[Query1].[ship_date (Month Index)].[All]" allUniqueName="[Query1].[ship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sales]" caption="Sum of sales" measure="1" displayFolder="" measureGroup="Query1"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Query1"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Query1"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Query1" count="0" hidden="1">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Query1"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Query1" count="0" hidden="1">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Query1" count="0" hidden="1">
      <extLst>
        <ext xmlns:x15="http://schemas.microsoft.com/office/spreadsheetml/2010/11/main" uri="{B97F6D7D-B522-45F9-BDA1-12C45D357490}">
          <x15:cacheHierarchy aggregatedColumn="4"/>
        </ext>
      </extLst>
    </cacheHierarchy>
    <cacheHierarchy uniqueName="[Measures].[Distinct Count of customer_id]" caption="Distinct Count of customer_id" measure="1" displayFolder="" measureGroup="Query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7.89493761574" backgroundQuery="1" createdVersion="8" refreshedVersion="8" minRefreshableVersion="3" recordCount="0" supportSubquery="1" supportAdvancedDrill="1" xr:uid="{C46658F8-1C1C-4A68-B017-D400716C93D4}">
  <cacheSource type="external" connectionId="2"/>
  <cacheFields count="3">
    <cacheField name="[Query1].[ship_mode].[ship_mode]" caption="ship_mode" numFmtId="0" hierarchy="3" level="1">
      <sharedItems count="4">
        <s v="First Class"/>
        <s v="Same Day"/>
        <s v="Second Class"/>
        <s v="Standard Class"/>
      </sharedItems>
    </cacheField>
    <cacheField name="[Measures].[Sum of sales]" caption="Sum of sales" numFmtId="0" hierarchy="30" level="32767"/>
    <cacheField name="[Query1].[segment].[segment]" caption="segment" numFmtId="0" hierarchy="6" level="1">
      <sharedItems containsSemiMixedTypes="0" containsNonDate="0" containsString="0"/>
    </cacheField>
  </cacheFields>
  <cacheHierarchies count="38">
    <cacheHierarchy uniqueName="[Query1].[order_id]" caption="order_id" attribute="1" defaultMemberUniqueName="[Query1].[order_id].[All]" allUniqueName="[Query1].[order_id].[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ship_date]" caption="ship_date" attribute="1" time="1" defaultMemberUniqueName="[Query1].[ship_date].[All]" allUniqueName="[Query1].[ship_date].[All]" dimensionUniqueName="[Query1]" displayFolder="" count="0" memberValueDatatype="7" unbalanced="0"/>
    <cacheHierarchy uniqueName="[Query1].[ship_mode]" caption="ship_mode" attribute="1" defaultMemberUniqueName="[Query1].[ship_mode].[All]" allUniqueName="[Query1].[ship_mode].[All]" dimensionUniqueName="[Query1]" displayFolder="" count="2" memberValueDatatype="130" unbalanced="0">
      <fieldsUsage count="2">
        <fieldUsage x="-1"/>
        <fieldUsage x="0"/>
      </fieldsUsage>
    </cacheHierarchy>
    <cacheHierarchy uniqueName="[Query1].[customer_id]" caption="customer_id" attribute="1" defaultMemberUniqueName="[Query1].[customer_id].[All]" allUniqueName="[Query1].[customer_id].[All]" dimensionUniqueName="[Query1]" displayFolder="" count="0" memberValueDatatype="130" unbalanced="0"/>
    <cacheHierarchy uniqueName="[Query1].[customer_name]" caption="customer_name" attribute="1" defaultMemberUniqueName="[Query1].[customer_name].[All]" allUniqueName="[Query1].[customer_name].[All]" dimensionUniqueName="[Query1]" displayFolder="" count="0" memberValueDatatype="130" unbalanced="0"/>
    <cacheHierarchy uniqueName="[Query1].[segment]" caption="segment" attribute="1" defaultMemberUniqueName="[Query1].[segment].[All]" allUniqueName="[Query1].[segment].[All]" dimensionUniqueName="[Query1]" displayFolder="" count="2" memberValueDatatype="130" unbalanced="0">
      <fieldsUsage count="2">
        <fieldUsage x="-1"/>
        <fieldUsage x="2"/>
      </fieldsUsage>
    </cacheHierarchy>
    <cacheHierarchy uniqueName="[Query1].[country]" caption="country" attribute="1" defaultMemberUniqueName="[Query1].[country].[All]" allUniqueName="[Query1].[country].[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postal_code]" caption="postal_code" attribute="1" defaultMemberUniqueName="[Query1].[postal_code].[All]" allUniqueName="[Query1].[postal_code].[All]" dimensionUniqueName="[Query1]" displayFolder="" count="0" memberValueDatatype="130" unbalanced="0"/>
    <cacheHierarchy uniqueName="[Query1].[region]" caption="region" attribute="1" defaultMemberUniqueName="[Query1].[region].[All]" allUniqueName="[Query1].[region].[All]" dimensionUniqueName="[Query1]" displayFolder="" count="2" memberValueDatatype="130" unbalanced="0"/>
    <cacheHierarchy uniqueName="[Query1].[product_id]" caption="product_id" attribute="1" defaultMemberUniqueName="[Query1].[product_id].[All]" allUniqueName="[Query1].[product_id].[All]" dimensionUniqueName="[Query1]" displayFolder="" count="0" memberValueDatatype="130" unbalanced="0"/>
    <cacheHierarchy uniqueName="[Query1].[category]" caption="category" attribute="1" defaultMemberUniqueName="[Query1].[category].[All]" allUniqueName="[Query1].[category].[All]" dimensionUniqueName="[Query1]" displayFolder="" count="0" memberValueDatatype="130" unbalanced="0"/>
    <cacheHierarchy uniqueName="[Query1].[sub_category]" caption="sub_category" attribute="1" defaultMemberUniqueName="[Query1].[sub_category].[All]" allUniqueName="[Query1].[sub_category].[All]" dimensionUniqueName="[Query1]" displayFolder="" count="0" memberValueDatatype="130"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sales]" caption="sales" attribute="1" defaultMemberUniqueName="[Query1].[sales].[All]" allUniqueName="[Query1].[sales].[All]" dimensionUniqueName="[Query1]" displayFolder="" count="0" memberValueDatatype="5" unbalanced="0"/>
    <cacheHierarchy uniqueName="[Query1].[quantity]" caption="quantity" attribute="1" defaultMemberUniqueName="[Query1].[quantity].[All]" allUniqueName="[Query1].[quantity].[All]" dimensionUniqueName="[Query1]" displayFolder="" count="0" memberValueDatatype="20" unbalanced="0"/>
    <cacheHierarchy uniqueName="[Query1].[discount]" caption="discount" attribute="1" defaultMemberUniqueName="[Query1].[discount].[All]" allUniqueName="[Query1].[discount].[All]" dimensionUniqueName="[Query1]" displayFolder="" count="0" memberValueDatatype="20" unbalanced="0"/>
    <cacheHierarchy uniqueName="[Query1].[profit]" caption="profit" attribute="1" defaultMemberUniqueName="[Query1].[profit].[All]" allUniqueName="[Query1].[profit].[All]" dimensionUniqueName="[Query1]" displayFolder="" count="0" memberValueDatatype="5" unbalanced="0"/>
    <cacheHierarchy uniqueName="[Query1].[ship_date (Year)]" caption="ship_date (Year)" attribute="1" defaultMemberUniqueName="[Query1].[ship_date (Year)].[All]" allUniqueName="[Query1].[ship_date (Year)].[All]" dimensionUniqueName="[Query1]" displayFolder="" count="0" memberValueDatatype="130" unbalanced="0"/>
    <cacheHierarchy uniqueName="[Query1].[ship_date (Quarter)]" caption="ship_date (Quarter)" attribute="1" defaultMemberUniqueName="[Query1].[ship_date (Quarter)].[All]" allUniqueName="[Query1].[ship_date (Quarter)].[All]" dimensionUniqueName="[Query1]" displayFolder="" count="0" memberValueDatatype="130" unbalanced="0"/>
    <cacheHierarchy uniqueName="[Query1].[ship_date (Month)]" caption="ship_date (Month)" attribute="1" defaultMemberUniqueName="[Query1].[ship_date (Month)].[All]" allUniqueName="[Query1].[ship_date (Month)].[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2"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2"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ship_date (Month Index)]" caption="ship_date (Month Index)" attribute="1" defaultMemberUniqueName="[Query1].[ship_date (Month Index)].[All]" allUniqueName="[Query1].[ship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sales]" caption="Sum of sales" measure="1" displayFolder="" measureGroup="Query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Query1"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Query1"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Query1" count="0" hidden="1">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Query1"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Query1" count="0" hidden="1">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Query1" count="0" hidden="1">
      <extLst>
        <ext xmlns:x15="http://schemas.microsoft.com/office/spreadsheetml/2010/11/main" uri="{B97F6D7D-B522-45F9-BDA1-12C45D357490}">
          <x15:cacheHierarchy aggregatedColumn="4"/>
        </ext>
      </extLst>
    </cacheHierarchy>
    <cacheHierarchy uniqueName="[Measures].[Distinct Count of customer_id]" caption="Distinct Count of customer_id" measure="1" displayFolder="" measureGroup="Query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7.894938425925" backgroundQuery="1" createdVersion="8" refreshedVersion="8" minRefreshableVersion="3" recordCount="0" supportSubquery="1" supportAdvancedDrill="1" xr:uid="{361F305C-AF63-415E-9D99-64E7F07A9CCB}">
  <cacheSource type="external" connectionId="2"/>
  <cacheFields count="5">
    <cacheField name="[Query1].[order_date (Year)].[order_date (Year)]" caption="order_date (Year)" numFmtId="0" hierarchy="23" level="1">
      <sharedItems count="4">
        <s v="2014"/>
        <s v="2015"/>
        <s v="2016"/>
        <s v="2017"/>
      </sharedItems>
    </cacheField>
    <cacheField name="[Query1].[order_date (Month)].[order_date (Month)]" caption="order_date (Month)" numFmtId="0" hierarchy="25" level="1">
      <sharedItems count="12">
        <s v="Jan"/>
        <s v="Feb"/>
        <s v="Mar"/>
        <s v="Apr"/>
        <s v="May"/>
        <s v="Jun"/>
        <s v="Jul"/>
        <s v="Aug"/>
        <s v="Sep"/>
        <s v="Oct"/>
        <s v="Nov"/>
        <s v="Dec"/>
      </sharedItems>
    </cacheField>
    <cacheField name="[Measures].[Sum of sales]" caption="Sum of sales" numFmtId="0" hierarchy="30" level="32767"/>
    <cacheField name="[Measures].[Sum of profit]" caption="Sum of profit" numFmtId="0" hierarchy="31" level="32767"/>
    <cacheField name="[Query1].[segment].[segment]" caption="segment" numFmtId="0" hierarchy="6" level="1">
      <sharedItems containsSemiMixedTypes="0" containsNonDate="0" containsString="0"/>
    </cacheField>
  </cacheFields>
  <cacheHierarchies count="38">
    <cacheHierarchy uniqueName="[Query1].[order_id]" caption="order_id" attribute="1" defaultMemberUniqueName="[Query1].[order_id].[All]" allUniqueName="[Query1].[order_id].[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ship_date]" caption="ship_date" attribute="1" time="1" defaultMemberUniqueName="[Query1].[ship_date].[All]" allUniqueName="[Query1].[ship_date].[All]" dimensionUniqueName="[Query1]" displayFolder="" count="0" memberValueDatatype="7" unbalanced="0"/>
    <cacheHierarchy uniqueName="[Query1].[ship_mode]" caption="ship_mode" attribute="1" defaultMemberUniqueName="[Query1].[ship_mode].[All]" allUniqueName="[Query1].[ship_mode].[All]" dimensionUniqueName="[Query1]" displayFolder="" count="0" memberValueDatatype="130" unbalanced="0"/>
    <cacheHierarchy uniqueName="[Query1].[customer_id]" caption="customer_id" attribute="1" defaultMemberUniqueName="[Query1].[customer_id].[All]" allUniqueName="[Query1].[customer_id].[All]" dimensionUniqueName="[Query1]" displayFolder="" count="0" memberValueDatatype="130" unbalanced="0"/>
    <cacheHierarchy uniqueName="[Query1].[customer_name]" caption="customer_name" attribute="1" defaultMemberUniqueName="[Query1].[customer_name].[All]" allUniqueName="[Query1].[customer_name].[All]" dimensionUniqueName="[Query1]" displayFolder="" count="0" memberValueDatatype="130" unbalanced="0"/>
    <cacheHierarchy uniqueName="[Query1].[segment]" caption="segment" attribute="1" defaultMemberUniqueName="[Query1].[segment].[All]" allUniqueName="[Query1].[segment].[All]" dimensionUniqueName="[Query1]" displayFolder="" count="2" memberValueDatatype="130" unbalanced="0">
      <fieldsUsage count="2">
        <fieldUsage x="-1"/>
        <fieldUsage x="4"/>
      </fieldsUsage>
    </cacheHierarchy>
    <cacheHierarchy uniqueName="[Query1].[country]" caption="country" attribute="1" defaultMemberUniqueName="[Query1].[country].[All]" allUniqueName="[Query1].[country].[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postal_code]" caption="postal_code" attribute="1" defaultMemberUniqueName="[Query1].[postal_code].[All]" allUniqueName="[Query1].[postal_code].[All]" dimensionUniqueName="[Query1]" displayFolder="" count="0" memberValueDatatype="130" unbalanced="0"/>
    <cacheHierarchy uniqueName="[Query1].[region]" caption="region" attribute="1" defaultMemberUniqueName="[Query1].[region].[All]" allUniqueName="[Query1].[region].[All]" dimensionUniqueName="[Query1]" displayFolder="" count="2" memberValueDatatype="130" unbalanced="0"/>
    <cacheHierarchy uniqueName="[Query1].[product_id]" caption="product_id" attribute="1" defaultMemberUniqueName="[Query1].[product_id].[All]" allUniqueName="[Query1].[product_id].[All]" dimensionUniqueName="[Query1]" displayFolder="" count="0" memberValueDatatype="130" unbalanced="0"/>
    <cacheHierarchy uniqueName="[Query1].[category]" caption="category" attribute="1" defaultMemberUniqueName="[Query1].[category].[All]" allUniqueName="[Query1].[category].[All]" dimensionUniqueName="[Query1]" displayFolder="" count="0" memberValueDatatype="130" unbalanced="0"/>
    <cacheHierarchy uniqueName="[Query1].[sub_category]" caption="sub_category" attribute="1" defaultMemberUniqueName="[Query1].[sub_category].[All]" allUniqueName="[Query1].[sub_category].[All]" dimensionUniqueName="[Query1]" displayFolder="" count="0" memberValueDatatype="130"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sales]" caption="sales" attribute="1" defaultMemberUniqueName="[Query1].[sales].[All]" allUniqueName="[Query1].[sales].[All]" dimensionUniqueName="[Query1]" displayFolder="" count="0" memberValueDatatype="5" unbalanced="0"/>
    <cacheHierarchy uniqueName="[Query1].[quantity]" caption="quantity" attribute="1" defaultMemberUniqueName="[Query1].[quantity].[All]" allUniqueName="[Query1].[quantity].[All]" dimensionUniqueName="[Query1]" displayFolder="" count="0" memberValueDatatype="20" unbalanced="0"/>
    <cacheHierarchy uniqueName="[Query1].[discount]" caption="discount" attribute="1" defaultMemberUniqueName="[Query1].[discount].[All]" allUniqueName="[Query1].[discount].[All]" dimensionUniqueName="[Query1]" displayFolder="" count="0" memberValueDatatype="20" unbalanced="0"/>
    <cacheHierarchy uniqueName="[Query1].[profit]" caption="profit" attribute="1" defaultMemberUniqueName="[Query1].[profit].[All]" allUniqueName="[Query1].[profit].[All]" dimensionUniqueName="[Query1]" displayFolder="" count="0" memberValueDatatype="5" unbalanced="0"/>
    <cacheHierarchy uniqueName="[Query1].[ship_date (Year)]" caption="ship_date (Year)" attribute="1" defaultMemberUniqueName="[Query1].[ship_date (Year)].[All]" allUniqueName="[Query1].[ship_date (Year)].[All]" dimensionUniqueName="[Query1]" displayFolder="" count="0" memberValueDatatype="130" unbalanced="0"/>
    <cacheHierarchy uniqueName="[Query1].[ship_date (Quarter)]" caption="ship_date (Quarter)" attribute="1" defaultMemberUniqueName="[Query1].[ship_date (Quarter)].[All]" allUniqueName="[Query1].[ship_date (Quarter)].[All]" dimensionUniqueName="[Query1]" displayFolder="" count="0" memberValueDatatype="130" unbalanced="0"/>
    <cacheHierarchy uniqueName="[Query1].[ship_date (Month)]" caption="ship_date (Month)" attribute="1" defaultMemberUniqueName="[Query1].[ship_date (Month)].[All]" allUniqueName="[Query1].[ship_date (Month)].[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2" memberValueDatatype="130" unbalanced="0">
      <fieldsUsage count="2">
        <fieldUsage x="-1"/>
        <fieldUsage x="0"/>
      </fieldsUsage>
    </cacheHierarchy>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2" memberValueDatatype="130" unbalanced="0">
      <fieldsUsage count="2">
        <fieldUsage x="-1"/>
        <fieldUsage x="1"/>
      </fieldsUsage>
    </cacheHierarchy>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ship_date (Month Index)]" caption="ship_date (Month Index)" attribute="1" defaultMemberUniqueName="[Query1].[ship_date (Month Index)].[All]" allUniqueName="[Query1].[ship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sales]" caption="Sum of sales" measure="1" displayFolder="" measureGroup="Query1"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Query1" count="0" oneField="1" hidden="1">
      <fieldsUsage count="1">
        <fieldUsage x="3"/>
      </fieldsUsage>
      <extLst>
        <ext xmlns:x15="http://schemas.microsoft.com/office/spreadsheetml/2010/11/main" uri="{B97F6D7D-B522-45F9-BDA1-12C45D357490}">
          <x15:cacheHierarchy aggregatedColumn="19"/>
        </ext>
      </extLst>
    </cacheHierarchy>
    <cacheHierarchy uniqueName="[Measures].[Sum of quantity]" caption="Sum of quantity" measure="1" displayFolder="" measureGroup="Query1"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Query1" count="0" hidden="1">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Query1"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Query1" count="0" hidden="1">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Query1" count="0" hidden="1">
      <extLst>
        <ext xmlns:x15="http://schemas.microsoft.com/office/spreadsheetml/2010/11/main" uri="{B97F6D7D-B522-45F9-BDA1-12C45D357490}">
          <x15:cacheHierarchy aggregatedColumn="4"/>
        </ext>
      </extLst>
    </cacheHierarchy>
    <cacheHierarchy uniqueName="[Measures].[Distinct Count of customer_id]" caption="Distinct Count of customer_id" measure="1" displayFolder="" measureGroup="Query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7.89493923611" backgroundQuery="1" createdVersion="8" refreshedVersion="8" minRefreshableVersion="3" recordCount="0" supportSubquery="1" supportAdvancedDrill="1" xr:uid="{FD5166A8-74B7-4985-B89F-D52B552C7DFD}">
  <cacheSource type="external" connectionId="2"/>
  <cacheFields count="3">
    <cacheField name="[Query1].[category].[category]" caption="category" numFmtId="0" hierarchy="13" level="1">
      <sharedItems count="3">
        <s v="Furniture"/>
        <s v="Office Supplies"/>
        <s v="Technology"/>
      </sharedItems>
    </cacheField>
    <cacheField name="[Measures].[Sum of quantity]" caption="Sum of quantity" numFmtId="0" hierarchy="32" level="32767"/>
    <cacheField name="[Query1].[segment].[segment]" caption="segment" numFmtId="0" hierarchy="6" level="1">
      <sharedItems containsSemiMixedTypes="0" containsNonDate="0" containsString="0"/>
    </cacheField>
  </cacheFields>
  <cacheHierarchies count="38">
    <cacheHierarchy uniqueName="[Query1].[order_id]" caption="order_id" attribute="1" defaultMemberUniqueName="[Query1].[order_id].[All]" allUniqueName="[Query1].[order_id].[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ship_date]" caption="ship_date" attribute="1" time="1" defaultMemberUniqueName="[Query1].[ship_date].[All]" allUniqueName="[Query1].[ship_date].[All]" dimensionUniqueName="[Query1]" displayFolder="" count="0" memberValueDatatype="7" unbalanced="0"/>
    <cacheHierarchy uniqueName="[Query1].[ship_mode]" caption="ship_mode" attribute="1" defaultMemberUniqueName="[Query1].[ship_mode].[All]" allUniqueName="[Query1].[ship_mode].[All]" dimensionUniqueName="[Query1]" displayFolder="" count="0" memberValueDatatype="130" unbalanced="0"/>
    <cacheHierarchy uniqueName="[Query1].[customer_id]" caption="customer_id" attribute="1" defaultMemberUniqueName="[Query1].[customer_id].[All]" allUniqueName="[Query1].[customer_id].[All]" dimensionUniqueName="[Query1]" displayFolder="" count="0" memberValueDatatype="130" unbalanced="0"/>
    <cacheHierarchy uniqueName="[Query1].[customer_name]" caption="customer_name" attribute="1" defaultMemberUniqueName="[Query1].[customer_name].[All]" allUniqueName="[Query1].[customer_name].[All]" dimensionUniqueName="[Query1]" displayFolder="" count="0" memberValueDatatype="130" unbalanced="0"/>
    <cacheHierarchy uniqueName="[Query1].[segment]" caption="segment" attribute="1" defaultMemberUniqueName="[Query1].[segment].[All]" allUniqueName="[Query1].[segment].[All]" dimensionUniqueName="[Query1]" displayFolder="" count="2" memberValueDatatype="130" unbalanced="0">
      <fieldsUsage count="2">
        <fieldUsage x="-1"/>
        <fieldUsage x="2"/>
      </fieldsUsage>
    </cacheHierarchy>
    <cacheHierarchy uniqueName="[Query1].[country]" caption="country" attribute="1" defaultMemberUniqueName="[Query1].[country].[All]" allUniqueName="[Query1].[country].[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postal_code]" caption="postal_code" attribute="1" defaultMemberUniqueName="[Query1].[postal_code].[All]" allUniqueName="[Query1].[postal_code].[All]" dimensionUniqueName="[Query1]" displayFolder="" count="0" memberValueDatatype="130" unbalanced="0"/>
    <cacheHierarchy uniqueName="[Query1].[region]" caption="region" attribute="1" defaultMemberUniqueName="[Query1].[region].[All]" allUniqueName="[Query1].[region].[All]" dimensionUniqueName="[Query1]" displayFolder="" count="2" memberValueDatatype="130" unbalanced="0"/>
    <cacheHierarchy uniqueName="[Query1].[product_id]" caption="product_id" attribute="1" defaultMemberUniqueName="[Query1].[product_id].[All]" allUniqueName="[Query1].[product_id].[All]" dimensionUniqueName="[Query1]" displayFolder="" count="0" memberValueDatatype="130" unbalanced="0"/>
    <cacheHierarchy uniqueName="[Query1].[category]" caption="category" attribute="1" defaultMemberUniqueName="[Query1].[category].[All]" allUniqueName="[Query1].[category].[All]" dimensionUniqueName="[Query1]" displayFolder="" count="2" memberValueDatatype="130" unbalanced="0">
      <fieldsUsage count="2">
        <fieldUsage x="-1"/>
        <fieldUsage x="0"/>
      </fieldsUsage>
    </cacheHierarchy>
    <cacheHierarchy uniqueName="[Query1].[sub_category]" caption="sub_category" attribute="1" defaultMemberUniqueName="[Query1].[sub_category].[All]" allUniqueName="[Query1].[sub_category].[All]" dimensionUniqueName="[Query1]" displayFolder="" count="0" memberValueDatatype="130"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sales]" caption="sales" attribute="1" defaultMemberUniqueName="[Query1].[sales].[All]" allUniqueName="[Query1].[sales].[All]" dimensionUniqueName="[Query1]" displayFolder="" count="0" memberValueDatatype="5" unbalanced="0"/>
    <cacheHierarchy uniqueName="[Query1].[quantity]" caption="quantity" attribute="1" defaultMemberUniqueName="[Query1].[quantity].[All]" allUniqueName="[Query1].[quantity].[All]" dimensionUniqueName="[Query1]" displayFolder="" count="0" memberValueDatatype="20" unbalanced="0"/>
    <cacheHierarchy uniqueName="[Query1].[discount]" caption="discount" attribute="1" defaultMemberUniqueName="[Query1].[discount].[All]" allUniqueName="[Query1].[discount].[All]" dimensionUniqueName="[Query1]" displayFolder="" count="0" memberValueDatatype="20" unbalanced="0"/>
    <cacheHierarchy uniqueName="[Query1].[profit]" caption="profit" attribute="1" defaultMemberUniqueName="[Query1].[profit].[All]" allUniqueName="[Query1].[profit].[All]" dimensionUniqueName="[Query1]" displayFolder="" count="0" memberValueDatatype="5" unbalanced="0"/>
    <cacheHierarchy uniqueName="[Query1].[ship_date (Year)]" caption="ship_date (Year)" attribute="1" defaultMemberUniqueName="[Query1].[ship_date (Year)].[All]" allUniqueName="[Query1].[ship_date (Year)].[All]" dimensionUniqueName="[Query1]" displayFolder="" count="0" memberValueDatatype="130" unbalanced="0"/>
    <cacheHierarchy uniqueName="[Query1].[ship_date (Quarter)]" caption="ship_date (Quarter)" attribute="1" defaultMemberUniqueName="[Query1].[ship_date (Quarter)].[All]" allUniqueName="[Query1].[ship_date (Quarter)].[All]" dimensionUniqueName="[Query1]" displayFolder="" count="0" memberValueDatatype="130" unbalanced="0"/>
    <cacheHierarchy uniqueName="[Query1].[ship_date (Month)]" caption="ship_date (Month)" attribute="1" defaultMemberUniqueName="[Query1].[ship_date (Month)].[All]" allUniqueName="[Query1].[ship_date (Month)].[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2"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2"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ship_date (Month Index)]" caption="ship_date (Month Index)" attribute="1" defaultMemberUniqueName="[Query1].[ship_date (Month Index)].[All]" allUniqueName="[Query1].[ship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sales]" caption="Sum of sales" measure="1" displayFolder="" measureGroup="Query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Query1"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Query1"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Query1" count="0" hidden="1">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Query1"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Query1" count="0" hidden="1">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Query1" count="0" hidden="1">
      <extLst>
        <ext xmlns:x15="http://schemas.microsoft.com/office/spreadsheetml/2010/11/main" uri="{B97F6D7D-B522-45F9-BDA1-12C45D357490}">
          <x15:cacheHierarchy aggregatedColumn="4"/>
        </ext>
      </extLst>
    </cacheHierarchy>
    <cacheHierarchy uniqueName="[Measures].[Distinct Count of customer_id]" caption="Distinct Count of customer_id" measure="1" displayFolder="" measureGroup="Query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7.894939699072" backgroundQuery="1" createdVersion="8" refreshedVersion="8" minRefreshableVersion="3" recordCount="0" supportSubquery="1" supportAdvancedDrill="1" xr:uid="{88228870-DEBE-4BBE-8744-6BC0DE289EAD}">
  <cacheSource type="external" connectionId="2"/>
  <cacheFields count="3">
    <cacheField name="[Query1].[category].[category]" caption="category" numFmtId="0" hierarchy="13" level="1">
      <sharedItems count="3">
        <s v="Furniture"/>
        <s v="Office Supplies"/>
        <s v="Technology"/>
      </sharedItems>
    </cacheField>
    <cacheField name="[Measures].[Sum of profit]" caption="Sum of profit" numFmtId="0" hierarchy="31" level="32767"/>
    <cacheField name="[Query1].[segment].[segment]" caption="segment" numFmtId="0" hierarchy="6" level="1">
      <sharedItems containsSemiMixedTypes="0" containsNonDate="0" containsString="0"/>
    </cacheField>
  </cacheFields>
  <cacheHierarchies count="38">
    <cacheHierarchy uniqueName="[Query1].[order_id]" caption="order_id" attribute="1" defaultMemberUniqueName="[Query1].[order_id].[All]" allUniqueName="[Query1].[order_id].[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ship_date]" caption="ship_date" attribute="1" time="1" defaultMemberUniqueName="[Query1].[ship_date].[All]" allUniqueName="[Query1].[ship_date].[All]" dimensionUniqueName="[Query1]" displayFolder="" count="0" memberValueDatatype="7" unbalanced="0"/>
    <cacheHierarchy uniqueName="[Query1].[ship_mode]" caption="ship_mode" attribute="1" defaultMemberUniqueName="[Query1].[ship_mode].[All]" allUniqueName="[Query1].[ship_mode].[All]" dimensionUniqueName="[Query1]" displayFolder="" count="0" memberValueDatatype="130" unbalanced="0"/>
    <cacheHierarchy uniqueName="[Query1].[customer_id]" caption="customer_id" attribute="1" defaultMemberUniqueName="[Query1].[customer_id].[All]" allUniqueName="[Query1].[customer_id].[All]" dimensionUniqueName="[Query1]" displayFolder="" count="0" memberValueDatatype="130" unbalanced="0"/>
    <cacheHierarchy uniqueName="[Query1].[customer_name]" caption="customer_name" attribute="1" defaultMemberUniqueName="[Query1].[customer_name].[All]" allUniqueName="[Query1].[customer_name].[All]" dimensionUniqueName="[Query1]" displayFolder="" count="0" memberValueDatatype="130" unbalanced="0"/>
    <cacheHierarchy uniqueName="[Query1].[segment]" caption="segment" attribute="1" defaultMemberUniqueName="[Query1].[segment].[All]" allUniqueName="[Query1].[segment].[All]" dimensionUniqueName="[Query1]" displayFolder="" count="2" memberValueDatatype="130" unbalanced="0">
      <fieldsUsage count="2">
        <fieldUsage x="-1"/>
        <fieldUsage x="2"/>
      </fieldsUsage>
    </cacheHierarchy>
    <cacheHierarchy uniqueName="[Query1].[country]" caption="country" attribute="1" defaultMemberUniqueName="[Query1].[country].[All]" allUniqueName="[Query1].[country].[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postal_code]" caption="postal_code" attribute="1" defaultMemberUniqueName="[Query1].[postal_code].[All]" allUniqueName="[Query1].[postal_code].[All]" dimensionUniqueName="[Query1]" displayFolder="" count="0" memberValueDatatype="130" unbalanced="0"/>
    <cacheHierarchy uniqueName="[Query1].[region]" caption="region" attribute="1" defaultMemberUniqueName="[Query1].[region].[All]" allUniqueName="[Query1].[region].[All]" dimensionUniqueName="[Query1]" displayFolder="" count="2" memberValueDatatype="130" unbalanced="0"/>
    <cacheHierarchy uniqueName="[Query1].[product_id]" caption="product_id" attribute="1" defaultMemberUniqueName="[Query1].[product_id].[All]" allUniqueName="[Query1].[product_id].[All]" dimensionUniqueName="[Query1]" displayFolder="" count="0" memberValueDatatype="130" unbalanced="0"/>
    <cacheHierarchy uniqueName="[Query1].[category]" caption="category" attribute="1" defaultMemberUniqueName="[Query1].[category].[All]" allUniqueName="[Query1].[category].[All]" dimensionUniqueName="[Query1]" displayFolder="" count="2" memberValueDatatype="130" unbalanced="0">
      <fieldsUsage count="2">
        <fieldUsage x="-1"/>
        <fieldUsage x="0"/>
      </fieldsUsage>
    </cacheHierarchy>
    <cacheHierarchy uniqueName="[Query1].[sub_category]" caption="sub_category" attribute="1" defaultMemberUniqueName="[Query1].[sub_category].[All]" allUniqueName="[Query1].[sub_category].[All]" dimensionUniqueName="[Query1]" displayFolder="" count="0" memberValueDatatype="130"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sales]" caption="sales" attribute="1" defaultMemberUniqueName="[Query1].[sales].[All]" allUniqueName="[Query1].[sales].[All]" dimensionUniqueName="[Query1]" displayFolder="" count="0" memberValueDatatype="5" unbalanced="0"/>
    <cacheHierarchy uniqueName="[Query1].[quantity]" caption="quantity" attribute="1" defaultMemberUniqueName="[Query1].[quantity].[All]" allUniqueName="[Query1].[quantity].[All]" dimensionUniqueName="[Query1]" displayFolder="" count="0" memberValueDatatype="20" unbalanced="0"/>
    <cacheHierarchy uniqueName="[Query1].[discount]" caption="discount" attribute="1" defaultMemberUniqueName="[Query1].[discount].[All]" allUniqueName="[Query1].[discount].[All]" dimensionUniqueName="[Query1]" displayFolder="" count="0" memberValueDatatype="20" unbalanced="0"/>
    <cacheHierarchy uniqueName="[Query1].[profit]" caption="profit" attribute="1" defaultMemberUniqueName="[Query1].[profit].[All]" allUniqueName="[Query1].[profit].[All]" dimensionUniqueName="[Query1]" displayFolder="" count="0" memberValueDatatype="5" unbalanced="0"/>
    <cacheHierarchy uniqueName="[Query1].[ship_date (Year)]" caption="ship_date (Year)" attribute="1" defaultMemberUniqueName="[Query1].[ship_date (Year)].[All]" allUniqueName="[Query1].[ship_date (Year)].[All]" dimensionUniqueName="[Query1]" displayFolder="" count="0" memberValueDatatype="130" unbalanced="0"/>
    <cacheHierarchy uniqueName="[Query1].[ship_date (Quarter)]" caption="ship_date (Quarter)" attribute="1" defaultMemberUniqueName="[Query1].[ship_date (Quarter)].[All]" allUniqueName="[Query1].[ship_date (Quarter)].[All]" dimensionUniqueName="[Query1]" displayFolder="" count="0" memberValueDatatype="130" unbalanced="0"/>
    <cacheHierarchy uniqueName="[Query1].[ship_date (Month)]" caption="ship_date (Month)" attribute="1" defaultMemberUniqueName="[Query1].[ship_date (Month)].[All]" allUniqueName="[Query1].[ship_date (Month)].[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2"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2" memberValueDatatype="13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Query1].[ship_date (Month Index)]" caption="ship_date (Month Index)" attribute="1" defaultMemberUniqueName="[Query1].[ship_date (Month Index)].[All]" allUniqueName="[Query1].[ship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sales]" caption="Sum of sales" measure="1" displayFolder="" measureGroup="Query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Query1"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quantity]" caption="Sum of quantity" measure="1" displayFolder="" measureGroup="Query1"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Query1" count="0" hidden="1">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Query1"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Query1" count="0" hidden="1">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Query1" count="0" hidden="1">
      <extLst>
        <ext xmlns:x15="http://schemas.microsoft.com/office/spreadsheetml/2010/11/main" uri="{B97F6D7D-B522-45F9-BDA1-12C45D357490}">
          <x15:cacheHierarchy aggregatedColumn="4"/>
        </ext>
      </extLst>
    </cacheHierarchy>
    <cacheHierarchy uniqueName="[Measures].[Distinct Count of customer_id]" caption="Distinct Count of customer_id" measure="1" displayFolder="" measureGroup="Query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31FD8D-95DC-4A11-9061-783C1626A26B}"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54:F58" firstHeaderRow="1"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v="1"/>
    </i>
    <i>
      <x/>
    </i>
    <i t="grand">
      <x/>
    </i>
  </rowItems>
  <colItems count="1">
    <i/>
  </colItems>
  <dataFields count="1">
    <dataField name="Sum of profit" fld="1" baseField="0" baseItem="0"/>
  </dataFields>
  <chartFormats count="5">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0" count="1" selected="0">
            <x v="0"/>
          </reference>
        </references>
      </pivotArea>
    </chartFormat>
    <chartFormat chart="6" format="5">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A99938A-3198-4EA9-A0FC-928C7DB75B5E}" name="PivotTable1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1:E166"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4">
    <i>
      <x/>
    </i>
    <i>
      <x v="1"/>
    </i>
    <i>
      <x v="2"/>
    </i>
    <i t="grand">
      <x/>
    </i>
  </colItems>
  <dataFields count="1">
    <dataField name="Sum of sales" fld="2"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6C2C9D9-09DF-46F9-A6C2-D5AB0AE6B030}"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C54:D58"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quantity" fld="1" baseField="0" baseItem="0"/>
  </dataField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1DC8596-3B17-4D4B-90A7-77771ACFBCDB}" name="PivotTable1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19:B123"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i>
    <i>
      <x v="2"/>
    </i>
    <i t="grand">
      <x/>
    </i>
  </rowItems>
  <colItems count="1">
    <i/>
  </colItems>
  <dataFields count="1">
    <dataField name="Sum of quantity" fld="1" baseField="0" baseItem="0"/>
  </dataFields>
  <chartFormats count="8">
    <chartFormat chart="2"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0" count="1" selected="0">
            <x v="2"/>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 chart="2" format="1">
      <pivotArea type="data" outline="0" fieldPosition="0">
        <references count="2">
          <reference field="4294967294" count="1" selected="0">
            <x v="0"/>
          </reference>
          <reference field="0" count="1" selected="0">
            <x v="1"/>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CDC7408-A3AA-47C0-A9E6-28C3E8A0A63A}" name="PivotTable1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U2:W55" firstHeaderRow="0" firstDataRow="1" firstDataCol="1"/>
  <pivotFields count="5">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5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t="grand">
      <x/>
    </i>
  </rowItems>
  <colFields count="1">
    <field x="-2"/>
  </colFields>
  <colItems count="2">
    <i>
      <x/>
    </i>
    <i i="1">
      <x v="1"/>
    </i>
  </colItems>
  <dataFields count="2">
    <dataField name="Sum of sales" fld="2" baseField="0" baseItem="0"/>
    <dataField name="Sum of profit" fld="3"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26" format="5"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3"/>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8CEC0B7-FD04-465C-BA82-4EA3CFD547E5}"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E3"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sales" fld="0" baseField="0" baseItem="0" numFmtId="44"/>
    <dataField name="Sum of profit" fld="1" baseField="0" baseItem="0"/>
    <dataField name="Sum of quantity" fld="2" baseField="0" baseItem="0" numFmtId="1"/>
    <dataField name="Distinct Count of order_id" fld="3" subtotal="count" baseField="0" baseItem="2" numFmtId="1">
      <extLst>
        <ext xmlns:x15="http://schemas.microsoft.com/office/spreadsheetml/2010/11/main" uri="{FABC7310-3BB5-11E1-824E-6D434824019B}">
          <x15:dataField isCountDistinct="1"/>
        </ext>
      </extLst>
    </dataField>
    <dataField name="Distinct Count of customer_id" fld="4" subtotal="count" baseField="0" baseItem="3" numFmtId="1">
      <extLst>
        <ext xmlns:x15="http://schemas.microsoft.com/office/spreadsheetml/2010/11/main" uri="{FABC7310-3BB5-11E1-824E-6D434824019B}">
          <x15:dataField isCountDistinct="1"/>
        </ext>
      </extLst>
    </dataField>
  </dataFields>
  <formats count="4">
    <format dxfId="3">
      <pivotArea outline="0" collapsedLevelsAreSubtotals="1" fieldPosition="0"/>
    </format>
    <format dxfId="2">
      <pivotArea outline="0" collapsedLevelsAreSubtotals="1" fieldPosition="0">
        <references count="1">
          <reference field="4294967294" count="1" selected="0">
            <x v="2"/>
          </reference>
        </references>
      </pivotArea>
    </format>
    <format dxfId="1">
      <pivotArea outline="0" collapsedLevelsAreSubtotals="1" fieldPosition="0">
        <references count="1">
          <reference field="4294967294" count="1" selected="0">
            <x v="3"/>
          </reference>
        </references>
      </pivotArea>
    </format>
    <format dxfId="0">
      <pivotArea outline="0" collapsedLevelsAreSubtotals="1" fieldPosition="0">
        <references count="1">
          <reference field="4294967294" count="1" selected="0">
            <x v="4"/>
          </reference>
        </references>
      </pivotArea>
    </format>
  </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order_id"/>
    <pivotHierarchy dragToData="1"/>
    <pivotHierarchy dragToData="1"/>
    <pivotHierarchy dragToData="1" caption="Distinct Count of custom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F0DFA94-AAEE-4E99-930C-FD922DC13BC9}"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05:B110"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1"/>
    </i>
    <i>
      <x/>
    </i>
    <i>
      <x v="2"/>
    </i>
    <i t="grand">
      <x/>
    </i>
  </rowItems>
  <colItems count="1">
    <i/>
  </colItems>
  <dataFields count="1">
    <dataField name="Sum of profit" fld="1" baseField="0" baseItem="0"/>
  </dataFields>
  <chartFormats count="10">
    <chartFormat chart="0" format="0"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0" count="1" selected="0">
            <x v="0"/>
          </reference>
        </references>
      </pivotArea>
    </chartFormat>
    <chartFormat chart="15" format="10">
      <pivotArea type="data" outline="0" fieldPosition="0">
        <references count="2">
          <reference field="4294967294" count="1" selected="0">
            <x v="0"/>
          </reference>
          <reference field="0" count="1" selected="0">
            <x v="1"/>
          </reference>
        </references>
      </pivotArea>
    </chartFormat>
    <chartFormat chart="15" format="11">
      <pivotArea type="data" outline="0" fieldPosition="0">
        <references count="2">
          <reference field="4294967294" count="1" selected="0">
            <x v="0"/>
          </reference>
          <reference field="0" count="1" selected="0">
            <x v="2"/>
          </reference>
        </references>
      </pivotArea>
    </chartFormat>
    <chartFormat chart="15" format="1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556421B-FB9E-46AB-8BB5-DD87EABA9F42}" name="PivotTable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40:F158" firstHeaderRow="1" firstDataRow="1" firstDataCol="1"/>
  <pivotFields count="3">
    <pivotField axis="axisRow" allDrilled="1" subtotalTop="0" showAll="0" sortType="a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8">
    <i>
      <x v="6"/>
    </i>
    <i>
      <x v="11"/>
    </i>
    <i>
      <x v="15"/>
    </i>
    <i>
      <x v="4"/>
    </i>
    <i>
      <x v="8"/>
    </i>
    <i>
      <x v="7"/>
    </i>
    <i>
      <x v="16"/>
    </i>
    <i>
      <x v="10"/>
    </i>
    <i>
      <x v="1"/>
    </i>
    <i>
      <x v="5"/>
    </i>
    <i>
      <x/>
    </i>
    <i>
      <x v="14"/>
    </i>
    <i>
      <x v="13"/>
    </i>
    <i>
      <x v="2"/>
    </i>
    <i>
      <x v="9"/>
    </i>
    <i>
      <x v="12"/>
    </i>
    <i>
      <x v="3"/>
    </i>
    <i t="grand">
      <x/>
    </i>
  </rowItems>
  <colItems count="1">
    <i/>
  </colItems>
  <dataFields count="1">
    <dataField name="Sum of quantity" fld="1" baseField="0" baseItem="0"/>
  </dataField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7C5F094-3609-457B-AC4A-A7C07A543842}"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B52"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allDrilled="1" subtotalTop="0" showAll="0" dataSourceSort="1" defaultSubtotal="0" defaultAttributeDrillState="1"/>
  </pivotFields>
  <rowFields count="2">
    <field x="1"/>
    <field x="2"/>
  </rowFields>
  <rowItems count="46">
    <i>
      <x/>
    </i>
    <i r="1">
      <x/>
    </i>
    <i r="1">
      <x v="1"/>
    </i>
    <i r="1">
      <x v="2"/>
    </i>
    <i r="1">
      <x v="3"/>
    </i>
    <i r="1">
      <x v="4"/>
    </i>
    <i r="1">
      <x v="5"/>
    </i>
    <i r="1">
      <x v="6"/>
    </i>
    <i r="1">
      <x v="7"/>
    </i>
    <i r="1">
      <x v="8"/>
    </i>
    <i r="1">
      <x v="9"/>
    </i>
    <i r="1">
      <x v="10"/>
    </i>
    <i r="1">
      <x v="11"/>
    </i>
    <i>
      <x v="1"/>
    </i>
    <i r="1">
      <x v="12"/>
    </i>
    <i r="1">
      <x v="13"/>
    </i>
    <i r="1">
      <x v="14"/>
    </i>
    <i r="1">
      <x v="15"/>
    </i>
    <i r="1">
      <x v="16"/>
    </i>
    <i r="1">
      <x v="17"/>
    </i>
    <i r="1">
      <x v="18"/>
    </i>
    <i r="1">
      <x v="19"/>
    </i>
    <i r="1">
      <x v="20"/>
    </i>
    <i r="1">
      <x v="21"/>
    </i>
    <i r="1">
      <x v="22"/>
    </i>
    <i>
      <x v="2"/>
    </i>
    <i r="1">
      <x v="23"/>
    </i>
    <i r="1">
      <x v="24"/>
    </i>
    <i r="1">
      <x v="25"/>
    </i>
    <i r="1">
      <x v="26"/>
    </i>
    <i r="1">
      <x v="27"/>
    </i>
    <i r="1">
      <x v="28"/>
    </i>
    <i r="1">
      <x v="29"/>
    </i>
    <i r="1">
      <x v="30"/>
    </i>
    <i r="1">
      <x v="31"/>
    </i>
    <i r="1">
      <x v="32"/>
    </i>
    <i>
      <x v="3"/>
    </i>
    <i r="1">
      <x v="33"/>
    </i>
    <i r="1">
      <x v="34"/>
    </i>
    <i r="1">
      <x v="35"/>
    </i>
    <i r="1">
      <x v="36"/>
    </i>
    <i r="1">
      <x v="37"/>
    </i>
    <i r="1">
      <x v="38"/>
    </i>
    <i r="1">
      <x v="39"/>
    </i>
    <i r="1">
      <x v="40"/>
    </i>
    <i t="grand">
      <x/>
    </i>
  </rowItems>
  <colItems count="1">
    <i/>
  </colItems>
  <dataFields count="1">
    <dataField name="Sum of sales" fld="0" baseField="0" baseItem="0"/>
  </dataField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2A6C25-AC99-4071-AD07-E7487E480C06}" name="PivotTable8"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40:B158" firstHeaderRow="1" firstDataRow="1" firstDataCol="1"/>
  <pivotFields count="3">
    <pivotField axis="axisRow" allDrilled="1" subtotalTop="0" showAll="0" sortType="a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8">
    <i>
      <x v="8"/>
    </i>
    <i>
      <x v="10"/>
    </i>
    <i>
      <x v="7"/>
    </i>
    <i>
      <x v="15"/>
    </i>
    <i>
      <x v="2"/>
    </i>
    <i>
      <x v="12"/>
    </i>
    <i>
      <x v="9"/>
    </i>
    <i>
      <x v="1"/>
    </i>
    <i>
      <x v="4"/>
    </i>
    <i>
      <x v="6"/>
    </i>
    <i>
      <x/>
    </i>
    <i>
      <x v="11"/>
    </i>
    <i>
      <x v="3"/>
    </i>
    <i>
      <x v="16"/>
    </i>
    <i>
      <x v="14"/>
    </i>
    <i>
      <x v="13"/>
    </i>
    <i>
      <x v="5"/>
    </i>
    <i t="grand">
      <x/>
    </i>
  </rowItems>
  <colItems count="1">
    <i/>
  </colItems>
  <dataFields count="1">
    <dataField name="Sum of sales" fld="1" baseField="0" baseItem="0"/>
  </dataField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CFA03D-6496-452A-AF32-BA52229AF085}" name="PivotTable20"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77:F82"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i>
    <i>
      <x v="2"/>
    </i>
    <i>
      <x v="3"/>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20E891-35CF-45D2-8EBA-6CFC6A63EFFB}"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7:B82"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2"/>
    </i>
    <i>
      <x/>
    </i>
    <i>
      <x v="1"/>
    </i>
    <i t="grand">
      <x/>
    </i>
  </rowItems>
  <colItems count="1">
    <i/>
  </colItems>
  <dataFields count="1">
    <dataField name="Sum of quantity" fld="1" baseField="0" baseItem="0"/>
  </dataFields>
  <chartFormats count="10">
    <chartFormat chart="4"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0"/>
          </reference>
        </references>
      </pivotArea>
    </chartFormat>
    <chartFormat chart="8" format="8">
      <pivotArea type="data" outline="0" fieldPosition="0">
        <references count="2">
          <reference field="4294967294" count="1" selected="0">
            <x v="0"/>
          </reference>
          <reference field="0" count="1" selected="0">
            <x v="1"/>
          </reference>
        </references>
      </pivotArea>
    </chartFormat>
    <chartFormat chart="8" format="9">
      <pivotArea type="data" outline="0" fieldPosition="0">
        <references count="2">
          <reference field="4294967294" count="1" selected="0">
            <x v="0"/>
          </reference>
          <reference field="0" count="1" selected="0">
            <x v="2"/>
          </reference>
        </references>
      </pivotArea>
    </chartFormat>
    <chartFormat chart="8" format="10">
      <pivotArea type="data" outline="0" fieldPosition="0">
        <references count="2">
          <reference field="4294967294" count="1" selected="0">
            <x v="0"/>
          </reference>
          <reference field="0" count="1" selected="0">
            <x v="3"/>
          </reference>
        </references>
      </pivotArea>
    </chartFormat>
    <chartFormat chart="4" format="1">
      <pivotArea type="data" outline="0" fieldPosition="0">
        <references count="2">
          <reference field="4294967294" count="1" selected="0">
            <x v="0"/>
          </reference>
          <reference field="0" count="1" selected="0">
            <x v="3"/>
          </reference>
        </references>
      </pivotArea>
    </chartFormat>
    <chartFormat chart="4" format="2">
      <pivotArea type="data" outline="0" fieldPosition="0">
        <references count="2">
          <reference field="4294967294" count="1" selected="0">
            <x v="0"/>
          </reference>
          <reference field="0" count="1" selected="0">
            <x v="2"/>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 chart="4" format="4">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77DB90-AC04-4783-97A9-005620E24AC6}" name="PivotTable1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77:D82"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2"/>
    </i>
    <i>
      <x/>
    </i>
    <i>
      <x v="1"/>
    </i>
    <i t="grand">
      <x/>
    </i>
  </rowItems>
  <colItems count="1">
    <i/>
  </colItems>
  <dataFields count="1">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D35F70-9227-484C-BA07-644A4266614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R2:S55"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4">
        <item x="0"/>
        <item x="1"/>
        <item x="2"/>
        <item x="3"/>
      </items>
    </pivotField>
    <pivotField dataField="1" subtotalTop="0" showAll="0" defaultSubtotal="0"/>
  </pivotFields>
  <rowFields count="2">
    <field x="1"/>
    <field x="0"/>
  </rowFields>
  <rowItems count="5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t="grand">
      <x/>
    </i>
  </rowItems>
  <colItems count="1">
    <i/>
  </colItems>
  <dataFields count="1">
    <dataField name="Sum of sales"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3"/>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CE9AAA-3DFC-4B25-AE04-2E837A98772E}" name="PivotTable19"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25:B12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CAEAE6-D040-49D6-B62C-979931A9BA76}"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4:B58"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chartFormats count="5">
    <chartFormat chart="0"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0" count="1" selected="0">
            <x v="1"/>
          </reference>
        </references>
      </pivotArea>
    </chartFormat>
    <chartFormat chart="8" format="10">
      <pivotArea type="data" outline="0" fieldPosition="0">
        <references count="2">
          <reference field="4294967294" count="1" selected="0">
            <x v="0"/>
          </reference>
          <reference field="0" count="1" selected="0">
            <x v="2"/>
          </reference>
        </references>
      </pivotArea>
    </chartFormat>
    <chartFormat chart="8" format="11">
      <pivotArea type="data" outline="0" fieldPosition="0">
        <references count="2">
          <reference field="4294967294" count="1" selected="0">
            <x v="0"/>
          </reference>
          <reference field="0"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order_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6EA604-FF95-4B69-8190-94ACF14874B7}"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13:B117"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BFBCD7E-D0DB-452F-B7F1-69B7CD314356}" autoFormatId="16" applyNumberFormats="0" applyBorderFormats="0" applyFontFormats="0" applyPatternFormats="0" applyAlignmentFormats="0" applyWidthHeightFormats="0">
  <queryTableRefresh nextId="21">
    <queryTableFields count="20">
      <queryTableField id="1" name="order_id" tableColumnId="1"/>
      <queryTableField id="2" name="order_date" tableColumnId="2"/>
      <queryTableField id="3" name="ship_date" tableColumnId="3"/>
      <queryTableField id="4" name="ship_mode" tableColumnId="4"/>
      <queryTableField id="5" name="customer_id" tableColumnId="5"/>
      <queryTableField id="6" name="customer_name" tableColumnId="6"/>
      <queryTableField id="7" name="segment" tableColumnId="7"/>
      <queryTableField id="8" name="country" tableColumnId="8"/>
      <queryTableField id="9" name="city" tableColumnId="9"/>
      <queryTableField id="10" name="state" tableColumnId="10"/>
      <queryTableField id="11" name="postal_code" tableColumnId="11"/>
      <queryTableField id="12" name="region" tableColumnId="12"/>
      <queryTableField id="13" name="product_id" tableColumnId="13"/>
      <queryTableField id="14" name="category" tableColumnId="14"/>
      <queryTableField id="15" name="sub_category" tableColumnId="15"/>
      <queryTableField id="16" name="product_name" tableColumnId="16"/>
      <queryTableField id="17" name="sales" tableColumnId="17"/>
      <queryTableField id="18" name="quantity" tableColumnId="18"/>
      <queryTableField id="19" name="discount" tableColumnId="19"/>
      <queryTableField id="20" name="profit"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D0C0AB-6B44-4AE3-AAD3-A70DB7138D2B}" sourceName="[Query1].[region]">
  <pivotTables>
    <pivotTable tabId="3" name="PivotTable2"/>
    <pivotTable tabId="3" name="PivotTable11"/>
    <pivotTable tabId="3" name="PivotTable12"/>
    <pivotTable tabId="3" name="PivotTable18"/>
    <pivotTable tabId="3" name="PivotTable19"/>
    <pivotTable tabId="3" name="PivotTable20"/>
    <pivotTable tabId="3" name="PivotTable21"/>
    <pivotTable tabId="3" name="PivotTable3"/>
    <pivotTable tabId="3" name="PivotTable4"/>
    <pivotTable tabId="3" name="PivotTable5"/>
    <pivotTable tabId="3" name="PivotTable6"/>
    <pivotTable tabId="3" name="PivotTable7"/>
    <pivotTable tabId="3" name="PivotTable8"/>
    <pivotTable tabId="3" name="PivotTable9"/>
    <pivotTable tabId="3" name="PivotTable1"/>
  </pivotTables>
  <data>
    <olap pivotCacheId="2089981809">
      <levels count="2">
        <level uniqueName="[Query1].[region].[(All)]" sourceCaption="(All)" count="0"/>
        <level uniqueName="[Query1].[region].[region]" sourceCaption="region" count="4">
          <ranges>
            <range startItem="0">
              <i n="[Query1].[region].&amp;[Central]" c="Central"/>
              <i n="[Query1].[region].&amp;[East]" c="East"/>
              <i n="[Query1].[region].&amp;[South]" c="South"/>
              <i n="[Query1].[region].&amp;[West]" c="West"/>
            </range>
          </ranges>
        </level>
      </levels>
      <selections count="1">
        <selection n="[Query1].[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86D4A7E-8F84-4D45-8AC8-2ACF80682E7C}" sourceName="[Query1].[segment]">
  <pivotTables>
    <pivotTable tabId="3" name="PivotTable11"/>
    <pivotTable tabId="3" name="PivotTable12"/>
    <pivotTable tabId="3" name="PivotTable18"/>
    <pivotTable tabId="3" name="PivotTable19"/>
    <pivotTable tabId="3" name="PivotTable2"/>
    <pivotTable tabId="3" name="PivotTable20"/>
    <pivotTable tabId="3" name="PivotTable5"/>
    <pivotTable tabId="3" name="PivotTable6"/>
    <pivotTable tabId="3" name="PivotTable7"/>
    <pivotTable tabId="3" name="PivotTable8"/>
    <pivotTable tabId="3" name="PivotTable9"/>
    <pivotTable tabId="3" name="PivotTable1"/>
  </pivotTables>
  <data>
    <olap pivotCacheId="2089981809">
      <levels count="2">
        <level uniqueName="[Query1].[segment].[(All)]" sourceCaption="(All)" count="0"/>
        <level uniqueName="[Query1].[segment].[segment]" sourceCaption="segment" count="3">
          <ranges>
            <range startItem="0">
              <i n="[Query1].[segment].&amp;[Consumer]" c="Consumer"/>
              <i n="[Query1].[segment].&amp;[Corporate]" c="Corporate"/>
              <i n="[Query1].[segment].&amp;[Home Office]" c="Home Office"/>
            </range>
          </ranges>
        </level>
      </levels>
      <selections count="1">
        <selection n="[Query1].[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B7004C57-9F8B-4508-B10C-8123F3341C8D}" sourceName="[Query1].[order_date (Month)]">
  <pivotTables>
    <pivotTable tabId="3" name="PivotTable11"/>
    <pivotTable tabId="3" name="PivotTable12"/>
    <pivotTable tabId="3" name="PivotTable18"/>
    <pivotTable tabId="3" name="PivotTable19"/>
    <pivotTable tabId="3" name="PivotTable2"/>
    <pivotTable tabId="3" name="PivotTable20"/>
    <pivotTable tabId="3" name="PivotTable21"/>
    <pivotTable tabId="3" name="PivotTable3"/>
    <pivotTable tabId="3" name="PivotTable4"/>
    <pivotTable tabId="3" name="PivotTable5"/>
    <pivotTable tabId="3" name="PivotTable6"/>
    <pivotTable tabId="3" name="PivotTable7"/>
    <pivotTable tabId="3" name="PivotTable8"/>
    <pivotTable tabId="3" name="PivotTable9"/>
    <pivotTable tabId="3" name="PivotTable1"/>
  </pivotTables>
  <data>
    <olap pivotCacheId="2089981809">
      <levels count="2">
        <level uniqueName="[Query1].[order_date (Month)].[(All)]" sourceCaption="(All)" count="0"/>
        <level uniqueName="[Query1].[order_date (Month)].[order_date (Month)]" sourceCaption="order_date (Month)" count="12">
          <ranges>
            <range startItem="0">
              <i n="[Query1].[order_date (Month)].&amp;[Jan]" c="Jan"/>
              <i n="[Query1].[order_date (Month)].&amp;[Feb]" c="Feb"/>
              <i n="[Query1].[order_date (Month)].&amp;[Mar]" c="Mar"/>
              <i n="[Query1].[order_date (Month)].&amp;[Apr]" c="Apr"/>
              <i n="[Query1].[order_date (Month)].&amp;[May]" c="May"/>
              <i n="[Query1].[order_date (Month)].&amp;[Jun]" c="Jun"/>
              <i n="[Query1].[order_date (Month)].&amp;[Jul]" c="Jul"/>
              <i n="[Query1].[order_date (Month)].&amp;[Aug]" c="Aug"/>
              <i n="[Query1].[order_date (Month)].&amp;[Sep]" c="Sep"/>
              <i n="[Query1].[order_date (Month)].&amp;[Oct]" c="Oct"/>
              <i n="[Query1].[order_date (Month)].&amp;[Nov]" c="Nov"/>
              <i n="[Query1].[order_date (Month)].&amp;[Dec]" c="Dec"/>
            </range>
          </ranges>
        </level>
      </levels>
      <selections count="1">
        <selection n="[Query1].[order_date (Month)].[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B6CC6A30-B166-46E1-A4A7-77E423853CDC}" sourceName="[Query1].[order_date (Year)]">
  <pivotTables>
    <pivotTable tabId="3" name="PivotTable11"/>
    <pivotTable tabId="3" name="PivotTable13"/>
    <pivotTable tabId="3" name="PivotTable18"/>
    <pivotTable tabId="3" name="PivotTable19"/>
    <pivotTable tabId="3" name="PivotTable2"/>
    <pivotTable tabId="3" name="PivotTable20"/>
    <pivotTable tabId="3" name="PivotTable21"/>
    <pivotTable tabId="3" name="PivotTable3"/>
    <pivotTable tabId="3" name="PivotTable4"/>
    <pivotTable tabId="3" name="PivotTable5"/>
    <pivotTable tabId="3" name="PivotTable6"/>
    <pivotTable tabId="3" name="PivotTable7"/>
    <pivotTable tabId="3" name="PivotTable8"/>
    <pivotTable tabId="3" name="PivotTable9"/>
    <pivotTable tabId="3" name="PivotTable12"/>
    <pivotTable tabId="3" name="PivotTable1"/>
  </pivotTables>
  <data>
    <olap pivotCacheId="2089981809">
      <levels count="2">
        <level uniqueName="[Query1].[order_date (Year)].[(All)]" sourceCaption="(All)" count="0"/>
        <level uniqueName="[Query1].[order_date (Year)].[order_date (Year)]" sourceCaption="order_date (Year)" count="4">
          <ranges>
            <range startItem="0">
              <i n="[Query1].[order_date (Year)].&amp;[2014]" c="2014"/>
              <i n="[Query1].[order_date (Year)].&amp;[2015]" c="2015"/>
              <i n="[Query1].[order_date (Year)].&amp;[2016]" c="2016"/>
              <i n="[Query1].[order_date (Year)].&amp;[2017]" c="2017"/>
            </range>
          </ranges>
        </level>
      </levels>
      <selections count="1">
        <selection n="[Query1].[order_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5C1C7B6-205C-4BC8-BD86-E85473FED7F4}" cache="Slicer_region" caption="region" level="1" rowHeight="234950"/>
  <slicer name="segment" xr10:uid="{5653C21A-9F9B-4FEE-BD7C-2BE3BC947FDB}" cache="Slicer_segment" caption="segment" level="1" rowHeight="234950"/>
  <slicer name="order_date (Month)" xr10:uid="{36192212-75BD-4DAD-BC80-B74302CF4A1B}" cache="Slicer_order_date__Month" caption="order_date (Month)" columnCount="2" level="1" rowHeight="234950"/>
  <slicer name="order_date (Year)" xr10:uid="{0394A00E-CD45-484C-99DB-C2685A31E46F}" cache="Slicer_order_date__Year" caption="order_date (Year)" columnCount="4"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F0362C3-1A02-4031-A2AB-A4153F84332D}" cache="Slicer_region" caption="region" level="1" style="Slicer Style 1" rowHeight="234950"/>
  <slicer name="segment 1" xr10:uid="{E10389BA-BEF6-4157-A94A-3CE774FF702B}" cache="Slicer_segment" caption="segment" level="1" style="Slicer Style 1" rowHeight="234950"/>
  <slicer name="order_date (Month) 1" xr10:uid="{85F8DD3B-122C-4ADD-B8C2-0600B17FB9B3}" cache="Slicer_order_date__Month" caption="order_date (Month)" columnCount="2" level="1" style="Slicer Style 1" rowHeight="234950"/>
  <slicer name="order_date (Year) 1" xr10:uid="{7743CEF7-54CC-4CB7-8999-C08176D585F1}" cache="Slicer_order_date__Year" caption="order_date (Year)" columnCount="4" level="1" style="Slicer Style 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2FD6BC-A4F6-4D32-A336-AA01FF7D0243}" name="Query1" displayName="Query1" ref="A1:T5010" tableType="queryTable" totalsRowShown="0">
  <autoFilter ref="A1:T5010" xr:uid="{732FD6BC-A4F6-4D32-A336-AA01FF7D0243}"/>
  <tableColumns count="20">
    <tableColumn id="1" xr3:uid="{5B31150D-B630-4D1E-A1C7-BD958137D3A6}" uniqueName="1" name="order_id" queryTableFieldId="1" dataDxfId="20"/>
    <tableColumn id="2" xr3:uid="{D0AF7411-A323-435C-8641-34ADA4146ECF}" uniqueName="2" name="order_date" queryTableFieldId="2" dataDxfId="19"/>
    <tableColumn id="3" xr3:uid="{72997377-0EC9-4EBD-A93A-91DC44D6EDC7}" uniqueName="3" name="ship_date" queryTableFieldId="3" dataDxfId="18"/>
    <tableColumn id="4" xr3:uid="{9CC6CB07-206C-413A-B819-4177810C1318}" uniqueName="4" name="ship_mode" queryTableFieldId="4" dataDxfId="17"/>
    <tableColumn id="5" xr3:uid="{12E150BA-58A5-40A5-9C32-510980A5BB48}" uniqueName="5" name="customer_id" queryTableFieldId="5" dataDxfId="16"/>
    <tableColumn id="6" xr3:uid="{AFCA82C0-45AF-49EF-A7B2-FA15361ED672}" uniqueName="6" name="customer_name" queryTableFieldId="6" dataDxfId="15"/>
    <tableColumn id="7" xr3:uid="{9EE65722-349B-42EC-ACBA-40E16AF436F1}" uniqueName="7" name="segment" queryTableFieldId="7" dataDxfId="14"/>
    <tableColumn id="8" xr3:uid="{20C4ACCB-A50B-411A-855B-CCB4DBCD10BA}" uniqueName="8" name="country" queryTableFieldId="8" dataDxfId="13"/>
    <tableColumn id="9" xr3:uid="{35BE4D97-3ED2-4F7A-8C47-84E8C91DE96F}" uniqueName="9" name="city" queryTableFieldId="9" dataDxfId="12"/>
    <tableColumn id="10" xr3:uid="{D547BBF4-D7B8-45FB-B68B-149E3AA25F9B}" uniqueName="10" name="state" queryTableFieldId="10" dataDxfId="11"/>
    <tableColumn id="11" xr3:uid="{2627917F-2084-42BB-98CB-7C9CCFEA990E}" uniqueName="11" name="postal_code" queryTableFieldId="11" dataDxfId="10"/>
    <tableColumn id="12" xr3:uid="{B7FB7C08-4844-4C6F-8FD1-EFE3798D7175}" uniqueName="12" name="region" queryTableFieldId="12" dataDxfId="9"/>
    <tableColumn id="13" xr3:uid="{99EC93BF-4A47-49B7-94B5-703BA6250E0E}" uniqueName="13" name="product_id" queryTableFieldId="13" dataDxfId="8"/>
    <tableColumn id="14" xr3:uid="{5B013D50-06A7-4018-B40A-D6EAFBA7ECB5}" uniqueName="14" name="category" queryTableFieldId="14" dataDxfId="7"/>
    <tableColumn id="15" xr3:uid="{E70E9C61-4A54-4A38-AD2F-58A06AE8E879}" uniqueName="15" name="sub_category" queryTableFieldId="15" dataDxfId="6"/>
    <tableColumn id="16" xr3:uid="{BEFCE708-CF5C-4B94-BD07-391C90092A89}" uniqueName="16" name="product_name" queryTableFieldId="16" dataDxfId="5"/>
    <tableColumn id="17" xr3:uid="{D395757E-F668-4A42-BA6B-EB33C316F4A6}" uniqueName="17" name="sales" queryTableFieldId="17" dataDxfId="4"/>
    <tableColumn id="18" xr3:uid="{99C4F07F-972B-4C8B-B91F-E321B556312F}" uniqueName="18" name="quantity" queryTableFieldId="18"/>
    <tableColumn id="19" xr3:uid="{540DAD60-8250-447E-878E-EC9F1F795413}" uniqueName="19" name="discount" queryTableFieldId="19"/>
    <tableColumn id="20" xr3:uid="{3CED7604-EE32-41B3-BA65-CA6AA7749A45}" uniqueName="20" name="profit" queryTableFieldId="2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1B9EA-9885-4DBA-BFF5-1972766B9A3D}">
  <dimension ref="A1"/>
  <sheetViews>
    <sheetView zoomScale="72" workbookViewId="0">
      <selection activeCell="W16" sqref="W16"/>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EABE7-C0D2-45E6-9DA4-700E37929B45}">
  <dimension ref="A1:T5010"/>
  <sheetViews>
    <sheetView topLeftCell="A25" zoomScale="77" workbookViewId="0">
      <selection activeCell="D30" sqref="D30"/>
    </sheetView>
  </sheetViews>
  <sheetFormatPr defaultRowHeight="14.4" x14ac:dyDescent="0.3"/>
  <cols>
    <col min="1" max="1" width="14.6640625" bestFit="1" customWidth="1"/>
    <col min="2" max="2" width="12.5546875" bestFit="1" customWidth="1"/>
    <col min="3" max="3" width="11.44140625" bestFit="1" customWidth="1"/>
    <col min="4" max="4" width="12.77734375" bestFit="1" customWidth="1"/>
    <col min="5" max="5" width="13.6640625" bestFit="1" customWidth="1"/>
    <col min="6" max="6" width="20.44140625" bestFit="1" customWidth="1"/>
    <col min="7" max="7" width="11.33203125" bestFit="1" customWidth="1"/>
    <col min="8" max="8" width="11.88671875" bestFit="1" customWidth="1"/>
    <col min="9" max="9" width="15.5546875" bestFit="1" customWidth="1"/>
    <col min="10" max="10" width="17.33203125" bestFit="1" customWidth="1"/>
    <col min="11" max="11" width="13.44140625" bestFit="1" customWidth="1"/>
    <col min="12" max="12" width="8.5546875" bestFit="1" customWidth="1"/>
    <col min="13" max="13" width="16.33203125" bestFit="1" customWidth="1"/>
    <col min="14" max="14" width="13.109375" bestFit="1" customWidth="1"/>
    <col min="15" max="15" width="14.5546875" bestFit="1" customWidth="1"/>
    <col min="16" max="16" width="17.44140625" customWidth="1"/>
    <col min="17" max="17" width="10" style="2" bestFit="1" customWidth="1"/>
    <col min="18" max="18" width="10.33203125" bestFit="1" customWidth="1"/>
    <col min="19" max="19" width="10.44140625" bestFit="1" customWidth="1"/>
    <col min="20" max="20" width="10.6640625"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s="2" t="s">
        <v>16</v>
      </c>
      <c r="R1" t="s">
        <v>17</v>
      </c>
      <c r="S1" t="s">
        <v>18</v>
      </c>
      <c r="T1" t="s">
        <v>19</v>
      </c>
    </row>
    <row r="2" spans="1:20" x14ac:dyDescent="0.3">
      <c r="A2" t="s">
        <v>20</v>
      </c>
      <c r="B2" s="1">
        <v>42682</v>
      </c>
      <c r="C2" s="1">
        <v>42685</v>
      </c>
      <c r="D2" t="s">
        <v>21</v>
      </c>
      <c r="E2" t="s">
        <v>22</v>
      </c>
      <c r="F2" t="s">
        <v>23</v>
      </c>
      <c r="G2" t="s">
        <v>24</v>
      </c>
      <c r="H2" t="s">
        <v>25</v>
      </c>
      <c r="I2" t="s">
        <v>26</v>
      </c>
      <c r="J2" t="s">
        <v>27</v>
      </c>
      <c r="K2" t="s">
        <v>28</v>
      </c>
      <c r="L2" t="s">
        <v>29</v>
      </c>
      <c r="M2" t="s">
        <v>30</v>
      </c>
      <c r="N2" t="s">
        <v>31</v>
      </c>
      <c r="O2" t="s">
        <v>32</v>
      </c>
      <c r="P2" t="s">
        <v>33</v>
      </c>
      <c r="Q2" s="2">
        <v>261.95999999999998</v>
      </c>
      <c r="R2">
        <v>2</v>
      </c>
      <c r="S2">
        <v>0</v>
      </c>
      <c r="T2">
        <v>41.913600000000002</v>
      </c>
    </row>
    <row r="3" spans="1:20" x14ac:dyDescent="0.3">
      <c r="A3" t="s">
        <v>34</v>
      </c>
      <c r="B3" s="1">
        <v>42533</v>
      </c>
      <c r="C3" s="1">
        <v>42537</v>
      </c>
      <c r="D3" t="s">
        <v>21</v>
      </c>
      <c r="E3" t="s">
        <v>35</v>
      </c>
      <c r="F3" t="s">
        <v>36</v>
      </c>
      <c r="G3" t="s">
        <v>37</v>
      </c>
      <c r="H3" t="s">
        <v>25</v>
      </c>
      <c r="I3" t="s">
        <v>38</v>
      </c>
      <c r="J3" t="s">
        <v>39</v>
      </c>
      <c r="K3" t="s">
        <v>40</v>
      </c>
      <c r="L3" t="s">
        <v>41</v>
      </c>
      <c r="M3" t="s">
        <v>42</v>
      </c>
      <c r="N3" t="s">
        <v>43</v>
      </c>
      <c r="O3" t="s">
        <v>44</v>
      </c>
      <c r="P3" t="s">
        <v>45</v>
      </c>
      <c r="Q3" s="2">
        <v>14.62</v>
      </c>
      <c r="R3">
        <v>2</v>
      </c>
      <c r="S3">
        <v>0</v>
      </c>
      <c r="T3">
        <v>6.8714000000000004</v>
      </c>
    </row>
    <row r="4" spans="1:20" x14ac:dyDescent="0.3">
      <c r="A4" t="s">
        <v>46</v>
      </c>
      <c r="B4" s="1">
        <v>42288</v>
      </c>
      <c r="C4" s="1">
        <v>42295</v>
      </c>
      <c r="D4" t="s">
        <v>47</v>
      </c>
      <c r="E4" t="s">
        <v>48</v>
      </c>
      <c r="F4" t="s">
        <v>49</v>
      </c>
      <c r="G4" t="s">
        <v>24</v>
      </c>
      <c r="H4" t="s">
        <v>25</v>
      </c>
      <c r="I4" t="s">
        <v>50</v>
      </c>
      <c r="J4" t="s">
        <v>51</v>
      </c>
      <c r="K4" t="s">
        <v>52</v>
      </c>
      <c r="L4" t="s">
        <v>29</v>
      </c>
      <c r="M4" t="s">
        <v>53</v>
      </c>
      <c r="N4" t="s">
        <v>31</v>
      </c>
      <c r="O4" t="s">
        <v>54</v>
      </c>
      <c r="P4" t="s">
        <v>55</v>
      </c>
      <c r="Q4" s="2">
        <v>957.57749999999999</v>
      </c>
      <c r="R4">
        <v>5</v>
      </c>
      <c r="S4">
        <v>0</v>
      </c>
      <c r="T4">
        <v>-383.03100000000001</v>
      </c>
    </row>
    <row r="5" spans="1:20" x14ac:dyDescent="0.3">
      <c r="A5" t="s">
        <v>56</v>
      </c>
      <c r="B5" s="1">
        <v>41799</v>
      </c>
      <c r="C5" s="1">
        <v>41804</v>
      </c>
      <c r="D5" t="s">
        <v>47</v>
      </c>
      <c r="E5" t="s">
        <v>57</v>
      </c>
      <c r="F5" t="s">
        <v>58</v>
      </c>
      <c r="G5" t="s">
        <v>24</v>
      </c>
      <c r="H5" t="s">
        <v>25</v>
      </c>
      <c r="I5" t="s">
        <v>38</v>
      </c>
      <c r="J5" t="s">
        <v>39</v>
      </c>
      <c r="K5" t="s">
        <v>59</v>
      </c>
      <c r="L5" t="s">
        <v>41</v>
      </c>
      <c r="M5" t="s">
        <v>60</v>
      </c>
      <c r="N5" t="s">
        <v>31</v>
      </c>
      <c r="O5" t="s">
        <v>61</v>
      </c>
      <c r="P5" t="s">
        <v>62</v>
      </c>
      <c r="Q5" s="2">
        <v>48.86</v>
      </c>
      <c r="R5">
        <v>7</v>
      </c>
      <c r="S5">
        <v>0</v>
      </c>
      <c r="T5">
        <v>14.1694</v>
      </c>
    </row>
    <row r="6" spans="1:20" x14ac:dyDescent="0.3">
      <c r="A6" t="s">
        <v>63</v>
      </c>
      <c r="B6" s="1">
        <v>42840</v>
      </c>
      <c r="C6" s="1">
        <v>42845</v>
      </c>
      <c r="D6" t="s">
        <v>47</v>
      </c>
      <c r="E6" t="s">
        <v>64</v>
      </c>
      <c r="F6" t="s">
        <v>65</v>
      </c>
      <c r="G6" t="s">
        <v>24</v>
      </c>
      <c r="H6" t="s">
        <v>25</v>
      </c>
      <c r="I6" t="s">
        <v>66</v>
      </c>
      <c r="J6" t="s">
        <v>67</v>
      </c>
      <c r="K6" t="s">
        <v>68</v>
      </c>
      <c r="L6" t="s">
        <v>29</v>
      </c>
      <c r="M6" t="s">
        <v>69</v>
      </c>
      <c r="N6" t="s">
        <v>43</v>
      </c>
      <c r="O6" t="s">
        <v>70</v>
      </c>
      <c r="P6" t="s">
        <v>71</v>
      </c>
      <c r="Q6" s="2">
        <v>15.552</v>
      </c>
      <c r="R6">
        <v>3</v>
      </c>
      <c r="S6">
        <v>0</v>
      </c>
      <c r="T6">
        <v>5.4432</v>
      </c>
    </row>
    <row r="7" spans="1:20" x14ac:dyDescent="0.3">
      <c r="A7" t="s">
        <v>72</v>
      </c>
      <c r="B7" s="1">
        <v>42709</v>
      </c>
      <c r="C7" s="1">
        <v>42714</v>
      </c>
      <c r="D7" t="s">
        <v>47</v>
      </c>
      <c r="E7" t="s">
        <v>73</v>
      </c>
      <c r="F7" t="s">
        <v>74</v>
      </c>
      <c r="G7" t="s">
        <v>24</v>
      </c>
      <c r="H7" t="s">
        <v>25</v>
      </c>
      <c r="I7" t="s">
        <v>75</v>
      </c>
      <c r="J7" t="s">
        <v>76</v>
      </c>
      <c r="K7" t="s">
        <v>77</v>
      </c>
      <c r="L7" t="s">
        <v>41</v>
      </c>
      <c r="M7" t="s">
        <v>78</v>
      </c>
      <c r="N7" t="s">
        <v>43</v>
      </c>
      <c r="O7" t="s">
        <v>79</v>
      </c>
      <c r="P7" t="s">
        <v>80</v>
      </c>
      <c r="Q7" s="2">
        <v>407.976</v>
      </c>
      <c r="R7">
        <v>3</v>
      </c>
      <c r="S7">
        <v>0</v>
      </c>
      <c r="T7">
        <v>132.59219999999999</v>
      </c>
    </row>
    <row r="8" spans="1:20" x14ac:dyDescent="0.3">
      <c r="A8" t="s">
        <v>81</v>
      </c>
      <c r="B8" s="1">
        <v>42330</v>
      </c>
      <c r="C8" s="1">
        <v>42334</v>
      </c>
      <c r="D8" t="s">
        <v>47</v>
      </c>
      <c r="E8" t="s">
        <v>82</v>
      </c>
      <c r="F8" t="s">
        <v>83</v>
      </c>
      <c r="G8" t="s">
        <v>84</v>
      </c>
      <c r="H8" t="s">
        <v>25</v>
      </c>
      <c r="I8" t="s">
        <v>85</v>
      </c>
      <c r="J8" t="s">
        <v>86</v>
      </c>
      <c r="K8" t="s">
        <v>87</v>
      </c>
      <c r="L8" t="s">
        <v>88</v>
      </c>
      <c r="M8" t="s">
        <v>89</v>
      </c>
      <c r="N8" t="s">
        <v>43</v>
      </c>
      <c r="O8" t="s">
        <v>90</v>
      </c>
      <c r="P8" t="s">
        <v>91</v>
      </c>
      <c r="Q8" s="2">
        <v>68.81</v>
      </c>
      <c r="R8">
        <v>5</v>
      </c>
      <c r="S8">
        <v>0</v>
      </c>
      <c r="T8">
        <v>-123.858</v>
      </c>
    </row>
    <row r="9" spans="1:20" x14ac:dyDescent="0.3">
      <c r="A9" t="s">
        <v>92</v>
      </c>
      <c r="B9" s="1">
        <v>41954</v>
      </c>
      <c r="C9" s="1">
        <v>41961</v>
      </c>
      <c r="D9" t="s">
        <v>47</v>
      </c>
      <c r="E9" t="s">
        <v>93</v>
      </c>
      <c r="F9" t="s">
        <v>94</v>
      </c>
      <c r="G9" t="s">
        <v>24</v>
      </c>
      <c r="H9" t="s">
        <v>25</v>
      </c>
      <c r="I9" t="s">
        <v>95</v>
      </c>
      <c r="J9" t="s">
        <v>96</v>
      </c>
      <c r="K9" t="s">
        <v>97</v>
      </c>
      <c r="L9" t="s">
        <v>88</v>
      </c>
      <c r="M9" t="s">
        <v>98</v>
      </c>
      <c r="N9" t="s">
        <v>43</v>
      </c>
      <c r="O9" t="s">
        <v>99</v>
      </c>
      <c r="P9" t="s">
        <v>100</v>
      </c>
      <c r="Q9" s="2">
        <v>665.88</v>
      </c>
      <c r="R9">
        <v>6</v>
      </c>
      <c r="S9">
        <v>0</v>
      </c>
      <c r="T9">
        <v>13.317600000000001</v>
      </c>
    </row>
    <row r="10" spans="1:20" x14ac:dyDescent="0.3">
      <c r="A10" t="s">
        <v>101</v>
      </c>
      <c r="B10" s="1">
        <v>41772</v>
      </c>
      <c r="C10" s="1">
        <v>41774</v>
      </c>
      <c r="D10" t="s">
        <v>21</v>
      </c>
      <c r="E10" t="s">
        <v>102</v>
      </c>
      <c r="F10" t="s">
        <v>103</v>
      </c>
      <c r="G10" t="s">
        <v>24</v>
      </c>
      <c r="H10" t="s">
        <v>25</v>
      </c>
      <c r="I10" t="s">
        <v>104</v>
      </c>
      <c r="J10" t="s">
        <v>105</v>
      </c>
      <c r="K10" t="s">
        <v>106</v>
      </c>
      <c r="L10" t="s">
        <v>41</v>
      </c>
      <c r="M10" t="s">
        <v>107</v>
      </c>
      <c r="N10" t="s">
        <v>43</v>
      </c>
      <c r="O10" t="s">
        <v>99</v>
      </c>
      <c r="P10" t="s">
        <v>108</v>
      </c>
      <c r="Q10" s="2">
        <v>55.5</v>
      </c>
      <c r="R10">
        <v>2</v>
      </c>
      <c r="S10">
        <v>0</v>
      </c>
      <c r="T10">
        <v>9.99</v>
      </c>
    </row>
    <row r="11" spans="1:20" x14ac:dyDescent="0.3">
      <c r="A11" t="s">
        <v>109</v>
      </c>
      <c r="B11" s="1">
        <v>41878</v>
      </c>
      <c r="C11" s="1">
        <v>41883</v>
      </c>
      <c r="D11" t="s">
        <v>21</v>
      </c>
      <c r="E11" t="s">
        <v>110</v>
      </c>
      <c r="F11" t="s">
        <v>111</v>
      </c>
      <c r="G11" t="s">
        <v>24</v>
      </c>
      <c r="H11" t="s">
        <v>25</v>
      </c>
      <c r="I11" t="s">
        <v>112</v>
      </c>
      <c r="J11" t="s">
        <v>39</v>
      </c>
      <c r="K11" t="s">
        <v>113</v>
      </c>
      <c r="L11" t="s">
        <v>41</v>
      </c>
      <c r="M11" t="s">
        <v>114</v>
      </c>
      <c r="N11" t="s">
        <v>43</v>
      </c>
      <c r="O11" t="s">
        <v>115</v>
      </c>
      <c r="P11" t="s">
        <v>116</v>
      </c>
      <c r="Q11" s="2">
        <v>8.56</v>
      </c>
      <c r="R11">
        <v>2</v>
      </c>
      <c r="S11">
        <v>0</v>
      </c>
      <c r="T11">
        <v>2.4824000000000002</v>
      </c>
    </row>
    <row r="12" spans="1:20" x14ac:dyDescent="0.3">
      <c r="A12" t="s">
        <v>117</v>
      </c>
      <c r="B12" s="1">
        <v>42713</v>
      </c>
      <c r="C12" s="1">
        <v>42717</v>
      </c>
      <c r="D12" t="s">
        <v>47</v>
      </c>
      <c r="E12" t="s">
        <v>118</v>
      </c>
      <c r="F12" t="s">
        <v>119</v>
      </c>
      <c r="G12" t="s">
        <v>37</v>
      </c>
      <c r="H12" t="s">
        <v>25</v>
      </c>
      <c r="I12" t="s">
        <v>120</v>
      </c>
      <c r="J12" t="s">
        <v>121</v>
      </c>
      <c r="K12" t="s">
        <v>122</v>
      </c>
      <c r="L12" t="s">
        <v>88</v>
      </c>
      <c r="M12" t="s">
        <v>123</v>
      </c>
      <c r="N12" t="s">
        <v>43</v>
      </c>
      <c r="O12" t="s">
        <v>115</v>
      </c>
      <c r="P12" t="s">
        <v>124</v>
      </c>
      <c r="Q12" s="2">
        <v>19.46</v>
      </c>
      <c r="R12">
        <v>7</v>
      </c>
      <c r="S12">
        <v>0</v>
      </c>
      <c r="T12">
        <v>5.0595999999999997</v>
      </c>
    </row>
    <row r="13" spans="1:20" x14ac:dyDescent="0.3">
      <c r="A13" t="s">
        <v>125</v>
      </c>
      <c r="B13" s="1">
        <v>42932</v>
      </c>
      <c r="C13" s="1">
        <v>42934</v>
      </c>
      <c r="D13" t="s">
        <v>21</v>
      </c>
      <c r="E13" t="s">
        <v>126</v>
      </c>
      <c r="F13" t="s">
        <v>127</v>
      </c>
      <c r="G13" t="s">
        <v>24</v>
      </c>
      <c r="H13" t="s">
        <v>25</v>
      </c>
      <c r="I13" t="s">
        <v>128</v>
      </c>
      <c r="J13" t="s">
        <v>129</v>
      </c>
      <c r="K13" t="s">
        <v>130</v>
      </c>
      <c r="L13" t="s">
        <v>131</v>
      </c>
      <c r="M13" t="s">
        <v>132</v>
      </c>
      <c r="N13" t="s">
        <v>31</v>
      </c>
      <c r="O13" t="s">
        <v>133</v>
      </c>
      <c r="P13" t="s">
        <v>134</v>
      </c>
      <c r="Q13" s="2">
        <v>71.372</v>
      </c>
      <c r="R13">
        <v>2</v>
      </c>
      <c r="S13">
        <v>0</v>
      </c>
      <c r="T13">
        <v>-1.0196000000000001</v>
      </c>
    </row>
    <row r="14" spans="1:20" x14ac:dyDescent="0.3">
      <c r="A14" t="s">
        <v>135</v>
      </c>
      <c r="B14" s="1">
        <v>42272</v>
      </c>
      <c r="C14" s="1">
        <v>42277</v>
      </c>
      <c r="D14" t="s">
        <v>47</v>
      </c>
      <c r="E14" t="s">
        <v>136</v>
      </c>
      <c r="F14" t="s">
        <v>137</v>
      </c>
      <c r="G14" t="s">
        <v>24</v>
      </c>
      <c r="H14" t="s">
        <v>25</v>
      </c>
      <c r="I14" t="s">
        <v>138</v>
      </c>
      <c r="J14" t="s">
        <v>105</v>
      </c>
      <c r="K14" t="s">
        <v>139</v>
      </c>
      <c r="L14" t="s">
        <v>41</v>
      </c>
      <c r="M14" t="s">
        <v>53</v>
      </c>
      <c r="N14" t="s">
        <v>31</v>
      </c>
      <c r="O14" t="s">
        <v>54</v>
      </c>
      <c r="P14" t="s">
        <v>55</v>
      </c>
      <c r="Q14" s="2">
        <v>1044.6300000000001</v>
      </c>
      <c r="R14">
        <v>3</v>
      </c>
      <c r="S14">
        <v>0</v>
      </c>
      <c r="T14">
        <v>240.26490000000001</v>
      </c>
    </row>
    <row r="15" spans="1:20" x14ac:dyDescent="0.3">
      <c r="A15" t="s">
        <v>140</v>
      </c>
      <c r="B15" s="1">
        <v>42385</v>
      </c>
      <c r="C15" s="1">
        <v>42389</v>
      </c>
      <c r="D15" t="s">
        <v>21</v>
      </c>
      <c r="E15" t="s">
        <v>141</v>
      </c>
      <c r="F15" t="s">
        <v>142</v>
      </c>
      <c r="G15" t="s">
        <v>24</v>
      </c>
      <c r="H15" t="s">
        <v>25</v>
      </c>
      <c r="I15" t="s">
        <v>38</v>
      </c>
      <c r="J15" t="s">
        <v>39</v>
      </c>
      <c r="K15" t="s">
        <v>143</v>
      </c>
      <c r="L15" t="s">
        <v>41</v>
      </c>
      <c r="M15" t="s">
        <v>144</v>
      </c>
      <c r="N15" t="s">
        <v>43</v>
      </c>
      <c r="O15" t="s">
        <v>79</v>
      </c>
      <c r="P15" t="s">
        <v>145</v>
      </c>
      <c r="Q15" s="2">
        <v>11.648</v>
      </c>
      <c r="R15">
        <v>2</v>
      </c>
      <c r="S15">
        <v>0</v>
      </c>
      <c r="T15">
        <v>4.2224000000000004</v>
      </c>
    </row>
    <row r="16" spans="1:20" x14ac:dyDescent="0.3">
      <c r="A16" t="s">
        <v>146</v>
      </c>
      <c r="B16" s="1">
        <v>42264</v>
      </c>
      <c r="C16" s="1">
        <v>42268</v>
      </c>
      <c r="D16" t="s">
        <v>47</v>
      </c>
      <c r="E16" t="s">
        <v>147</v>
      </c>
      <c r="F16" t="s">
        <v>148</v>
      </c>
      <c r="G16" t="s">
        <v>24</v>
      </c>
      <c r="H16" t="s">
        <v>25</v>
      </c>
      <c r="I16" t="s">
        <v>128</v>
      </c>
      <c r="J16" t="s">
        <v>129</v>
      </c>
      <c r="K16" t="s">
        <v>130</v>
      </c>
      <c r="L16" t="s">
        <v>131</v>
      </c>
      <c r="M16" t="s">
        <v>149</v>
      </c>
      <c r="N16" t="s">
        <v>31</v>
      </c>
      <c r="O16" t="s">
        <v>32</v>
      </c>
      <c r="P16" t="s">
        <v>150</v>
      </c>
      <c r="Q16" s="2">
        <v>3083.43</v>
      </c>
      <c r="R16">
        <v>7</v>
      </c>
      <c r="S16">
        <v>0</v>
      </c>
      <c r="T16">
        <v>-1665.0522000000001</v>
      </c>
    </row>
    <row r="17" spans="1:20" x14ac:dyDescent="0.3">
      <c r="A17" t="s">
        <v>151</v>
      </c>
      <c r="B17" s="1">
        <v>43027</v>
      </c>
      <c r="C17" s="1">
        <v>43031</v>
      </c>
      <c r="D17" t="s">
        <v>21</v>
      </c>
      <c r="E17" t="s">
        <v>152</v>
      </c>
      <c r="F17" t="s">
        <v>153</v>
      </c>
      <c r="G17" t="s">
        <v>84</v>
      </c>
      <c r="H17" t="s">
        <v>25</v>
      </c>
      <c r="I17" t="s">
        <v>154</v>
      </c>
      <c r="J17" t="s">
        <v>86</v>
      </c>
      <c r="K17" t="s">
        <v>155</v>
      </c>
      <c r="L17" t="s">
        <v>88</v>
      </c>
      <c r="M17" t="s">
        <v>156</v>
      </c>
      <c r="N17" t="s">
        <v>43</v>
      </c>
      <c r="O17" t="s">
        <v>70</v>
      </c>
      <c r="P17" t="s">
        <v>157</v>
      </c>
      <c r="Q17" s="2">
        <v>29.472000000000001</v>
      </c>
      <c r="R17">
        <v>3</v>
      </c>
      <c r="S17">
        <v>0</v>
      </c>
      <c r="T17">
        <v>9.9467999999999996</v>
      </c>
    </row>
    <row r="18" spans="1:20" x14ac:dyDescent="0.3">
      <c r="A18" t="s">
        <v>158</v>
      </c>
      <c r="B18" s="1">
        <v>42712</v>
      </c>
      <c r="C18" s="1">
        <v>42714</v>
      </c>
      <c r="D18" t="s">
        <v>159</v>
      </c>
      <c r="E18" t="s">
        <v>160</v>
      </c>
      <c r="F18" t="s">
        <v>161</v>
      </c>
      <c r="G18" t="s">
        <v>37</v>
      </c>
      <c r="H18" t="s">
        <v>25</v>
      </c>
      <c r="I18" t="s">
        <v>162</v>
      </c>
      <c r="J18" t="s">
        <v>86</v>
      </c>
      <c r="K18" t="s">
        <v>163</v>
      </c>
      <c r="L18" t="s">
        <v>88</v>
      </c>
      <c r="M18" t="s">
        <v>164</v>
      </c>
      <c r="N18" t="s">
        <v>165</v>
      </c>
      <c r="O18" t="s">
        <v>166</v>
      </c>
      <c r="P18" t="s">
        <v>167</v>
      </c>
      <c r="Q18" s="2">
        <v>1097.5440000000001</v>
      </c>
      <c r="R18">
        <v>7</v>
      </c>
      <c r="S18">
        <v>0</v>
      </c>
      <c r="T18">
        <v>123.47369999999999</v>
      </c>
    </row>
    <row r="19" spans="1:20" x14ac:dyDescent="0.3">
      <c r="A19" t="s">
        <v>168</v>
      </c>
      <c r="B19" s="1">
        <v>42365</v>
      </c>
      <c r="C19" s="1">
        <v>42369</v>
      </c>
      <c r="D19" t="s">
        <v>47</v>
      </c>
      <c r="E19" t="s">
        <v>169</v>
      </c>
      <c r="F19" t="s">
        <v>170</v>
      </c>
      <c r="G19" t="s">
        <v>84</v>
      </c>
      <c r="H19" t="s">
        <v>25</v>
      </c>
      <c r="I19" t="s">
        <v>154</v>
      </c>
      <c r="J19" t="s">
        <v>86</v>
      </c>
      <c r="K19" t="s">
        <v>171</v>
      </c>
      <c r="L19" t="s">
        <v>88</v>
      </c>
      <c r="M19" t="s">
        <v>172</v>
      </c>
      <c r="N19" t="s">
        <v>43</v>
      </c>
      <c r="O19" t="s">
        <v>173</v>
      </c>
      <c r="P19" t="s">
        <v>174</v>
      </c>
      <c r="Q19" s="2">
        <v>113.328</v>
      </c>
      <c r="R19">
        <v>9</v>
      </c>
      <c r="S19">
        <v>0</v>
      </c>
      <c r="T19">
        <v>35.414999999999999</v>
      </c>
    </row>
    <row r="20" spans="1:20" x14ac:dyDescent="0.3">
      <c r="A20" t="s">
        <v>175</v>
      </c>
      <c r="B20" s="1">
        <v>42988</v>
      </c>
      <c r="C20" s="1">
        <v>42993</v>
      </c>
      <c r="D20" t="s">
        <v>47</v>
      </c>
      <c r="E20" t="s">
        <v>176</v>
      </c>
      <c r="F20" t="s">
        <v>177</v>
      </c>
      <c r="G20" t="s">
        <v>37</v>
      </c>
      <c r="H20" t="s">
        <v>25</v>
      </c>
      <c r="I20" t="s">
        <v>178</v>
      </c>
      <c r="J20" t="s">
        <v>179</v>
      </c>
      <c r="K20" t="s">
        <v>180</v>
      </c>
      <c r="L20" t="s">
        <v>88</v>
      </c>
      <c r="M20" t="s">
        <v>181</v>
      </c>
      <c r="N20" t="s">
        <v>165</v>
      </c>
      <c r="O20" t="s">
        <v>166</v>
      </c>
      <c r="P20" t="s">
        <v>182</v>
      </c>
      <c r="Q20" s="2">
        <v>147.16800000000001</v>
      </c>
      <c r="R20">
        <v>4</v>
      </c>
      <c r="S20">
        <v>0</v>
      </c>
      <c r="T20">
        <v>16.5564</v>
      </c>
    </row>
    <row r="21" spans="1:20" x14ac:dyDescent="0.3">
      <c r="A21" t="s">
        <v>183</v>
      </c>
      <c r="B21" s="1">
        <v>42568</v>
      </c>
      <c r="C21" s="1">
        <v>42573</v>
      </c>
      <c r="D21" t="s">
        <v>47</v>
      </c>
      <c r="E21" t="s">
        <v>184</v>
      </c>
      <c r="F21" t="s">
        <v>185</v>
      </c>
      <c r="G21" t="s">
        <v>37</v>
      </c>
      <c r="H21" t="s">
        <v>25</v>
      </c>
      <c r="I21" t="s">
        <v>38</v>
      </c>
      <c r="J21" t="s">
        <v>39</v>
      </c>
      <c r="K21" t="s">
        <v>143</v>
      </c>
      <c r="L21" t="s">
        <v>41</v>
      </c>
      <c r="M21" t="s">
        <v>186</v>
      </c>
      <c r="N21" t="s">
        <v>43</v>
      </c>
      <c r="O21" t="s">
        <v>99</v>
      </c>
      <c r="P21" t="s">
        <v>187</v>
      </c>
      <c r="Q21" s="2">
        <v>77.88</v>
      </c>
      <c r="R21">
        <v>2</v>
      </c>
      <c r="S21">
        <v>0</v>
      </c>
      <c r="T21">
        <v>3.8940000000000001</v>
      </c>
    </row>
    <row r="22" spans="1:20" x14ac:dyDescent="0.3">
      <c r="A22" t="s">
        <v>188</v>
      </c>
      <c r="B22" s="1">
        <v>42997</v>
      </c>
      <c r="C22" s="1">
        <v>43001</v>
      </c>
      <c r="D22" t="s">
        <v>47</v>
      </c>
      <c r="E22" t="s">
        <v>189</v>
      </c>
      <c r="F22" t="s">
        <v>190</v>
      </c>
      <c r="G22" t="s">
        <v>37</v>
      </c>
      <c r="H22" t="s">
        <v>25</v>
      </c>
      <c r="I22" t="s">
        <v>191</v>
      </c>
      <c r="J22" t="s">
        <v>51</v>
      </c>
      <c r="K22" t="s">
        <v>192</v>
      </c>
      <c r="L22" t="s">
        <v>29</v>
      </c>
      <c r="M22" t="s">
        <v>193</v>
      </c>
      <c r="N22" t="s">
        <v>43</v>
      </c>
      <c r="O22" t="s">
        <v>99</v>
      </c>
      <c r="P22" t="s">
        <v>194</v>
      </c>
      <c r="Q22" s="2">
        <v>95.616</v>
      </c>
      <c r="R22">
        <v>2</v>
      </c>
      <c r="S22">
        <v>0</v>
      </c>
      <c r="T22">
        <v>9.5616000000000003</v>
      </c>
    </row>
    <row r="23" spans="1:20" x14ac:dyDescent="0.3">
      <c r="A23" t="s">
        <v>195</v>
      </c>
      <c r="B23" s="1">
        <v>42440</v>
      </c>
      <c r="C23" s="1">
        <v>42442</v>
      </c>
      <c r="D23" t="s">
        <v>159</v>
      </c>
      <c r="E23" t="s">
        <v>196</v>
      </c>
      <c r="F23" t="s">
        <v>197</v>
      </c>
      <c r="G23" t="s">
        <v>37</v>
      </c>
      <c r="H23" t="s">
        <v>25</v>
      </c>
      <c r="I23" t="s">
        <v>198</v>
      </c>
      <c r="J23" t="s">
        <v>199</v>
      </c>
      <c r="K23" t="s">
        <v>200</v>
      </c>
      <c r="L23" t="s">
        <v>88</v>
      </c>
      <c r="M23" t="s">
        <v>201</v>
      </c>
      <c r="N23" t="s">
        <v>165</v>
      </c>
      <c r="O23" t="s">
        <v>202</v>
      </c>
      <c r="P23" t="s">
        <v>203</v>
      </c>
      <c r="Q23" s="2">
        <v>45.98</v>
      </c>
      <c r="R23">
        <v>2</v>
      </c>
      <c r="S23">
        <v>0</v>
      </c>
      <c r="T23">
        <v>19.7714</v>
      </c>
    </row>
    <row r="24" spans="1:20" x14ac:dyDescent="0.3">
      <c r="A24" t="s">
        <v>204</v>
      </c>
      <c r="B24" s="1">
        <v>41932</v>
      </c>
      <c r="C24" s="1">
        <v>41937</v>
      </c>
      <c r="D24" t="s">
        <v>21</v>
      </c>
      <c r="E24" t="s">
        <v>205</v>
      </c>
      <c r="F24" t="s">
        <v>206</v>
      </c>
      <c r="G24" t="s">
        <v>24</v>
      </c>
      <c r="H24" t="s">
        <v>25</v>
      </c>
      <c r="I24" t="s">
        <v>207</v>
      </c>
      <c r="J24" t="s">
        <v>208</v>
      </c>
      <c r="K24" t="s">
        <v>209</v>
      </c>
      <c r="L24" t="s">
        <v>88</v>
      </c>
      <c r="M24" t="s">
        <v>210</v>
      </c>
      <c r="N24" t="s">
        <v>43</v>
      </c>
      <c r="O24" t="s">
        <v>99</v>
      </c>
      <c r="P24" t="s">
        <v>211</v>
      </c>
      <c r="Q24" s="2">
        <v>211.96</v>
      </c>
      <c r="R24">
        <v>4</v>
      </c>
      <c r="S24">
        <v>0</v>
      </c>
      <c r="T24">
        <v>8.4784000000000006</v>
      </c>
    </row>
    <row r="25" spans="1:20" x14ac:dyDescent="0.3">
      <c r="A25" t="s">
        <v>212</v>
      </c>
      <c r="B25" s="1">
        <v>42541</v>
      </c>
      <c r="C25" s="1">
        <v>42546</v>
      </c>
      <c r="D25" t="s">
        <v>47</v>
      </c>
      <c r="E25" t="s">
        <v>213</v>
      </c>
      <c r="F25" t="s">
        <v>214</v>
      </c>
      <c r="G25" t="s">
        <v>24</v>
      </c>
      <c r="H25" t="s">
        <v>25</v>
      </c>
      <c r="I25" t="s">
        <v>215</v>
      </c>
      <c r="J25" t="s">
        <v>216</v>
      </c>
      <c r="K25" t="s">
        <v>217</v>
      </c>
      <c r="L25" t="s">
        <v>131</v>
      </c>
      <c r="M25" t="s">
        <v>218</v>
      </c>
      <c r="N25" t="s">
        <v>165</v>
      </c>
      <c r="O25" t="s">
        <v>202</v>
      </c>
      <c r="P25" t="s">
        <v>219</v>
      </c>
      <c r="Q25" s="2">
        <v>45</v>
      </c>
      <c r="R25">
        <v>3</v>
      </c>
      <c r="S25">
        <v>0</v>
      </c>
      <c r="T25">
        <v>4.95</v>
      </c>
    </row>
    <row r="26" spans="1:20" x14ac:dyDescent="0.3">
      <c r="A26" t="s">
        <v>220</v>
      </c>
      <c r="B26" s="1">
        <v>42112</v>
      </c>
      <c r="C26" s="1">
        <v>42116</v>
      </c>
      <c r="D26" t="s">
        <v>47</v>
      </c>
      <c r="E26" t="s">
        <v>221</v>
      </c>
      <c r="F26" t="s">
        <v>222</v>
      </c>
      <c r="G26" t="s">
        <v>24</v>
      </c>
      <c r="H26" t="s">
        <v>25</v>
      </c>
      <c r="I26" t="s">
        <v>223</v>
      </c>
      <c r="J26" t="s">
        <v>224</v>
      </c>
      <c r="K26" t="s">
        <v>225</v>
      </c>
      <c r="L26" t="s">
        <v>88</v>
      </c>
      <c r="M26" t="s">
        <v>226</v>
      </c>
      <c r="N26" t="s">
        <v>43</v>
      </c>
      <c r="O26" t="s">
        <v>79</v>
      </c>
      <c r="P26" t="s">
        <v>227</v>
      </c>
      <c r="Q26" s="2">
        <v>38.22</v>
      </c>
      <c r="R26">
        <v>6</v>
      </c>
      <c r="S26">
        <v>0</v>
      </c>
      <c r="T26">
        <v>17.9634</v>
      </c>
    </row>
    <row r="27" spans="1:20" x14ac:dyDescent="0.3">
      <c r="A27" t="s">
        <v>228</v>
      </c>
      <c r="B27" s="1">
        <v>42715</v>
      </c>
      <c r="C27" s="1">
        <v>42721</v>
      </c>
      <c r="D27" t="s">
        <v>47</v>
      </c>
      <c r="E27" t="s">
        <v>229</v>
      </c>
      <c r="F27" t="s">
        <v>230</v>
      </c>
      <c r="G27" t="s">
        <v>37</v>
      </c>
      <c r="H27" t="s">
        <v>25</v>
      </c>
      <c r="I27" t="s">
        <v>231</v>
      </c>
      <c r="J27" t="s">
        <v>232</v>
      </c>
      <c r="K27" t="s">
        <v>233</v>
      </c>
      <c r="L27" t="s">
        <v>131</v>
      </c>
      <c r="M27" t="s">
        <v>234</v>
      </c>
      <c r="N27" t="s">
        <v>43</v>
      </c>
      <c r="O27" t="s">
        <v>235</v>
      </c>
      <c r="P27" t="s">
        <v>236</v>
      </c>
      <c r="Q27" s="2">
        <v>15.26</v>
      </c>
      <c r="R27">
        <v>7</v>
      </c>
      <c r="S27">
        <v>0</v>
      </c>
      <c r="T27">
        <v>6.2565999999999997</v>
      </c>
    </row>
    <row r="28" spans="1:20" x14ac:dyDescent="0.3">
      <c r="A28" t="s">
        <v>237</v>
      </c>
      <c r="B28" s="1">
        <v>42538</v>
      </c>
      <c r="C28" s="1">
        <v>42539</v>
      </c>
      <c r="D28" t="s">
        <v>159</v>
      </c>
      <c r="E28" t="s">
        <v>238</v>
      </c>
      <c r="F28" t="s">
        <v>239</v>
      </c>
      <c r="G28" t="s">
        <v>24</v>
      </c>
      <c r="H28" t="s">
        <v>25</v>
      </c>
      <c r="I28" t="s">
        <v>240</v>
      </c>
      <c r="J28" t="s">
        <v>232</v>
      </c>
      <c r="K28" t="s">
        <v>241</v>
      </c>
      <c r="L28" t="s">
        <v>131</v>
      </c>
      <c r="M28" t="s">
        <v>242</v>
      </c>
      <c r="N28" t="s">
        <v>43</v>
      </c>
      <c r="O28" t="s">
        <v>99</v>
      </c>
      <c r="P28" t="s">
        <v>243</v>
      </c>
      <c r="Q28" s="2">
        <v>208.56</v>
      </c>
      <c r="R28">
        <v>6</v>
      </c>
      <c r="S28">
        <v>0</v>
      </c>
      <c r="T28">
        <v>52.14</v>
      </c>
    </row>
    <row r="29" spans="1:20" x14ac:dyDescent="0.3">
      <c r="A29" t="s">
        <v>244</v>
      </c>
      <c r="B29" s="1">
        <v>42332</v>
      </c>
      <c r="C29" s="1">
        <v>42338</v>
      </c>
      <c r="D29" t="s">
        <v>47</v>
      </c>
      <c r="E29" t="s">
        <v>245</v>
      </c>
      <c r="F29" t="s">
        <v>246</v>
      </c>
      <c r="G29" t="s">
        <v>24</v>
      </c>
      <c r="H29" t="s">
        <v>25</v>
      </c>
      <c r="I29" t="s">
        <v>38</v>
      </c>
      <c r="J29" t="s">
        <v>39</v>
      </c>
      <c r="K29" t="s">
        <v>247</v>
      </c>
      <c r="L29" t="s">
        <v>41</v>
      </c>
      <c r="M29" t="s">
        <v>248</v>
      </c>
      <c r="N29" t="s">
        <v>165</v>
      </c>
      <c r="O29" t="s">
        <v>202</v>
      </c>
      <c r="P29" t="s">
        <v>249</v>
      </c>
      <c r="Q29" s="2">
        <v>13.98</v>
      </c>
      <c r="R29">
        <v>2</v>
      </c>
      <c r="S29">
        <v>0</v>
      </c>
      <c r="T29">
        <v>6.1512000000000002</v>
      </c>
    </row>
    <row r="30" spans="1:20" x14ac:dyDescent="0.3">
      <c r="A30" t="s">
        <v>250</v>
      </c>
      <c r="B30" s="1">
        <v>42124</v>
      </c>
      <c r="C30" s="1">
        <v>42129</v>
      </c>
      <c r="D30" t="s">
        <v>47</v>
      </c>
      <c r="E30" t="s">
        <v>251</v>
      </c>
      <c r="F30" t="s">
        <v>252</v>
      </c>
      <c r="G30" t="s">
        <v>84</v>
      </c>
      <c r="H30" t="s">
        <v>25</v>
      </c>
      <c r="I30" t="s">
        <v>253</v>
      </c>
      <c r="J30" t="s">
        <v>179</v>
      </c>
      <c r="K30" t="s">
        <v>254</v>
      </c>
      <c r="L30" t="s">
        <v>88</v>
      </c>
      <c r="M30" t="s">
        <v>255</v>
      </c>
      <c r="N30" t="s">
        <v>31</v>
      </c>
      <c r="O30" t="s">
        <v>133</v>
      </c>
      <c r="P30" t="s">
        <v>256</v>
      </c>
      <c r="Q30" s="2">
        <v>213.11500000000001</v>
      </c>
      <c r="R30">
        <v>5</v>
      </c>
      <c r="S30">
        <v>0</v>
      </c>
      <c r="T30">
        <v>-15.2225</v>
      </c>
    </row>
    <row r="31" spans="1:20" x14ac:dyDescent="0.3">
      <c r="A31" t="s">
        <v>257</v>
      </c>
      <c r="B31" s="1">
        <v>41978</v>
      </c>
      <c r="C31" s="1">
        <v>41983</v>
      </c>
      <c r="D31" t="s">
        <v>47</v>
      </c>
      <c r="E31" t="s">
        <v>258</v>
      </c>
      <c r="F31" t="s">
        <v>259</v>
      </c>
      <c r="G31" t="s">
        <v>37</v>
      </c>
      <c r="H31" t="s">
        <v>25</v>
      </c>
      <c r="I31" t="s">
        <v>260</v>
      </c>
      <c r="J31" t="s">
        <v>261</v>
      </c>
      <c r="K31" t="s">
        <v>262</v>
      </c>
      <c r="L31" t="s">
        <v>41</v>
      </c>
      <c r="M31" t="s">
        <v>263</v>
      </c>
      <c r="N31" t="s">
        <v>43</v>
      </c>
      <c r="O31" t="s">
        <v>115</v>
      </c>
      <c r="P31" t="s">
        <v>264</v>
      </c>
      <c r="Q31" s="2">
        <v>1113.0239999999999</v>
      </c>
      <c r="R31">
        <v>8</v>
      </c>
      <c r="S31">
        <v>0</v>
      </c>
      <c r="T31">
        <v>111.30240000000001</v>
      </c>
    </row>
    <row r="32" spans="1:20" x14ac:dyDescent="0.3">
      <c r="A32" t="s">
        <v>265</v>
      </c>
      <c r="B32" s="1">
        <v>42525</v>
      </c>
      <c r="C32" s="1">
        <v>42527</v>
      </c>
      <c r="D32" t="s">
        <v>159</v>
      </c>
      <c r="E32" t="s">
        <v>266</v>
      </c>
      <c r="F32" t="s">
        <v>267</v>
      </c>
      <c r="G32" t="s">
        <v>24</v>
      </c>
      <c r="H32" t="s">
        <v>25</v>
      </c>
      <c r="I32" t="s">
        <v>268</v>
      </c>
      <c r="J32" t="s">
        <v>269</v>
      </c>
      <c r="K32" t="s">
        <v>270</v>
      </c>
      <c r="L32" t="s">
        <v>29</v>
      </c>
      <c r="M32" t="s">
        <v>271</v>
      </c>
      <c r="N32" t="s">
        <v>43</v>
      </c>
      <c r="O32" t="s">
        <v>70</v>
      </c>
      <c r="P32" t="s">
        <v>272</v>
      </c>
      <c r="Q32" s="2">
        <v>75.88</v>
      </c>
      <c r="R32">
        <v>2</v>
      </c>
      <c r="S32">
        <v>0</v>
      </c>
      <c r="T32">
        <v>35.663600000000002</v>
      </c>
    </row>
    <row r="33" spans="1:20" x14ac:dyDescent="0.3">
      <c r="A33" t="s">
        <v>273</v>
      </c>
      <c r="B33" s="1">
        <v>42631</v>
      </c>
      <c r="C33" s="1">
        <v>42636</v>
      </c>
      <c r="D33" t="s">
        <v>47</v>
      </c>
      <c r="E33" t="s">
        <v>274</v>
      </c>
      <c r="F33" t="s">
        <v>275</v>
      </c>
      <c r="G33" t="s">
        <v>24</v>
      </c>
      <c r="H33" t="s">
        <v>25</v>
      </c>
      <c r="I33" t="s">
        <v>231</v>
      </c>
      <c r="J33" t="s">
        <v>232</v>
      </c>
      <c r="K33" t="s">
        <v>276</v>
      </c>
      <c r="L33" t="s">
        <v>131</v>
      </c>
      <c r="M33" t="s">
        <v>277</v>
      </c>
      <c r="N33" t="s">
        <v>43</v>
      </c>
      <c r="O33" t="s">
        <v>79</v>
      </c>
      <c r="P33" t="s">
        <v>278</v>
      </c>
      <c r="Q33" s="2">
        <v>4.6159999999999997</v>
      </c>
      <c r="R33">
        <v>1</v>
      </c>
      <c r="S33">
        <v>0</v>
      </c>
      <c r="T33">
        <v>1.7310000000000001</v>
      </c>
    </row>
    <row r="34" spans="1:20" x14ac:dyDescent="0.3">
      <c r="A34" t="s">
        <v>279</v>
      </c>
      <c r="B34" s="1">
        <v>42992</v>
      </c>
      <c r="C34" s="1">
        <v>42995</v>
      </c>
      <c r="D34" t="s">
        <v>21</v>
      </c>
      <c r="E34" t="s">
        <v>147</v>
      </c>
      <c r="F34" t="s">
        <v>148</v>
      </c>
      <c r="G34" t="s">
        <v>24</v>
      </c>
      <c r="H34" t="s">
        <v>25</v>
      </c>
      <c r="I34" t="s">
        <v>128</v>
      </c>
      <c r="J34" t="s">
        <v>129</v>
      </c>
      <c r="K34" t="s">
        <v>130</v>
      </c>
      <c r="L34" t="s">
        <v>131</v>
      </c>
      <c r="M34" t="s">
        <v>280</v>
      </c>
      <c r="N34" t="s">
        <v>43</v>
      </c>
      <c r="O34" t="s">
        <v>70</v>
      </c>
      <c r="P34" t="s">
        <v>281</v>
      </c>
      <c r="Q34" s="2">
        <v>19.05</v>
      </c>
      <c r="R34">
        <v>3</v>
      </c>
      <c r="S34">
        <v>0</v>
      </c>
      <c r="T34">
        <v>8.7629999999999999</v>
      </c>
    </row>
    <row r="35" spans="1:20" x14ac:dyDescent="0.3">
      <c r="A35" t="s">
        <v>282</v>
      </c>
      <c r="B35" s="1">
        <v>42120</v>
      </c>
      <c r="C35" s="1">
        <v>42126</v>
      </c>
      <c r="D35" t="s">
        <v>47</v>
      </c>
      <c r="E35" t="s">
        <v>283</v>
      </c>
      <c r="F35" t="s">
        <v>284</v>
      </c>
      <c r="G35" t="s">
        <v>24</v>
      </c>
      <c r="H35" t="s">
        <v>25</v>
      </c>
      <c r="I35" t="s">
        <v>285</v>
      </c>
      <c r="J35" t="s">
        <v>286</v>
      </c>
      <c r="K35" t="s">
        <v>287</v>
      </c>
      <c r="L35" t="s">
        <v>29</v>
      </c>
      <c r="M35" t="s">
        <v>288</v>
      </c>
      <c r="N35" t="s">
        <v>31</v>
      </c>
      <c r="O35" t="s">
        <v>133</v>
      </c>
      <c r="P35" t="s">
        <v>289</v>
      </c>
      <c r="Q35" s="2">
        <v>831.93600000000004</v>
      </c>
      <c r="R35">
        <v>8</v>
      </c>
      <c r="S35">
        <v>0</v>
      </c>
      <c r="T35">
        <v>-114.3912</v>
      </c>
    </row>
    <row r="36" spans="1:20" x14ac:dyDescent="0.3">
      <c r="A36" t="s">
        <v>290</v>
      </c>
      <c r="B36" s="1">
        <v>43078</v>
      </c>
      <c r="C36" s="1">
        <v>43080</v>
      </c>
      <c r="D36" t="s">
        <v>159</v>
      </c>
      <c r="E36" t="s">
        <v>291</v>
      </c>
      <c r="F36" t="s">
        <v>292</v>
      </c>
      <c r="G36" t="s">
        <v>37</v>
      </c>
      <c r="H36" t="s">
        <v>25</v>
      </c>
      <c r="I36" t="s">
        <v>154</v>
      </c>
      <c r="J36" t="s">
        <v>86</v>
      </c>
      <c r="K36" t="s">
        <v>171</v>
      </c>
      <c r="L36" t="s">
        <v>88</v>
      </c>
      <c r="M36" t="s">
        <v>293</v>
      </c>
      <c r="N36" t="s">
        <v>43</v>
      </c>
      <c r="O36" t="s">
        <v>79</v>
      </c>
      <c r="P36" t="s">
        <v>294</v>
      </c>
      <c r="Q36" s="2">
        <v>1.248</v>
      </c>
      <c r="R36">
        <v>3</v>
      </c>
      <c r="S36">
        <v>0</v>
      </c>
      <c r="T36">
        <v>-1.9343999999999999</v>
      </c>
    </row>
    <row r="37" spans="1:20" x14ac:dyDescent="0.3">
      <c r="A37" t="s">
        <v>295</v>
      </c>
      <c r="B37" s="1">
        <v>41969</v>
      </c>
      <c r="C37" s="1">
        <v>41974</v>
      </c>
      <c r="D37" t="s">
        <v>21</v>
      </c>
      <c r="E37" t="s">
        <v>283</v>
      </c>
      <c r="F37" t="s">
        <v>284</v>
      </c>
      <c r="G37" t="s">
        <v>24</v>
      </c>
      <c r="H37" t="s">
        <v>25</v>
      </c>
      <c r="I37" t="s">
        <v>285</v>
      </c>
      <c r="J37" t="s">
        <v>286</v>
      </c>
      <c r="K37" t="s">
        <v>287</v>
      </c>
      <c r="L37" t="s">
        <v>29</v>
      </c>
      <c r="M37" t="s">
        <v>296</v>
      </c>
      <c r="N37" t="s">
        <v>31</v>
      </c>
      <c r="O37" t="s">
        <v>61</v>
      </c>
      <c r="P37" t="s">
        <v>297</v>
      </c>
      <c r="Q37" s="2">
        <v>19.3</v>
      </c>
      <c r="R37">
        <v>5</v>
      </c>
      <c r="S37">
        <v>0</v>
      </c>
      <c r="T37">
        <v>-14.475</v>
      </c>
    </row>
    <row r="38" spans="1:20" x14ac:dyDescent="0.3">
      <c r="A38" t="s">
        <v>298</v>
      </c>
      <c r="B38" s="1">
        <v>42533</v>
      </c>
      <c r="C38" s="1">
        <v>42536</v>
      </c>
      <c r="D38" t="s">
        <v>159</v>
      </c>
      <c r="E38" t="s">
        <v>299</v>
      </c>
      <c r="F38" t="s">
        <v>300</v>
      </c>
      <c r="G38" t="s">
        <v>37</v>
      </c>
      <c r="H38" t="s">
        <v>25</v>
      </c>
      <c r="I38" t="s">
        <v>301</v>
      </c>
      <c r="J38" t="s">
        <v>302</v>
      </c>
      <c r="K38" t="s">
        <v>303</v>
      </c>
      <c r="L38" t="s">
        <v>29</v>
      </c>
      <c r="M38" t="s">
        <v>304</v>
      </c>
      <c r="N38" t="s">
        <v>43</v>
      </c>
      <c r="O38" t="s">
        <v>90</v>
      </c>
      <c r="P38" t="s">
        <v>305</v>
      </c>
      <c r="Q38" s="2">
        <v>208.16</v>
      </c>
      <c r="R38">
        <v>1</v>
      </c>
      <c r="S38">
        <v>0</v>
      </c>
      <c r="T38">
        <v>56.203200000000002</v>
      </c>
    </row>
    <row r="39" spans="1:20" x14ac:dyDescent="0.3">
      <c r="A39" t="s">
        <v>306</v>
      </c>
      <c r="B39" s="1">
        <v>41924</v>
      </c>
      <c r="C39" s="1">
        <v>41928</v>
      </c>
      <c r="D39" t="s">
        <v>47</v>
      </c>
      <c r="E39" t="s">
        <v>307</v>
      </c>
      <c r="F39" t="s">
        <v>308</v>
      </c>
      <c r="G39" t="s">
        <v>24</v>
      </c>
      <c r="H39" t="s">
        <v>25</v>
      </c>
      <c r="I39" t="s">
        <v>112</v>
      </c>
      <c r="J39" t="s">
        <v>39</v>
      </c>
      <c r="K39" t="s">
        <v>309</v>
      </c>
      <c r="L39" t="s">
        <v>41</v>
      </c>
      <c r="M39" t="s">
        <v>310</v>
      </c>
      <c r="N39" t="s">
        <v>43</v>
      </c>
      <c r="O39" t="s">
        <v>115</v>
      </c>
      <c r="P39" t="s">
        <v>311</v>
      </c>
      <c r="Q39" s="2">
        <v>14.9</v>
      </c>
      <c r="R39">
        <v>5</v>
      </c>
      <c r="S39">
        <v>0</v>
      </c>
      <c r="T39">
        <v>4.1719999999999997</v>
      </c>
    </row>
    <row r="40" spans="1:20" x14ac:dyDescent="0.3">
      <c r="A40" t="s">
        <v>312</v>
      </c>
      <c r="B40" s="1">
        <v>42250</v>
      </c>
      <c r="C40" s="1">
        <v>42255</v>
      </c>
      <c r="D40" t="s">
        <v>47</v>
      </c>
      <c r="E40" t="s">
        <v>313</v>
      </c>
      <c r="F40" t="s">
        <v>314</v>
      </c>
      <c r="G40" t="s">
        <v>37</v>
      </c>
      <c r="H40" t="s">
        <v>25</v>
      </c>
      <c r="I40" t="s">
        <v>315</v>
      </c>
      <c r="J40" t="s">
        <v>67</v>
      </c>
      <c r="K40" t="s">
        <v>316</v>
      </c>
      <c r="L40" t="s">
        <v>29</v>
      </c>
      <c r="M40" t="s">
        <v>317</v>
      </c>
      <c r="N40" t="s">
        <v>43</v>
      </c>
      <c r="O40" t="s">
        <v>173</v>
      </c>
      <c r="P40" t="s">
        <v>318</v>
      </c>
      <c r="Q40" s="2">
        <v>200.98400000000001</v>
      </c>
      <c r="R40">
        <v>7</v>
      </c>
      <c r="S40">
        <v>0</v>
      </c>
      <c r="T40">
        <v>62.807499999999997</v>
      </c>
    </row>
    <row r="41" spans="1:20" x14ac:dyDescent="0.3">
      <c r="A41" t="s">
        <v>319</v>
      </c>
      <c r="B41" s="1">
        <v>43052</v>
      </c>
      <c r="C41" s="1">
        <v>43055</v>
      </c>
      <c r="D41" t="s">
        <v>159</v>
      </c>
      <c r="E41" t="s">
        <v>320</v>
      </c>
      <c r="F41" t="s">
        <v>321</v>
      </c>
      <c r="G41" t="s">
        <v>84</v>
      </c>
      <c r="H41" t="s">
        <v>25</v>
      </c>
      <c r="I41" t="s">
        <v>253</v>
      </c>
      <c r="J41" t="s">
        <v>179</v>
      </c>
      <c r="K41" t="s">
        <v>322</v>
      </c>
      <c r="L41" t="s">
        <v>88</v>
      </c>
      <c r="M41" t="s">
        <v>323</v>
      </c>
      <c r="N41" t="s">
        <v>43</v>
      </c>
      <c r="O41" t="s">
        <v>99</v>
      </c>
      <c r="P41" t="s">
        <v>324</v>
      </c>
      <c r="Q41" s="2">
        <v>230.376</v>
      </c>
      <c r="R41">
        <v>3</v>
      </c>
      <c r="S41">
        <v>0</v>
      </c>
      <c r="T41">
        <v>-48.954900000000002</v>
      </c>
    </row>
    <row r="42" spans="1:20" x14ac:dyDescent="0.3">
      <c r="A42" t="s">
        <v>325</v>
      </c>
      <c r="B42" s="1">
        <v>42883</v>
      </c>
      <c r="C42" s="1">
        <v>42885</v>
      </c>
      <c r="D42" t="s">
        <v>21</v>
      </c>
      <c r="E42" t="s">
        <v>205</v>
      </c>
      <c r="F42" t="s">
        <v>206</v>
      </c>
      <c r="G42" t="s">
        <v>24</v>
      </c>
      <c r="H42" t="s">
        <v>25</v>
      </c>
      <c r="I42" t="s">
        <v>207</v>
      </c>
      <c r="J42" t="s">
        <v>208</v>
      </c>
      <c r="K42" t="s">
        <v>209</v>
      </c>
      <c r="L42" t="s">
        <v>88</v>
      </c>
      <c r="M42" t="s">
        <v>326</v>
      </c>
      <c r="N42" t="s">
        <v>31</v>
      </c>
      <c r="O42" t="s">
        <v>133</v>
      </c>
      <c r="P42" t="s">
        <v>327</v>
      </c>
      <c r="Q42" s="2">
        <v>301.95999999999998</v>
      </c>
      <c r="R42">
        <v>2</v>
      </c>
      <c r="S42">
        <v>0</v>
      </c>
      <c r="T42">
        <v>33.215600000000002</v>
      </c>
    </row>
    <row r="43" spans="1:20" x14ac:dyDescent="0.3">
      <c r="A43" t="s">
        <v>328</v>
      </c>
      <c r="B43" s="1">
        <v>43034</v>
      </c>
      <c r="C43" s="1">
        <v>43041</v>
      </c>
      <c r="D43" t="s">
        <v>47</v>
      </c>
      <c r="E43" t="s">
        <v>329</v>
      </c>
      <c r="F43" t="s">
        <v>330</v>
      </c>
      <c r="G43" t="s">
        <v>24</v>
      </c>
      <c r="H43" t="s">
        <v>25</v>
      </c>
      <c r="I43" t="s">
        <v>331</v>
      </c>
      <c r="J43" t="s">
        <v>199</v>
      </c>
      <c r="K43" t="s">
        <v>332</v>
      </c>
      <c r="L43" t="s">
        <v>88</v>
      </c>
      <c r="M43" t="s">
        <v>333</v>
      </c>
      <c r="N43" t="s">
        <v>165</v>
      </c>
      <c r="O43" t="s">
        <v>202</v>
      </c>
      <c r="P43" t="s">
        <v>334</v>
      </c>
      <c r="Q43" s="2">
        <v>19.989999999999998</v>
      </c>
      <c r="R43">
        <v>1</v>
      </c>
      <c r="S43">
        <v>0</v>
      </c>
      <c r="T43">
        <v>6.7965999999999998</v>
      </c>
    </row>
    <row r="44" spans="1:20" x14ac:dyDescent="0.3">
      <c r="A44" t="s">
        <v>335</v>
      </c>
      <c r="B44" s="1">
        <v>42465</v>
      </c>
      <c r="C44" s="1">
        <v>42470</v>
      </c>
      <c r="D44" t="s">
        <v>21</v>
      </c>
      <c r="E44" t="s">
        <v>336</v>
      </c>
      <c r="F44" t="s">
        <v>337</v>
      </c>
      <c r="G44" t="s">
        <v>84</v>
      </c>
      <c r="H44" t="s">
        <v>25</v>
      </c>
      <c r="I44" t="s">
        <v>154</v>
      </c>
      <c r="J44" t="s">
        <v>86</v>
      </c>
      <c r="K44" t="s">
        <v>155</v>
      </c>
      <c r="L44" t="s">
        <v>88</v>
      </c>
      <c r="M44" t="s">
        <v>338</v>
      </c>
      <c r="N44" t="s">
        <v>43</v>
      </c>
      <c r="O44" t="s">
        <v>99</v>
      </c>
      <c r="P44" t="s">
        <v>339</v>
      </c>
      <c r="Q44" s="2">
        <v>158.36799999999999</v>
      </c>
      <c r="R44">
        <v>7</v>
      </c>
      <c r="S44">
        <v>0</v>
      </c>
      <c r="T44">
        <v>13.857200000000001</v>
      </c>
    </row>
    <row r="45" spans="1:20" x14ac:dyDescent="0.3">
      <c r="A45" t="s">
        <v>340</v>
      </c>
      <c r="B45" s="1">
        <v>42630</v>
      </c>
      <c r="C45" s="1">
        <v>42635</v>
      </c>
      <c r="D45" t="s">
        <v>47</v>
      </c>
      <c r="E45" t="s">
        <v>341</v>
      </c>
      <c r="F45" t="s">
        <v>342</v>
      </c>
      <c r="G45" t="s">
        <v>37</v>
      </c>
      <c r="H45" t="s">
        <v>25</v>
      </c>
      <c r="I45" t="s">
        <v>38</v>
      </c>
      <c r="J45" t="s">
        <v>39</v>
      </c>
      <c r="K45" t="s">
        <v>40</v>
      </c>
      <c r="L45" t="s">
        <v>41</v>
      </c>
      <c r="M45" t="s">
        <v>343</v>
      </c>
      <c r="N45" t="s">
        <v>43</v>
      </c>
      <c r="O45" t="s">
        <v>115</v>
      </c>
      <c r="P45" t="s">
        <v>344</v>
      </c>
      <c r="Q45" s="2">
        <v>20.100000000000001</v>
      </c>
      <c r="R45">
        <v>3</v>
      </c>
      <c r="S45">
        <v>0</v>
      </c>
      <c r="T45">
        <v>6.633</v>
      </c>
    </row>
    <row r="46" spans="1:20" x14ac:dyDescent="0.3">
      <c r="A46" t="s">
        <v>345</v>
      </c>
      <c r="B46" s="1">
        <v>42035</v>
      </c>
      <c r="C46" s="1">
        <v>42040</v>
      </c>
      <c r="D46" t="s">
        <v>21</v>
      </c>
      <c r="E46" t="s">
        <v>346</v>
      </c>
      <c r="F46" t="s">
        <v>347</v>
      </c>
      <c r="G46" t="s">
        <v>24</v>
      </c>
      <c r="H46" t="s">
        <v>25</v>
      </c>
      <c r="I46" t="s">
        <v>348</v>
      </c>
      <c r="J46" t="s">
        <v>199</v>
      </c>
      <c r="K46" t="s">
        <v>349</v>
      </c>
      <c r="L46" t="s">
        <v>88</v>
      </c>
      <c r="M46" t="s">
        <v>350</v>
      </c>
      <c r="N46" t="s">
        <v>43</v>
      </c>
      <c r="O46" t="s">
        <v>70</v>
      </c>
      <c r="P46" t="s">
        <v>351</v>
      </c>
      <c r="Q46" s="2">
        <v>12.96</v>
      </c>
      <c r="R46">
        <v>2</v>
      </c>
      <c r="S46">
        <v>0</v>
      </c>
      <c r="T46">
        <v>6.2207999999999997</v>
      </c>
    </row>
    <row r="47" spans="1:20" x14ac:dyDescent="0.3">
      <c r="A47" t="s">
        <v>352</v>
      </c>
      <c r="B47" s="1">
        <v>43045</v>
      </c>
      <c r="C47" s="1">
        <v>43051</v>
      </c>
      <c r="D47" t="s">
        <v>47</v>
      </c>
      <c r="E47" t="s">
        <v>353</v>
      </c>
      <c r="F47" t="s">
        <v>354</v>
      </c>
      <c r="G47" t="s">
        <v>84</v>
      </c>
      <c r="H47" t="s">
        <v>25</v>
      </c>
      <c r="I47" t="s">
        <v>355</v>
      </c>
      <c r="J47" t="s">
        <v>356</v>
      </c>
      <c r="K47" t="s">
        <v>357</v>
      </c>
      <c r="L47" t="s">
        <v>41</v>
      </c>
      <c r="M47" t="s">
        <v>358</v>
      </c>
      <c r="N47" t="s">
        <v>43</v>
      </c>
      <c r="O47" t="s">
        <v>79</v>
      </c>
      <c r="P47" t="s">
        <v>359</v>
      </c>
      <c r="Q47" s="2">
        <v>5.6820000000000004</v>
      </c>
      <c r="R47">
        <v>1</v>
      </c>
      <c r="S47">
        <v>0</v>
      </c>
      <c r="T47">
        <v>-3.7879999999999998</v>
      </c>
    </row>
    <row r="48" spans="1:20" x14ac:dyDescent="0.3">
      <c r="A48" t="s">
        <v>360</v>
      </c>
      <c r="B48" s="1">
        <v>43048</v>
      </c>
      <c r="C48" s="1">
        <v>43050</v>
      </c>
      <c r="D48" t="s">
        <v>21</v>
      </c>
      <c r="E48" t="s">
        <v>361</v>
      </c>
      <c r="F48" t="s">
        <v>362</v>
      </c>
      <c r="G48" t="s">
        <v>84</v>
      </c>
      <c r="H48" t="s">
        <v>25</v>
      </c>
      <c r="I48" t="s">
        <v>231</v>
      </c>
      <c r="J48" t="s">
        <v>232</v>
      </c>
      <c r="K48" t="s">
        <v>276</v>
      </c>
      <c r="L48" t="s">
        <v>131</v>
      </c>
      <c r="M48" t="s">
        <v>363</v>
      </c>
      <c r="N48" t="s">
        <v>31</v>
      </c>
      <c r="O48" t="s">
        <v>61</v>
      </c>
      <c r="P48" t="s">
        <v>364</v>
      </c>
      <c r="Q48" s="2">
        <v>96.53</v>
      </c>
      <c r="R48">
        <v>7</v>
      </c>
      <c r="S48">
        <v>0</v>
      </c>
      <c r="T48">
        <v>40.5426</v>
      </c>
    </row>
    <row r="49" spans="1:20" x14ac:dyDescent="0.3">
      <c r="A49" t="s">
        <v>365</v>
      </c>
      <c r="B49" s="1">
        <v>42903</v>
      </c>
      <c r="C49" s="1">
        <v>42906</v>
      </c>
      <c r="D49" t="s">
        <v>159</v>
      </c>
      <c r="E49" t="s">
        <v>366</v>
      </c>
      <c r="F49" t="s">
        <v>367</v>
      </c>
      <c r="G49" t="s">
        <v>24</v>
      </c>
      <c r="H49" t="s">
        <v>25</v>
      </c>
      <c r="I49" t="s">
        <v>112</v>
      </c>
      <c r="J49" t="s">
        <v>39</v>
      </c>
      <c r="K49" t="s">
        <v>309</v>
      </c>
      <c r="L49" t="s">
        <v>41</v>
      </c>
      <c r="M49" t="s">
        <v>368</v>
      </c>
      <c r="N49" t="s">
        <v>43</v>
      </c>
      <c r="O49" t="s">
        <v>79</v>
      </c>
      <c r="P49" t="s">
        <v>369</v>
      </c>
      <c r="Q49" s="2">
        <v>51.311999999999998</v>
      </c>
      <c r="R49">
        <v>3</v>
      </c>
      <c r="S49">
        <v>0</v>
      </c>
      <c r="T49">
        <v>17.959199999999999</v>
      </c>
    </row>
    <row r="50" spans="1:20" x14ac:dyDescent="0.3">
      <c r="A50" t="s">
        <v>370</v>
      </c>
      <c r="B50" s="1">
        <v>42619</v>
      </c>
      <c r="C50" s="1">
        <v>42624</v>
      </c>
      <c r="D50" t="s">
        <v>47</v>
      </c>
      <c r="E50" t="s">
        <v>371</v>
      </c>
      <c r="F50" t="s">
        <v>372</v>
      </c>
      <c r="G50" t="s">
        <v>37</v>
      </c>
      <c r="H50" t="s">
        <v>25</v>
      </c>
      <c r="I50" t="s">
        <v>373</v>
      </c>
      <c r="J50" t="s">
        <v>199</v>
      </c>
      <c r="K50" t="s">
        <v>374</v>
      </c>
      <c r="L50" t="s">
        <v>88</v>
      </c>
      <c r="M50" t="s">
        <v>375</v>
      </c>
      <c r="N50" t="s">
        <v>43</v>
      </c>
      <c r="O50" t="s">
        <v>90</v>
      </c>
      <c r="P50" t="s">
        <v>376</v>
      </c>
      <c r="Q50" s="2">
        <v>77.88</v>
      </c>
      <c r="R50">
        <v>6</v>
      </c>
      <c r="S50">
        <v>0</v>
      </c>
      <c r="T50">
        <v>22.5852</v>
      </c>
    </row>
    <row r="51" spans="1:20" x14ac:dyDescent="0.3">
      <c r="A51" t="s">
        <v>377</v>
      </c>
      <c r="B51" s="1">
        <v>42611</v>
      </c>
      <c r="C51" s="1">
        <v>42615</v>
      </c>
      <c r="D51" t="s">
        <v>47</v>
      </c>
      <c r="E51" t="s">
        <v>378</v>
      </c>
      <c r="F51" t="s">
        <v>379</v>
      </c>
      <c r="G51" t="s">
        <v>84</v>
      </c>
      <c r="H51" t="s">
        <v>25</v>
      </c>
      <c r="I51" t="s">
        <v>253</v>
      </c>
      <c r="J51" t="s">
        <v>179</v>
      </c>
      <c r="K51" t="s">
        <v>254</v>
      </c>
      <c r="L51" t="s">
        <v>88</v>
      </c>
      <c r="M51" t="s">
        <v>380</v>
      </c>
      <c r="N51" t="s">
        <v>43</v>
      </c>
      <c r="O51" t="s">
        <v>70</v>
      </c>
      <c r="P51" t="s">
        <v>381</v>
      </c>
      <c r="Q51" s="2">
        <v>64.623999999999995</v>
      </c>
      <c r="R51">
        <v>7</v>
      </c>
      <c r="S51">
        <v>0</v>
      </c>
      <c r="T51">
        <v>22.618400000000001</v>
      </c>
    </row>
    <row r="52" spans="1:20" x14ac:dyDescent="0.3">
      <c r="A52" t="s">
        <v>382</v>
      </c>
      <c r="B52" s="1">
        <v>42705</v>
      </c>
      <c r="C52" s="1">
        <v>42708</v>
      </c>
      <c r="D52" t="s">
        <v>21</v>
      </c>
      <c r="E52" t="s">
        <v>383</v>
      </c>
      <c r="F52" t="s">
        <v>384</v>
      </c>
      <c r="G52" t="s">
        <v>24</v>
      </c>
      <c r="H52" t="s">
        <v>25</v>
      </c>
      <c r="I52" t="s">
        <v>331</v>
      </c>
      <c r="J52" t="s">
        <v>199</v>
      </c>
      <c r="K52" t="s">
        <v>332</v>
      </c>
      <c r="L52" t="s">
        <v>88</v>
      </c>
      <c r="M52" t="s">
        <v>385</v>
      </c>
      <c r="N52" t="s">
        <v>43</v>
      </c>
      <c r="O52" t="s">
        <v>70</v>
      </c>
      <c r="P52" t="s">
        <v>386</v>
      </c>
      <c r="Q52" s="2">
        <v>23.92</v>
      </c>
      <c r="R52">
        <v>4</v>
      </c>
      <c r="S52">
        <v>0</v>
      </c>
      <c r="T52">
        <v>11.720800000000001</v>
      </c>
    </row>
    <row r="53" spans="1:20" x14ac:dyDescent="0.3">
      <c r="A53" t="s">
        <v>387</v>
      </c>
      <c r="B53" s="1">
        <v>42321</v>
      </c>
      <c r="C53" s="1">
        <v>42325</v>
      </c>
      <c r="D53" t="s">
        <v>47</v>
      </c>
      <c r="E53" t="s">
        <v>388</v>
      </c>
      <c r="F53" t="s">
        <v>389</v>
      </c>
      <c r="G53" t="s">
        <v>24</v>
      </c>
      <c r="H53" t="s">
        <v>25</v>
      </c>
      <c r="I53" t="s">
        <v>390</v>
      </c>
      <c r="J53" t="s">
        <v>391</v>
      </c>
      <c r="K53" t="s">
        <v>392</v>
      </c>
      <c r="L53" t="s">
        <v>41</v>
      </c>
      <c r="M53" t="s">
        <v>393</v>
      </c>
      <c r="N53" t="s">
        <v>165</v>
      </c>
      <c r="O53" t="s">
        <v>202</v>
      </c>
      <c r="P53" t="s">
        <v>394</v>
      </c>
      <c r="Q53" s="2">
        <v>238.89599999999999</v>
      </c>
      <c r="R53">
        <v>6</v>
      </c>
      <c r="S53">
        <v>0</v>
      </c>
      <c r="T53">
        <v>-26.875800000000002</v>
      </c>
    </row>
    <row r="54" spans="1:20" x14ac:dyDescent="0.3">
      <c r="A54" t="s">
        <v>395</v>
      </c>
      <c r="B54" s="1">
        <v>43062</v>
      </c>
      <c r="C54" s="1">
        <v>43067</v>
      </c>
      <c r="D54" t="s">
        <v>47</v>
      </c>
      <c r="E54" t="s">
        <v>396</v>
      </c>
      <c r="F54" t="s">
        <v>397</v>
      </c>
      <c r="G54" t="s">
        <v>24</v>
      </c>
      <c r="H54" t="s">
        <v>25</v>
      </c>
      <c r="I54" t="s">
        <v>398</v>
      </c>
      <c r="J54" t="s">
        <v>67</v>
      </c>
      <c r="K54" t="s">
        <v>399</v>
      </c>
      <c r="L54" t="s">
        <v>29</v>
      </c>
      <c r="M54" t="s">
        <v>400</v>
      </c>
      <c r="N54" t="s">
        <v>165</v>
      </c>
      <c r="O54" t="s">
        <v>202</v>
      </c>
      <c r="P54" t="s">
        <v>401</v>
      </c>
      <c r="Q54" s="2">
        <v>74.111999999999995</v>
      </c>
      <c r="R54">
        <v>8</v>
      </c>
      <c r="S54">
        <v>0</v>
      </c>
      <c r="T54">
        <v>17.601600000000001</v>
      </c>
    </row>
    <row r="55" spans="1:20" x14ac:dyDescent="0.3">
      <c r="A55" t="s">
        <v>402</v>
      </c>
      <c r="B55" s="1">
        <v>42292</v>
      </c>
      <c r="C55" s="1">
        <v>42297</v>
      </c>
      <c r="D55" t="s">
        <v>47</v>
      </c>
      <c r="E55" t="s">
        <v>403</v>
      </c>
      <c r="F55" t="s">
        <v>404</v>
      </c>
      <c r="G55" t="s">
        <v>84</v>
      </c>
      <c r="H55" t="s">
        <v>25</v>
      </c>
      <c r="I55" t="s">
        <v>405</v>
      </c>
      <c r="J55" t="s">
        <v>179</v>
      </c>
      <c r="K55" t="s">
        <v>406</v>
      </c>
      <c r="L55" t="s">
        <v>88</v>
      </c>
      <c r="M55" t="s">
        <v>407</v>
      </c>
      <c r="N55" t="s">
        <v>165</v>
      </c>
      <c r="O55" t="s">
        <v>202</v>
      </c>
      <c r="P55" t="s">
        <v>408</v>
      </c>
      <c r="Q55" s="2">
        <v>339.96</v>
      </c>
      <c r="R55">
        <v>5</v>
      </c>
      <c r="S55">
        <v>0</v>
      </c>
      <c r="T55">
        <v>67.992000000000004</v>
      </c>
    </row>
    <row r="56" spans="1:20" x14ac:dyDescent="0.3">
      <c r="A56" t="s">
        <v>409</v>
      </c>
      <c r="B56" s="1">
        <v>43094</v>
      </c>
      <c r="C56" s="1">
        <v>43099</v>
      </c>
      <c r="D56" t="s">
        <v>47</v>
      </c>
      <c r="E56" t="s">
        <v>410</v>
      </c>
      <c r="F56" t="s">
        <v>411</v>
      </c>
      <c r="G56" t="s">
        <v>37</v>
      </c>
      <c r="H56" t="s">
        <v>25</v>
      </c>
      <c r="I56" t="s">
        <v>231</v>
      </c>
      <c r="J56" t="s">
        <v>232</v>
      </c>
      <c r="K56" t="s">
        <v>412</v>
      </c>
      <c r="L56" t="s">
        <v>131</v>
      </c>
      <c r="M56" t="s">
        <v>413</v>
      </c>
      <c r="N56" t="s">
        <v>31</v>
      </c>
      <c r="O56" t="s">
        <v>61</v>
      </c>
      <c r="P56" t="s">
        <v>414</v>
      </c>
      <c r="Q56" s="2">
        <v>41.96</v>
      </c>
      <c r="R56">
        <v>2</v>
      </c>
      <c r="S56">
        <v>0</v>
      </c>
      <c r="T56">
        <v>10.909599999999999</v>
      </c>
    </row>
    <row r="57" spans="1:20" x14ac:dyDescent="0.3">
      <c r="A57" t="s">
        <v>415</v>
      </c>
      <c r="B57" s="1">
        <v>42677</v>
      </c>
      <c r="C57" s="1">
        <v>42684</v>
      </c>
      <c r="D57" t="s">
        <v>47</v>
      </c>
      <c r="E57" t="s">
        <v>416</v>
      </c>
      <c r="F57" t="s">
        <v>417</v>
      </c>
      <c r="G57" t="s">
        <v>24</v>
      </c>
      <c r="H57" t="s">
        <v>25</v>
      </c>
      <c r="I57" t="s">
        <v>418</v>
      </c>
      <c r="J57" t="s">
        <v>419</v>
      </c>
      <c r="K57" t="s">
        <v>420</v>
      </c>
      <c r="L57" t="s">
        <v>88</v>
      </c>
      <c r="M57" t="s">
        <v>421</v>
      </c>
      <c r="N57" t="s">
        <v>43</v>
      </c>
      <c r="O57" t="s">
        <v>115</v>
      </c>
      <c r="P57" t="s">
        <v>422</v>
      </c>
      <c r="Q57" s="2">
        <v>75.959999999999994</v>
      </c>
      <c r="R57">
        <v>2</v>
      </c>
      <c r="S57">
        <v>0</v>
      </c>
      <c r="T57">
        <v>22.788</v>
      </c>
    </row>
    <row r="58" spans="1:20" x14ac:dyDescent="0.3">
      <c r="A58" t="s">
        <v>423</v>
      </c>
      <c r="B58" s="1">
        <v>41876</v>
      </c>
      <c r="C58" s="1">
        <v>41878</v>
      </c>
      <c r="D58" t="s">
        <v>21</v>
      </c>
      <c r="E58" t="s">
        <v>424</v>
      </c>
      <c r="F58" t="s">
        <v>425</v>
      </c>
      <c r="G58" t="s">
        <v>24</v>
      </c>
      <c r="H58" t="s">
        <v>25</v>
      </c>
      <c r="I58" t="s">
        <v>426</v>
      </c>
      <c r="J58" t="s">
        <v>427</v>
      </c>
      <c r="K58" t="s">
        <v>428</v>
      </c>
      <c r="L58" t="s">
        <v>131</v>
      </c>
      <c r="M58" t="s">
        <v>429</v>
      </c>
      <c r="N58" t="s">
        <v>43</v>
      </c>
      <c r="O58" t="s">
        <v>235</v>
      </c>
      <c r="P58" t="s">
        <v>430</v>
      </c>
      <c r="Q58" s="2">
        <v>40.095999999999997</v>
      </c>
      <c r="R58">
        <v>14</v>
      </c>
      <c r="S58">
        <v>0</v>
      </c>
      <c r="T58">
        <v>14.534800000000001</v>
      </c>
    </row>
    <row r="59" spans="1:20" x14ac:dyDescent="0.3">
      <c r="A59" t="s">
        <v>431</v>
      </c>
      <c r="B59" s="1">
        <v>42065</v>
      </c>
      <c r="C59" s="1">
        <v>42069</v>
      </c>
      <c r="D59" t="s">
        <v>47</v>
      </c>
      <c r="E59" t="s">
        <v>432</v>
      </c>
      <c r="F59" t="s">
        <v>433</v>
      </c>
      <c r="G59" t="s">
        <v>24</v>
      </c>
      <c r="H59" t="s">
        <v>25</v>
      </c>
      <c r="I59" t="s">
        <v>75</v>
      </c>
      <c r="J59" t="s">
        <v>76</v>
      </c>
      <c r="K59" t="s">
        <v>77</v>
      </c>
      <c r="L59" t="s">
        <v>41</v>
      </c>
      <c r="M59" t="s">
        <v>434</v>
      </c>
      <c r="N59" t="s">
        <v>31</v>
      </c>
      <c r="O59" t="s">
        <v>54</v>
      </c>
      <c r="P59" t="s">
        <v>435</v>
      </c>
      <c r="Q59" s="2">
        <v>787.53</v>
      </c>
      <c r="R59">
        <v>3</v>
      </c>
      <c r="S59">
        <v>0</v>
      </c>
      <c r="T59">
        <v>165.38130000000001</v>
      </c>
    </row>
    <row r="60" spans="1:20" x14ac:dyDescent="0.3">
      <c r="A60" t="s">
        <v>436</v>
      </c>
      <c r="B60" s="1">
        <v>42099</v>
      </c>
      <c r="C60" s="1">
        <v>42104</v>
      </c>
      <c r="D60" t="s">
        <v>47</v>
      </c>
      <c r="E60" t="s">
        <v>437</v>
      </c>
      <c r="F60" t="s">
        <v>438</v>
      </c>
      <c r="G60" t="s">
        <v>37</v>
      </c>
      <c r="H60" t="s">
        <v>25</v>
      </c>
      <c r="I60" t="s">
        <v>439</v>
      </c>
      <c r="J60" t="s">
        <v>286</v>
      </c>
      <c r="K60" t="s">
        <v>440</v>
      </c>
      <c r="L60" t="s">
        <v>29</v>
      </c>
      <c r="M60" t="s">
        <v>441</v>
      </c>
      <c r="N60" t="s">
        <v>43</v>
      </c>
      <c r="O60" t="s">
        <v>79</v>
      </c>
      <c r="P60" t="s">
        <v>442</v>
      </c>
      <c r="Q60" s="2">
        <v>157.79400000000001</v>
      </c>
      <c r="R60">
        <v>1</v>
      </c>
      <c r="S60">
        <v>0</v>
      </c>
      <c r="T60">
        <v>-115.71559999999999</v>
      </c>
    </row>
    <row r="61" spans="1:20" x14ac:dyDescent="0.3">
      <c r="A61" t="s">
        <v>443</v>
      </c>
      <c r="B61" s="1">
        <v>42533</v>
      </c>
      <c r="C61" s="1">
        <v>42536</v>
      </c>
      <c r="D61" t="s">
        <v>159</v>
      </c>
      <c r="E61" t="s">
        <v>444</v>
      </c>
      <c r="F61" t="s">
        <v>445</v>
      </c>
      <c r="G61" t="s">
        <v>24</v>
      </c>
      <c r="H61" t="s">
        <v>25</v>
      </c>
      <c r="I61" t="s">
        <v>446</v>
      </c>
      <c r="J61" t="s">
        <v>216</v>
      </c>
      <c r="K61" t="s">
        <v>447</v>
      </c>
      <c r="L61" t="s">
        <v>131</v>
      </c>
      <c r="M61" t="s">
        <v>448</v>
      </c>
      <c r="N61" t="s">
        <v>31</v>
      </c>
      <c r="O61" t="s">
        <v>61</v>
      </c>
      <c r="P61" t="s">
        <v>449</v>
      </c>
      <c r="Q61" s="2">
        <v>47.04</v>
      </c>
      <c r="R61">
        <v>3</v>
      </c>
      <c r="S61">
        <v>0</v>
      </c>
      <c r="T61">
        <v>18.345600000000001</v>
      </c>
    </row>
    <row r="62" spans="1:20" x14ac:dyDescent="0.3">
      <c r="A62" t="s">
        <v>450</v>
      </c>
      <c r="B62" s="1">
        <v>41999</v>
      </c>
      <c r="C62" s="1">
        <v>42001</v>
      </c>
      <c r="D62" t="s">
        <v>21</v>
      </c>
      <c r="E62" t="s">
        <v>451</v>
      </c>
      <c r="F62" t="s">
        <v>452</v>
      </c>
      <c r="G62" t="s">
        <v>84</v>
      </c>
      <c r="H62" t="s">
        <v>25</v>
      </c>
      <c r="I62" t="s">
        <v>154</v>
      </c>
      <c r="J62" t="s">
        <v>86</v>
      </c>
      <c r="K62" t="s">
        <v>171</v>
      </c>
      <c r="L62" t="s">
        <v>88</v>
      </c>
      <c r="M62" t="s">
        <v>453</v>
      </c>
      <c r="N62" t="s">
        <v>31</v>
      </c>
      <c r="O62" t="s">
        <v>133</v>
      </c>
      <c r="P62" t="s">
        <v>454</v>
      </c>
      <c r="Q62" s="2">
        <v>600.55799999999999</v>
      </c>
      <c r="R62">
        <v>3</v>
      </c>
      <c r="S62">
        <v>0</v>
      </c>
      <c r="T62">
        <v>-8.5793999999999997</v>
      </c>
    </row>
    <row r="63" spans="1:20" x14ac:dyDescent="0.3">
      <c r="A63" t="s">
        <v>455</v>
      </c>
      <c r="B63" s="1">
        <v>41902</v>
      </c>
      <c r="C63" s="1">
        <v>41907</v>
      </c>
      <c r="D63" t="s">
        <v>47</v>
      </c>
      <c r="E63" t="s">
        <v>456</v>
      </c>
      <c r="F63" t="s">
        <v>457</v>
      </c>
      <c r="G63" t="s">
        <v>24</v>
      </c>
      <c r="H63" t="s">
        <v>25</v>
      </c>
      <c r="I63" t="s">
        <v>458</v>
      </c>
      <c r="J63" t="s">
        <v>179</v>
      </c>
      <c r="K63" t="s">
        <v>459</v>
      </c>
      <c r="L63" t="s">
        <v>88</v>
      </c>
      <c r="M63" t="s">
        <v>460</v>
      </c>
      <c r="N63" t="s">
        <v>31</v>
      </c>
      <c r="O63" t="s">
        <v>54</v>
      </c>
      <c r="P63" t="s">
        <v>461</v>
      </c>
      <c r="Q63" s="2">
        <v>617.70000000000005</v>
      </c>
      <c r="R63">
        <v>6</v>
      </c>
      <c r="S63">
        <v>0</v>
      </c>
      <c r="T63">
        <v>-407.68200000000002</v>
      </c>
    </row>
    <row r="64" spans="1:20" x14ac:dyDescent="0.3">
      <c r="A64" t="s">
        <v>462</v>
      </c>
      <c r="B64" s="1">
        <v>43044</v>
      </c>
      <c r="C64" s="1">
        <v>43051</v>
      </c>
      <c r="D64" t="s">
        <v>47</v>
      </c>
      <c r="E64" t="s">
        <v>463</v>
      </c>
      <c r="F64" t="s">
        <v>464</v>
      </c>
      <c r="G64" t="s">
        <v>24</v>
      </c>
      <c r="H64" t="s">
        <v>25</v>
      </c>
      <c r="I64" t="s">
        <v>465</v>
      </c>
      <c r="J64" t="s">
        <v>261</v>
      </c>
      <c r="K64" t="s">
        <v>466</v>
      </c>
      <c r="L64" t="s">
        <v>41</v>
      </c>
      <c r="M64" t="s">
        <v>467</v>
      </c>
      <c r="N64" t="s">
        <v>43</v>
      </c>
      <c r="O64" t="s">
        <v>79</v>
      </c>
      <c r="P64" t="s">
        <v>468</v>
      </c>
      <c r="Q64" s="2">
        <v>2.3879999999999999</v>
      </c>
      <c r="R64">
        <v>2</v>
      </c>
      <c r="S64">
        <v>0</v>
      </c>
      <c r="T64">
        <v>-1.8308</v>
      </c>
    </row>
    <row r="65" spans="1:20" x14ac:dyDescent="0.3">
      <c r="A65" t="s">
        <v>469</v>
      </c>
      <c r="B65" s="1">
        <v>42680</v>
      </c>
      <c r="C65" s="1">
        <v>42684</v>
      </c>
      <c r="D65" t="s">
        <v>21</v>
      </c>
      <c r="E65" t="s">
        <v>470</v>
      </c>
      <c r="F65" t="s">
        <v>471</v>
      </c>
      <c r="G65" t="s">
        <v>84</v>
      </c>
      <c r="H65" t="s">
        <v>25</v>
      </c>
      <c r="I65" t="s">
        <v>38</v>
      </c>
      <c r="J65" t="s">
        <v>39</v>
      </c>
      <c r="K65" t="s">
        <v>247</v>
      </c>
      <c r="L65" t="s">
        <v>41</v>
      </c>
      <c r="M65" t="s">
        <v>255</v>
      </c>
      <c r="N65" t="s">
        <v>31</v>
      </c>
      <c r="O65" t="s">
        <v>133</v>
      </c>
      <c r="P65" t="s">
        <v>256</v>
      </c>
      <c r="Q65" s="2">
        <v>81.424000000000007</v>
      </c>
      <c r="R65">
        <v>2</v>
      </c>
      <c r="S65">
        <v>0</v>
      </c>
      <c r="T65">
        <v>-9.1601999999999997</v>
      </c>
    </row>
    <row r="66" spans="1:20" x14ac:dyDescent="0.3">
      <c r="A66" t="s">
        <v>472</v>
      </c>
      <c r="B66" s="1">
        <v>42768</v>
      </c>
      <c r="C66" s="1">
        <v>42771</v>
      </c>
      <c r="D66" t="s">
        <v>159</v>
      </c>
      <c r="E66" t="s">
        <v>473</v>
      </c>
      <c r="F66" t="s">
        <v>474</v>
      </c>
      <c r="G66" t="s">
        <v>37</v>
      </c>
      <c r="H66" t="s">
        <v>25</v>
      </c>
      <c r="I66" t="s">
        <v>426</v>
      </c>
      <c r="J66" t="s">
        <v>427</v>
      </c>
      <c r="K66" t="s">
        <v>428</v>
      </c>
      <c r="L66" t="s">
        <v>131</v>
      </c>
      <c r="M66" t="s">
        <v>475</v>
      </c>
      <c r="N66" t="s">
        <v>165</v>
      </c>
      <c r="O66" t="s">
        <v>166</v>
      </c>
      <c r="P66" t="s">
        <v>476</v>
      </c>
      <c r="Q66" s="2">
        <v>59.97</v>
      </c>
      <c r="R66">
        <v>5</v>
      </c>
      <c r="S66">
        <v>0</v>
      </c>
      <c r="T66">
        <v>-11.994</v>
      </c>
    </row>
    <row r="67" spans="1:20" x14ac:dyDescent="0.3">
      <c r="A67" t="s">
        <v>477</v>
      </c>
      <c r="B67" s="1">
        <v>42656</v>
      </c>
      <c r="C67" s="1">
        <v>42662</v>
      </c>
      <c r="D67" t="s">
        <v>47</v>
      </c>
      <c r="E67" t="s">
        <v>478</v>
      </c>
      <c r="F67" t="s">
        <v>479</v>
      </c>
      <c r="G67" t="s">
        <v>24</v>
      </c>
      <c r="H67" t="s">
        <v>25</v>
      </c>
      <c r="I67" t="s">
        <v>480</v>
      </c>
      <c r="J67" t="s">
        <v>39</v>
      </c>
      <c r="K67" t="s">
        <v>481</v>
      </c>
      <c r="L67" t="s">
        <v>41</v>
      </c>
      <c r="M67" t="s">
        <v>482</v>
      </c>
      <c r="N67" t="s">
        <v>43</v>
      </c>
      <c r="O67" t="s">
        <v>70</v>
      </c>
      <c r="P67" t="s">
        <v>483</v>
      </c>
      <c r="Q67" s="2">
        <v>20.04</v>
      </c>
      <c r="R67">
        <v>3</v>
      </c>
      <c r="S67">
        <v>0</v>
      </c>
      <c r="T67">
        <v>9.6191999999999993</v>
      </c>
    </row>
    <row r="68" spans="1:20" x14ac:dyDescent="0.3">
      <c r="A68" t="s">
        <v>484</v>
      </c>
      <c r="B68" s="1">
        <v>42618</v>
      </c>
      <c r="C68" s="1">
        <v>42620</v>
      </c>
      <c r="D68" t="s">
        <v>21</v>
      </c>
      <c r="E68" t="s">
        <v>485</v>
      </c>
      <c r="F68" t="s">
        <v>486</v>
      </c>
      <c r="G68" t="s">
        <v>37</v>
      </c>
      <c r="H68" t="s">
        <v>25</v>
      </c>
      <c r="I68" t="s">
        <v>128</v>
      </c>
      <c r="J68" t="s">
        <v>129</v>
      </c>
      <c r="K68" t="s">
        <v>130</v>
      </c>
      <c r="L68" t="s">
        <v>131</v>
      </c>
      <c r="M68" t="s">
        <v>487</v>
      </c>
      <c r="N68" t="s">
        <v>31</v>
      </c>
      <c r="O68" t="s">
        <v>61</v>
      </c>
      <c r="P68" t="s">
        <v>488</v>
      </c>
      <c r="Q68" s="2">
        <v>82.8</v>
      </c>
      <c r="R68">
        <v>2</v>
      </c>
      <c r="S68">
        <v>0</v>
      </c>
      <c r="T68">
        <v>10.35</v>
      </c>
    </row>
    <row r="69" spans="1:20" x14ac:dyDescent="0.3">
      <c r="A69" t="s">
        <v>489</v>
      </c>
      <c r="B69" s="1">
        <v>42996</v>
      </c>
      <c r="C69" s="1">
        <v>43001</v>
      </c>
      <c r="D69" t="s">
        <v>47</v>
      </c>
      <c r="E69" t="s">
        <v>490</v>
      </c>
      <c r="F69" t="s">
        <v>491</v>
      </c>
      <c r="G69" t="s">
        <v>37</v>
      </c>
      <c r="H69" t="s">
        <v>25</v>
      </c>
      <c r="I69" t="s">
        <v>112</v>
      </c>
      <c r="J69" t="s">
        <v>39</v>
      </c>
      <c r="K69" t="s">
        <v>309</v>
      </c>
      <c r="L69" t="s">
        <v>41</v>
      </c>
      <c r="M69" t="s">
        <v>492</v>
      </c>
      <c r="N69" t="s">
        <v>43</v>
      </c>
      <c r="O69" t="s">
        <v>115</v>
      </c>
      <c r="P69" t="s">
        <v>493</v>
      </c>
      <c r="Q69" s="2">
        <v>8.82</v>
      </c>
      <c r="R69">
        <v>3</v>
      </c>
      <c r="S69">
        <v>0</v>
      </c>
      <c r="T69">
        <v>2.3814000000000002</v>
      </c>
    </row>
    <row r="70" spans="1:20" x14ac:dyDescent="0.3">
      <c r="A70" t="s">
        <v>494</v>
      </c>
      <c r="B70" s="1">
        <v>43091</v>
      </c>
      <c r="C70" s="1">
        <v>43096</v>
      </c>
      <c r="D70" t="s">
        <v>47</v>
      </c>
      <c r="E70" t="s">
        <v>495</v>
      </c>
      <c r="F70" t="s">
        <v>496</v>
      </c>
      <c r="G70" t="s">
        <v>24</v>
      </c>
      <c r="H70" t="s">
        <v>25</v>
      </c>
      <c r="I70" t="s">
        <v>497</v>
      </c>
      <c r="J70" t="s">
        <v>498</v>
      </c>
      <c r="K70" t="s">
        <v>499</v>
      </c>
      <c r="L70" t="s">
        <v>88</v>
      </c>
      <c r="M70" t="s">
        <v>500</v>
      </c>
      <c r="N70" t="s">
        <v>43</v>
      </c>
      <c r="O70" t="s">
        <v>90</v>
      </c>
      <c r="P70" t="s">
        <v>501</v>
      </c>
      <c r="Q70" s="2">
        <v>839.43</v>
      </c>
      <c r="R70">
        <v>3</v>
      </c>
      <c r="S70">
        <v>0</v>
      </c>
      <c r="T70">
        <v>218.2518</v>
      </c>
    </row>
    <row r="71" spans="1:20" x14ac:dyDescent="0.3">
      <c r="A71" t="s">
        <v>502</v>
      </c>
      <c r="B71" s="1">
        <v>42254</v>
      </c>
      <c r="C71" s="1">
        <v>42259</v>
      </c>
      <c r="D71" t="s">
        <v>47</v>
      </c>
      <c r="E71" t="s">
        <v>503</v>
      </c>
      <c r="F71" t="s">
        <v>504</v>
      </c>
      <c r="G71" t="s">
        <v>24</v>
      </c>
      <c r="H71" t="s">
        <v>25</v>
      </c>
      <c r="I71" t="s">
        <v>505</v>
      </c>
      <c r="J71" t="s">
        <v>39</v>
      </c>
      <c r="K71" t="s">
        <v>506</v>
      </c>
      <c r="L71" t="s">
        <v>41</v>
      </c>
      <c r="M71" t="s">
        <v>323</v>
      </c>
      <c r="N71" t="s">
        <v>43</v>
      </c>
      <c r="O71" t="s">
        <v>99</v>
      </c>
      <c r="P71" t="s">
        <v>324</v>
      </c>
      <c r="Q71" s="2">
        <v>671.93</v>
      </c>
      <c r="R71">
        <v>7</v>
      </c>
      <c r="S71">
        <v>0</v>
      </c>
      <c r="T71">
        <v>20.157900000000001</v>
      </c>
    </row>
    <row r="72" spans="1:20" x14ac:dyDescent="0.3">
      <c r="A72" t="s">
        <v>507</v>
      </c>
      <c r="B72" s="1">
        <v>41934</v>
      </c>
      <c r="C72" s="1">
        <v>41940</v>
      </c>
      <c r="D72" t="s">
        <v>47</v>
      </c>
      <c r="E72" t="s">
        <v>508</v>
      </c>
      <c r="F72" t="s">
        <v>509</v>
      </c>
      <c r="G72" t="s">
        <v>84</v>
      </c>
      <c r="H72" t="s">
        <v>25</v>
      </c>
      <c r="I72" t="s">
        <v>510</v>
      </c>
      <c r="J72" t="s">
        <v>427</v>
      </c>
      <c r="K72" t="s">
        <v>511</v>
      </c>
      <c r="L72" t="s">
        <v>131</v>
      </c>
      <c r="M72" t="s">
        <v>512</v>
      </c>
      <c r="N72" t="s">
        <v>31</v>
      </c>
      <c r="O72" t="s">
        <v>61</v>
      </c>
      <c r="P72" t="s">
        <v>513</v>
      </c>
      <c r="Q72" s="2">
        <v>93.888000000000005</v>
      </c>
      <c r="R72">
        <v>4</v>
      </c>
      <c r="S72">
        <v>0</v>
      </c>
      <c r="T72">
        <v>12.909599999999999</v>
      </c>
    </row>
    <row r="73" spans="1:20" x14ac:dyDescent="0.3">
      <c r="A73" t="s">
        <v>514</v>
      </c>
      <c r="B73" s="1">
        <v>42709</v>
      </c>
      <c r="C73" s="1">
        <v>42713</v>
      </c>
      <c r="D73" t="s">
        <v>47</v>
      </c>
      <c r="E73" t="s">
        <v>515</v>
      </c>
      <c r="F73" t="s">
        <v>516</v>
      </c>
      <c r="G73" t="s">
        <v>37</v>
      </c>
      <c r="H73" t="s">
        <v>25</v>
      </c>
      <c r="I73" t="s">
        <v>517</v>
      </c>
      <c r="J73" t="s">
        <v>96</v>
      </c>
      <c r="K73" t="s">
        <v>518</v>
      </c>
      <c r="L73" t="s">
        <v>88</v>
      </c>
      <c r="M73" t="s">
        <v>519</v>
      </c>
      <c r="N73" t="s">
        <v>165</v>
      </c>
      <c r="O73" t="s">
        <v>166</v>
      </c>
      <c r="P73" t="s">
        <v>520</v>
      </c>
      <c r="Q73" s="2">
        <v>384.45</v>
      </c>
      <c r="R73">
        <v>11</v>
      </c>
      <c r="S73">
        <v>0</v>
      </c>
      <c r="T73">
        <v>103.8015</v>
      </c>
    </row>
    <row r="74" spans="1:20" x14ac:dyDescent="0.3">
      <c r="A74" t="s">
        <v>521</v>
      </c>
      <c r="B74" s="1">
        <v>42442</v>
      </c>
      <c r="C74" s="1">
        <v>42445</v>
      </c>
      <c r="D74" t="s">
        <v>159</v>
      </c>
      <c r="E74" t="s">
        <v>522</v>
      </c>
      <c r="F74" t="s">
        <v>523</v>
      </c>
      <c r="G74" t="s">
        <v>84</v>
      </c>
      <c r="H74" t="s">
        <v>25</v>
      </c>
      <c r="I74" t="s">
        <v>524</v>
      </c>
      <c r="J74" t="s">
        <v>261</v>
      </c>
      <c r="K74" t="s">
        <v>525</v>
      </c>
      <c r="L74" t="s">
        <v>41</v>
      </c>
      <c r="M74" t="s">
        <v>526</v>
      </c>
      <c r="N74" t="s">
        <v>43</v>
      </c>
      <c r="O74" t="s">
        <v>90</v>
      </c>
      <c r="P74" t="s">
        <v>527</v>
      </c>
      <c r="Q74" s="2">
        <v>157.91999999999999</v>
      </c>
      <c r="R74">
        <v>5</v>
      </c>
      <c r="S74">
        <v>0</v>
      </c>
      <c r="T74">
        <v>17.765999999999998</v>
      </c>
    </row>
    <row r="75" spans="1:20" x14ac:dyDescent="0.3">
      <c r="A75" t="s">
        <v>528</v>
      </c>
      <c r="B75" s="1">
        <v>42155</v>
      </c>
      <c r="C75" s="1">
        <v>42157</v>
      </c>
      <c r="D75" t="s">
        <v>159</v>
      </c>
      <c r="E75" t="s">
        <v>529</v>
      </c>
      <c r="F75" t="s">
        <v>530</v>
      </c>
      <c r="G75" t="s">
        <v>37</v>
      </c>
      <c r="H75" t="s">
        <v>25</v>
      </c>
      <c r="I75" t="s">
        <v>531</v>
      </c>
      <c r="J75" t="s">
        <v>39</v>
      </c>
      <c r="K75" t="s">
        <v>532</v>
      </c>
      <c r="L75" t="s">
        <v>41</v>
      </c>
      <c r="M75" t="s">
        <v>533</v>
      </c>
      <c r="N75" t="s">
        <v>43</v>
      </c>
      <c r="O75" t="s">
        <v>70</v>
      </c>
      <c r="P75" t="s">
        <v>534</v>
      </c>
      <c r="Q75" s="2">
        <v>58.38</v>
      </c>
      <c r="R75">
        <v>7</v>
      </c>
      <c r="S75">
        <v>0</v>
      </c>
      <c r="T75">
        <v>26.271000000000001</v>
      </c>
    </row>
    <row r="76" spans="1:20" x14ac:dyDescent="0.3">
      <c r="A76" t="s">
        <v>535</v>
      </c>
      <c r="B76" s="1">
        <v>42152</v>
      </c>
      <c r="C76" s="1">
        <v>42158</v>
      </c>
      <c r="D76" t="s">
        <v>47</v>
      </c>
      <c r="E76" t="s">
        <v>536</v>
      </c>
      <c r="F76" t="s">
        <v>537</v>
      </c>
      <c r="G76" t="s">
        <v>84</v>
      </c>
      <c r="H76" t="s">
        <v>25</v>
      </c>
      <c r="I76" t="s">
        <v>75</v>
      </c>
      <c r="J76" t="s">
        <v>76</v>
      </c>
      <c r="K76" t="s">
        <v>538</v>
      </c>
      <c r="L76" t="s">
        <v>41</v>
      </c>
      <c r="M76" t="s">
        <v>539</v>
      </c>
      <c r="N76" t="s">
        <v>43</v>
      </c>
      <c r="O76" t="s">
        <v>115</v>
      </c>
      <c r="P76" t="s">
        <v>540</v>
      </c>
      <c r="Q76" s="2">
        <v>6.63</v>
      </c>
      <c r="R76">
        <v>3</v>
      </c>
      <c r="S76">
        <v>0</v>
      </c>
      <c r="T76">
        <v>1.7901</v>
      </c>
    </row>
    <row r="77" spans="1:20" x14ac:dyDescent="0.3">
      <c r="A77" t="s">
        <v>541</v>
      </c>
      <c r="B77" s="1">
        <v>41699</v>
      </c>
      <c r="C77" s="1">
        <v>41704</v>
      </c>
      <c r="D77" t="s">
        <v>21</v>
      </c>
      <c r="E77" t="s">
        <v>542</v>
      </c>
      <c r="F77" t="s">
        <v>543</v>
      </c>
      <c r="G77" t="s">
        <v>24</v>
      </c>
      <c r="H77" t="s">
        <v>25</v>
      </c>
      <c r="I77" t="s">
        <v>75</v>
      </c>
      <c r="J77" t="s">
        <v>76</v>
      </c>
      <c r="K77" t="s">
        <v>544</v>
      </c>
      <c r="L77" t="s">
        <v>41</v>
      </c>
      <c r="M77" t="s">
        <v>453</v>
      </c>
      <c r="N77" t="s">
        <v>31</v>
      </c>
      <c r="O77" t="s">
        <v>133</v>
      </c>
      <c r="P77" t="s">
        <v>454</v>
      </c>
      <c r="Q77" s="2">
        <v>457.56799999999998</v>
      </c>
      <c r="R77">
        <v>2</v>
      </c>
      <c r="S77">
        <v>0</v>
      </c>
      <c r="T77">
        <v>51.476399999999998</v>
      </c>
    </row>
    <row r="78" spans="1:20" x14ac:dyDescent="0.3">
      <c r="A78" t="s">
        <v>545</v>
      </c>
      <c r="B78" s="1">
        <v>42694</v>
      </c>
      <c r="C78" s="1">
        <v>42698</v>
      </c>
      <c r="D78" t="s">
        <v>47</v>
      </c>
      <c r="E78" t="s">
        <v>546</v>
      </c>
      <c r="F78" t="s">
        <v>547</v>
      </c>
      <c r="G78" t="s">
        <v>24</v>
      </c>
      <c r="H78" t="s">
        <v>25</v>
      </c>
      <c r="I78" t="s">
        <v>548</v>
      </c>
      <c r="J78" t="s">
        <v>549</v>
      </c>
      <c r="K78" t="s">
        <v>550</v>
      </c>
      <c r="L78" t="s">
        <v>88</v>
      </c>
      <c r="M78" t="s">
        <v>551</v>
      </c>
      <c r="N78" t="s">
        <v>43</v>
      </c>
      <c r="O78" t="s">
        <v>44</v>
      </c>
      <c r="P78" t="s">
        <v>552</v>
      </c>
      <c r="Q78" s="2">
        <v>14.62</v>
      </c>
      <c r="R78">
        <v>2</v>
      </c>
      <c r="S78">
        <v>0</v>
      </c>
      <c r="T78">
        <v>6.8714000000000004</v>
      </c>
    </row>
    <row r="79" spans="1:20" x14ac:dyDescent="0.3">
      <c r="A79" t="s">
        <v>553</v>
      </c>
      <c r="B79" s="1">
        <v>42501</v>
      </c>
      <c r="C79" s="1">
        <v>42502</v>
      </c>
      <c r="D79" t="s">
        <v>159</v>
      </c>
      <c r="E79" t="s">
        <v>554</v>
      </c>
      <c r="F79" t="s">
        <v>555</v>
      </c>
      <c r="G79" t="s">
        <v>24</v>
      </c>
      <c r="H79" t="s">
        <v>25</v>
      </c>
      <c r="I79" t="s">
        <v>38</v>
      </c>
      <c r="J79" t="s">
        <v>39</v>
      </c>
      <c r="K79" t="s">
        <v>556</v>
      </c>
      <c r="L79" t="s">
        <v>41</v>
      </c>
      <c r="M79" t="s">
        <v>557</v>
      </c>
      <c r="N79" t="s">
        <v>43</v>
      </c>
      <c r="O79" t="s">
        <v>70</v>
      </c>
      <c r="P79" t="s">
        <v>558</v>
      </c>
      <c r="Q79" s="2">
        <v>5.98</v>
      </c>
      <c r="R79">
        <v>1</v>
      </c>
      <c r="S79">
        <v>0</v>
      </c>
      <c r="T79">
        <v>2.6909999999999998</v>
      </c>
    </row>
    <row r="80" spans="1:20" x14ac:dyDescent="0.3">
      <c r="A80" t="s">
        <v>559</v>
      </c>
      <c r="B80" s="1">
        <v>42366</v>
      </c>
      <c r="C80" s="1">
        <v>42369</v>
      </c>
      <c r="D80" t="s">
        <v>21</v>
      </c>
      <c r="E80" t="s">
        <v>560</v>
      </c>
      <c r="F80" t="s">
        <v>561</v>
      </c>
      <c r="G80" t="s">
        <v>24</v>
      </c>
      <c r="H80" t="s">
        <v>25</v>
      </c>
      <c r="I80" t="s">
        <v>128</v>
      </c>
      <c r="J80" t="s">
        <v>129</v>
      </c>
      <c r="K80" t="s">
        <v>562</v>
      </c>
      <c r="L80" t="s">
        <v>131</v>
      </c>
      <c r="M80" t="s">
        <v>563</v>
      </c>
      <c r="N80" t="s">
        <v>165</v>
      </c>
      <c r="O80" t="s">
        <v>202</v>
      </c>
      <c r="P80" t="s">
        <v>564</v>
      </c>
      <c r="Q80" s="2">
        <v>54.384</v>
      </c>
      <c r="R80">
        <v>2</v>
      </c>
      <c r="S80">
        <v>0</v>
      </c>
      <c r="T80">
        <v>1.3595999999999999</v>
      </c>
    </row>
    <row r="81" spans="1:20" x14ac:dyDescent="0.3">
      <c r="A81" t="s">
        <v>565</v>
      </c>
      <c r="B81" s="1">
        <v>42690</v>
      </c>
      <c r="C81" s="1">
        <v>42694</v>
      </c>
      <c r="D81" t="s">
        <v>47</v>
      </c>
      <c r="E81" t="s">
        <v>566</v>
      </c>
      <c r="F81" t="s">
        <v>567</v>
      </c>
      <c r="G81" t="s">
        <v>24</v>
      </c>
      <c r="H81" t="s">
        <v>25</v>
      </c>
      <c r="I81" t="s">
        <v>568</v>
      </c>
      <c r="J81" t="s">
        <v>569</v>
      </c>
      <c r="K81" t="s">
        <v>570</v>
      </c>
      <c r="L81" t="s">
        <v>41</v>
      </c>
      <c r="M81" t="s">
        <v>571</v>
      </c>
      <c r="N81" t="s">
        <v>43</v>
      </c>
      <c r="O81" t="s">
        <v>173</v>
      </c>
      <c r="P81" t="s">
        <v>572</v>
      </c>
      <c r="Q81" s="2">
        <v>28.4</v>
      </c>
      <c r="R81">
        <v>5</v>
      </c>
      <c r="S81">
        <v>0</v>
      </c>
      <c r="T81">
        <v>13.348000000000001</v>
      </c>
    </row>
    <row r="82" spans="1:20" x14ac:dyDescent="0.3">
      <c r="A82" t="s">
        <v>573</v>
      </c>
      <c r="B82" s="1">
        <v>42681</v>
      </c>
      <c r="C82" s="1">
        <v>42685</v>
      </c>
      <c r="D82" t="s">
        <v>47</v>
      </c>
      <c r="E82" t="s">
        <v>574</v>
      </c>
      <c r="F82" t="s">
        <v>575</v>
      </c>
      <c r="G82" t="s">
        <v>24</v>
      </c>
      <c r="H82" t="s">
        <v>25</v>
      </c>
      <c r="I82" t="s">
        <v>75</v>
      </c>
      <c r="J82" t="s">
        <v>76</v>
      </c>
      <c r="K82" t="s">
        <v>544</v>
      </c>
      <c r="L82" t="s">
        <v>41</v>
      </c>
      <c r="M82" t="s">
        <v>576</v>
      </c>
      <c r="N82" t="s">
        <v>43</v>
      </c>
      <c r="O82" t="s">
        <v>79</v>
      </c>
      <c r="P82" t="s">
        <v>577</v>
      </c>
      <c r="Q82" s="2">
        <v>27.68</v>
      </c>
      <c r="R82">
        <v>2</v>
      </c>
      <c r="S82">
        <v>0</v>
      </c>
      <c r="T82">
        <v>9.6880000000000006</v>
      </c>
    </row>
    <row r="83" spans="1:20" x14ac:dyDescent="0.3">
      <c r="A83" t="s">
        <v>578</v>
      </c>
      <c r="B83" s="1">
        <v>41890</v>
      </c>
      <c r="C83" s="1">
        <v>41894</v>
      </c>
      <c r="D83" t="s">
        <v>47</v>
      </c>
      <c r="E83" t="s">
        <v>579</v>
      </c>
      <c r="F83" t="s">
        <v>580</v>
      </c>
      <c r="G83" t="s">
        <v>24</v>
      </c>
      <c r="H83" t="s">
        <v>25</v>
      </c>
      <c r="I83" t="s">
        <v>581</v>
      </c>
      <c r="J83" t="s">
        <v>86</v>
      </c>
      <c r="K83" t="s">
        <v>582</v>
      </c>
      <c r="L83" t="s">
        <v>88</v>
      </c>
      <c r="M83" t="s">
        <v>583</v>
      </c>
      <c r="N83" t="s">
        <v>43</v>
      </c>
      <c r="O83" t="s">
        <v>115</v>
      </c>
      <c r="P83" t="s">
        <v>584</v>
      </c>
      <c r="Q83" s="2">
        <v>9.9359999999999999</v>
      </c>
      <c r="R83">
        <v>3</v>
      </c>
      <c r="S83">
        <v>0</v>
      </c>
      <c r="T83">
        <v>2.7324000000000002</v>
      </c>
    </row>
    <row r="84" spans="1:20" x14ac:dyDescent="0.3">
      <c r="A84" t="s">
        <v>585</v>
      </c>
      <c r="B84" s="1">
        <v>41856</v>
      </c>
      <c r="C84" s="1">
        <v>41860</v>
      </c>
      <c r="D84" t="s">
        <v>47</v>
      </c>
      <c r="E84" t="s">
        <v>586</v>
      </c>
      <c r="F84" t="s">
        <v>587</v>
      </c>
      <c r="G84" t="s">
        <v>24</v>
      </c>
      <c r="H84" t="s">
        <v>25</v>
      </c>
      <c r="I84" t="s">
        <v>38</v>
      </c>
      <c r="J84" t="s">
        <v>39</v>
      </c>
      <c r="K84" t="s">
        <v>247</v>
      </c>
      <c r="L84" t="s">
        <v>41</v>
      </c>
      <c r="M84" t="s">
        <v>588</v>
      </c>
      <c r="N84" t="s">
        <v>43</v>
      </c>
      <c r="O84" t="s">
        <v>70</v>
      </c>
      <c r="P84" t="s">
        <v>589</v>
      </c>
      <c r="Q84" s="2">
        <v>20.94</v>
      </c>
      <c r="R84">
        <v>3</v>
      </c>
      <c r="S84">
        <v>0</v>
      </c>
      <c r="T84">
        <v>9.8417999999999992</v>
      </c>
    </row>
    <row r="85" spans="1:20" x14ac:dyDescent="0.3">
      <c r="A85" t="s">
        <v>590</v>
      </c>
      <c r="B85" s="1">
        <v>41896</v>
      </c>
      <c r="C85" s="1">
        <v>41901</v>
      </c>
      <c r="D85" t="s">
        <v>47</v>
      </c>
      <c r="E85" t="s">
        <v>591</v>
      </c>
      <c r="F85" t="s">
        <v>592</v>
      </c>
      <c r="G85" t="s">
        <v>37</v>
      </c>
      <c r="H85" t="s">
        <v>25</v>
      </c>
      <c r="I85" t="s">
        <v>253</v>
      </c>
      <c r="J85" t="s">
        <v>179</v>
      </c>
      <c r="K85" t="s">
        <v>322</v>
      </c>
      <c r="L85" t="s">
        <v>88</v>
      </c>
      <c r="M85" t="s">
        <v>593</v>
      </c>
      <c r="N85" t="s">
        <v>43</v>
      </c>
      <c r="O85" t="s">
        <v>90</v>
      </c>
      <c r="P85" t="s">
        <v>594</v>
      </c>
      <c r="Q85" s="2">
        <v>52.448</v>
      </c>
      <c r="R85">
        <v>2</v>
      </c>
      <c r="S85">
        <v>0</v>
      </c>
      <c r="T85">
        <v>-131.12</v>
      </c>
    </row>
    <row r="86" spans="1:20" x14ac:dyDescent="0.3">
      <c r="A86" t="s">
        <v>595</v>
      </c>
      <c r="B86" s="1">
        <v>42846</v>
      </c>
      <c r="C86" s="1">
        <v>42850</v>
      </c>
      <c r="D86" t="s">
        <v>21</v>
      </c>
      <c r="E86" t="s">
        <v>596</v>
      </c>
      <c r="F86" t="s">
        <v>597</v>
      </c>
      <c r="G86" t="s">
        <v>24</v>
      </c>
      <c r="H86" t="s">
        <v>25</v>
      </c>
      <c r="I86" t="s">
        <v>154</v>
      </c>
      <c r="J86" t="s">
        <v>86</v>
      </c>
      <c r="K86" t="s">
        <v>598</v>
      </c>
      <c r="L86" t="s">
        <v>88</v>
      </c>
      <c r="M86" t="s">
        <v>599</v>
      </c>
      <c r="N86" t="s">
        <v>43</v>
      </c>
      <c r="O86" t="s">
        <v>90</v>
      </c>
      <c r="P86" t="s">
        <v>600</v>
      </c>
      <c r="Q86" s="2">
        <v>97.263999999999996</v>
      </c>
      <c r="R86">
        <v>4</v>
      </c>
      <c r="S86">
        <v>0</v>
      </c>
      <c r="T86">
        <v>-243.16</v>
      </c>
    </row>
    <row r="87" spans="1:20" x14ac:dyDescent="0.3">
      <c r="A87" t="s">
        <v>601</v>
      </c>
      <c r="B87" s="1">
        <v>42329</v>
      </c>
      <c r="C87" s="1">
        <v>42331</v>
      </c>
      <c r="D87" t="s">
        <v>21</v>
      </c>
      <c r="E87" t="s">
        <v>283</v>
      </c>
      <c r="F87" t="s">
        <v>284</v>
      </c>
      <c r="G87" t="s">
        <v>24</v>
      </c>
      <c r="H87" t="s">
        <v>25</v>
      </c>
      <c r="I87" t="s">
        <v>285</v>
      </c>
      <c r="J87" t="s">
        <v>286</v>
      </c>
      <c r="K87" t="s">
        <v>287</v>
      </c>
      <c r="L87" t="s">
        <v>29</v>
      </c>
      <c r="M87" t="s">
        <v>602</v>
      </c>
      <c r="N87" t="s">
        <v>31</v>
      </c>
      <c r="O87" t="s">
        <v>133</v>
      </c>
      <c r="P87" t="s">
        <v>603</v>
      </c>
      <c r="Q87" s="2">
        <v>396.80200000000002</v>
      </c>
      <c r="R87">
        <v>7</v>
      </c>
      <c r="S87">
        <v>0</v>
      </c>
      <c r="T87">
        <v>-11.337199999999999</v>
      </c>
    </row>
    <row r="88" spans="1:20" x14ac:dyDescent="0.3">
      <c r="A88" t="s">
        <v>604</v>
      </c>
      <c r="B88" s="1">
        <v>42353</v>
      </c>
      <c r="C88" s="1">
        <v>42357</v>
      </c>
      <c r="D88" t="s">
        <v>47</v>
      </c>
      <c r="E88" t="s">
        <v>605</v>
      </c>
      <c r="F88" t="s">
        <v>606</v>
      </c>
      <c r="G88" t="s">
        <v>84</v>
      </c>
      <c r="H88" t="s">
        <v>25</v>
      </c>
      <c r="I88" t="s">
        <v>231</v>
      </c>
      <c r="J88" t="s">
        <v>232</v>
      </c>
      <c r="K88" t="s">
        <v>276</v>
      </c>
      <c r="L88" t="s">
        <v>131</v>
      </c>
      <c r="M88" t="s">
        <v>607</v>
      </c>
      <c r="N88" t="s">
        <v>43</v>
      </c>
      <c r="O88" t="s">
        <v>115</v>
      </c>
      <c r="P88" t="s">
        <v>608</v>
      </c>
      <c r="Q88" s="2">
        <v>3.28</v>
      </c>
      <c r="R88">
        <v>1</v>
      </c>
      <c r="S88">
        <v>0</v>
      </c>
      <c r="T88">
        <v>1.4104000000000001</v>
      </c>
    </row>
    <row r="89" spans="1:20" x14ac:dyDescent="0.3">
      <c r="A89" t="s">
        <v>609</v>
      </c>
      <c r="B89" s="1">
        <v>41978</v>
      </c>
      <c r="C89" s="1">
        <v>41982</v>
      </c>
      <c r="D89" t="s">
        <v>21</v>
      </c>
      <c r="E89" t="s">
        <v>610</v>
      </c>
      <c r="F89" t="s">
        <v>611</v>
      </c>
      <c r="G89" t="s">
        <v>37</v>
      </c>
      <c r="H89" t="s">
        <v>25</v>
      </c>
      <c r="I89" t="s">
        <v>301</v>
      </c>
      <c r="J89" t="s">
        <v>179</v>
      </c>
      <c r="K89" t="s">
        <v>612</v>
      </c>
      <c r="L89" t="s">
        <v>88</v>
      </c>
      <c r="M89" t="s">
        <v>613</v>
      </c>
      <c r="N89" t="s">
        <v>43</v>
      </c>
      <c r="O89" t="s">
        <v>99</v>
      </c>
      <c r="P89" t="s">
        <v>614</v>
      </c>
      <c r="Q89" s="2">
        <v>24.815999999999999</v>
      </c>
      <c r="R89">
        <v>2</v>
      </c>
      <c r="S89">
        <v>0</v>
      </c>
      <c r="T89">
        <v>1.8612</v>
      </c>
    </row>
    <row r="90" spans="1:20" x14ac:dyDescent="0.3">
      <c r="A90" t="s">
        <v>615</v>
      </c>
      <c r="B90" s="1">
        <v>41962</v>
      </c>
      <c r="C90" s="1">
        <v>41967</v>
      </c>
      <c r="D90" t="s">
        <v>21</v>
      </c>
      <c r="E90" t="s">
        <v>616</v>
      </c>
      <c r="F90" t="s">
        <v>617</v>
      </c>
      <c r="G90" t="s">
        <v>84</v>
      </c>
      <c r="H90" t="s">
        <v>25</v>
      </c>
      <c r="I90" t="s">
        <v>618</v>
      </c>
      <c r="J90" t="s">
        <v>619</v>
      </c>
      <c r="K90" t="s">
        <v>620</v>
      </c>
      <c r="L90" t="s">
        <v>29</v>
      </c>
      <c r="M90" t="s">
        <v>621</v>
      </c>
      <c r="N90" t="s">
        <v>165</v>
      </c>
      <c r="O90" t="s">
        <v>166</v>
      </c>
      <c r="P90" t="s">
        <v>622</v>
      </c>
      <c r="Q90" s="2">
        <v>503.96</v>
      </c>
      <c r="R90">
        <v>4</v>
      </c>
      <c r="S90">
        <v>0</v>
      </c>
      <c r="T90">
        <v>131.02959999999999</v>
      </c>
    </row>
    <row r="91" spans="1:20" x14ac:dyDescent="0.3">
      <c r="A91" t="s">
        <v>623</v>
      </c>
      <c r="B91" s="1">
        <v>42702</v>
      </c>
      <c r="C91" s="1">
        <v>42706</v>
      </c>
      <c r="D91" t="s">
        <v>47</v>
      </c>
      <c r="E91" t="s">
        <v>624</v>
      </c>
      <c r="F91" t="s">
        <v>625</v>
      </c>
      <c r="G91" t="s">
        <v>24</v>
      </c>
      <c r="H91" t="s">
        <v>25</v>
      </c>
      <c r="I91" t="s">
        <v>626</v>
      </c>
      <c r="J91" t="s">
        <v>627</v>
      </c>
      <c r="K91" t="s">
        <v>628</v>
      </c>
      <c r="L91" t="s">
        <v>131</v>
      </c>
      <c r="M91" t="s">
        <v>629</v>
      </c>
      <c r="N91" t="s">
        <v>43</v>
      </c>
      <c r="O91" t="s">
        <v>79</v>
      </c>
      <c r="P91" t="s">
        <v>630</v>
      </c>
      <c r="Q91" s="2">
        <v>7.16</v>
      </c>
      <c r="R91">
        <v>2</v>
      </c>
      <c r="S91">
        <v>0</v>
      </c>
      <c r="T91">
        <v>3.4367999999999999</v>
      </c>
    </row>
    <row r="92" spans="1:20" x14ac:dyDescent="0.3">
      <c r="A92" t="s">
        <v>631</v>
      </c>
      <c r="B92" s="1">
        <v>41877</v>
      </c>
      <c r="C92" s="1">
        <v>41881</v>
      </c>
      <c r="D92" t="s">
        <v>47</v>
      </c>
      <c r="E92" t="s">
        <v>632</v>
      </c>
      <c r="F92" t="s">
        <v>633</v>
      </c>
      <c r="G92" t="s">
        <v>84</v>
      </c>
      <c r="H92" t="s">
        <v>25</v>
      </c>
      <c r="I92" t="s">
        <v>38</v>
      </c>
      <c r="J92" t="s">
        <v>39</v>
      </c>
      <c r="K92" t="s">
        <v>59</v>
      </c>
      <c r="L92" t="s">
        <v>41</v>
      </c>
      <c r="M92" t="s">
        <v>634</v>
      </c>
      <c r="N92" t="s">
        <v>165</v>
      </c>
      <c r="O92" t="s">
        <v>202</v>
      </c>
      <c r="P92" t="s">
        <v>635</v>
      </c>
      <c r="Q92" s="2">
        <v>176.8</v>
      </c>
      <c r="R92">
        <v>8</v>
      </c>
      <c r="S92">
        <v>0</v>
      </c>
      <c r="T92">
        <v>22.984000000000002</v>
      </c>
    </row>
    <row r="93" spans="1:20" x14ac:dyDescent="0.3">
      <c r="A93" t="s">
        <v>636</v>
      </c>
      <c r="B93" s="1">
        <v>42567</v>
      </c>
      <c r="C93" s="1">
        <v>42573</v>
      </c>
      <c r="D93" t="s">
        <v>47</v>
      </c>
      <c r="E93" t="s">
        <v>637</v>
      </c>
      <c r="F93" t="s">
        <v>638</v>
      </c>
      <c r="G93" t="s">
        <v>37</v>
      </c>
      <c r="H93" t="s">
        <v>25</v>
      </c>
      <c r="I93" t="s">
        <v>639</v>
      </c>
      <c r="J93" t="s">
        <v>86</v>
      </c>
      <c r="K93" t="s">
        <v>640</v>
      </c>
      <c r="L93" t="s">
        <v>88</v>
      </c>
      <c r="M93" t="s">
        <v>641</v>
      </c>
      <c r="N93" t="s">
        <v>43</v>
      </c>
      <c r="O93" t="s">
        <v>99</v>
      </c>
      <c r="P93" t="s">
        <v>642</v>
      </c>
      <c r="Q93" s="2">
        <v>37.223999999999997</v>
      </c>
      <c r="R93">
        <v>3</v>
      </c>
      <c r="S93">
        <v>0</v>
      </c>
      <c r="T93">
        <v>3.7223999999999999</v>
      </c>
    </row>
    <row r="94" spans="1:20" x14ac:dyDescent="0.3">
      <c r="A94" t="s">
        <v>643</v>
      </c>
      <c r="B94" s="1">
        <v>42289</v>
      </c>
      <c r="C94" s="1">
        <v>42291</v>
      </c>
      <c r="D94" t="s">
        <v>159</v>
      </c>
      <c r="E94" t="s">
        <v>644</v>
      </c>
      <c r="F94" t="s">
        <v>645</v>
      </c>
      <c r="G94" t="s">
        <v>84</v>
      </c>
      <c r="H94" t="s">
        <v>25</v>
      </c>
      <c r="I94" t="s">
        <v>231</v>
      </c>
      <c r="J94" t="s">
        <v>232</v>
      </c>
      <c r="K94" t="s">
        <v>412</v>
      </c>
      <c r="L94" t="s">
        <v>131</v>
      </c>
      <c r="M94" t="s">
        <v>646</v>
      </c>
      <c r="N94" t="s">
        <v>31</v>
      </c>
      <c r="O94" t="s">
        <v>32</v>
      </c>
      <c r="P94" t="s">
        <v>647</v>
      </c>
      <c r="Q94" s="2">
        <v>899.13599999999997</v>
      </c>
      <c r="R94">
        <v>4</v>
      </c>
      <c r="S94">
        <v>0</v>
      </c>
      <c r="T94">
        <v>112.392</v>
      </c>
    </row>
    <row r="95" spans="1:20" x14ac:dyDescent="0.3">
      <c r="A95" t="s">
        <v>648</v>
      </c>
      <c r="B95" s="1">
        <v>42308</v>
      </c>
      <c r="C95" s="1">
        <v>42314</v>
      </c>
      <c r="D95" t="s">
        <v>47</v>
      </c>
      <c r="E95" t="s">
        <v>649</v>
      </c>
      <c r="F95" t="s">
        <v>650</v>
      </c>
      <c r="G95" t="s">
        <v>37</v>
      </c>
      <c r="H95" t="s">
        <v>25</v>
      </c>
      <c r="I95" t="s">
        <v>651</v>
      </c>
      <c r="J95" t="s">
        <v>39</v>
      </c>
      <c r="K95" t="s">
        <v>652</v>
      </c>
      <c r="L95" t="s">
        <v>41</v>
      </c>
      <c r="M95" t="s">
        <v>653</v>
      </c>
      <c r="N95" t="s">
        <v>43</v>
      </c>
      <c r="O95" t="s">
        <v>173</v>
      </c>
      <c r="P95" t="s">
        <v>654</v>
      </c>
      <c r="Q95" s="2">
        <v>14.28</v>
      </c>
      <c r="R95">
        <v>7</v>
      </c>
      <c r="S95">
        <v>0</v>
      </c>
      <c r="T95">
        <v>6.7115999999999998</v>
      </c>
    </row>
    <row r="96" spans="1:20" x14ac:dyDescent="0.3">
      <c r="A96" t="s">
        <v>655</v>
      </c>
      <c r="B96" s="1">
        <v>41719</v>
      </c>
      <c r="C96" s="1">
        <v>41723</v>
      </c>
      <c r="D96" t="s">
        <v>47</v>
      </c>
      <c r="E96" t="s">
        <v>656</v>
      </c>
      <c r="F96" t="s">
        <v>657</v>
      </c>
      <c r="G96" t="s">
        <v>24</v>
      </c>
      <c r="H96" t="s">
        <v>25</v>
      </c>
      <c r="I96" t="s">
        <v>658</v>
      </c>
      <c r="J96" t="s">
        <v>427</v>
      </c>
      <c r="K96" t="s">
        <v>659</v>
      </c>
      <c r="L96" t="s">
        <v>131</v>
      </c>
      <c r="M96" t="s">
        <v>660</v>
      </c>
      <c r="N96" t="s">
        <v>43</v>
      </c>
      <c r="O96" t="s">
        <v>115</v>
      </c>
      <c r="P96" t="s">
        <v>661</v>
      </c>
      <c r="Q96" s="2">
        <v>7.4080000000000004</v>
      </c>
      <c r="R96">
        <v>2</v>
      </c>
      <c r="S96">
        <v>0</v>
      </c>
      <c r="T96">
        <v>1.2038</v>
      </c>
    </row>
    <row r="97" spans="1:20" x14ac:dyDescent="0.3">
      <c r="A97" t="s">
        <v>662</v>
      </c>
      <c r="B97" s="1">
        <v>43045</v>
      </c>
      <c r="C97" s="1">
        <v>43052</v>
      </c>
      <c r="D97" t="s">
        <v>47</v>
      </c>
      <c r="E97" t="s">
        <v>663</v>
      </c>
      <c r="F97" t="s">
        <v>664</v>
      </c>
      <c r="G97" t="s">
        <v>84</v>
      </c>
      <c r="H97" t="s">
        <v>25</v>
      </c>
      <c r="I97" t="s">
        <v>665</v>
      </c>
      <c r="J97" t="s">
        <v>666</v>
      </c>
      <c r="K97" t="s">
        <v>667</v>
      </c>
      <c r="L97" t="s">
        <v>131</v>
      </c>
      <c r="M97" t="s">
        <v>668</v>
      </c>
      <c r="N97" t="s">
        <v>43</v>
      </c>
      <c r="O97" t="s">
        <v>99</v>
      </c>
      <c r="P97" t="s">
        <v>669</v>
      </c>
      <c r="Q97" s="2">
        <v>46.26</v>
      </c>
      <c r="R97">
        <v>3</v>
      </c>
      <c r="S97">
        <v>0</v>
      </c>
      <c r="T97">
        <v>12.0276</v>
      </c>
    </row>
    <row r="98" spans="1:20" x14ac:dyDescent="0.3">
      <c r="A98" t="s">
        <v>670</v>
      </c>
      <c r="B98" s="1">
        <v>42922</v>
      </c>
      <c r="C98" s="1">
        <v>42929</v>
      </c>
      <c r="D98" t="s">
        <v>47</v>
      </c>
      <c r="E98" t="s">
        <v>671</v>
      </c>
      <c r="F98" t="s">
        <v>672</v>
      </c>
      <c r="G98" t="s">
        <v>37</v>
      </c>
      <c r="H98" t="s">
        <v>25</v>
      </c>
      <c r="I98" t="s">
        <v>128</v>
      </c>
      <c r="J98" t="s">
        <v>129</v>
      </c>
      <c r="K98" t="s">
        <v>673</v>
      </c>
      <c r="L98" t="s">
        <v>131</v>
      </c>
      <c r="M98" t="s">
        <v>674</v>
      </c>
      <c r="N98" t="s">
        <v>43</v>
      </c>
      <c r="O98" t="s">
        <v>79</v>
      </c>
      <c r="P98" t="s">
        <v>675</v>
      </c>
      <c r="Q98" s="2">
        <v>2.9460000000000002</v>
      </c>
      <c r="R98">
        <v>2</v>
      </c>
      <c r="S98">
        <v>0</v>
      </c>
      <c r="T98">
        <v>-2.2585999999999999</v>
      </c>
    </row>
    <row r="99" spans="1:20" x14ac:dyDescent="0.3">
      <c r="A99" t="s">
        <v>676</v>
      </c>
      <c r="B99" s="1">
        <v>42910</v>
      </c>
      <c r="C99" s="1">
        <v>42915</v>
      </c>
      <c r="D99" t="s">
        <v>47</v>
      </c>
      <c r="E99" t="s">
        <v>677</v>
      </c>
      <c r="F99" t="s">
        <v>678</v>
      </c>
      <c r="G99" t="s">
        <v>24</v>
      </c>
      <c r="H99" t="s">
        <v>25</v>
      </c>
      <c r="I99" t="s">
        <v>679</v>
      </c>
      <c r="J99" t="s">
        <v>427</v>
      </c>
      <c r="K99" t="s">
        <v>680</v>
      </c>
      <c r="L99" t="s">
        <v>131</v>
      </c>
      <c r="M99" t="s">
        <v>681</v>
      </c>
      <c r="N99" t="s">
        <v>43</v>
      </c>
      <c r="O99" t="s">
        <v>70</v>
      </c>
      <c r="P99" t="s">
        <v>682</v>
      </c>
      <c r="Q99" s="2">
        <v>21.744</v>
      </c>
      <c r="R99">
        <v>3</v>
      </c>
      <c r="S99">
        <v>0</v>
      </c>
      <c r="T99">
        <v>6.7949999999999999</v>
      </c>
    </row>
    <row r="100" spans="1:20" x14ac:dyDescent="0.3">
      <c r="A100" t="s">
        <v>683</v>
      </c>
      <c r="B100" s="1">
        <v>41854</v>
      </c>
      <c r="C100" s="1">
        <v>41856</v>
      </c>
      <c r="D100" t="s">
        <v>159</v>
      </c>
      <c r="E100" t="s">
        <v>684</v>
      </c>
      <c r="F100" t="s">
        <v>685</v>
      </c>
      <c r="G100" t="s">
        <v>24</v>
      </c>
      <c r="H100" t="s">
        <v>25</v>
      </c>
      <c r="I100" t="s">
        <v>686</v>
      </c>
      <c r="J100" t="s">
        <v>391</v>
      </c>
      <c r="K100" t="s">
        <v>687</v>
      </c>
      <c r="L100" t="s">
        <v>41</v>
      </c>
      <c r="M100" t="s">
        <v>688</v>
      </c>
      <c r="N100" t="s">
        <v>31</v>
      </c>
      <c r="O100" t="s">
        <v>54</v>
      </c>
      <c r="P100" t="s">
        <v>689</v>
      </c>
      <c r="Q100" s="2">
        <v>218.75</v>
      </c>
      <c r="R100">
        <v>2</v>
      </c>
      <c r="S100">
        <v>0</v>
      </c>
      <c r="T100">
        <v>-161.875</v>
      </c>
    </row>
    <row r="101" spans="1:20" x14ac:dyDescent="0.3">
      <c r="A101" t="s">
        <v>690</v>
      </c>
      <c r="B101" s="1">
        <v>43086</v>
      </c>
      <c r="C101" s="1">
        <v>43090</v>
      </c>
      <c r="D101" t="s">
        <v>21</v>
      </c>
      <c r="E101" t="s">
        <v>691</v>
      </c>
      <c r="F101" t="s">
        <v>692</v>
      </c>
      <c r="G101" t="s">
        <v>24</v>
      </c>
      <c r="H101" t="s">
        <v>25</v>
      </c>
      <c r="I101" t="s">
        <v>693</v>
      </c>
      <c r="J101" t="s">
        <v>86</v>
      </c>
      <c r="K101" t="s">
        <v>694</v>
      </c>
      <c r="L101" t="s">
        <v>88</v>
      </c>
      <c r="M101" t="s">
        <v>695</v>
      </c>
      <c r="N101" t="s">
        <v>43</v>
      </c>
      <c r="O101" t="s">
        <v>90</v>
      </c>
      <c r="P101" t="s">
        <v>696</v>
      </c>
      <c r="Q101" s="2">
        <v>66.284000000000006</v>
      </c>
      <c r="R101">
        <v>2</v>
      </c>
      <c r="S101">
        <v>0</v>
      </c>
      <c r="T101">
        <v>-178.96680000000001</v>
      </c>
    </row>
    <row r="102" spans="1:20" x14ac:dyDescent="0.3">
      <c r="A102" t="s">
        <v>697</v>
      </c>
      <c r="B102" s="1">
        <v>42889</v>
      </c>
      <c r="C102" s="1">
        <v>42893</v>
      </c>
      <c r="D102" t="s">
        <v>47</v>
      </c>
      <c r="E102" t="s">
        <v>698</v>
      </c>
      <c r="F102" t="s">
        <v>699</v>
      </c>
      <c r="G102" t="s">
        <v>37</v>
      </c>
      <c r="H102" t="s">
        <v>25</v>
      </c>
      <c r="I102" t="s">
        <v>517</v>
      </c>
      <c r="J102" t="s">
        <v>286</v>
      </c>
      <c r="K102" t="s">
        <v>700</v>
      </c>
      <c r="L102" t="s">
        <v>29</v>
      </c>
      <c r="M102" t="s">
        <v>701</v>
      </c>
      <c r="N102" t="s">
        <v>31</v>
      </c>
      <c r="O102" t="s">
        <v>61</v>
      </c>
      <c r="P102" t="s">
        <v>702</v>
      </c>
      <c r="Q102" s="2">
        <v>35.167999999999999</v>
      </c>
      <c r="R102">
        <v>7</v>
      </c>
      <c r="S102">
        <v>0</v>
      </c>
      <c r="T102">
        <v>9.6712000000000007</v>
      </c>
    </row>
    <row r="103" spans="1:20" x14ac:dyDescent="0.3">
      <c r="A103" t="s">
        <v>703</v>
      </c>
      <c r="B103" s="1">
        <v>43078</v>
      </c>
      <c r="C103" s="1">
        <v>43083</v>
      </c>
      <c r="D103" t="s">
        <v>47</v>
      </c>
      <c r="E103" t="s">
        <v>704</v>
      </c>
      <c r="F103" t="s">
        <v>705</v>
      </c>
      <c r="G103" t="s">
        <v>24</v>
      </c>
      <c r="H103" t="s">
        <v>25</v>
      </c>
      <c r="I103" t="s">
        <v>706</v>
      </c>
      <c r="J103" t="s">
        <v>39</v>
      </c>
      <c r="K103" t="s">
        <v>707</v>
      </c>
      <c r="L103" t="s">
        <v>41</v>
      </c>
      <c r="M103" t="s">
        <v>708</v>
      </c>
      <c r="N103" t="s">
        <v>165</v>
      </c>
      <c r="O103" t="s">
        <v>166</v>
      </c>
      <c r="P103" t="s">
        <v>709</v>
      </c>
      <c r="Q103" s="2">
        <v>444.76799999999997</v>
      </c>
      <c r="R103">
        <v>4</v>
      </c>
      <c r="S103">
        <v>0</v>
      </c>
      <c r="T103">
        <v>44.476799999999997</v>
      </c>
    </row>
    <row r="104" spans="1:20" x14ac:dyDescent="0.3">
      <c r="A104" t="s">
        <v>710</v>
      </c>
      <c r="B104" s="1">
        <v>43070</v>
      </c>
      <c r="C104" s="1">
        <v>43076</v>
      </c>
      <c r="D104" t="s">
        <v>47</v>
      </c>
      <c r="E104" t="s">
        <v>711</v>
      </c>
      <c r="F104" t="s">
        <v>712</v>
      </c>
      <c r="G104" t="s">
        <v>24</v>
      </c>
      <c r="H104" t="s">
        <v>25</v>
      </c>
      <c r="I104" t="s">
        <v>713</v>
      </c>
      <c r="J104" t="s">
        <v>208</v>
      </c>
      <c r="K104" t="s">
        <v>714</v>
      </c>
      <c r="L104" t="s">
        <v>88</v>
      </c>
      <c r="M104" t="s">
        <v>715</v>
      </c>
      <c r="N104" t="s">
        <v>43</v>
      </c>
      <c r="O104" t="s">
        <v>99</v>
      </c>
      <c r="P104" t="s">
        <v>716</v>
      </c>
      <c r="Q104" s="2">
        <v>83.92</v>
      </c>
      <c r="R104">
        <v>4</v>
      </c>
      <c r="S104">
        <v>0</v>
      </c>
      <c r="T104">
        <v>5.8743999999999996</v>
      </c>
    </row>
    <row r="105" spans="1:20" x14ac:dyDescent="0.3">
      <c r="A105" t="s">
        <v>717</v>
      </c>
      <c r="B105" s="1">
        <v>42044</v>
      </c>
      <c r="C105" s="1">
        <v>42048</v>
      </c>
      <c r="D105" t="s">
        <v>21</v>
      </c>
      <c r="E105" t="s">
        <v>718</v>
      </c>
      <c r="F105" t="s">
        <v>719</v>
      </c>
      <c r="G105" t="s">
        <v>37</v>
      </c>
      <c r="H105" t="s">
        <v>25</v>
      </c>
      <c r="I105" t="s">
        <v>693</v>
      </c>
      <c r="J105" t="s">
        <v>86</v>
      </c>
      <c r="K105" t="s">
        <v>694</v>
      </c>
      <c r="L105" t="s">
        <v>88</v>
      </c>
      <c r="M105" t="s">
        <v>720</v>
      </c>
      <c r="N105" t="s">
        <v>165</v>
      </c>
      <c r="O105" t="s">
        <v>202</v>
      </c>
      <c r="P105" t="s">
        <v>721</v>
      </c>
      <c r="Q105" s="2">
        <v>20.8</v>
      </c>
      <c r="R105">
        <v>2</v>
      </c>
      <c r="S105">
        <v>0</v>
      </c>
      <c r="T105">
        <v>6.5</v>
      </c>
    </row>
    <row r="106" spans="1:20" x14ac:dyDescent="0.3">
      <c r="A106" t="s">
        <v>722</v>
      </c>
      <c r="B106" s="1">
        <v>42006</v>
      </c>
      <c r="C106" s="1">
        <v>42013</v>
      </c>
      <c r="D106" t="s">
        <v>47</v>
      </c>
      <c r="E106" t="s">
        <v>723</v>
      </c>
      <c r="F106" t="s">
        <v>724</v>
      </c>
      <c r="G106" t="s">
        <v>37</v>
      </c>
      <c r="H106" t="s">
        <v>25</v>
      </c>
      <c r="I106" t="s">
        <v>725</v>
      </c>
      <c r="J106" t="s">
        <v>427</v>
      </c>
      <c r="K106" t="s">
        <v>726</v>
      </c>
      <c r="L106" t="s">
        <v>131</v>
      </c>
      <c r="M106" t="s">
        <v>727</v>
      </c>
      <c r="N106" t="s">
        <v>43</v>
      </c>
      <c r="O106" t="s">
        <v>44</v>
      </c>
      <c r="P106" t="s">
        <v>728</v>
      </c>
      <c r="Q106" s="2">
        <v>23.68</v>
      </c>
      <c r="R106">
        <v>2</v>
      </c>
      <c r="S106">
        <v>0</v>
      </c>
      <c r="T106">
        <v>8.8800000000000008</v>
      </c>
    </row>
    <row r="107" spans="1:20" x14ac:dyDescent="0.3">
      <c r="A107" t="s">
        <v>729</v>
      </c>
      <c r="B107" s="1">
        <v>42671</v>
      </c>
      <c r="C107" s="1">
        <v>42675</v>
      </c>
      <c r="D107" t="s">
        <v>47</v>
      </c>
      <c r="E107" t="s">
        <v>730</v>
      </c>
      <c r="F107" t="s">
        <v>731</v>
      </c>
      <c r="G107" t="s">
        <v>24</v>
      </c>
      <c r="H107" t="s">
        <v>25</v>
      </c>
      <c r="I107" t="s">
        <v>38</v>
      </c>
      <c r="J107" t="s">
        <v>39</v>
      </c>
      <c r="K107" t="s">
        <v>59</v>
      </c>
      <c r="L107" t="s">
        <v>41</v>
      </c>
      <c r="M107" t="s">
        <v>641</v>
      </c>
      <c r="N107" t="s">
        <v>43</v>
      </c>
      <c r="O107" t="s">
        <v>99</v>
      </c>
      <c r="P107" t="s">
        <v>642</v>
      </c>
      <c r="Q107" s="2">
        <v>93.06</v>
      </c>
      <c r="R107">
        <v>6</v>
      </c>
      <c r="S107">
        <v>0</v>
      </c>
      <c r="T107">
        <v>26.056799999999999</v>
      </c>
    </row>
    <row r="108" spans="1:20" x14ac:dyDescent="0.3">
      <c r="A108" t="s">
        <v>732</v>
      </c>
      <c r="B108" s="1">
        <v>42362</v>
      </c>
      <c r="C108" s="1">
        <v>42365</v>
      </c>
      <c r="D108" t="s">
        <v>159</v>
      </c>
      <c r="E108" t="s">
        <v>733</v>
      </c>
      <c r="F108" t="s">
        <v>734</v>
      </c>
      <c r="G108" t="s">
        <v>24</v>
      </c>
      <c r="H108" t="s">
        <v>25</v>
      </c>
      <c r="I108" t="s">
        <v>735</v>
      </c>
      <c r="J108" t="s">
        <v>427</v>
      </c>
      <c r="K108" t="s">
        <v>736</v>
      </c>
      <c r="L108" t="s">
        <v>131</v>
      </c>
      <c r="M108" t="s">
        <v>737</v>
      </c>
      <c r="N108" t="s">
        <v>43</v>
      </c>
      <c r="O108" t="s">
        <v>235</v>
      </c>
      <c r="P108" t="s">
        <v>738</v>
      </c>
      <c r="Q108" s="2">
        <v>5.5839999999999996</v>
      </c>
      <c r="R108">
        <v>2</v>
      </c>
      <c r="S108">
        <v>0</v>
      </c>
      <c r="T108">
        <v>1.8148</v>
      </c>
    </row>
    <row r="109" spans="1:20" x14ac:dyDescent="0.3">
      <c r="A109" t="s">
        <v>739</v>
      </c>
      <c r="B109" s="1">
        <v>42225</v>
      </c>
      <c r="C109" s="1">
        <v>42232</v>
      </c>
      <c r="D109" t="s">
        <v>47</v>
      </c>
      <c r="E109" t="s">
        <v>740</v>
      </c>
      <c r="F109" t="s">
        <v>741</v>
      </c>
      <c r="G109" t="s">
        <v>37</v>
      </c>
      <c r="H109" t="s">
        <v>25</v>
      </c>
      <c r="I109" t="s">
        <v>742</v>
      </c>
      <c r="J109" t="s">
        <v>208</v>
      </c>
      <c r="K109" t="s">
        <v>743</v>
      </c>
      <c r="L109" t="s">
        <v>88</v>
      </c>
      <c r="M109" t="s">
        <v>744</v>
      </c>
      <c r="N109" t="s">
        <v>43</v>
      </c>
      <c r="O109" t="s">
        <v>115</v>
      </c>
      <c r="P109" t="s">
        <v>745</v>
      </c>
      <c r="Q109" s="2">
        <v>2.2000000000000002</v>
      </c>
      <c r="R109">
        <v>1</v>
      </c>
      <c r="S109">
        <v>0</v>
      </c>
      <c r="T109">
        <v>0.96799999999999997</v>
      </c>
    </row>
    <row r="110" spans="1:20" x14ac:dyDescent="0.3">
      <c r="A110" t="s">
        <v>746</v>
      </c>
      <c r="B110" s="1">
        <v>42063</v>
      </c>
      <c r="C110" s="1">
        <v>42067</v>
      </c>
      <c r="D110" t="s">
        <v>47</v>
      </c>
      <c r="E110" t="s">
        <v>747</v>
      </c>
      <c r="F110" t="s">
        <v>748</v>
      </c>
      <c r="G110" t="s">
        <v>24</v>
      </c>
      <c r="H110" t="s">
        <v>25</v>
      </c>
      <c r="I110" t="s">
        <v>749</v>
      </c>
      <c r="J110" t="s">
        <v>286</v>
      </c>
      <c r="K110" t="s">
        <v>750</v>
      </c>
      <c r="L110" t="s">
        <v>29</v>
      </c>
      <c r="M110" t="s">
        <v>751</v>
      </c>
      <c r="N110" t="s">
        <v>31</v>
      </c>
      <c r="O110" t="s">
        <v>133</v>
      </c>
      <c r="P110" t="s">
        <v>752</v>
      </c>
      <c r="Q110" s="2">
        <v>161.56800000000001</v>
      </c>
      <c r="R110">
        <v>2</v>
      </c>
      <c r="S110">
        <v>0</v>
      </c>
      <c r="T110">
        <v>-28.2744</v>
      </c>
    </row>
    <row r="111" spans="1:20" x14ac:dyDescent="0.3">
      <c r="A111" t="s">
        <v>753</v>
      </c>
      <c r="B111" s="1">
        <v>41895</v>
      </c>
      <c r="C111" s="1">
        <v>41899</v>
      </c>
      <c r="D111" t="s">
        <v>47</v>
      </c>
      <c r="E111" t="s">
        <v>754</v>
      </c>
      <c r="F111" t="s">
        <v>755</v>
      </c>
      <c r="G111" t="s">
        <v>37</v>
      </c>
      <c r="H111" t="s">
        <v>25</v>
      </c>
      <c r="I111" t="s">
        <v>398</v>
      </c>
      <c r="J111" t="s">
        <v>67</v>
      </c>
      <c r="K111" t="s">
        <v>399</v>
      </c>
      <c r="L111" t="s">
        <v>29</v>
      </c>
      <c r="M111" t="s">
        <v>756</v>
      </c>
      <c r="N111" t="s">
        <v>43</v>
      </c>
      <c r="O111" t="s">
        <v>79</v>
      </c>
      <c r="P111" t="s">
        <v>757</v>
      </c>
      <c r="Q111" s="2">
        <v>18.648</v>
      </c>
      <c r="R111">
        <v>7</v>
      </c>
      <c r="S111">
        <v>0</v>
      </c>
      <c r="T111">
        <v>-12.432</v>
      </c>
    </row>
    <row r="112" spans="1:20" x14ac:dyDescent="0.3">
      <c r="A112" t="s">
        <v>758</v>
      </c>
      <c r="B112" s="1">
        <v>42832</v>
      </c>
      <c r="C112" s="1">
        <v>42837</v>
      </c>
      <c r="D112" t="s">
        <v>47</v>
      </c>
      <c r="E112" t="s">
        <v>320</v>
      </c>
      <c r="F112" t="s">
        <v>321</v>
      </c>
      <c r="G112" t="s">
        <v>84</v>
      </c>
      <c r="H112" t="s">
        <v>25</v>
      </c>
      <c r="I112" t="s">
        <v>253</v>
      </c>
      <c r="J112" t="s">
        <v>179</v>
      </c>
      <c r="K112" t="s">
        <v>322</v>
      </c>
      <c r="L112" t="s">
        <v>88</v>
      </c>
      <c r="M112" t="s">
        <v>759</v>
      </c>
      <c r="N112" t="s">
        <v>31</v>
      </c>
      <c r="O112" t="s">
        <v>54</v>
      </c>
      <c r="P112" t="s">
        <v>760</v>
      </c>
      <c r="Q112" s="2">
        <v>233.86</v>
      </c>
      <c r="R112">
        <v>2</v>
      </c>
      <c r="S112">
        <v>0</v>
      </c>
      <c r="T112">
        <v>-102.048</v>
      </c>
    </row>
    <row r="113" spans="1:20" x14ac:dyDescent="0.3">
      <c r="A113" t="s">
        <v>761</v>
      </c>
      <c r="B113" s="1">
        <v>43051</v>
      </c>
      <c r="C113" s="1">
        <v>43055</v>
      </c>
      <c r="D113" t="s">
        <v>47</v>
      </c>
      <c r="E113" t="s">
        <v>762</v>
      </c>
      <c r="F113" t="s">
        <v>763</v>
      </c>
      <c r="G113" t="s">
        <v>37</v>
      </c>
      <c r="H113" t="s">
        <v>25</v>
      </c>
      <c r="I113" t="s">
        <v>764</v>
      </c>
      <c r="J113" t="s">
        <v>39</v>
      </c>
      <c r="K113" t="s">
        <v>765</v>
      </c>
      <c r="L113" t="s">
        <v>41</v>
      </c>
      <c r="M113" t="s">
        <v>766</v>
      </c>
      <c r="N113" t="s">
        <v>43</v>
      </c>
      <c r="O113" t="s">
        <v>70</v>
      </c>
      <c r="P113" t="s">
        <v>767</v>
      </c>
      <c r="Q113" s="2">
        <v>10.56</v>
      </c>
      <c r="R113">
        <v>2</v>
      </c>
      <c r="S113">
        <v>0</v>
      </c>
      <c r="T113">
        <v>4.7519999999999998</v>
      </c>
    </row>
    <row r="114" spans="1:20" x14ac:dyDescent="0.3">
      <c r="A114" t="s">
        <v>768</v>
      </c>
      <c r="B114" s="1">
        <v>42525</v>
      </c>
      <c r="C114" s="1">
        <v>42530</v>
      </c>
      <c r="D114" t="s">
        <v>21</v>
      </c>
      <c r="E114" t="s">
        <v>769</v>
      </c>
      <c r="F114" t="s">
        <v>770</v>
      </c>
      <c r="G114" t="s">
        <v>24</v>
      </c>
      <c r="H114" t="s">
        <v>25</v>
      </c>
      <c r="I114" t="s">
        <v>253</v>
      </c>
      <c r="J114" t="s">
        <v>179</v>
      </c>
      <c r="K114" t="s">
        <v>254</v>
      </c>
      <c r="L114" t="s">
        <v>88</v>
      </c>
      <c r="M114" t="s">
        <v>771</v>
      </c>
      <c r="N114" t="s">
        <v>43</v>
      </c>
      <c r="O114" t="s">
        <v>70</v>
      </c>
      <c r="P114" t="s">
        <v>772</v>
      </c>
      <c r="Q114" s="2">
        <v>25.92</v>
      </c>
      <c r="R114">
        <v>5</v>
      </c>
      <c r="S114">
        <v>0</v>
      </c>
      <c r="T114">
        <v>9.3960000000000008</v>
      </c>
    </row>
    <row r="115" spans="1:20" x14ac:dyDescent="0.3">
      <c r="A115" t="s">
        <v>773</v>
      </c>
      <c r="B115" s="1">
        <v>41791</v>
      </c>
      <c r="C115" s="1">
        <v>41796</v>
      </c>
      <c r="D115" t="s">
        <v>21</v>
      </c>
      <c r="E115" t="s">
        <v>774</v>
      </c>
      <c r="F115" t="s">
        <v>775</v>
      </c>
      <c r="G115" t="s">
        <v>84</v>
      </c>
      <c r="H115" t="s">
        <v>25</v>
      </c>
      <c r="I115" t="s">
        <v>776</v>
      </c>
      <c r="J115" t="s">
        <v>199</v>
      </c>
      <c r="K115" t="s">
        <v>777</v>
      </c>
      <c r="L115" t="s">
        <v>88</v>
      </c>
      <c r="M115" t="s">
        <v>453</v>
      </c>
      <c r="N115" t="s">
        <v>31</v>
      </c>
      <c r="O115" t="s">
        <v>133</v>
      </c>
      <c r="P115" t="s">
        <v>454</v>
      </c>
      <c r="Q115" s="2">
        <v>2001.86</v>
      </c>
      <c r="R115">
        <v>7</v>
      </c>
      <c r="S115">
        <v>0</v>
      </c>
      <c r="T115">
        <v>580.5394</v>
      </c>
    </row>
    <row r="116" spans="1:20" x14ac:dyDescent="0.3">
      <c r="A116" t="s">
        <v>778</v>
      </c>
      <c r="B116" s="1">
        <v>42714</v>
      </c>
      <c r="C116" s="1">
        <v>42719</v>
      </c>
      <c r="D116" t="s">
        <v>21</v>
      </c>
      <c r="E116" t="s">
        <v>779</v>
      </c>
      <c r="F116" t="s">
        <v>780</v>
      </c>
      <c r="G116" t="s">
        <v>24</v>
      </c>
      <c r="H116" t="s">
        <v>25</v>
      </c>
      <c r="I116" t="s">
        <v>112</v>
      </c>
      <c r="J116" t="s">
        <v>39</v>
      </c>
      <c r="K116" t="s">
        <v>113</v>
      </c>
      <c r="L116" t="s">
        <v>41</v>
      </c>
      <c r="M116" t="s">
        <v>781</v>
      </c>
      <c r="N116" t="s">
        <v>31</v>
      </c>
      <c r="O116" t="s">
        <v>133</v>
      </c>
      <c r="P116" t="s">
        <v>782</v>
      </c>
      <c r="Q116" s="2">
        <v>321.56799999999998</v>
      </c>
      <c r="R116">
        <v>2</v>
      </c>
      <c r="S116">
        <v>0</v>
      </c>
      <c r="T116">
        <v>28.1372</v>
      </c>
    </row>
    <row r="117" spans="1:20" x14ac:dyDescent="0.3">
      <c r="A117" t="s">
        <v>783</v>
      </c>
      <c r="B117" s="1">
        <v>42624</v>
      </c>
      <c r="C117" s="1">
        <v>42630</v>
      </c>
      <c r="D117" t="s">
        <v>47</v>
      </c>
      <c r="E117" t="s">
        <v>784</v>
      </c>
      <c r="F117" t="s">
        <v>785</v>
      </c>
      <c r="G117" t="s">
        <v>24</v>
      </c>
      <c r="H117" t="s">
        <v>25</v>
      </c>
      <c r="I117" t="s">
        <v>786</v>
      </c>
      <c r="J117" t="s">
        <v>39</v>
      </c>
      <c r="K117" t="s">
        <v>787</v>
      </c>
      <c r="L117" t="s">
        <v>41</v>
      </c>
      <c r="M117" t="s">
        <v>788</v>
      </c>
      <c r="N117" t="s">
        <v>43</v>
      </c>
      <c r="O117" t="s">
        <v>70</v>
      </c>
      <c r="P117" t="s">
        <v>789</v>
      </c>
      <c r="Q117" s="2">
        <v>7.61</v>
      </c>
      <c r="R117">
        <v>1</v>
      </c>
      <c r="S117">
        <v>0</v>
      </c>
      <c r="T117">
        <v>3.5767000000000002</v>
      </c>
    </row>
    <row r="118" spans="1:20" x14ac:dyDescent="0.3">
      <c r="A118" t="s">
        <v>790</v>
      </c>
      <c r="B118" s="1">
        <v>42714</v>
      </c>
      <c r="C118" s="1">
        <v>42717</v>
      </c>
      <c r="D118" t="s">
        <v>159</v>
      </c>
      <c r="E118" t="s">
        <v>791</v>
      </c>
      <c r="F118" t="s">
        <v>792</v>
      </c>
      <c r="G118" t="s">
        <v>24</v>
      </c>
      <c r="H118" t="s">
        <v>25</v>
      </c>
      <c r="I118" t="s">
        <v>231</v>
      </c>
      <c r="J118" t="s">
        <v>232</v>
      </c>
      <c r="K118" t="s">
        <v>233</v>
      </c>
      <c r="L118" t="s">
        <v>131</v>
      </c>
      <c r="M118" t="s">
        <v>793</v>
      </c>
      <c r="N118" t="s">
        <v>43</v>
      </c>
      <c r="O118" t="s">
        <v>99</v>
      </c>
      <c r="P118" t="s">
        <v>794</v>
      </c>
      <c r="Q118" s="2">
        <v>80.58</v>
      </c>
      <c r="R118">
        <v>6</v>
      </c>
      <c r="S118">
        <v>0</v>
      </c>
      <c r="T118">
        <v>22.5624</v>
      </c>
    </row>
    <row r="119" spans="1:20" x14ac:dyDescent="0.3">
      <c r="A119" t="s">
        <v>795</v>
      </c>
      <c r="B119" s="1">
        <v>42336</v>
      </c>
      <c r="C119" s="1">
        <v>42342</v>
      </c>
      <c r="D119" t="s">
        <v>47</v>
      </c>
      <c r="E119" t="s">
        <v>796</v>
      </c>
      <c r="F119" t="s">
        <v>797</v>
      </c>
      <c r="G119" t="s">
        <v>37</v>
      </c>
      <c r="H119" t="s">
        <v>25</v>
      </c>
      <c r="I119" t="s">
        <v>253</v>
      </c>
      <c r="J119" t="s">
        <v>179</v>
      </c>
      <c r="K119" t="s">
        <v>322</v>
      </c>
      <c r="L119" t="s">
        <v>88</v>
      </c>
      <c r="M119" t="s">
        <v>798</v>
      </c>
      <c r="N119" t="s">
        <v>31</v>
      </c>
      <c r="O119" t="s">
        <v>61</v>
      </c>
      <c r="P119" t="s">
        <v>799</v>
      </c>
      <c r="Q119" s="2">
        <v>12.132</v>
      </c>
      <c r="R119">
        <v>9</v>
      </c>
      <c r="S119">
        <v>0</v>
      </c>
      <c r="T119">
        <v>-8.4923999999999999</v>
      </c>
    </row>
    <row r="120" spans="1:20" x14ac:dyDescent="0.3">
      <c r="A120" t="s">
        <v>800</v>
      </c>
      <c r="B120" s="1">
        <v>43070</v>
      </c>
      <c r="C120" s="1">
        <v>43072</v>
      </c>
      <c r="D120" t="s">
        <v>21</v>
      </c>
      <c r="E120" t="s">
        <v>801</v>
      </c>
      <c r="F120" t="s">
        <v>802</v>
      </c>
      <c r="G120" t="s">
        <v>24</v>
      </c>
      <c r="H120" t="s">
        <v>25</v>
      </c>
      <c r="I120" t="s">
        <v>231</v>
      </c>
      <c r="J120" t="s">
        <v>232</v>
      </c>
      <c r="K120" t="s">
        <v>276</v>
      </c>
      <c r="L120" t="s">
        <v>131</v>
      </c>
      <c r="M120" t="s">
        <v>803</v>
      </c>
      <c r="N120" t="s">
        <v>165</v>
      </c>
      <c r="O120" t="s">
        <v>202</v>
      </c>
      <c r="P120" t="s">
        <v>804</v>
      </c>
      <c r="Q120" s="2">
        <v>20.37</v>
      </c>
      <c r="R120">
        <v>3</v>
      </c>
      <c r="S120">
        <v>0</v>
      </c>
      <c r="T120">
        <v>6.9257999999999997</v>
      </c>
    </row>
    <row r="121" spans="1:20" x14ac:dyDescent="0.3">
      <c r="A121" t="s">
        <v>805</v>
      </c>
      <c r="B121" s="1">
        <v>42894</v>
      </c>
      <c r="C121" s="1">
        <v>42898</v>
      </c>
      <c r="D121" t="s">
        <v>47</v>
      </c>
      <c r="E121" t="s">
        <v>806</v>
      </c>
      <c r="F121" t="s">
        <v>807</v>
      </c>
      <c r="G121" t="s">
        <v>37</v>
      </c>
      <c r="H121" t="s">
        <v>25</v>
      </c>
      <c r="I121" t="s">
        <v>505</v>
      </c>
      <c r="J121" t="s">
        <v>86</v>
      </c>
      <c r="K121" t="s">
        <v>808</v>
      </c>
      <c r="L121" t="s">
        <v>88</v>
      </c>
      <c r="M121" t="s">
        <v>809</v>
      </c>
      <c r="N121" t="s">
        <v>43</v>
      </c>
      <c r="O121" t="s">
        <v>90</v>
      </c>
      <c r="P121" t="s">
        <v>810</v>
      </c>
      <c r="Q121" s="2">
        <v>1.6240000000000001</v>
      </c>
      <c r="R121">
        <v>2</v>
      </c>
      <c r="S121">
        <v>0</v>
      </c>
      <c r="T121">
        <v>-4.4660000000000002</v>
      </c>
    </row>
    <row r="122" spans="1:20" x14ac:dyDescent="0.3">
      <c r="A122" t="s">
        <v>811</v>
      </c>
      <c r="B122" s="1">
        <v>41901</v>
      </c>
      <c r="C122" s="1">
        <v>41903</v>
      </c>
      <c r="D122" t="s">
        <v>21</v>
      </c>
      <c r="E122" t="s">
        <v>812</v>
      </c>
      <c r="F122" t="s">
        <v>813</v>
      </c>
      <c r="G122" t="s">
        <v>37</v>
      </c>
      <c r="H122" t="s">
        <v>25</v>
      </c>
      <c r="I122" t="s">
        <v>154</v>
      </c>
      <c r="J122" t="s">
        <v>86</v>
      </c>
      <c r="K122" t="s">
        <v>598</v>
      </c>
      <c r="L122" t="s">
        <v>88</v>
      </c>
      <c r="M122" t="s">
        <v>814</v>
      </c>
      <c r="N122" t="s">
        <v>165</v>
      </c>
      <c r="O122" t="s">
        <v>815</v>
      </c>
      <c r="P122" t="s">
        <v>816</v>
      </c>
      <c r="Q122" s="2">
        <v>3059.982</v>
      </c>
      <c r="R122">
        <v>3</v>
      </c>
      <c r="S122">
        <v>0</v>
      </c>
      <c r="T122">
        <v>-509.99700000000001</v>
      </c>
    </row>
    <row r="123" spans="1:20" x14ac:dyDescent="0.3">
      <c r="A123" t="s">
        <v>817</v>
      </c>
      <c r="B123" s="1">
        <v>42527</v>
      </c>
      <c r="C123" s="1">
        <v>42534</v>
      </c>
      <c r="D123" t="s">
        <v>47</v>
      </c>
      <c r="E123" t="s">
        <v>818</v>
      </c>
      <c r="F123" t="s">
        <v>819</v>
      </c>
      <c r="G123" t="s">
        <v>24</v>
      </c>
      <c r="H123" t="s">
        <v>25</v>
      </c>
      <c r="I123" t="s">
        <v>253</v>
      </c>
      <c r="J123" t="s">
        <v>179</v>
      </c>
      <c r="K123" t="s">
        <v>254</v>
      </c>
      <c r="L123" t="s">
        <v>88</v>
      </c>
      <c r="M123" t="s">
        <v>820</v>
      </c>
      <c r="N123" t="s">
        <v>165</v>
      </c>
      <c r="O123" t="s">
        <v>166</v>
      </c>
      <c r="P123" t="s">
        <v>821</v>
      </c>
      <c r="Q123" s="2">
        <v>328.22399999999999</v>
      </c>
      <c r="R123">
        <v>4</v>
      </c>
      <c r="S123">
        <v>0</v>
      </c>
      <c r="T123">
        <v>28.7196</v>
      </c>
    </row>
    <row r="124" spans="1:20" x14ac:dyDescent="0.3">
      <c r="A124" t="s">
        <v>822</v>
      </c>
      <c r="B124" s="1">
        <v>42318</v>
      </c>
      <c r="C124" s="1">
        <v>42323</v>
      </c>
      <c r="D124" t="s">
        <v>47</v>
      </c>
      <c r="E124" t="s">
        <v>823</v>
      </c>
      <c r="F124" t="s">
        <v>824</v>
      </c>
      <c r="G124" t="s">
        <v>24</v>
      </c>
      <c r="H124" t="s">
        <v>25</v>
      </c>
      <c r="I124" t="s">
        <v>825</v>
      </c>
      <c r="J124" t="s">
        <v>39</v>
      </c>
      <c r="K124" t="s">
        <v>826</v>
      </c>
      <c r="L124" t="s">
        <v>41</v>
      </c>
      <c r="M124" t="s">
        <v>827</v>
      </c>
      <c r="N124" t="s">
        <v>165</v>
      </c>
      <c r="O124" t="s">
        <v>202</v>
      </c>
      <c r="P124" t="s">
        <v>828</v>
      </c>
      <c r="Q124" s="2">
        <v>79.900000000000006</v>
      </c>
      <c r="R124">
        <v>2</v>
      </c>
      <c r="S124">
        <v>0</v>
      </c>
      <c r="T124">
        <v>35.155999999999999</v>
      </c>
    </row>
    <row r="125" spans="1:20" x14ac:dyDescent="0.3">
      <c r="A125" t="s">
        <v>829</v>
      </c>
      <c r="B125" s="1">
        <v>42902</v>
      </c>
      <c r="C125" s="1">
        <v>42906</v>
      </c>
      <c r="D125" t="s">
        <v>47</v>
      </c>
      <c r="E125" t="s">
        <v>830</v>
      </c>
      <c r="F125" t="s">
        <v>831</v>
      </c>
      <c r="G125" t="s">
        <v>37</v>
      </c>
      <c r="H125" t="s">
        <v>25</v>
      </c>
      <c r="I125" t="s">
        <v>832</v>
      </c>
      <c r="J125" t="s">
        <v>67</v>
      </c>
      <c r="K125" t="s">
        <v>833</v>
      </c>
      <c r="L125" t="s">
        <v>29</v>
      </c>
      <c r="M125" t="s">
        <v>834</v>
      </c>
      <c r="N125" t="s">
        <v>43</v>
      </c>
      <c r="O125" t="s">
        <v>115</v>
      </c>
      <c r="P125" t="s">
        <v>835</v>
      </c>
      <c r="Q125" s="2">
        <v>14.016</v>
      </c>
      <c r="R125">
        <v>3</v>
      </c>
      <c r="S125">
        <v>0</v>
      </c>
      <c r="T125">
        <v>4.7304000000000004</v>
      </c>
    </row>
    <row r="126" spans="1:20" x14ac:dyDescent="0.3">
      <c r="A126" t="s">
        <v>836</v>
      </c>
      <c r="B126" s="1">
        <v>42391</v>
      </c>
      <c r="C126" s="1">
        <v>42397</v>
      </c>
      <c r="D126" t="s">
        <v>47</v>
      </c>
      <c r="E126" t="s">
        <v>329</v>
      </c>
      <c r="F126" t="s">
        <v>330</v>
      </c>
      <c r="G126" t="s">
        <v>24</v>
      </c>
      <c r="H126" t="s">
        <v>25</v>
      </c>
      <c r="I126" t="s">
        <v>331</v>
      </c>
      <c r="J126" t="s">
        <v>199</v>
      </c>
      <c r="K126" t="s">
        <v>332</v>
      </c>
      <c r="L126" t="s">
        <v>88</v>
      </c>
      <c r="M126" t="s">
        <v>837</v>
      </c>
      <c r="N126" t="s">
        <v>43</v>
      </c>
      <c r="O126" t="s">
        <v>235</v>
      </c>
      <c r="P126" t="s">
        <v>838</v>
      </c>
      <c r="Q126" s="2">
        <v>7.56</v>
      </c>
      <c r="R126">
        <v>6</v>
      </c>
      <c r="S126">
        <v>0</v>
      </c>
      <c r="T126">
        <v>0.3024</v>
      </c>
    </row>
    <row r="127" spans="1:20" x14ac:dyDescent="0.3">
      <c r="A127" t="s">
        <v>839</v>
      </c>
      <c r="B127" s="1">
        <v>43078</v>
      </c>
      <c r="C127" s="1">
        <v>43082</v>
      </c>
      <c r="D127" t="s">
        <v>47</v>
      </c>
      <c r="E127" t="s">
        <v>840</v>
      </c>
      <c r="F127" t="s">
        <v>841</v>
      </c>
      <c r="G127" t="s">
        <v>37</v>
      </c>
      <c r="H127" t="s">
        <v>25</v>
      </c>
      <c r="I127" t="s">
        <v>842</v>
      </c>
      <c r="J127" t="s">
        <v>427</v>
      </c>
      <c r="K127" t="s">
        <v>843</v>
      </c>
      <c r="L127" t="s">
        <v>131</v>
      </c>
      <c r="M127" t="s">
        <v>844</v>
      </c>
      <c r="N127" t="s">
        <v>43</v>
      </c>
      <c r="O127" t="s">
        <v>99</v>
      </c>
      <c r="P127" t="s">
        <v>845</v>
      </c>
      <c r="Q127" s="2">
        <v>37.207999999999998</v>
      </c>
      <c r="R127">
        <v>1</v>
      </c>
      <c r="S127">
        <v>0</v>
      </c>
      <c r="T127">
        <v>-7.4416000000000002</v>
      </c>
    </row>
    <row r="128" spans="1:20" x14ac:dyDescent="0.3">
      <c r="A128" t="s">
        <v>846</v>
      </c>
      <c r="B128" s="1">
        <v>43097</v>
      </c>
      <c r="C128" s="1">
        <v>43102</v>
      </c>
      <c r="D128" t="s">
        <v>21</v>
      </c>
      <c r="E128" t="s">
        <v>847</v>
      </c>
      <c r="F128" t="s">
        <v>848</v>
      </c>
      <c r="G128" t="s">
        <v>37</v>
      </c>
      <c r="H128" t="s">
        <v>25</v>
      </c>
      <c r="I128" t="s">
        <v>112</v>
      </c>
      <c r="J128" t="s">
        <v>39</v>
      </c>
      <c r="K128" t="s">
        <v>849</v>
      </c>
      <c r="L128" t="s">
        <v>41</v>
      </c>
      <c r="M128" t="s">
        <v>850</v>
      </c>
      <c r="N128" t="s">
        <v>43</v>
      </c>
      <c r="O128" t="s">
        <v>99</v>
      </c>
      <c r="P128" t="s">
        <v>851</v>
      </c>
      <c r="Q128" s="2">
        <v>725.84</v>
      </c>
      <c r="R128">
        <v>4</v>
      </c>
      <c r="S128">
        <v>0</v>
      </c>
      <c r="T128">
        <v>210.49359999999999</v>
      </c>
    </row>
    <row r="129" spans="1:20" x14ac:dyDescent="0.3">
      <c r="A129" t="s">
        <v>852</v>
      </c>
      <c r="B129" s="1">
        <v>42215</v>
      </c>
      <c r="C129" s="1">
        <v>42216</v>
      </c>
      <c r="D129" t="s">
        <v>159</v>
      </c>
      <c r="E129" t="s">
        <v>503</v>
      </c>
      <c r="F129" t="s">
        <v>504</v>
      </c>
      <c r="G129" t="s">
        <v>24</v>
      </c>
      <c r="H129" t="s">
        <v>25</v>
      </c>
      <c r="I129" t="s">
        <v>505</v>
      </c>
      <c r="J129" t="s">
        <v>39</v>
      </c>
      <c r="K129" t="s">
        <v>506</v>
      </c>
      <c r="L129" t="s">
        <v>41</v>
      </c>
      <c r="M129" t="s">
        <v>853</v>
      </c>
      <c r="N129" t="s">
        <v>165</v>
      </c>
      <c r="O129" t="s">
        <v>202</v>
      </c>
      <c r="P129" t="s">
        <v>854</v>
      </c>
      <c r="Q129" s="2">
        <v>209.93</v>
      </c>
      <c r="R129">
        <v>7</v>
      </c>
      <c r="S129">
        <v>0</v>
      </c>
      <c r="T129">
        <v>92.369200000000006</v>
      </c>
    </row>
    <row r="130" spans="1:20" x14ac:dyDescent="0.3">
      <c r="A130" t="s">
        <v>855</v>
      </c>
      <c r="B130" s="1">
        <v>42994</v>
      </c>
      <c r="C130" s="1">
        <v>42995</v>
      </c>
      <c r="D130" t="s">
        <v>159</v>
      </c>
      <c r="E130" t="s">
        <v>856</v>
      </c>
      <c r="F130" t="s">
        <v>857</v>
      </c>
      <c r="G130" t="s">
        <v>37</v>
      </c>
      <c r="H130" t="s">
        <v>25</v>
      </c>
      <c r="I130" t="s">
        <v>858</v>
      </c>
      <c r="J130" t="s">
        <v>39</v>
      </c>
      <c r="K130" t="s">
        <v>859</v>
      </c>
      <c r="L130" t="s">
        <v>41</v>
      </c>
      <c r="M130" t="s">
        <v>860</v>
      </c>
      <c r="N130" t="s">
        <v>43</v>
      </c>
      <c r="O130" t="s">
        <v>70</v>
      </c>
      <c r="P130" t="s">
        <v>861</v>
      </c>
      <c r="Q130" s="2">
        <v>8.82</v>
      </c>
      <c r="R130">
        <v>2</v>
      </c>
      <c r="S130">
        <v>0</v>
      </c>
      <c r="T130">
        <v>4.0571999999999999</v>
      </c>
    </row>
    <row r="131" spans="1:20" x14ac:dyDescent="0.3">
      <c r="A131" t="s">
        <v>862</v>
      </c>
      <c r="B131" s="1">
        <v>43021</v>
      </c>
      <c r="C131" s="1">
        <v>43025</v>
      </c>
      <c r="D131" t="s">
        <v>47</v>
      </c>
      <c r="E131" t="s">
        <v>863</v>
      </c>
      <c r="F131" t="s">
        <v>864</v>
      </c>
      <c r="G131" t="s">
        <v>37</v>
      </c>
      <c r="H131" t="s">
        <v>25</v>
      </c>
      <c r="I131" t="s">
        <v>128</v>
      </c>
      <c r="J131" t="s">
        <v>129</v>
      </c>
      <c r="K131" t="s">
        <v>130</v>
      </c>
      <c r="L131" t="s">
        <v>131</v>
      </c>
      <c r="M131" t="s">
        <v>865</v>
      </c>
      <c r="N131" t="s">
        <v>43</v>
      </c>
      <c r="O131" t="s">
        <v>70</v>
      </c>
      <c r="P131" t="s">
        <v>866</v>
      </c>
      <c r="Q131" s="2">
        <v>11.648</v>
      </c>
      <c r="R131">
        <v>2</v>
      </c>
      <c r="S131">
        <v>0</v>
      </c>
      <c r="T131">
        <v>4.0768000000000004</v>
      </c>
    </row>
    <row r="132" spans="1:20" x14ac:dyDescent="0.3">
      <c r="A132" t="s">
        <v>867</v>
      </c>
      <c r="B132" s="1">
        <v>42273</v>
      </c>
      <c r="C132" s="1">
        <v>42275</v>
      </c>
      <c r="D132" t="s">
        <v>21</v>
      </c>
      <c r="E132" t="s">
        <v>444</v>
      </c>
      <c r="F132" t="s">
        <v>445</v>
      </c>
      <c r="G132" t="s">
        <v>24</v>
      </c>
      <c r="H132" t="s">
        <v>25</v>
      </c>
      <c r="I132" t="s">
        <v>446</v>
      </c>
      <c r="J132" t="s">
        <v>216</v>
      </c>
      <c r="K132" t="s">
        <v>447</v>
      </c>
      <c r="L132" t="s">
        <v>131</v>
      </c>
      <c r="M132" t="s">
        <v>868</v>
      </c>
      <c r="N132" t="s">
        <v>43</v>
      </c>
      <c r="O132" t="s">
        <v>79</v>
      </c>
      <c r="P132" t="s">
        <v>869</v>
      </c>
      <c r="Q132" s="2">
        <v>2.08</v>
      </c>
      <c r="R132">
        <v>5</v>
      </c>
      <c r="S132">
        <v>0</v>
      </c>
      <c r="T132">
        <v>-3.4319999999999999</v>
      </c>
    </row>
    <row r="133" spans="1:20" x14ac:dyDescent="0.3">
      <c r="A133" t="s">
        <v>870</v>
      </c>
      <c r="B133" s="1">
        <v>42310</v>
      </c>
      <c r="C133" s="1">
        <v>42314</v>
      </c>
      <c r="D133" t="s">
        <v>47</v>
      </c>
      <c r="E133" t="s">
        <v>871</v>
      </c>
      <c r="F133" t="s">
        <v>872</v>
      </c>
      <c r="G133" t="s">
        <v>24</v>
      </c>
      <c r="H133" t="s">
        <v>25</v>
      </c>
      <c r="I133" t="s">
        <v>38</v>
      </c>
      <c r="J133" t="s">
        <v>39</v>
      </c>
      <c r="K133" t="s">
        <v>247</v>
      </c>
      <c r="L133" t="s">
        <v>41</v>
      </c>
      <c r="M133" t="s">
        <v>873</v>
      </c>
      <c r="N133" t="s">
        <v>31</v>
      </c>
      <c r="O133" t="s">
        <v>54</v>
      </c>
      <c r="P133" t="s">
        <v>874</v>
      </c>
      <c r="Q133" s="2">
        <v>1038.8399999999999</v>
      </c>
      <c r="R133">
        <v>5</v>
      </c>
      <c r="S133">
        <v>0</v>
      </c>
      <c r="T133">
        <v>51.942</v>
      </c>
    </row>
    <row r="134" spans="1:20" x14ac:dyDescent="0.3">
      <c r="A134" t="s">
        <v>875</v>
      </c>
      <c r="B134" s="1">
        <v>42273</v>
      </c>
      <c r="C134" s="1">
        <v>42279</v>
      </c>
      <c r="D134" t="s">
        <v>47</v>
      </c>
      <c r="E134" t="s">
        <v>147</v>
      </c>
      <c r="F134" t="s">
        <v>148</v>
      </c>
      <c r="G134" t="s">
        <v>24</v>
      </c>
      <c r="H134" t="s">
        <v>25</v>
      </c>
      <c r="I134" t="s">
        <v>128</v>
      </c>
      <c r="J134" t="s">
        <v>129</v>
      </c>
      <c r="K134" t="s">
        <v>130</v>
      </c>
      <c r="L134" t="s">
        <v>131</v>
      </c>
      <c r="M134" t="s">
        <v>876</v>
      </c>
      <c r="N134" t="s">
        <v>43</v>
      </c>
      <c r="O134" t="s">
        <v>70</v>
      </c>
      <c r="P134" t="s">
        <v>157</v>
      </c>
      <c r="Q134" s="2">
        <v>141.76</v>
      </c>
      <c r="R134">
        <v>5</v>
      </c>
      <c r="S134">
        <v>0</v>
      </c>
      <c r="T134">
        <v>47.844000000000001</v>
      </c>
    </row>
    <row r="135" spans="1:20" x14ac:dyDescent="0.3">
      <c r="A135" t="s">
        <v>877</v>
      </c>
      <c r="B135" s="1">
        <v>42722</v>
      </c>
      <c r="C135" s="1">
        <v>42724</v>
      </c>
      <c r="D135" t="s">
        <v>21</v>
      </c>
      <c r="E135" t="s">
        <v>878</v>
      </c>
      <c r="F135" t="s">
        <v>879</v>
      </c>
      <c r="G135" t="s">
        <v>37</v>
      </c>
      <c r="H135" t="s">
        <v>25</v>
      </c>
      <c r="I135" t="s">
        <v>880</v>
      </c>
      <c r="J135" t="s">
        <v>51</v>
      </c>
      <c r="K135" t="s">
        <v>881</v>
      </c>
      <c r="L135" t="s">
        <v>29</v>
      </c>
      <c r="M135" t="s">
        <v>882</v>
      </c>
      <c r="N135" t="s">
        <v>43</v>
      </c>
      <c r="O135" t="s">
        <v>79</v>
      </c>
      <c r="P135" t="s">
        <v>883</v>
      </c>
      <c r="Q135" s="2">
        <v>254.05799999999999</v>
      </c>
      <c r="R135">
        <v>7</v>
      </c>
      <c r="S135">
        <v>0</v>
      </c>
      <c r="T135">
        <v>-169.37200000000001</v>
      </c>
    </row>
    <row r="136" spans="1:20" x14ac:dyDescent="0.3">
      <c r="A136" t="s">
        <v>884</v>
      </c>
      <c r="B136" s="1">
        <v>42694</v>
      </c>
      <c r="C136" s="1">
        <v>42698</v>
      </c>
      <c r="D136" t="s">
        <v>21</v>
      </c>
      <c r="E136" t="s">
        <v>885</v>
      </c>
      <c r="F136" t="s">
        <v>886</v>
      </c>
      <c r="G136" t="s">
        <v>84</v>
      </c>
      <c r="H136" t="s">
        <v>25</v>
      </c>
      <c r="I136" t="s">
        <v>426</v>
      </c>
      <c r="J136" t="s">
        <v>427</v>
      </c>
      <c r="K136" t="s">
        <v>428</v>
      </c>
      <c r="L136" t="s">
        <v>131</v>
      </c>
      <c r="M136" t="s">
        <v>887</v>
      </c>
      <c r="N136" t="s">
        <v>43</v>
      </c>
      <c r="O136" t="s">
        <v>235</v>
      </c>
      <c r="P136" t="s">
        <v>888</v>
      </c>
      <c r="Q136" s="2">
        <v>19.096</v>
      </c>
      <c r="R136">
        <v>7</v>
      </c>
      <c r="S136">
        <v>0</v>
      </c>
      <c r="T136">
        <v>6.6836000000000002</v>
      </c>
    </row>
    <row r="137" spans="1:20" x14ac:dyDescent="0.3">
      <c r="A137" t="s">
        <v>889</v>
      </c>
      <c r="B137" s="1">
        <v>41999</v>
      </c>
      <c r="C137" s="1">
        <v>42001</v>
      </c>
      <c r="D137" t="s">
        <v>159</v>
      </c>
      <c r="E137" t="s">
        <v>890</v>
      </c>
      <c r="F137" t="s">
        <v>891</v>
      </c>
      <c r="G137" t="s">
        <v>37</v>
      </c>
      <c r="H137" t="s">
        <v>25</v>
      </c>
      <c r="I137" t="s">
        <v>892</v>
      </c>
      <c r="J137" t="s">
        <v>391</v>
      </c>
      <c r="K137" t="s">
        <v>893</v>
      </c>
      <c r="L137" t="s">
        <v>41</v>
      </c>
      <c r="M137" t="s">
        <v>894</v>
      </c>
      <c r="N137" t="s">
        <v>31</v>
      </c>
      <c r="O137" t="s">
        <v>61</v>
      </c>
      <c r="P137" t="s">
        <v>895</v>
      </c>
      <c r="Q137" s="2">
        <v>300.416</v>
      </c>
      <c r="R137">
        <v>8</v>
      </c>
      <c r="S137">
        <v>0</v>
      </c>
      <c r="T137">
        <v>78.859200000000001</v>
      </c>
    </row>
    <row r="138" spans="1:20" x14ac:dyDescent="0.3">
      <c r="A138" t="s">
        <v>896</v>
      </c>
      <c r="B138" s="1">
        <v>42671</v>
      </c>
      <c r="C138" s="1">
        <v>42677</v>
      </c>
      <c r="D138" t="s">
        <v>47</v>
      </c>
      <c r="E138" t="s">
        <v>485</v>
      </c>
      <c r="F138" t="s">
        <v>486</v>
      </c>
      <c r="G138" t="s">
        <v>37</v>
      </c>
      <c r="H138" t="s">
        <v>25</v>
      </c>
      <c r="I138" t="s">
        <v>128</v>
      </c>
      <c r="J138" t="s">
        <v>129</v>
      </c>
      <c r="K138" t="s">
        <v>130</v>
      </c>
      <c r="L138" t="s">
        <v>131</v>
      </c>
      <c r="M138" t="s">
        <v>897</v>
      </c>
      <c r="N138" t="s">
        <v>43</v>
      </c>
      <c r="O138" t="s">
        <v>70</v>
      </c>
      <c r="P138" t="s">
        <v>898</v>
      </c>
      <c r="Q138" s="2">
        <v>32.4</v>
      </c>
      <c r="R138">
        <v>5</v>
      </c>
      <c r="S138">
        <v>0</v>
      </c>
      <c r="T138">
        <v>15.552</v>
      </c>
    </row>
    <row r="139" spans="1:20" x14ac:dyDescent="0.3">
      <c r="A139" t="s">
        <v>899</v>
      </c>
      <c r="B139" s="1">
        <v>43058</v>
      </c>
      <c r="C139" s="1">
        <v>43062</v>
      </c>
      <c r="D139" t="s">
        <v>47</v>
      </c>
      <c r="E139" t="s">
        <v>730</v>
      </c>
      <c r="F139" t="s">
        <v>731</v>
      </c>
      <c r="G139" t="s">
        <v>24</v>
      </c>
      <c r="H139" t="s">
        <v>25</v>
      </c>
      <c r="I139" t="s">
        <v>38</v>
      </c>
      <c r="J139" t="s">
        <v>39</v>
      </c>
      <c r="K139" t="s">
        <v>59</v>
      </c>
      <c r="L139" t="s">
        <v>41</v>
      </c>
      <c r="M139" t="s">
        <v>900</v>
      </c>
      <c r="N139" t="s">
        <v>31</v>
      </c>
      <c r="O139" t="s">
        <v>54</v>
      </c>
      <c r="P139" t="s">
        <v>901</v>
      </c>
      <c r="Q139" s="2">
        <v>219.07499999999999</v>
      </c>
      <c r="R139">
        <v>3</v>
      </c>
      <c r="S139">
        <v>0</v>
      </c>
      <c r="T139">
        <v>-131.44499999999999</v>
      </c>
    </row>
    <row r="140" spans="1:20" x14ac:dyDescent="0.3">
      <c r="A140" t="s">
        <v>902</v>
      </c>
      <c r="B140" s="1">
        <v>42128</v>
      </c>
      <c r="C140" s="1">
        <v>42133</v>
      </c>
      <c r="D140" t="s">
        <v>21</v>
      </c>
      <c r="E140" t="s">
        <v>903</v>
      </c>
      <c r="F140" t="s">
        <v>904</v>
      </c>
      <c r="G140" t="s">
        <v>37</v>
      </c>
      <c r="H140" t="s">
        <v>25</v>
      </c>
      <c r="I140" t="s">
        <v>231</v>
      </c>
      <c r="J140" t="s">
        <v>232</v>
      </c>
      <c r="K140" t="s">
        <v>233</v>
      </c>
      <c r="L140" t="s">
        <v>131</v>
      </c>
      <c r="M140" t="s">
        <v>905</v>
      </c>
      <c r="N140" t="s">
        <v>31</v>
      </c>
      <c r="O140" t="s">
        <v>61</v>
      </c>
      <c r="P140" t="s">
        <v>906</v>
      </c>
      <c r="Q140" s="2">
        <v>26.8</v>
      </c>
      <c r="R140">
        <v>2</v>
      </c>
      <c r="S140">
        <v>0</v>
      </c>
      <c r="T140">
        <v>12.864000000000001</v>
      </c>
    </row>
    <row r="141" spans="1:20" x14ac:dyDescent="0.3">
      <c r="A141" t="s">
        <v>907</v>
      </c>
      <c r="B141" s="1">
        <v>42003</v>
      </c>
      <c r="C141" s="1">
        <v>42008</v>
      </c>
      <c r="D141" t="s">
        <v>47</v>
      </c>
      <c r="E141" t="s">
        <v>291</v>
      </c>
      <c r="F141" t="s">
        <v>292</v>
      </c>
      <c r="G141" t="s">
        <v>37</v>
      </c>
      <c r="H141" t="s">
        <v>25</v>
      </c>
      <c r="I141" t="s">
        <v>154</v>
      </c>
      <c r="J141" t="s">
        <v>86</v>
      </c>
      <c r="K141" t="s">
        <v>171</v>
      </c>
      <c r="L141" t="s">
        <v>88</v>
      </c>
      <c r="M141" t="s">
        <v>908</v>
      </c>
      <c r="N141" t="s">
        <v>43</v>
      </c>
      <c r="O141" t="s">
        <v>115</v>
      </c>
      <c r="P141" t="s">
        <v>909</v>
      </c>
      <c r="Q141" s="2">
        <v>9.84</v>
      </c>
      <c r="R141">
        <v>3</v>
      </c>
      <c r="S141">
        <v>0</v>
      </c>
      <c r="T141">
        <v>2.8536000000000001</v>
      </c>
    </row>
    <row r="142" spans="1:20" x14ac:dyDescent="0.3">
      <c r="A142" t="s">
        <v>910</v>
      </c>
      <c r="B142" s="1">
        <v>41791</v>
      </c>
      <c r="C142" s="1">
        <v>41796</v>
      </c>
      <c r="D142" t="s">
        <v>47</v>
      </c>
      <c r="E142" t="s">
        <v>911</v>
      </c>
      <c r="F142" t="s">
        <v>912</v>
      </c>
      <c r="G142" t="s">
        <v>84</v>
      </c>
      <c r="H142" t="s">
        <v>25</v>
      </c>
      <c r="I142" t="s">
        <v>913</v>
      </c>
      <c r="J142" t="s">
        <v>666</v>
      </c>
      <c r="K142" t="s">
        <v>914</v>
      </c>
      <c r="L142" t="s">
        <v>131</v>
      </c>
      <c r="M142" t="s">
        <v>915</v>
      </c>
      <c r="N142" t="s">
        <v>43</v>
      </c>
      <c r="O142" t="s">
        <v>79</v>
      </c>
      <c r="P142" t="s">
        <v>916</v>
      </c>
      <c r="Q142" s="2">
        <v>45.48</v>
      </c>
      <c r="R142">
        <v>3</v>
      </c>
      <c r="S142">
        <v>0</v>
      </c>
      <c r="T142">
        <v>20.9208</v>
      </c>
    </row>
    <row r="143" spans="1:20" x14ac:dyDescent="0.3">
      <c r="A143" t="s">
        <v>917</v>
      </c>
      <c r="B143" s="1">
        <v>42840</v>
      </c>
      <c r="C143" s="1">
        <v>42842</v>
      </c>
      <c r="D143" t="s">
        <v>159</v>
      </c>
      <c r="E143" t="s">
        <v>918</v>
      </c>
      <c r="F143" t="s">
        <v>919</v>
      </c>
      <c r="G143" t="s">
        <v>24</v>
      </c>
      <c r="H143" t="s">
        <v>25</v>
      </c>
      <c r="I143" t="s">
        <v>920</v>
      </c>
      <c r="J143" t="s">
        <v>269</v>
      </c>
      <c r="K143" t="s">
        <v>921</v>
      </c>
      <c r="L143" t="s">
        <v>29</v>
      </c>
      <c r="M143" t="s">
        <v>922</v>
      </c>
      <c r="N143" t="s">
        <v>43</v>
      </c>
      <c r="O143" t="s">
        <v>115</v>
      </c>
      <c r="P143" t="s">
        <v>923</v>
      </c>
      <c r="Q143" s="2">
        <v>4.8899999999999997</v>
      </c>
      <c r="R143">
        <v>1</v>
      </c>
      <c r="S143">
        <v>0</v>
      </c>
      <c r="T143">
        <v>2.0049000000000001</v>
      </c>
    </row>
    <row r="144" spans="1:20" x14ac:dyDescent="0.3">
      <c r="A144" t="s">
        <v>924</v>
      </c>
      <c r="B144" s="1">
        <v>42625</v>
      </c>
      <c r="C144" s="1">
        <v>42627</v>
      </c>
      <c r="D144" t="s">
        <v>21</v>
      </c>
      <c r="E144" t="s">
        <v>925</v>
      </c>
      <c r="F144" t="s">
        <v>926</v>
      </c>
      <c r="G144" t="s">
        <v>37</v>
      </c>
      <c r="H144" t="s">
        <v>25</v>
      </c>
      <c r="I144" t="s">
        <v>927</v>
      </c>
      <c r="J144" t="s">
        <v>391</v>
      </c>
      <c r="K144" t="s">
        <v>928</v>
      </c>
      <c r="L144" t="s">
        <v>41</v>
      </c>
      <c r="M144" t="s">
        <v>929</v>
      </c>
      <c r="N144" t="s">
        <v>31</v>
      </c>
      <c r="O144" t="s">
        <v>61</v>
      </c>
      <c r="P144" t="s">
        <v>930</v>
      </c>
      <c r="Q144" s="2">
        <v>15.135999999999999</v>
      </c>
      <c r="R144">
        <v>4</v>
      </c>
      <c r="S144">
        <v>0</v>
      </c>
      <c r="T144">
        <v>3.5948000000000002</v>
      </c>
    </row>
    <row r="145" spans="1:20" x14ac:dyDescent="0.3">
      <c r="A145" t="s">
        <v>931</v>
      </c>
      <c r="B145" s="1">
        <v>41909</v>
      </c>
      <c r="C145" s="1">
        <v>41915</v>
      </c>
      <c r="D145" t="s">
        <v>47</v>
      </c>
      <c r="E145" t="s">
        <v>932</v>
      </c>
      <c r="F145" t="s">
        <v>933</v>
      </c>
      <c r="G145" t="s">
        <v>37</v>
      </c>
      <c r="H145" t="s">
        <v>25</v>
      </c>
      <c r="I145" t="s">
        <v>934</v>
      </c>
      <c r="J145" t="s">
        <v>666</v>
      </c>
      <c r="K145" t="s">
        <v>935</v>
      </c>
      <c r="L145" t="s">
        <v>131</v>
      </c>
      <c r="M145" t="s">
        <v>936</v>
      </c>
      <c r="N145" t="s">
        <v>31</v>
      </c>
      <c r="O145" t="s">
        <v>61</v>
      </c>
      <c r="P145" t="s">
        <v>937</v>
      </c>
      <c r="Q145" s="2">
        <v>87.54</v>
      </c>
      <c r="R145">
        <v>3</v>
      </c>
      <c r="S145">
        <v>0</v>
      </c>
      <c r="T145">
        <v>37.642200000000003</v>
      </c>
    </row>
    <row r="146" spans="1:20" x14ac:dyDescent="0.3">
      <c r="A146" t="s">
        <v>938</v>
      </c>
      <c r="B146" s="1">
        <v>41860</v>
      </c>
      <c r="C146" s="1">
        <v>41867</v>
      </c>
      <c r="D146" t="s">
        <v>47</v>
      </c>
      <c r="E146" t="s">
        <v>939</v>
      </c>
      <c r="F146" t="s">
        <v>940</v>
      </c>
      <c r="G146" t="s">
        <v>37</v>
      </c>
      <c r="H146" t="s">
        <v>25</v>
      </c>
      <c r="I146" t="s">
        <v>941</v>
      </c>
      <c r="J146" t="s">
        <v>51</v>
      </c>
      <c r="K146" t="s">
        <v>942</v>
      </c>
      <c r="L146" t="s">
        <v>29</v>
      </c>
      <c r="M146" t="s">
        <v>943</v>
      </c>
      <c r="N146" t="s">
        <v>165</v>
      </c>
      <c r="O146" t="s">
        <v>166</v>
      </c>
      <c r="P146" t="s">
        <v>944</v>
      </c>
      <c r="Q146" s="2">
        <v>178.38399999999999</v>
      </c>
      <c r="R146">
        <v>2</v>
      </c>
      <c r="S146">
        <v>0</v>
      </c>
      <c r="T146">
        <v>22.297999999999998</v>
      </c>
    </row>
    <row r="147" spans="1:20" x14ac:dyDescent="0.3">
      <c r="A147" t="s">
        <v>945</v>
      </c>
      <c r="B147" s="1">
        <v>42001</v>
      </c>
      <c r="C147" s="1">
        <v>42003</v>
      </c>
      <c r="D147" t="s">
        <v>159</v>
      </c>
      <c r="E147" t="s">
        <v>946</v>
      </c>
      <c r="F147" t="s">
        <v>947</v>
      </c>
      <c r="G147" t="s">
        <v>37</v>
      </c>
      <c r="H147" t="s">
        <v>25</v>
      </c>
      <c r="I147" t="s">
        <v>128</v>
      </c>
      <c r="J147" t="s">
        <v>129</v>
      </c>
      <c r="K147" t="s">
        <v>948</v>
      </c>
      <c r="L147" t="s">
        <v>131</v>
      </c>
      <c r="M147" t="s">
        <v>949</v>
      </c>
      <c r="N147" t="s">
        <v>43</v>
      </c>
      <c r="O147" t="s">
        <v>115</v>
      </c>
      <c r="P147" t="s">
        <v>950</v>
      </c>
      <c r="Q147" s="2">
        <v>99.135999999999996</v>
      </c>
      <c r="R147">
        <v>4</v>
      </c>
      <c r="S147">
        <v>0</v>
      </c>
      <c r="T147">
        <v>8.6744000000000003</v>
      </c>
    </row>
    <row r="148" spans="1:20" x14ac:dyDescent="0.3">
      <c r="A148" t="s">
        <v>951</v>
      </c>
      <c r="B148" s="1">
        <v>41947</v>
      </c>
      <c r="C148" s="1">
        <v>41952</v>
      </c>
      <c r="D148" t="s">
        <v>47</v>
      </c>
      <c r="E148" t="s">
        <v>952</v>
      </c>
      <c r="F148" t="s">
        <v>953</v>
      </c>
      <c r="G148" t="s">
        <v>84</v>
      </c>
      <c r="H148" t="s">
        <v>25</v>
      </c>
      <c r="I148" t="s">
        <v>231</v>
      </c>
      <c r="J148" t="s">
        <v>232</v>
      </c>
      <c r="K148" t="s">
        <v>233</v>
      </c>
      <c r="L148" t="s">
        <v>131</v>
      </c>
      <c r="M148" t="s">
        <v>954</v>
      </c>
      <c r="N148" t="s">
        <v>31</v>
      </c>
      <c r="O148" t="s">
        <v>133</v>
      </c>
      <c r="P148" t="s">
        <v>955</v>
      </c>
      <c r="Q148" s="2">
        <v>135.88200000000001</v>
      </c>
      <c r="R148">
        <v>1</v>
      </c>
      <c r="S148">
        <v>0</v>
      </c>
      <c r="T148">
        <v>24.1568</v>
      </c>
    </row>
    <row r="149" spans="1:20" x14ac:dyDescent="0.3">
      <c r="A149" t="s">
        <v>956</v>
      </c>
      <c r="B149" s="1">
        <v>41901</v>
      </c>
      <c r="C149" s="1">
        <v>41906</v>
      </c>
      <c r="D149" t="s">
        <v>47</v>
      </c>
      <c r="E149" t="s">
        <v>957</v>
      </c>
      <c r="F149" t="s">
        <v>958</v>
      </c>
      <c r="G149" t="s">
        <v>37</v>
      </c>
      <c r="H149" t="s">
        <v>25</v>
      </c>
      <c r="I149" t="s">
        <v>959</v>
      </c>
      <c r="J149" t="s">
        <v>39</v>
      </c>
      <c r="K149" t="s">
        <v>960</v>
      </c>
      <c r="L149" t="s">
        <v>41</v>
      </c>
      <c r="M149" t="s">
        <v>961</v>
      </c>
      <c r="N149" t="s">
        <v>43</v>
      </c>
      <c r="O149" t="s">
        <v>235</v>
      </c>
      <c r="P149" t="s">
        <v>962</v>
      </c>
      <c r="Q149" s="2">
        <v>7.16</v>
      </c>
      <c r="R149">
        <v>2</v>
      </c>
      <c r="S149">
        <v>0</v>
      </c>
      <c r="T149">
        <v>3.58</v>
      </c>
    </row>
    <row r="150" spans="1:20" x14ac:dyDescent="0.3">
      <c r="A150" t="s">
        <v>963</v>
      </c>
      <c r="B150" s="1">
        <v>42483</v>
      </c>
      <c r="C150" s="1">
        <v>42487</v>
      </c>
      <c r="D150" t="s">
        <v>47</v>
      </c>
      <c r="E150" t="s">
        <v>964</v>
      </c>
      <c r="F150" t="s">
        <v>965</v>
      </c>
      <c r="G150" t="s">
        <v>37</v>
      </c>
      <c r="H150" t="s">
        <v>25</v>
      </c>
      <c r="I150" t="s">
        <v>966</v>
      </c>
      <c r="J150" t="s">
        <v>39</v>
      </c>
      <c r="K150" t="s">
        <v>967</v>
      </c>
      <c r="L150" t="s">
        <v>41</v>
      </c>
      <c r="M150" t="s">
        <v>968</v>
      </c>
      <c r="N150" t="s">
        <v>43</v>
      </c>
      <c r="O150" t="s">
        <v>79</v>
      </c>
      <c r="P150" t="s">
        <v>969</v>
      </c>
      <c r="Q150" s="2">
        <v>251.52</v>
      </c>
      <c r="R150">
        <v>6</v>
      </c>
      <c r="S150">
        <v>0</v>
      </c>
      <c r="T150">
        <v>81.744</v>
      </c>
    </row>
    <row r="151" spans="1:20" x14ac:dyDescent="0.3">
      <c r="A151" t="s">
        <v>970</v>
      </c>
      <c r="B151" s="1">
        <v>43042</v>
      </c>
      <c r="C151" s="1">
        <v>43044</v>
      </c>
      <c r="D151" t="s">
        <v>21</v>
      </c>
      <c r="E151" t="s">
        <v>971</v>
      </c>
      <c r="F151" t="s">
        <v>972</v>
      </c>
      <c r="G151" t="s">
        <v>37</v>
      </c>
      <c r="H151" t="s">
        <v>25</v>
      </c>
      <c r="I151" t="s">
        <v>973</v>
      </c>
      <c r="J151" t="s">
        <v>286</v>
      </c>
      <c r="K151" t="s">
        <v>974</v>
      </c>
      <c r="L151" t="s">
        <v>29</v>
      </c>
      <c r="M151" t="s">
        <v>975</v>
      </c>
      <c r="N151" t="s">
        <v>31</v>
      </c>
      <c r="O151" t="s">
        <v>61</v>
      </c>
      <c r="P151" t="s">
        <v>976</v>
      </c>
      <c r="Q151" s="2">
        <v>15.992000000000001</v>
      </c>
      <c r="R151">
        <v>1</v>
      </c>
      <c r="S151">
        <v>0</v>
      </c>
      <c r="T151">
        <v>0.99950000000000006</v>
      </c>
    </row>
    <row r="152" spans="1:20" x14ac:dyDescent="0.3">
      <c r="A152" t="s">
        <v>977</v>
      </c>
      <c r="B152" s="1">
        <v>42612</v>
      </c>
      <c r="C152" s="1">
        <v>42614</v>
      </c>
      <c r="D152" t="s">
        <v>159</v>
      </c>
      <c r="E152" t="s">
        <v>978</v>
      </c>
      <c r="F152" t="s">
        <v>979</v>
      </c>
      <c r="G152" t="s">
        <v>24</v>
      </c>
      <c r="H152" t="s">
        <v>25</v>
      </c>
      <c r="I152" t="s">
        <v>128</v>
      </c>
      <c r="J152" t="s">
        <v>129</v>
      </c>
      <c r="K152" t="s">
        <v>948</v>
      </c>
      <c r="L152" t="s">
        <v>131</v>
      </c>
      <c r="M152" t="s">
        <v>980</v>
      </c>
      <c r="N152" t="s">
        <v>165</v>
      </c>
      <c r="O152" t="s">
        <v>166</v>
      </c>
      <c r="P152" t="s">
        <v>981</v>
      </c>
      <c r="Q152" s="2">
        <v>290.89800000000002</v>
      </c>
      <c r="R152">
        <v>3</v>
      </c>
      <c r="S152">
        <v>0</v>
      </c>
      <c r="T152">
        <v>-67.876199999999997</v>
      </c>
    </row>
    <row r="153" spans="1:20" x14ac:dyDescent="0.3">
      <c r="A153" t="s">
        <v>982</v>
      </c>
      <c r="B153" s="1">
        <v>42485</v>
      </c>
      <c r="C153" s="1">
        <v>42489</v>
      </c>
      <c r="D153" t="s">
        <v>21</v>
      </c>
      <c r="E153" t="s">
        <v>983</v>
      </c>
      <c r="F153" t="s">
        <v>984</v>
      </c>
      <c r="G153" t="s">
        <v>24</v>
      </c>
      <c r="H153" t="s">
        <v>25</v>
      </c>
      <c r="I153" t="s">
        <v>128</v>
      </c>
      <c r="J153" t="s">
        <v>129</v>
      </c>
      <c r="K153" t="s">
        <v>562</v>
      </c>
      <c r="L153" t="s">
        <v>131</v>
      </c>
      <c r="M153" t="s">
        <v>985</v>
      </c>
      <c r="N153" t="s">
        <v>165</v>
      </c>
      <c r="O153" t="s">
        <v>166</v>
      </c>
      <c r="P153" t="s">
        <v>986</v>
      </c>
      <c r="Q153" s="2">
        <v>82.8</v>
      </c>
      <c r="R153">
        <v>2</v>
      </c>
      <c r="S153">
        <v>0</v>
      </c>
      <c r="T153">
        <v>-20.7</v>
      </c>
    </row>
    <row r="154" spans="1:20" x14ac:dyDescent="0.3">
      <c r="A154" t="s">
        <v>987</v>
      </c>
      <c r="B154" s="1">
        <v>42248</v>
      </c>
      <c r="C154" s="1">
        <v>42251</v>
      </c>
      <c r="D154" t="s">
        <v>21</v>
      </c>
      <c r="E154" t="s">
        <v>988</v>
      </c>
      <c r="F154" t="s">
        <v>989</v>
      </c>
      <c r="G154" t="s">
        <v>24</v>
      </c>
      <c r="H154" t="s">
        <v>25</v>
      </c>
      <c r="I154" t="s">
        <v>38</v>
      </c>
      <c r="J154" t="s">
        <v>39</v>
      </c>
      <c r="K154" t="s">
        <v>556</v>
      </c>
      <c r="L154" t="s">
        <v>41</v>
      </c>
      <c r="M154" t="s">
        <v>990</v>
      </c>
      <c r="N154" t="s">
        <v>43</v>
      </c>
      <c r="O154" t="s">
        <v>79</v>
      </c>
      <c r="P154" t="s">
        <v>991</v>
      </c>
      <c r="Q154" s="2">
        <v>4.7519999999999998</v>
      </c>
      <c r="R154">
        <v>1</v>
      </c>
      <c r="S154">
        <v>0</v>
      </c>
      <c r="T154">
        <v>1.6037999999999999</v>
      </c>
    </row>
    <row r="155" spans="1:20" x14ac:dyDescent="0.3">
      <c r="A155" t="s">
        <v>992</v>
      </c>
      <c r="B155" s="1">
        <v>41832</v>
      </c>
      <c r="C155" s="1">
        <v>41837</v>
      </c>
      <c r="D155" t="s">
        <v>47</v>
      </c>
      <c r="E155" t="s">
        <v>993</v>
      </c>
      <c r="F155" t="s">
        <v>994</v>
      </c>
      <c r="G155" t="s">
        <v>37</v>
      </c>
      <c r="H155" t="s">
        <v>25</v>
      </c>
      <c r="I155" t="s">
        <v>112</v>
      </c>
      <c r="J155" t="s">
        <v>39</v>
      </c>
      <c r="K155" t="s">
        <v>309</v>
      </c>
      <c r="L155" t="s">
        <v>41</v>
      </c>
      <c r="M155" t="s">
        <v>995</v>
      </c>
      <c r="N155" t="s">
        <v>43</v>
      </c>
      <c r="O155" t="s">
        <v>79</v>
      </c>
      <c r="P155" t="s">
        <v>996</v>
      </c>
      <c r="Q155" s="2">
        <v>7.7119999999999997</v>
      </c>
      <c r="R155">
        <v>2</v>
      </c>
      <c r="S155">
        <v>0</v>
      </c>
      <c r="T155">
        <v>2.7955999999999999</v>
      </c>
    </row>
    <row r="156" spans="1:20" x14ac:dyDescent="0.3">
      <c r="A156" t="s">
        <v>997</v>
      </c>
      <c r="B156" s="1">
        <v>42177</v>
      </c>
      <c r="C156" s="1">
        <v>42181</v>
      </c>
      <c r="D156" t="s">
        <v>21</v>
      </c>
      <c r="E156" t="s">
        <v>769</v>
      </c>
      <c r="F156" t="s">
        <v>770</v>
      </c>
      <c r="G156" t="s">
        <v>24</v>
      </c>
      <c r="H156" t="s">
        <v>25</v>
      </c>
      <c r="I156" t="s">
        <v>253</v>
      </c>
      <c r="J156" t="s">
        <v>179</v>
      </c>
      <c r="K156" t="s">
        <v>254</v>
      </c>
      <c r="L156" t="s">
        <v>88</v>
      </c>
      <c r="M156" t="s">
        <v>998</v>
      </c>
      <c r="N156" t="s">
        <v>43</v>
      </c>
      <c r="O156" t="s">
        <v>235</v>
      </c>
      <c r="P156" t="s">
        <v>999</v>
      </c>
      <c r="Q156" s="2">
        <v>4.96</v>
      </c>
      <c r="R156">
        <v>4</v>
      </c>
      <c r="S156">
        <v>0</v>
      </c>
      <c r="T156">
        <v>2.3311999999999999</v>
      </c>
    </row>
    <row r="157" spans="1:20" x14ac:dyDescent="0.3">
      <c r="A157" t="s">
        <v>1000</v>
      </c>
      <c r="B157" s="1">
        <v>41742</v>
      </c>
      <c r="C157" s="1">
        <v>41746</v>
      </c>
      <c r="D157" t="s">
        <v>21</v>
      </c>
      <c r="E157" t="s">
        <v>485</v>
      </c>
      <c r="F157" t="s">
        <v>486</v>
      </c>
      <c r="G157" t="s">
        <v>37</v>
      </c>
      <c r="H157" t="s">
        <v>25</v>
      </c>
      <c r="I157" t="s">
        <v>128</v>
      </c>
      <c r="J157" t="s">
        <v>129</v>
      </c>
      <c r="K157" t="s">
        <v>130</v>
      </c>
      <c r="L157" t="s">
        <v>131</v>
      </c>
      <c r="M157" t="s">
        <v>1001</v>
      </c>
      <c r="N157" t="s">
        <v>43</v>
      </c>
      <c r="O157" t="s">
        <v>115</v>
      </c>
      <c r="P157" t="s">
        <v>1002</v>
      </c>
      <c r="Q157" s="2">
        <v>17.856000000000002</v>
      </c>
      <c r="R157">
        <v>4</v>
      </c>
      <c r="S157">
        <v>0</v>
      </c>
      <c r="T157">
        <v>1.1160000000000001</v>
      </c>
    </row>
    <row r="158" spans="1:20" x14ac:dyDescent="0.3">
      <c r="A158" t="s">
        <v>1003</v>
      </c>
      <c r="B158" s="1">
        <v>42358</v>
      </c>
      <c r="C158" s="1">
        <v>42362</v>
      </c>
      <c r="D158" t="s">
        <v>47</v>
      </c>
      <c r="E158" t="s">
        <v>586</v>
      </c>
      <c r="F158" t="s">
        <v>587</v>
      </c>
      <c r="G158" t="s">
        <v>24</v>
      </c>
      <c r="H158" t="s">
        <v>25</v>
      </c>
      <c r="I158" t="s">
        <v>38</v>
      </c>
      <c r="J158" t="s">
        <v>39</v>
      </c>
      <c r="K158" t="s">
        <v>247</v>
      </c>
      <c r="L158" t="s">
        <v>41</v>
      </c>
      <c r="M158" t="s">
        <v>107</v>
      </c>
      <c r="N158" t="s">
        <v>43</v>
      </c>
      <c r="O158" t="s">
        <v>99</v>
      </c>
      <c r="P158" t="s">
        <v>108</v>
      </c>
      <c r="Q158" s="2">
        <v>88.8</v>
      </c>
      <c r="R158">
        <v>4</v>
      </c>
      <c r="S158">
        <v>0</v>
      </c>
      <c r="T158">
        <v>-2.2200000000000002</v>
      </c>
    </row>
    <row r="159" spans="1:20" x14ac:dyDescent="0.3">
      <c r="A159" t="s">
        <v>1004</v>
      </c>
      <c r="B159" s="1">
        <v>42901</v>
      </c>
      <c r="C159" s="1">
        <v>42905</v>
      </c>
      <c r="D159" t="s">
        <v>47</v>
      </c>
      <c r="E159" t="s">
        <v>1005</v>
      </c>
      <c r="F159" t="s">
        <v>1006</v>
      </c>
      <c r="G159" t="s">
        <v>24</v>
      </c>
      <c r="H159" t="s">
        <v>25</v>
      </c>
      <c r="I159" t="s">
        <v>112</v>
      </c>
      <c r="J159" t="s">
        <v>39</v>
      </c>
      <c r="K159" t="s">
        <v>309</v>
      </c>
      <c r="L159" t="s">
        <v>41</v>
      </c>
      <c r="M159" t="s">
        <v>475</v>
      </c>
      <c r="N159" t="s">
        <v>165</v>
      </c>
      <c r="O159" t="s">
        <v>166</v>
      </c>
      <c r="P159" t="s">
        <v>476</v>
      </c>
      <c r="Q159" s="2">
        <v>47.975999999999999</v>
      </c>
      <c r="R159">
        <v>3</v>
      </c>
      <c r="S159">
        <v>0</v>
      </c>
      <c r="T159">
        <v>4.7976000000000001</v>
      </c>
    </row>
    <row r="160" spans="1:20" x14ac:dyDescent="0.3">
      <c r="A160" t="s">
        <v>1007</v>
      </c>
      <c r="B160" s="1">
        <v>42924</v>
      </c>
      <c r="C160" s="1">
        <v>42928</v>
      </c>
      <c r="D160" t="s">
        <v>47</v>
      </c>
      <c r="E160" t="s">
        <v>1008</v>
      </c>
      <c r="F160" t="s">
        <v>1009</v>
      </c>
      <c r="G160" t="s">
        <v>24</v>
      </c>
      <c r="H160" t="s">
        <v>25</v>
      </c>
      <c r="I160" t="s">
        <v>1010</v>
      </c>
      <c r="J160" t="s">
        <v>1011</v>
      </c>
      <c r="K160" t="s">
        <v>1012</v>
      </c>
      <c r="L160" t="s">
        <v>131</v>
      </c>
      <c r="M160" t="s">
        <v>1013</v>
      </c>
      <c r="N160" t="s">
        <v>43</v>
      </c>
      <c r="O160" t="s">
        <v>115</v>
      </c>
      <c r="P160" t="s">
        <v>1014</v>
      </c>
      <c r="Q160" s="2">
        <v>7.56</v>
      </c>
      <c r="R160">
        <v>3</v>
      </c>
      <c r="S160">
        <v>0</v>
      </c>
      <c r="T160">
        <v>3.0996000000000001</v>
      </c>
    </row>
    <row r="161" spans="1:20" x14ac:dyDescent="0.3">
      <c r="A161" t="s">
        <v>1015</v>
      </c>
      <c r="B161" s="1">
        <v>42614</v>
      </c>
      <c r="C161" s="1">
        <v>42616</v>
      </c>
      <c r="D161" t="s">
        <v>159</v>
      </c>
      <c r="E161" t="s">
        <v>1016</v>
      </c>
      <c r="F161" t="s">
        <v>1017</v>
      </c>
      <c r="G161" t="s">
        <v>84</v>
      </c>
      <c r="H161" t="s">
        <v>25</v>
      </c>
      <c r="I161" t="s">
        <v>231</v>
      </c>
      <c r="J161" t="s">
        <v>232</v>
      </c>
      <c r="K161" t="s">
        <v>276</v>
      </c>
      <c r="L161" t="s">
        <v>131</v>
      </c>
      <c r="M161" t="s">
        <v>803</v>
      </c>
      <c r="N161" t="s">
        <v>165</v>
      </c>
      <c r="O161" t="s">
        <v>202</v>
      </c>
      <c r="P161" t="s">
        <v>804</v>
      </c>
      <c r="Q161" s="2">
        <v>6.79</v>
      </c>
      <c r="R161">
        <v>1</v>
      </c>
      <c r="S161">
        <v>0</v>
      </c>
      <c r="T161">
        <v>2.3086000000000002</v>
      </c>
    </row>
    <row r="162" spans="1:20" x14ac:dyDescent="0.3">
      <c r="A162" t="s">
        <v>1018</v>
      </c>
      <c r="B162" s="1">
        <v>42468</v>
      </c>
      <c r="C162" s="1">
        <v>42473</v>
      </c>
      <c r="D162" t="s">
        <v>47</v>
      </c>
      <c r="E162" t="s">
        <v>1019</v>
      </c>
      <c r="F162" t="s">
        <v>1020</v>
      </c>
      <c r="G162" t="s">
        <v>24</v>
      </c>
      <c r="H162" t="s">
        <v>25</v>
      </c>
      <c r="I162" t="s">
        <v>231</v>
      </c>
      <c r="J162" t="s">
        <v>232</v>
      </c>
      <c r="K162" t="s">
        <v>412</v>
      </c>
      <c r="L162" t="s">
        <v>131</v>
      </c>
      <c r="M162" t="s">
        <v>1021</v>
      </c>
      <c r="N162" t="s">
        <v>31</v>
      </c>
      <c r="O162" t="s">
        <v>32</v>
      </c>
      <c r="P162" t="s">
        <v>1022</v>
      </c>
      <c r="Q162" s="2">
        <v>388.70400000000001</v>
      </c>
      <c r="R162">
        <v>6</v>
      </c>
      <c r="S162">
        <v>0</v>
      </c>
      <c r="T162">
        <v>-4.8587999999999996</v>
      </c>
    </row>
    <row r="163" spans="1:20" x14ac:dyDescent="0.3">
      <c r="A163" t="s">
        <v>1023</v>
      </c>
      <c r="B163" s="1">
        <v>42483</v>
      </c>
      <c r="C163" s="1">
        <v>42488</v>
      </c>
      <c r="D163" t="s">
        <v>47</v>
      </c>
      <c r="E163" t="s">
        <v>698</v>
      </c>
      <c r="F163" t="s">
        <v>699</v>
      </c>
      <c r="G163" t="s">
        <v>37</v>
      </c>
      <c r="H163" t="s">
        <v>25</v>
      </c>
      <c r="I163" t="s">
        <v>517</v>
      </c>
      <c r="J163" t="s">
        <v>286</v>
      </c>
      <c r="K163" t="s">
        <v>700</v>
      </c>
      <c r="L163" t="s">
        <v>29</v>
      </c>
      <c r="M163" t="s">
        <v>681</v>
      </c>
      <c r="N163" t="s">
        <v>43</v>
      </c>
      <c r="O163" t="s">
        <v>70</v>
      </c>
      <c r="P163" t="s">
        <v>682</v>
      </c>
      <c r="Q163" s="2">
        <v>36.24</v>
      </c>
      <c r="R163">
        <v>5</v>
      </c>
      <c r="S163">
        <v>0</v>
      </c>
      <c r="T163">
        <v>11.324999999999999</v>
      </c>
    </row>
    <row r="164" spans="1:20" x14ac:dyDescent="0.3">
      <c r="A164" t="s">
        <v>1024</v>
      </c>
      <c r="B164" s="1">
        <v>42802</v>
      </c>
      <c r="C164" s="1">
        <v>42805</v>
      </c>
      <c r="D164" t="s">
        <v>159</v>
      </c>
      <c r="E164" t="s">
        <v>1025</v>
      </c>
      <c r="F164" t="s">
        <v>1026</v>
      </c>
      <c r="G164" t="s">
        <v>37</v>
      </c>
      <c r="H164" t="s">
        <v>25</v>
      </c>
      <c r="I164" t="s">
        <v>426</v>
      </c>
      <c r="J164" t="s">
        <v>1027</v>
      </c>
      <c r="K164" t="s">
        <v>1028</v>
      </c>
      <c r="L164" t="s">
        <v>29</v>
      </c>
      <c r="M164" t="s">
        <v>1029</v>
      </c>
      <c r="N164" t="s">
        <v>43</v>
      </c>
      <c r="O164" t="s">
        <v>90</v>
      </c>
      <c r="P164" t="s">
        <v>1030</v>
      </c>
      <c r="Q164" s="2">
        <v>647.84</v>
      </c>
      <c r="R164">
        <v>8</v>
      </c>
      <c r="S164">
        <v>0</v>
      </c>
      <c r="T164">
        <v>168.4384</v>
      </c>
    </row>
    <row r="165" spans="1:20" x14ac:dyDescent="0.3">
      <c r="A165" t="s">
        <v>1031</v>
      </c>
      <c r="B165" s="1">
        <v>43003</v>
      </c>
      <c r="C165" s="1">
        <v>43009</v>
      </c>
      <c r="D165" t="s">
        <v>47</v>
      </c>
      <c r="E165" t="s">
        <v>1032</v>
      </c>
      <c r="F165" t="s">
        <v>1033</v>
      </c>
      <c r="G165" t="s">
        <v>24</v>
      </c>
      <c r="H165" t="s">
        <v>25</v>
      </c>
      <c r="I165" t="s">
        <v>231</v>
      </c>
      <c r="J165" t="s">
        <v>232</v>
      </c>
      <c r="K165" t="s">
        <v>276</v>
      </c>
      <c r="L165" t="s">
        <v>131</v>
      </c>
      <c r="M165" t="s">
        <v>1034</v>
      </c>
      <c r="N165" t="s">
        <v>43</v>
      </c>
      <c r="O165" t="s">
        <v>44</v>
      </c>
      <c r="P165" t="s">
        <v>1035</v>
      </c>
      <c r="Q165" s="2">
        <v>20.7</v>
      </c>
      <c r="R165">
        <v>2</v>
      </c>
      <c r="S165">
        <v>0</v>
      </c>
      <c r="T165">
        <v>9.9359999999999999</v>
      </c>
    </row>
    <row r="166" spans="1:20" x14ac:dyDescent="0.3">
      <c r="A166" t="s">
        <v>1036</v>
      </c>
      <c r="B166" s="1">
        <v>41906</v>
      </c>
      <c r="C166" s="1">
        <v>41911</v>
      </c>
      <c r="D166" t="s">
        <v>47</v>
      </c>
      <c r="E166" t="s">
        <v>1037</v>
      </c>
      <c r="F166" t="s">
        <v>1038</v>
      </c>
      <c r="G166" t="s">
        <v>24</v>
      </c>
      <c r="H166" t="s">
        <v>25</v>
      </c>
      <c r="I166" t="s">
        <v>112</v>
      </c>
      <c r="J166" t="s">
        <v>39</v>
      </c>
      <c r="K166" t="s">
        <v>113</v>
      </c>
      <c r="L166" t="s">
        <v>41</v>
      </c>
      <c r="M166" t="s">
        <v>210</v>
      </c>
      <c r="N166" t="s">
        <v>43</v>
      </c>
      <c r="O166" t="s">
        <v>99</v>
      </c>
      <c r="P166" t="s">
        <v>211</v>
      </c>
      <c r="Q166" s="2">
        <v>211.96</v>
      </c>
      <c r="R166">
        <v>4</v>
      </c>
      <c r="S166">
        <v>0</v>
      </c>
      <c r="T166">
        <v>8.4784000000000006</v>
      </c>
    </row>
    <row r="167" spans="1:20" x14ac:dyDescent="0.3">
      <c r="A167" t="s">
        <v>1039</v>
      </c>
      <c r="B167" s="1">
        <v>42664</v>
      </c>
      <c r="C167" s="1">
        <v>42664</v>
      </c>
      <c r="D167" t="s">
        <v>1040</v>
      </c>
      <c r="E167" t="s">
        <v>1041</v>
      </c>
      <c r="F167" t="s">
        <v>1042</v>
      </c>
      <c r="G167" t="s">
        <v>37</v>
      </c>
      <c r="H167" t="s">
        <v>25</v>
      </c>
      <c r="I167" t="s">
        <v>1043</v>
      </c>
      <c r="J167" t="s">
        <v>627</v>
      </c>
      <c r="K167" t="s">
        <v>1044</v>
      </c>
      <c r="L167" t="s">
        <v>131</v>
      </c>
      <c r="M167" t="s">
        <v>1045</v>
      </c>
      <c r="N167" t="s">
        <v>43</v>
      </c>
      <c r="O167" t="s">
        <v>79</v>
      </c>
      <c r="P167" t="s">
        <v>1046</v>
      </c>
      <c r="Q167" s="2">
        <v>23.2</v>
      </c>
      <c r="R167">
        <v>4</v>
      </c>
      <c r="S167">
        <v>0</v>
      </c>
      <c r="T167">
        <v>10.44</v>
      </c>
    </row>
    <row r="168" spans="1:20" x14ac:dyDescent="0.3">
      <c r="A168" t="s">
        <v>1047</v>
      </c>
      <c r="B168" s="1">
        <v>42884</v>
      </c>
      <c r="C168" s="1">
        <v>42890</v>
      </c>
      <c r="D168" t="s">
        <v>47</v>
      </c>
      <c r="E168" t="s">
        <v>1048</v>
      </c>
      <c r="F168" t="s">
        <v>1049</v>
      </c>
      <c r="G168" t="s">
        <v>24</v>
      </c>
      <c r="H168" t="s">
        <v>25</v>
      </c>
      <c r="I168" t="s">
        <v>1050</v>
      </c>
      <c r="J168" t="s">
        <v>86</v>
      </c>
      <c r="K168" t="s">
        <v>1051</v>
      </c>
      <c r="L168" t="s">
        <v>88</v>
      </c>
      <c r="M168" t="s">
        <v>1052</v>
      </c>
      <c r="N168" t="s">
        <v>43</v>
      </c>
      <c r="O168" t="s">
        <v>70</v>
      </c>
      <c r="P168" t="s">
        <v>1053</v>
      </c>
      <c r="Q168" s="2">
        <v>25.92</v>
      </c>
      <c r="R168">
        <v>5</v>
      </c>
      <c r="S168">
        <v>0</v>
      </c>
      <c r="T168">
        <v>9.3960000000000008</v>
      </c>
    </row>
    <row r="169" spans="1:20" x14ac:dyDescent="0.3">
      <c r="A169" t="s">
        <v>1054</v>
      </c>
      <c r="B169" s="1">
        <v>41843</v>
      </c>
      <c r="C169" s="1">
        <v>41847</v>
      </c>
      <c r="D169" t="s">
        <v>47</v>
      </c>
      <c r="E169" t="s">
        <v>1055</v>
      </c>
      <c r="F169" t="s">
        <v>1056</v>
      </c>
      <c r="G169" t="s">
        <v>24</v>
      </c>
      <c r="H169" t="s">
        <v>25</v>
      </c>
      <c r="I169" t="s">
        <v>1057</v>
      </c>
      <c r="J169" t="s">
        <v>261</v>
      </c>
      <c r="K169" t="s">
        <v>1058</v>
      </c>
      <c r="L169" t="s">
        <v>41</v>
      </c>
      <c r="M169" t="s">
        <v>1059</v>
      </c>
      <c r="N169" t="s">
        <v>43</v>
      </c>
      <c r="O169" t="s">
        <v>79</v>
      </c>
      <c r="P169" t="s">
        <v>1060</v>
      </c>
      <c r="Q169" s="2">
        <v>8.16</v>
      </c>
      <c r="R169">
        <v>5</v>
      </c>
      <c r="S169">
        <v>0</v>
      </c>
      <c r="T169">
        <v>-5.7119999999999997</v>
      </c>
    </row>
    <row r="170" spans="1:20" x14ac:dyDescent="0.3">
      <c r="A170" t="s">
        <v>1061</v>
      </c>
      <c r="B170" s="1">
        <v>42641</v>
      </c>
      <c r="C170" s="1">
        <v>42644</v>
      </c>
      <c r="D170" t="s">
        <v>159</v>
      </c>
      <c r="E170" t="s">
        <v>1062</v>
      </c>
      <c r="F170" t="s">
        <v>1063</v>
      </c>
      <c r="G170" t="s">
        <v>37</v>
      </c>
      <c r="H170" t="s">
        <v>25</v>
      </c>
      <c r="I170" t="s">
        <v>1064</v>
      </c>
      <c r="J170" t="s">
        <v>179</v>
      </c>
      <c r="K170" t="s">
        <v>1065</v>
      </c>
      <c r="L170" t="s">
        <v>88</v>
      </c>
      <c r="M170" t="s">
        <v>1066</v>
      </c>
      <c r="N170" t="s">
        <v>43</v>
      </c>
      <c r="O170" t="s">
        <v>70</v>
      </c>
      <c r="P170" t="s">
        <v>1067</v>
      </c>
      <c r="Q170" s="2">
        <v>99.135999999999996</v>
      </c>
      <c r="R170">
        <v>4</v>
      </c>
      <c r="S170">
        <v>0</v>
      </c>
      <c r="T170">
        <v>30.98</v>
      </c>
    </row>
    <row r="171" spans="1:20" x14ac:dyDescent="0.3">
      <c r="A171" t="s">
        <v>1068</v>
      </c>
      <c r="B171" s="1">
        <v>42974</v>
      </c>
      <c r="C171" s="1">
        <v>42979</v>
      </c>
      <c r="D171" t="s">
        <v>47</v>
      </c>
      <c r="E171" t="s">
        <v>1069</v>
      </c>
      <c r="F171" t="s">
        <v>1070</v>
      </c>
      <c r="G171" t="s">
        <v>37</v>
      </c>
      <c r="H171" t="s">
        <v>25</v>
      </c>
      <c r="I171" t="s">
        <v>517</v>
      </c>
      <c r="J171" t="s">
        <v>1011</v>
      </c>
      <c r="K171" t="s">
        <v>1071</v>
      </c>
      <c r="L171" t="s">
        <v>131</v>
      </c>
      <c r="M171" t="s">
        <v>1072</v>
      </c>
      <c r="N171" t="s">
        <v>31</v>
      </c>
      <c r="O171" t="s">
        <v>54</v>
      </c>
      <c r="P171" t="s">
        <v>1073</v>
      </c>
      <c r="Q171" s="2">
        <v>1488.424</v>
      </c>
      <c r="R171">
        <v>7</v>
      </c>
      <c r="S171">
        <v>0</v>
      </c>
      <c r="T171">
        <v>-297.6848</v>
      </c>
    </row>
    <row r="172" spans="1:20" x14ac:dyDescent="0.3">
      <c r="A172" t="s">
        <v>1074</v>
      </c>
      <c r="B172" s="1">
        <v>42122</v>
      </c>
      <c r="C172" s="1">
        <v>42129</v>
      </c>
      <c r="D172" t="s">
        <v>47</v>
      </c>
      <c r="E172" t="s">
        <v>1075</v>
      </c>
      <c r="F172" t="s">
        <v>1076</v>
      </c>
      <c r="G172" t="s">
        <v>24</v>
      </c>
      <c r="H172" t="s">
        <v>25</v>
      </c>
      <c r="I172" t="s">
        <v>154</v>
      </c>
      <c r="J172" t="s">
        <v>86</v>
      </c>
      <c r="K172" t="s">
        <v>155</v>
      </c>
      <c r="L172" t="s">
        <v>88</v>
      </c>
      <c r="M172" t="s">
        <v>1077</v>
      </c>
      <c r="N172" t="s">
        <v>43</v>
      </c>
      <c r="O172" t="s">
        <v>90</v>
      </c>
      <c r="P172" t="s">
        <v>1078</v>
      </c>
      <c r="Q172" s="2">
        <v>8.6519999999999992</v>
      </c>
      <c r="R172">
        <v>3</v>
      </c>
      <c r="S172">
        <v>0</v>
      </c>
      <c r="T172">
        <v>-20.3322</v>
      </c>
    </row>
    <row r="173" spans="1:20" x14ac:dyDescent="0.3">
      <c r="A173" t="s">
        <v>1079</v>
      </c>
      <c r="B173" s="1">
        <v>42671</v>
      </c>
      <c r="C173" s="1">
        <v>42672</v>
      </c>
      <c r="D173" t="s">
        <v>159</v>
      </c>
      <c r="E173" t="s">
        <v>1080</v>
      </c>
      <c r="F173" t="s">
        <v>1081</v>
      </c>
      <c r="G173" t="s">
        <v>37</v>
      </c>
      <c r="H173" t="s">
        <v>25</v>
      </c>
      <c r="I173" t="s">
        <v>112</v>
      </c>
      <c r="J173" t="s">
        <v>39</v>
      </c>
      <c r="K173" t="s">
        <v>113</v>
      </c>
      <c r="L173" t="s">
        <v>41</v>
      </c>
      <c r="M173" t="s">
        <v>1082</v>
      </c>
      <c r="N173" t="s">
        <v>43</v>
      </c>
      <c r="O173" t="s">
        <v>70</v>
      </c>
      <c r="P173" t="s">
        <v>1083</v>
      </c>
      <c r="Q173" s="2">
        <v>50.96</v>
      </c>
      <c r="R173">
        <v>7</v>
      </c>
      <c r="S173">
        <v>0</v>
      </c>
      <c r="T173">
        <v>25.48</v>
      </c>
    </row>
    <row r="174" spans="1:20" x14ac:dyDescent="0.3">
      <c r="A174" t="s">
        <v>1084</v>
      </c>
      <c r="B174" s="1">
        <v>42181</v>
      </c>
      <c r="C174" s="1">
        <v>42184</v>
      </c>
      <c r="D174" t="s">
        <v>21</v>
      </c>
      <c r="E174" t="s">
        <v>1085</v>
      </c>
      <c r="F174" t="s">
        <v>1086</v>
      </c>
      <c r="G174" t="s">
        <v>37</v>
      </c>
      <c r="H174" t="s">
        <v>25</v>
      </c>
      <c r="I174" t="s">
        <v>1087</v>
      </c>
      <c r="J174" t="s">
        <v>208</v>
      </c>
      <c r="K174" t="s">
        <v>1088</v>
      </c>
      <c r="L174" t="s">
        <v>88</v>
      </c>
      <c r="M174" t="s">
        <v>1089</v>
      </c>
      <c r="N174" t="s">
        <v>165</v>
      </c>
      <c r="O174" t="s">
        <v>202</v>
      </c>
      <c r="P174" t="s">
        <v>1090</v>
      </c>
      <c r="Q174" s="2">
        <v>41.9</v>
      </c>
      <c r="R174">
        <v>2</v>
      </c>
      <c r="S174">
        <v>0</v>
      </c>
      <c r="T174">
        <v>8.7989999999999995</v>
      </c>
    </row>
    <row r="175" spans="1:20" x14ac:dyDescent="0.3">
      <c r="A175" t="s">
        <v>1091</v>
      </c>
      <c r="B175" s="1">
        <v>42335</v>
      </c>
      <c r="C175" s="1">
        <v>42340</v>
      </c>
      <c r="D175" t="s">
        <v>47</v>
      </c>
      <c r="E175" t="s">
        <v>1092</v>
      </c>
      <c r="F175" t="s">
        <v>1093</v>
      </c>
      <c r="G175" t="s">
        <v>24</v>
      </c>
      <c r="H175" t="s">
        <v>25</v>
      </c>
      <c r="I175" t="s">
        <v>1094</v>
      </c>
      <c r="J175" t="s">
        <v>51</v>
      </c>
      <c r="K175" t="s">
        <v>1095</v>
      </c>
      <c r="L175" t="s">
        <v>29</v>
      </c>
      <c r="M175" t="s">
        <v>1096</v>
      </c>
      <c r="N175" t="s">
        <v>31</v>
      </c>
      <c r="O175" t="s">
        <v>54</v>
      </c>
      <c r="P175" t="s">
        <v>1097</v>
      </c>
      <c r="Q175" s="2">
        <v>375.45749999999998</v>
      </c>
      <c r="R175">
        <v>3</v>
      </c>
      <c r="S175">
        <v>0</v>
      </c>
      <c r="T175">
        <v>-157.0095</v>
      </c>
    </row>
    <row r="176" spans="1:20" x14ac:dyDescent="0.3">
      <c r="A176" t="s">
        <v>1098</v>
      </c>
      <c r="B176" s="1">
        <v>42341</v>
      </c>
      <c r="C176" s="1">
        <v>42345</v>
      </c>
      <c r="D176" t="s">
        <v>47</v>
      </c>
      <c r="E176" t="s">
        <v>1099</v>
      </c>
      <c r="F176" t="s">
        <v>1100</v>
      </c>
      <c r="G176" t="s">
        <v>37</v>
      </c>
      <c r="H176" t="s">
        <v>25</v>
      </c>
      <c r="I176" t="s">
        <v>128</v>
      </c>
      <c r="J176" t="s">
        <v>129</v>
      </c>
      <c r="K176" t="s">
        <v>130</v>
      </c>
      <c r="L176" t="s">
        <v>131</v>
      </c>
      <c r="M176" t="s">
        <v>1101</v>
      </c>
      <c r="N176" t="s">
        <v>165</v>
      </c>
      <c r="O176" t="s">
        <v>815</v>
      </c>
      <c r="P176" t="s">
        <v>1102</v>
      </c>
      <c r="Q176" s="2">
        <v>482.34</v>
      </c>
      <c r="R176">
        <v>4</v>
      </c>
      <c r="S176">
        <v>0</v>
      </c>
      <c r="T176">
        <v>-337.63799999999998</v>
      </c>
    </row>
    <row r="177" spans="1:20" x14ac:dyDescent="0.3">
      <c r="A177" t="s">
        <v>1103</v>
      </c>
      <c r="B177" s="1">
        <v>41967</v>
      </c>
      <c r="C177" s="1">
        <v>41969</v>
      </c>
      <c r="D177" t="s">
        <v>159</v>
      </c>
      <c r="E177" t="s">
        <v>1104</v>
      </c>
      <c r="F177" t="s">
        <v>1105</v>
      </c>
      <c r="G177" t="s">
        <v>24</v>
      </c>
      <c r="H177" t="s">
        <v>25</v>
      </c>
      <c r="I177" t="s">
        <v>842</v>
      </c>
      <c r="J177" t="s">
        <v>427</v>
      </c>
      <c r="K177" t="s">
        <v>843</v>
      </c>
      <c r="L177" t="s">
        <v>131</v>
      </c>
      <c r="M177" t="s">
        <v>1106</v>
      </c>
      <c r="N177" t="s">
        <v>43</v>
      </c>
      <c r="O177" t="s">
        <v>115</v>
      </c>
      <c r="P177" t="s">
        <v>1107</v>
      </c>
      <c r="Q177" s="2">
        <v>2.6240000000000001</v>
      </c>
      <c r="R177">
        <v>1</v>
      </c>
      <c r="S177">
        <v>0</v>
      </c>
      <c r="T177">
        <v>0.4264</v>
      </c>
    </row>
    <row r="178" spans="1:20" x14ac:dyDescent="0.3">
      <c r="A178" t="s">
        <v>1108</v>
      </c>
      <c r="B178" s="1">
        <v>43080</v>
      </c>
      <c r="C178" s="1">
        <v>43084</v>
      </c>
      <c r="D178" t="s">
        <v>47</v>
      </c>
      <c r="E178" t="s">
        <v>1109</v>
      </c>
      <c r="F178" t="s">
        <v>1110</v>
      </c>
      <c r="G178" t="s">
        <v>24</v>
      </c>
      <c r="H178" t="s">
        <v>25</v>
      </c>
      <c r="I178" t="s">
        <v>231</v>
      </c>
      <c r="J178" t="s">
        <v>232</v>
      </c>
      <c r="K178" t="s">
        <v>276</v>
      </c>
      <c r="L178" t="s">
        <v>131</v>
      </c>
      <c r="M178" t="s">
        <v>1111</v>
      </c>
      <c r="N178" t="s">
        <v>43</v>
      </c>
      <c r="O178" t="s">
        <v>79</v>
      </c>
      <c r="P178" t="s">
        <v>1112</v>
      </c>
      <c r="Q178" s="2">
        <v>23.36</v>
      </c>
      <c r="R178">
        <v>4</v>
      </c>
      <c r="S178">
        <v>0</v>
      </c>
      <c r="T178">
        <v>7.8840000000000003</v>
      </c>
    </row>
    <row r="179" spans="1:20" x14ac:dyDescent="0.3">
      <c r="A179" t="s">
        <v>1113</v>
      </c>
      <c r="B179" s="1">
        <v>41903</v>
      </c>
      <c r="C179" s="1">
        <v>41905</v>
      </c>
      <c r="D179" t="s">
        <v>21</v>
      </c>
      <c r="E179" t="s">
        <v>1114</v>
      </c>
      <c r="F179" t="s">
        <v>1115</v>
      </c>
      <c r="G179" t="s">
        <v>24</v>
      </c>
      <c r="H179" t="s">
        <v>25</v>
      </c>
      <c r="I179" t="s">
        <v>1116</v>
      </c>
      <c r="J179" t="s">
        <v>76</v>
      </c>
      <c r="K179" t="s">
        <v>1117</v>
      </c>
      <c r="L179" t="s">
        <v>41</v>
      </c>
      <c r="M179" t="s">
        <v>1118</v>
      </c>
      <c r="N179" t="s">
        <v>165</v>
      </c>
      <c r="O179" t="s">
        <v>166</v>
      </c>
      <c r="P179" t="s">
        <v>1119</v>
      </c>
      <c r="Q179" s="2">
        <v>246.38399999999999</v>
      </c>
      <c r="R179">
        <v>2</v>
      </c>
      <c r="S179">
        <v>0</v>
      </c>
      <c r="T179">
        <v>27.7182</v>
      </c>
    </row>
    <row r="180" spans="1:20" x14ac:dyDescent="0.3">
      <c r="A180" t="s">
        <v>1120</v>
      </c>
      <c r="B180" s="1">
        <v>41797</v>
      </c>
      <c r="C180" s="1">
        <v>41800</v>
      </c>
      <c r="D180" t="s">
        <v>21</v>
      </c>
      <c r="E180" t="s">
        <v>1121</v>
      </c>
      <c r="F180" t="s">
        <v>1122</v>
      </c>
      <c r="G180" t="s">
        <v>37</v>
      </c>
      <c r="H180" t="s">
        <v>25</v>
      </c>
      <c r="I180" t="s">
        <v>1123</v>
      </c>
      <c r="J180" t="s">
        <v>179</v>
      </c>
      <c r="K180" t="s">
        <v>1124</v>
      </c>
      <c r="L180" t="s">
        <v>88</v>
      </c>
      <c r="M180" t="s">
        <v>1125</v>
      </c>
      <c r="N180" t="s">
        <v>43</v>
      </c>
      <c r="O180" t="s">
        <v>79</v>
      </c>
      <c r="P180" t="s">
        <v>1126</v>
      </c>
      <c r="Q180" s="2">
        <v>12.462</v>
      </c>
      <c r="R180">
        <v>3</v>
      </c>
      <c r="S180">
        <v>0</v>
      </c>
      <c r="T180">
        <v>-20.5623</v>
      </c>
    </row>
    <row r="181" spans="1:20" x14ac:dyDescent="0.3">
      <c r="A181" t="s">
        <v>1127</v>
      </c>
      <c r="B181" s="1">
        <v>42916</v>
      </c>
      <c r="C181" s="1">
        <v>42921</v>
      </c>
      <c r="D181" t="s">
        <v>47</v>
      </c>
      <c r="E181" t="s">
        <v>1128</v>
      </c>
      <c r="F181" t="s">
        <v>1129</v>
      </c>
      <c r="G181" t="s">
        <v>84</v>
      </c>
      <c r="H181" t="s">
        <v>25</v>
      </c>
      <c r="I181" t="s">
        <v>1130</v>
      </c>
      <c r="J181" t="s">
        <v>1131</v>
      </c>
      <c r="K181" t="s">
        <v>1132</v>
      </c>
      <c r="L181" t="s">
        <v>41</v>
      </c>
      <c r="M181" t="s">
        <v>1133</v>
      </c>
      <c r="N181" t="s">
        <v>43</v>
      </c>
      <c r="O181" t="s">
        <v>79</v>
      </c>
      <c r="P181" t="s">
        <v>1134</v>
      </c>
      <c r="Q181" s="2">
        <v>75.792000000000002</v>
      </c>
      <c r="R181">
        <v>3</v>
      </c>
      <c r="S181">
        <v>0</v>
      </c>
      <c r="T181">
        <v>25.579799999999999</v>
      </c>
    </row>
    <row r="182" spans="1:20" x14ac:dyDescent="0.3">
      <c r="A182" t="s">
        <v>1135</v>
      </c>
      <c r="B182" s="1">
        <v>43025</v>
      </c>
      <c r="C182" s="1">
        <v>43027</v>
      </c>
      <c r="D182" t="s">
        <v>21</v>
      </c>
      <c r="E182" t="s">
        <v>1136</v>
      </c>
      <c r="F182" t="s">
        <v>1137</v>
      </c>
      <c r="G182" t="s">
        <v>37</v>
      </c>
      <c r="H182" t="s">
        <v>25</v>
      </c>
      <c r="I182" t="s">
        <v>1138</v>
      </c>
      <c r="J182" t="s">
        <v>1139</v>
      </c>
      <c r="K182" t="s">
        <v>1140</v>
      </c>
      <c r="L182" t="s">
        <v>131</v>
      </c>
      <c r="M182" t="s">
        <v>1141</v>
      </c>
      <c r="N182" t="s">
        <v>43</v>
      </c>
      <c r="O182" t="s">
        <v>99</v>
      </c>
      <c r="P182" t="s">
        <v>1142</v>
      </c>
      <c r="Q182" s="2">
        <v>49.96</v>
      </c>
      <c r="R182">
        <v>2</v>
      </c>
      <c r="S182">
        <v>0</v>
      </c>
      <c r="T182">
        <v>9.4923999999999999</v>
      </c>
    </row>
    <row r="183" spans="1:20" x14ac:dyDescent="0.3">
      <c r="A183" t="s">
        <v>1143</v>
      </c>
      <c r="B183" s="1">
        <v>42308</v>
      </c>
      <c r="C183" s="1">
        <v>42312</v>
      </c>
      <c r="D183" t="s">
        <v>47</v>
      </c>
      <c r="E183" t="s">
        <v>82</v>
      </c>
      <c r="F183" t="s">
        <v>83</v>
      </c>
      <c r="G183" t="s">
        <v>84</v>
      </c>
      <c r="H183" t="s">
        <v>25</v>
      </c>
      <c r="I183" t="s">
        <v>85</v>
      </c>
      <c r="J183" t="s">
        <v>86</v>
      </c>
      <c r="K183" t="s">
        <v>87</v>
      </c>
      <c r="L183" t="s">
        <v>88</v>
      </c>
      <c r="M183" t="s">
        <v>1144</v>
      </c>
      <c r="N183" t="s">
        <v>43</v>
      </c>
      <c r="O183" t="s">
        <v>1145</v>
      </c>
      <c r="P183" t="s">
        <v>1146</v>
      </c>
      <c r="Q183" s="2">
        <v>70.12</v>
      </c>
      <c r="R183">
        <v>4</v>
      </c>
      <c r="S183">
        <v>0</v>
      </c>
      <c r="T183">
        <v>21.036000000000001</v>
      </c>
    </row>
    <row r="184" spans="1:20" x14ac:dyDescent="0.3">
      <c r="A184" t="s">
        <v>1147</v>
      </c>
      <c r="B184" s="1">
        <v>42621</v>
      </c>
      <c r="C184" s="1">
        <v>42623</v>
      </c>
      <c r="D184" t="s">
        <v>21</v>
      </c>
      <c r="E184" t="s">
        <v>1148</v>
      </c>
      <c r="F184" t="s">
        <v>1149</v>
      </c>
      <c r="G184" t="s">
        <v>24</v>
      </c>
      <c r="H184" t="s">
        <v>25</v>
      </c>
      <c r="I184" t="s">
        <v>154</v>
      </c>
      <c r="J184" t="s">
        <v>86</v>
      </c>
      <c r="K184" t="s">
        <v>598</v>
      </c>
      <c r="L184" t="s">
        <v>88</v>
      </c>
      <c r="M184" t="s">
        <v>1150</v>
      </c>
      <c r="N184" t="s">
        <v>43</v>
      </c>
      <c r="O184" t="s">
        <v>99</v>
      </c>
      <c r="P184" t="s">
        <v>1151</v>
      </c>
      <c r="Q184" s="2">
        <v>35.951999999999998</v>
      </c>
      <c r="R184">
        <v>3</v>
      </c>
      <c r="S184">
        <v>0</v>
      </c>
      <c r="T184">
        <v>3.5952000000000002</v>
      </c>
    </row>
    <row r="185" spans="1:20" x14ac:dyDescent="0.3">
      <c r="A185" t="s">
        <v>1152</v>
      </c>
      <c r="B185" s="1">
        <v>41997</v>
      </c>
      <c r="C185" s="1">
        <v>41999</v>
      </c>
      <c r="D185" t="s">
        <v>159</v>
      </c>
      <c r="E185" t="s">
        <v>1153</v>
      </c>
      <c r="F185" t="s">
        <v>1154</v>
      </c>
      <c r="G185" t="s">
        <v>24</v>
      </c>
      <c r="H185" t="s">
        <v>25</v>
      </c>
      <c r="I185" t="s">
        <v>1155</v>
      </c>
      <c r="J185" t="s">
        <v>51</v>
      </c>
      <c r="K185" t="s">
        <v>1156</v>
      </c>
      <c r="L185" t="s">
        <v>29</v>
      </c>
      <c r="M185" t="s">
        <v>1157</v>
      </c>
      <c r="N185" t="s">
        <v>43</v>
      </c>
      <c r="O185" t="s">
        <v>70</v>
      </c>
      <c r="P185" t="s">
        <v>1158</v>
      </c>
      <c r="Q185" s="2">
        <v>9.5679999999999996</v>
      </c>
      <c r="R185">
        <v>2</v>
      </c>
      <c r="S185">
        <v>0</v>
      </c>
      <c r="T185">
        <v>3.4683999999999999</v>
      </c>
    </row>
    <row r="186" spans="1:20" x14ac:dyDescent="0.3">
      <c r="A186" t="s">
        <v>1159</v>
      </c>
      <c r="B186" s="1">
        <v>41745</v>
      </c>
      <c r="C186" s="1">
        <v>41749</v>
      </c>
      <c r="D186" t="s">
        <v>47</v>
      </c>
      <c r="E186" t="s">
        <v>529</v>
      </c>
      <c r="F186" t="s">
        <v>530</v>
      </c>
      <c r="G186" t="s">
        <v>37</v>
      </c>
      <c r="H186" t="s">
        <v>25</v>
      </c>
      <c r="I186" t="s">
        <v>531</v>
      </c>
      <c r="J186" t="s">
        <v>39</v>
      </c>
      <c r="K186" t="s">
        <v>532</v>
      </c>
      <c r="L186" t="s">
        <v>41</v>
      </c>
      <c r="M186" t="s">
        <v>1160</v>
      </c>
      <c r="N186" t="s">
        <v>43</v>
      </c>
      <c r="O186" t="s">
        <v>115</v>
      </c>
      <c r="P186" t="s">
        <v>1161</v>
      </c>
      <c r="Q186" s="2">
        <v>39.072000000000003</v>
      </c>
      <c r="R186">
        <v>6</v>
      </c>
      <c r="S186">
        <v>0</v>
      </c>
      <c r="T186">
        <v>9.7680000000000007</v>
      </c>
    </row>
    <row r="187" spans="1:20" x14ac:dyDescent="0.3">
      <c r="A187" t="s">
        <v>1162</v>
      </c>
      <c r="B187" s="1">
        <v>43093</v>
      </c>
      <c r="C187" s="1">
        <v>43098</v>
      </c>
      <c r="D187" t="s">
        <v>47</v>
      </c>
      <c r="E187" t="s">
        <v>1163</v>
      </c>
      <c r="F187" t="s">
        <v>1164</v>
      </c>
      <c r="G187" t="s">
        <v>24</v>
      </c>
      <c r="H187" t="s">
        <v>25</v>
      </c>
      <c r="I187" t="s">
        <v>231</v>
      </c>
      <c r="J187" t="s">
        <v>232</v>
      </c>
      <c r="K187" t="s">
        <v>233</v>
      </c>
      <c r="L187" t="s">
        <v>131</v>
      </c>
      <c r="M187" t="s">
        <v>1165</v>
      </c>
      <c r="N187" t="s">
        <v>43</v>
      </c>
      <c r="O187" t="s">
        <v>90</v>
      </c>
      <c r="P187" t="s">
        <v>1166</v>
      </c>
      <c r="Q187" s="2">
        <v>35.909999999999997</v>
      </c>
      <c r="R187">
        <v>3</v>
      </c>
      <c r="S187">
        <v>0</v>
      </c>
      <c r="T187">
        <v>9.6957000000000004</v>
      </c>
    </row>
    <row r="188" spans="1:20" x14ac:dyDescent="0.3">
      <c r="A188" t="s">
        <v>1167</v>
      </c>
      <c r="B188" s="1">
        <v>43077</v>
      </c>
      <c r="C188" s="1">
        <v>43081</v>
      </c>
      <c r="D188" t="s">
        <v>47</v>
      </c>
      <c r="E188" t="s">
        <v>1168</v>
      </c>
      <c r="F188" t="s">
        <v>1169</v>
      </c>
      <c r="G188" t="s">
        <v>24</v>
      </c>
      <c r="H188" t="s">
        <v>25</v>
      </c>
      <c r="I188" t="s">
        <v>112</v>
      </c>
      <c r="J188" t="s">
        <v>39</v>
      </c>
      <c r="K188" t="s">
        <v>849</v>
      </c>
      <c r="L188" t="s">
        <v>41</v>
      </c>
      <c r="M188" t="s">
        <v>1170</v>
      </c>
      <c r="N188" t="s">
        <v>165</v>
      </c>
      <c r="O188" t="s">
        <v>202</v>
      </c>
      <c r="P188" t="s">
        <v>1171</v>
      </c>
      <c r="Q188" s="2">
        <v>179.95</v>
      </c>
      <c r="R188">
        <v>5</v>
      </c>
      <c r="S188">
        <v>0</v>
      </c>
      <c r="T188">
        <v>37.789499999999997</v>
      </c>
    </row>
    <row r="189" spans="1:20" x14ac:dyDescent="0.3">
      <c r="A189" t="s">
        <v>1172</v>
      </c>
      <c r="B189" s="1">
        <v>43042</v>
      </c>
      <c r="C189" s="1">
        <v>43046</v>
      </c>
      <c r="D189" t="s">
        <v>47</v>
      </c>
      <c r="E189" t="s">
        <v>1173</v>
      </c>
      <c r="F189" t="s">
        <v>1174</v>
      </c>
      <c r="G189" t="s">
        <v>37</v>
      </c>
      <c r="H189" t="s">
        <v>25</v>
      </c>
      <c r="I189" t="s">
        <v>75</v>
      </c>
      <c r="J189" t="s">
        <v>76</v>
      </c>
      <c r="K189" t="s">
        <v>538</v>
      </c>
      <c r="L189" t="s">
        <v>41</v>
      </c>
      <c r="M189" t="s">
        <v>1175</v>
      </c>
      <c r="N189" t="s">
        <v>43</v>
      </c>
      <c r="O189" t="s">
        <v>70</v>
      </c>
      <c r="P189" t="s">
        <v>1176</v>
      </c>
      <c r="Q189" s="2">
        <v>139.86000000000001</v>
      </c>
      <c r="R189">
        <v>7</v>
      </c>
      <c r="S189">
        <v>0</v>
      </c>
      <c r="T189">
        <v>65.734200000000001</v>
      </c>
    </row>
    <row r="190" spans="1:20" x14ac:dyDescent="0.3">
      <c r="A190" t="s">
        <v>1177</v>
      </c>
      <c r="B190" s="1">
        <v>42910</v>
      </c>
      <c r="C190" s="1">
        <v>42914</v>
      </c>
      <c r="D190" t="s">
        <v>47</v>
      </c>
      <c r="E190" t="s">
        <v>1178</v>
      </c>
      <c r="F190" t="s">
        <v>1179</v>
      </c>
      <c r="G190" t="s">
        <v>24</v>
      </c>
      <c r="H190" t="s">
        <v>25</v>
      </c>
      <c r="I190" t="s">
        <v>1180</v>
      </c>
      <c r="J190" t="s">
        <v>39</v>
      </c>
      <c r="K190" t="s">
        <v>1181</v>
      </c>
      <c r="L190" t="s">
        <v>41</v>
      </c>
      <c r="M190" t="s">
        <v>1182</v>
      </c>
      <c r="N190" t="s">
        <v>43</v>
      </c>
      <c r="O190" t="s">
        <v>115</v>
      </c>
      <c r="P190" t="s">
        <v>1183</v>
      </c>
      <c r="Q190" s="2">
        <v>95.92</v>
      </c>
      <c r="R190">
        <v>8</v>
      </c>
      <c r="S190">
        <v>0</v>
      </c>
      <c r="T190">
        <v>25.898399999999999</v>
      </c>
    </row>
    <row r="191" spans="1:20" x14ac:dyDescent="0.3">
      <c r="A191" t="s">
        <v>1184</v>
      </c>
      <c r="B191" s="1">
        <v>42474</v>
      </c>
      <c r="C191" s="1">
        <v>42478</v>
      </c>
      <c r="D191" t="s">
        <v>47</v>
      </c>
      <c r="E191" t="s">
        <v>1185</v>
      </c>
      <c r="F191" t="s">
        <v>1186</v>
      </c>
      <c r="G191" t="s">
        <v>24</v>
      </c>
      <c r="H191" t="s">
        <v>25</v>
      </c>
      <c r="I191" t="s">
        <v>38</v>
      </c>
      <c r="J191" t="s">
        <v>39</v>
      </c>
      <c r="K191" t="s">
        <v>247</v>
      </c>
      <c r="L191" t="s">
        <v>41</v>
      </c>
      <c r="M191" t="s">
        <v>1187</v>
      </c>
      <c r="N191" t="s">
        <v>31</v>
      </c>
      <c r="O191" t="s">
        <v>133</v>
      </c>
      <c r="P191" t="s">
        <v>1188</v>
      </c>
      <c r="Q191" s="2">
        <v>383.8</v>
      </c>
      <c r="R191">
        <v>5</v>
      </c>
      <c r="S191">
        <v>0</v>
      </c>
      <c r="T191">
        <v>38.380000000000003</v>
      </c>
    </row>
    <row r="192" spans="1:20" x14ac:dyDescent="0.3">
      <c r="A192" t="s">
        <v>1189</v>
      </c>
      <c r="B192" s="1">
        <v>43045</v>
      </c>
      <c r="C192" s="1">
        <v>43049</v>
      </c>
      <c r="D192" t="s">
        <v>47</v>
      </c>
      <c r="E192" t="s">
        <v>1025</v>
      </c>
      <c r="F192" t="s">
        <v>1026</v>
      </c>
      <c r="G192" t="s">
        <v>37</v>
      </c>
      <c r="H192" t="s">
        <v>25</v>
      </c>
      <c r="I192" t="s">
        <v>426</v>
      </c>
      <c r="J192" t="s">
        <v>1027</v>
      </c>
      <c r="K192" t="s">
        <v>1028</v>
      </c>
      <c r="L192" t="s">
        <v>29</v>
      </c>
      <c r="M192" t="s">
        <v>1190</v>
      </c>
      <c r="N192" t="s">
        <v>43</v>
      </c>
      <c r="O192" t="s">
        <v>70</v>
      </c>
      <c r="P192" t="s">
        <v>1191</v>
      </c>
      <c r="Q192" s="2">
        <v>5.78</v>
      </c>
      <c r="R192">
        <v>1</v>
      </c>
      <c r="S192">
        <v>0</v>
      </c>
      <c r="T192">
        <v>2.8321999999999998</v>
      </c>
    </row>
    <row r="193" spans="1:20" x14ac:dyDescent="0.3">
      <c r="A193" t="s">
        <v>1192</v>
      </c>
      <c r="B193" s="1">
        <v>42798</v>
      </c>
      <c r="C193" s="1">
        <v>42803</v>
      </c>
      <c r="D193" t="s">
        <v>47</v>
      </c>
      <c r="E193" t="s">
        <v>946</v>
      </c>
      <c r="F193" t="s">
        <v>947</v>
      </c>
      <c r="G193" t="s">
        <v>37</v>
      </c>
      <c r="H193" t="s">
        <v>25</v>
      </c>
      <c r="I193" t="s">
        <v>128</v>
      </c>
      <c r="J193" t="s">
        <v>129</v>
      </c>
      <c r="K193" t="s">
        <v>948</v>
      </c>
      <c r="L193" t="s">
        <v>131</v>
      </c>
      <c r="M193" t="s">
        <v>1193</v>
      </c>
      <c r="N193" t="s">
        <v>43</v>
      </c>
      <c r="O193" t="s">
        <v>115</v>
      </c>
      <c r="P193" t="s">
        <v>1194</v>
      </c>
      <c r="Q193" s="2">
        <v>9.32</v>
      </c>
      <c r="R193">
        <v>4</v>
      </c>
      <c r="S193">
        <v>0</v>
      </c>
      <c r="T193">
        <v>2.7027999999999999</v>
      </c>
    </row>
    <row r="194" spans="1:20" x14ac:dyDescent="0.3">
      <c r="A194" t="s">
        <v>1195</v>
      </c>
      <c r="B194" s="1">
        <v>41812</v>
      </c>
      <c r="C194" s="1">
        <v>41815</v>
      </c>
      <c r="D194" t="s">
        <v>159</v>
      </c>
      <c r="E194" t="s">
        <v>283</v>
      </c>
      <c r="F194" t="s">
        <v>284</v>
      </c>
      <c r="G194" t="s">
        <v>24</v>
      </c>
      <c r="H194" t="s">
        <v>25</v>
      </c>
      <c r="I194" t="s">
        <v>285</v>
      </c>
      <c r="J194" t="s">
        <v>286</v>
      </c>
      <c r="K194" t="s">
        <v>287</v>
      </c>
      <c r="L194" t="s">
        <v>29</v>
      </c>
      <c r="M194" t="s">
        <v>1196</v>
      </c>
      <c r="N194" t="s">
        <v>165</v>
      </c>
      <c r="O194" t="s">
        <v>202</v>
      </c>
      <c r="P194" t="s">
        <v>1197</v>
      </c>
      <c r="Q194" s="2">
        <v>196.75200000000001</v>
      </c>
      <c r="R194">
        <v>6</v>
      </c>
      <c r="S194">
        <v>0</v>
      </c>
      <c r="T194">
        <v>56.566200000000002</v>
      </c>
    </row>
    <row r="195" spans="1:20" x14ac:dyDescent="0.3">
      <c r="A195" t="s">
        <v>1198</v>
      </c>
      <c r="B195" s="1">
        <v>43027</v>
      </c>
      <c r="C195" s="1">
        <v>43031</v>
      </c>
      <c r="D195" t="s">
        <v>47</v>
      </c>
      <c r="E195" t="s">
        <v>1199</v>
      </c>
      <c r="F195" t="s">
        <v>1200</v>
      </c>
      <c r="G195" t="s">
        <v>37</v>
      </c>
      <c r="H195" t="s">
        <v>25</v>
      </c>
      <c r="I195" t="s">
        <v>1201</v>
      </c>
      <c r="J195" t="s">
        <v>1011</v>
      </c>
      <c r="K195" t="s">
        <v>1202</v>
      </c>
      <c r="L195" t="s">
        <v>131</v>
      </c>
      <c r="M195" t="s">
        <v>1203</v>
      </c>
      <c r="N195" t="s">
        <v>31</v>
      </c>
      <c r="O195" t="s">
        <v>61</v>
      </c>
      <c r="P195" t="s">
        <v>1204</v>
      </c>
      <c r="Q195" s="2">
        <v>56.56</v>
      </c>
      <c r="R195">
        <v>4</v>
      </c>
      <c r="S195">
        <v>0</v>
      </c>
      <c r="T195">
        <v>14.7056</v>
      </c>
    </row>
    <row r="196" spans="1:20" x14ac:dyDescent="0.3">
      <c r="A196" t="s">
        <v>1205</v>
      </c>
      <c r="B196" s="1">
        <v>42968</v>
      </c>
      <c r="C196" s="1">
        <v>42970</v>
      </c>
      <c r="D196" t="s">
        <v>21</v>
      </c>
      <c r="E196" t="s">
        <v>1206</v>
      </c>
      <c r="F196" t="s">
        <v>1207</v>
      </c>
      <c r="G196" t="s">
        <v>24</v>
      </c>
      <c r="H196" t="s">
        <v>25</v>
      </c>
      <c r="I196" t="s">
        <v>1208</v>
      </c>
      <c r="J196" t="s">
        <v>1209</v>
      </c>
      <c r="K196" t="s">
        <v>1210</v>
      </c>
      <c r="L196" t="s">
        <v>29</v>
      </c>
      <c r="M196" t="s">
        <v>1211</v>
      </c>
      <c r="N196" t="s">
        <v>31</v>
      </c>
      <c r="O196" t="s">
        <v>133</v>
      </c>
      <c r="P196" t="s">
        <v>1212</v>
      </c>
      <c r="Q196" s="2">
        <v>866.4</v>
      </c>
      <c r="R196">
        <v>4</v>
      </c>
      <c r="S196">
        <v>0</v>
      </c>
      <c r="T196">
        <v>225.26400000000001</v>
      </c>
    </row>
    <row r="197" spans="1:20" x14ac:dyDescent="0.3">
      <c r="A197" t="s">
        <v>1213</v>
      </c>
      <c r="B197" s="1">
        <v>43062</v>
      </c>
      <c r="C197" s="1">
        <v>43065</v>
      </c>
      <c r="D197" t="s">
        <v>21</v>
      </c>
      <c r="E197" t="s">
        <v>229</v>
      </c>
      <c r="F197" t="s">
        <v>230</v>
      </c>
      <c r="G197" t="s">
        <v>37</v>
      </c>
      <c r="H197" t="s">
        <v>25</v>
      </c>
      <c r="I197" t="s">
        <v>231</v>
      </c>
      <c r="J197" t="s">
        <v>232</v>
      </c>
      <c r="K197" t="s">
        <v>233</v>
      </c>
      <c r="L197" t="s">
        <v>131</v>
      </c>
      <c r="M197" t="s">
        <v>1214</v>
      </c>
      <c r="N197" t="s">
        <v>31</v>
      </c>
      <c r="O197" t="s">
        <v>61</v>
      </c>
      <c r="P197" t="s">
        <v>1215</v>
      </c>
      <c r="Q197" s="2">
        <v>28.4</v>
      </c>
      <c r="R197">
        <v>2</v>
      </c>
      <c r="S197">
        <v>0</v>
      </c>
      <c r="T197">
        <v>11.076000000000001</v>
      </c>
    </row>
    <row r="198" spans="1:20" x14ac:dyDescent="0.3">
      <c r="A198" t="s">
        <v>1216</v>
      </c>
      <c r="B198" s="1">
        <v>41894</v>
      </c>
      <c r="C198" s="1">
        <v>41895</v>
      </c>
      <c r="D198" t="s">
        <v>159</v>
      </c>
      <c r="E198" t="s">
        <v>1217</v>
      </c>
      <c r="F198" t="s">
        <v>1218</v>
      </c>
      <c r="G198" t="s">
        <v>84</v>
      </c>
      <c r="H198" t="s">
        <v>25</v>
      </c>
      <c r="I198" t="s">
        <v>1219</v>
      </c>
      <c r="J198" t="s">
        <v>232</v>
      </c>
      <c r="K198" t="s">
        <v>1220</v>
      </c>
      <c r="L198" t="s">
        <v>131</v>
      </c>
      <c r="M198" t="s">
        <v>1221</v>
      </c>
      <c r="N198" t="s">
        <v>165</v>
      </c>
      <c r="O198" t="s">
        <v>815</v>
      </c>
      <c r="P198" t="s">
        <v>1222</v>
      </c>
      <c r="Q198" s="2">
        <v>69.989999999999995</v>
      </c>
      <c r="R198">
        <v>1</v>
      </c>
      <c r="S198">
        <v>0</v>
      </c>
      <c r="T198">
        <v>30.095700000000001</v>
      </c>
    </row>
    <row r="199" spans="1:20" x14ac:dyDescent="0.3">
      <c r="A199" t="s">
        <v>1223</v>
      </c>
      <c r="B199" s="1">
        <v>43009</v>
      </c>
      <c r="C199" s="1">
        <v>43016</v>
      </c>
      <c r="D199" t="s">
        <v>47</v>
      </c>
      <c r="E199" t="s">
        <v>1224</v>
      </c>
      <c r="F199" t="s">
        <v>1225</v>
      </c>
      <c r="G199" t="s">
        <v>37</v>
      </c>
      <c r="H199" t="s">
        <v>25</v>
      </c>
      <c r="I199" t="s">
        <v>581</v>
      </c>
      <c r="J199" t="s">
        <v>86</v>
      </c>
      <c r="K199" t="s">
        <v>582</v>
      </c>
      <c r="L199" t="s">
        <v>88</v>
      </c>
      <c r="M199" t="s">
        <v>1226</v>
      </c>
      <c r="N199" t="s">
        <v>43</v>
      </c>
      <c r="O199" t="s">
        <v>115</v>
      </c>
      <c r="P199" t="s">
        <v>1227</v>
      </c>
      <c r="Q199" s="2">
        <v>6.6719999999999997</v>
      </c>
      <c r="R199">
        <v>6</v>
      </c>
      <c r="S199">
        <v>0</v>
      </c>
      <c r="T199">
        <v>0.50039999999999996</v>
      </c>
    </row>
    <row r="200" spans="1:20" x14ac:dyDescent="0.3">
      <c r="A200" t="s">
        <v>1228</v>
      </c>
      <c r="B200" s="1">
        <v>42475</v>
      </c>
      <c r="C200" s="1">
        <v>42481</v>
      </c>
      <c r="D200" t="s">
        <v>47</v>
      </c>
      <c r="E200" t="s">
        <v>1229</v>
      </c>
      <c r="F200" t="s">
        <v>1230</v>
      </c>
      <c r="G200" t="s">
        <v>84</v>
      </c>
      <c r="H200" t="s">
        <v>25</v>
      </c>
      <c r="I200" t="s">
        <v>1231</v>
      </c>
      <c r="J200" t="s">
        <v>67</v>
      </c>
      <c r="K200" t="s">
        <v>1232</v>
      </c>
      <c r="L200" t="s">
        <v>29</v>
      </c>
      <c r="M200" t="s">
        <v>1233</v>
      </c>
      <c r="N200" t="s">
        <v>43</v>
      </c>
      <c r="O200" t="s">
        <v>79</v>
      </c>
      <c r="P200" t="s">
        <v>1234</v>
      </c>
      <c r="Q200" s="2">
        <v>189.58799999999999</v>
      </c>
      <c r="R200">
        <v>2</v>
      </c>
      <c r="S200">
        <v>0</v>
      </c>
      <c r="T200">
        <v>-145.35079999999999</v>
      </c>
    </row>
    <row r="201" spans="1:20" x14ac:dyDescent="0.3">
      <c r="A201" t="s">
        <v>1235</v>
      </c>
      <c r="B201" s="1">
        <v>42527</v>
      </c>
      <c r="C201" s="1">
        <v>42528</v>
      </c>
      <c r="D201" t="s">
        <v>159</v>
      </c>
      <c r="E201" t="s">
        <v>542</v>
      </c>
      <c r="F201" t="s">
        <v>543</v>
      </c>
      <c r="G201" t="s">
        <v>24</v>
      </c>
      <c r="H201" t="s">
        <v>25</v>
      </c>
      <c r="I201" t="s">
        <v>75</v>
      </c>
      <c r="J201" t="s">
        <v>76</v>
      </c>
      <c r="K201" t="s">
        <v>544</v>
      </c>
      <c r="L201" t="s">
        <v>41</v>
      </c>
      <c r="M201" t="s">
        <v>1236</v>
      </c>
      <c r="N201" t="s">
        <v>43</v>
      </c>
      <c r="O201" t="s">
        <v>99</v>
      </c>
      <c r="P201" t="s">
        <v>1237</v>
      </c>
      <c r="Q201" s="2">
        <v>714.3</v>
      </c>
      <c r="R201">
        <v>5</v>
      </c>
      <c r="S201">
        <v>0</v>
      </c>
      <c r="T201">
        <v>207.14699999999999</v>
      </c>
    </row>
    <row r="202" spans="1:20" x14ac:dyDescent="0.3">
      <c r="A202" t="s">
        <v>1238</v>
      </c>
      <c r="B202" s="1">
        <v>41992</v>
      </c>
      <c r="C202" s="1">
        <v>41998</v>
      </c>
      <c r="D202" t="s">
        <v>47</v>
      </c>
      <c r="E202" t="s">
        <v>1239</v>
      </c>
      <c r="F202" t="s">
        <v>1240</v>
      </c>
      <c r="G202" t="s">
        <v>24</v>
      </c>
      <c r="H202" t="s">
        <v>25</v>
      </c>
      <c r="I202" t="s">
        <v>1241</v>
      </c>
      <c r="J202" t="s">
        <v>51</v>
      </c>
      <c r="K202" t="s">
        <v>1242</v>
      </c>
      <c r="L202" t="s">
        <v>29</v>
      </c>
      <c r="M202" t="s">
        <v>1243</v>
      </c>
      <c r="N202" t="s">
        <v>43</v>
      </c>
      <c r="O202" t="s">
        <v>79</v>
      </c>
      <c r="P202" t="s">
        <v>1244</v>
      </c>
      <c r="Q202" s="2">
        <v>4.8120000000000003</v>
      </c>
      <c r="R202">
        <v>2</v>
      </c>
      <c r="S202">
        <v>0</v>
      </c>
      <c r="T202">
        <v>-3.6892</v>
      </c>
    </row>
    <row r="203" spans="1:20" x14ac:dyDescent="0.3">
      <c r="A203" t="s">
        <v>1245</v>
      </c>
      <c r="B203" s="1">
        <v>42533</v>
      </c>
      <c r="C203" s="1">
        <v>42535</v>
      </c>
      <c r="D203" t="s">
        <v>21</v>
      </c>
      <c r="E203" t="s">
        <v>1246</v>
      </c>
      <c r="F203" t="s">
        <v>1247</v>
      </c>
      <c r="G203" t="s">
        <v>84</v>
      </c>
      <c r="H203" t="s">
        <v>25</v>
      </c>
      <c r="I203" t="s">
        <v>253</v>
      </c>
      <c r="J203" t="s">
        <v>179</v>
      </c>
      <c r="K203" t="s">
        <v>322</v>
      </c>
      <c r="L203" t="s">
        <v>88</v>
      </c>
      <c r="M203" t="s">
        <v>1248</v>
      </c>
      <c r="N203" t="s">
        <v>165</v>
      </c>
      <c r="O203" t="s">
        <v>815</v>
      </c>
      <c r="P203" t="s">
        <v>1249</v>
      </c>
      <c r="Q203" s="2">
        <v>1007.979</v>
      </c>
      <c r="R203">
        <v>3</v>
      </c>
      <c r="S203">
        <v>0</v>
      </c>
      <c r="T203">
        <v>43.199100000000001</v>
      </c>
    </row>
    <row r="204" spans="1:20" x14ac:dyDescent="0.3">
      <c r="A204" t="s">
        <v>1250</v>
      </c>
      <c r="B204" s="1">
        <v>42993</v>
      </c>
      <c r="C204" s="1">
        <v>42997</v>
      </c>
      <c r="D204" t="s">
        <v>47</v>
      </c>
      <c r="E204" t="s">
        <v>1251</v>
      </c>
      <c r="F204" t="s">
        <v>1252</v>
      </c>
      <c r="G204" t="s">
        <v>37</v>
      </c>
      <c r="H204" t="s">
        <v>25</v>
      </c>
      <c r="I204" t="s">
        <v>154</v>
      </c>
      <c r="J204" t="s">
        <v>86</v>
      </c>
      <c r="K204" t="s">
        <v>1253</v>
      </c>
      <c r="L204" t="s">
        <v>88</v>
      </c>
      <c r="M204" t="s">
        <v>1254</v>
      </c>
      <c r="N204" t="s">
        <v>43</v>
      </c>
      <c r="O204" t="s">
        <v>70</v>
      </c>
      <c r="P204" t="s">
        <v>1255</v>
      </c>
      <c r="Q204" s="2">
        <v>31.872</v>
      </c>
      <c r="R204">
        <v>8</v>
      </c>
      <c r="S204">
        <v>0</v>
      </c>
      <c r="T204">
        <v>11.553599999999999</v>
      </c>
    </row>
    <row r="205" spans="1:20" x14ac:dyDescent="0.3">
      <c r="A205" t="s">
        <v>1256</v>
      </c>
      <c r="B205" s="1">
        <v>42755</v>
      </c>
      <c r="C205" s="1">
        <v>42758</v>
      </c>
      <c r="D205" t="s">
        <v>21</v>
      </c>
      <c r="E205" t="s">
        <v>410</v>
      </c>
      <c r="F205" t="s">
        <v>411</v>
      </c>
      <c r="G205" t="s">
        <v>37</v>
      </c>
      <c r="H205" t="s">
        <v>25</v>
      </c>
      <c r="I205" t="s">
        <v>231</v>
      </c>
      <c r="J205" t="s">
        <v>232</v>
      </c>
      <c r="K205" t="s">
        <v>412</v>
      </c>
      <c r="L205" t="s">
        <v>131</v>
      </c>
      <c r="M205" t="s">
        <v>1257</v>
      </c>
      <c r="N205" t="s">
        <v>31</v>
      </c>
      <c r="O205" t="s">
        <v>133</v>
      </c>
      <c r="P205" t="s">
        <v>1258</v>
      </c>
      <c r="Q205" s="2">
        <v>207.846</v>
      </c>
      <c r="R205">
        <v>3</v>
      </c>
      <c r="S205">
        <v>0</v>
      </c>
      <c r="T205">
        <v>2.3094000000000001</v>
      </c>
    </row>
    <row r="206" spans="1:20" x14ac:dyDescent="0.3">
      <c r="A206" t="s">
        <v>1259</v>
      </c>
      <c r="B206" s="1">
        <v>42618</v>
      </c>
      <c r="C206" s="1">
        <v>42620</v>
      </c>
      <c r="D206" t="s">
        <v>21</v>
      </c>
      <c r="E206" t="s">
        <v>93</v>
      </c>
      <c r="F206" t="s">
        <v>94</v>
      </c>
      <c r="G206" t="s">
        <v>24</v>
      </c>
      <c r="H206" t="s">
        <v>25</v>
      </c>
      <c r="I206" t="s">
        <v>95</v>
      </c>
      <c r="J206" t="s">
        <v>96</v>
      </c>
      <c r="K206" t="s">
        <v>97</v>
      </c>
      <c r="L206" t="s">
        <v>88</v>
      </c>
      <c r="M206" t="s">
        <v>1260</v>
      </c>
      <c r="N206" t="s">
        <v>31</v>
      </c>
      <c r="O206" t="s">
        <v>61</v>
      </c>
      <c r="P206" t="s">
        <v>1261</v>
      </c>
      <c r="Q206" s="2">
        <v>12.22</v>
      </c>
      <c r="R206">
        <v>1</v>
      </c>
      <c r="S206">
        <v>0</v>
      </c>
      <c r="T206">
        <v>3.6659999999999999</v>
      </c>
    </row>
    <row r="207" spans="1:20" x14ac:dyDescent="0.3">
      <c r="A207" t="s">
        <v>1262</v>
      </c>
      <c r="B207" s="1">
        <v>42814</v>
      </c>
      <c r="C207" s="1">
        <v>42819</v>
      </c>
      <c r="D207" t="s">
        <v>21</v>
      </c>
      <c r="E207" t="s">
        <v>1263</v>
      </c>
      <c r="F207" t="s">
        <v>1264</v>
      </c>
      <c r="G207" t="s">
        <v>24</v>
      </c>
      <c r="H207" t="s">
        <v>25</v>
      </c>
      <c r="I207" t="s">
        <v>426</v>
      </c>
      <c r="J207" t="s">
        <v>224</v>
      </c>
      <c r="K207" t="s">
        <v>1265</v>
      </c>
      <c r="L207" t="s">
        <v>88</v>
      </c>
      <c r="M207" t="s">
        <v>1266</v>
      </c>
      <c r="N207" t="s">
        <v>31</v>
      </c>
      <c r="O207" t="s">
        <v>61</v>
      </c>
      <c r="P207" t="s">
        <v>1267</v>
      </c>
      <c r="Q207" s="2">
        <v>2.91</v>
      </c>
      <c r="R207">
        <v>1</v>
      </c>
      <c r="S207">
        <v>0</v>
      </c>
      <c r="T207">
        <v>1.3676999999999999</v>
      </c>
    </row>
    <row r="208" spans="1:20" x14ac:dyDescent="0.3">
      <c r="A208" t="s">
        <v>1268</v>
      </c>
      <c r="B208" s="1">
        <v>42461</v>
      </c>
      <c r="C208" s="1">
        <v>42463</v>
      </c>
      <c r="D208" t="s">
        <v>21</v>
      </c>
      <c r="E208" t="s">
        <v>1269</v>
      </c>
      <c r="F208" t="s">
        <v>1270</v>
      </c>
      <c r="G208" t="s">
        <v>24</v>
      </c>
      <c r="H208" t="s">
        <v>25</v>
      </c>
      <c r="I208" t="s">
        <v>1271</v>
      </c>
      <c r="J208" t="s">
        <v>232</v>
      </c>
      <c r="K208" t="s">
        <v>1272</v>
      </c>
      <c r="L208" t="s">
        <v>131</v>
      </c>
      <c r="M208" t="s">
        <v>1273</v>
      </c>
      <c r="N208" t="s">
        <v>43</v>
      </c>
      <c r="O208" t="s">
        <v>115</v>
      </c>
      <c r="P208" t="s">
        <v>1274</v>
      </c>
      <c r="Q208" s="2">
        <v>59.52</v>
      </c>
      <c r="R208">
        <v>3</v>
      </c>
      <c r="S208">
        <v>0</v>
      </c>
      <c r="T208">
        <v>15.475199999999999</v>
      </c>
    </row>
    <row r="209" spans="1:20" x14ac:dyDescent="0.3">
      <c r="A209" t="s">
        <v>1275</v>
      </c>
      <c r="B209" s="1">
        <v>43028</v>
      </c>
      <c r="C209" s="1">
        <v>43032</v>
      </c>
      <c r="D209" t="s">
        <v>47</v>
      </c>
      <c r="E209" t="s">
        <v>1276</v>
      </c>
      <c r="F209" t="s">
        <v>1277</v>
      </c>
      <c r="G209" t="s">
        <v>37</v>
      </c>
      <c r="H209" t="s">
        <v>25</v>
      </c>
      <c r="I209" t="s">
        <v>679</v>
      </c>
      <c r="J209" t="s">
        <v>427</v>
      </c>
      <c r="K209" t="s">
        <v>680</v>
      </c>
      <c r="L209" t="s">
        <v>131</v>
      </c>
      <c r="M209" t="s">
        <v>1278</v>
      </c>
      <c r="N209" t="s">
        <v>31</v>
      </c>
      <c r="O209" t="s">
        <v>54</v>
      </c>
      <c r="P209" t="s">
        <v>1279</v>
      </c>
      <c r="Q209" s="2">
        <v>284.36399999999998</v>
      </c>
      <c r="R209">
        <v>2</v>
      </c>
      <c r="S209">
        <v>0</v>
      </c>
      <c r="T209">
        <v>-75.830399999999997</v>
      </c>
    </row>
    <row r="210" spans="1:20" x14ac:dyDescent="0.3">
      <c r="A210" t="s">
        <v>1280</v>
      </c>
      <c r="B210" s="1">
        <v>42717</v>
      </c>
      <c r="C210" s="1">
        <v>42721</v>
      </c>
      <c r="D210" t="s">
        <v>47</v>
      </c>
      <c r="E210" t="s">
        <v>1224</v>
      </c>
      <c r="F210" t="s">
        <v>1225</v>
      </c>
      <c r="G210" t="s">
        <v>37</v>
      </c>
      <c r="H210" t="s">
        <v>25</v>
      </c>
      <c r="I210" t="s">
        <v>581</v>
      </c>
      <c r="J210" t="s">
        <v>86</v>
      </c>
      <c r="K210" t="s">
        <v>582</v>
      </c>
      <c r="L210" t="s">
        <v>88</v>
      </c>
      <c r="M210" t="s">
        <v>1281</v>
      </c>
      <c r="N210" t="s">
        <v>165</v>
      </c>
      <c r="O210" t="s">
        <v>202</v>
      </c>
      <c r="P210" t="s">
        <v>1282</v>
      </c>
      <c r="Q210" s="2">
        <v>63.88</v>
      </c>
      <c r="R210">
        <v>4</v>
      </c>
      <c r="S210">
        <v>0</v>
      </c>
      <c r="T210">
        <v>24.9132</v>
      </c>
    </row>
    <row r="211" spans="1:20" x14ac:dyDescent="0.3">
      <c r="A211" t="s">
        <v>1283</v>
      </c>
      <c r="B211" s="1">
        <v>41682</v>
      </c>
      <c r="C211" s="1">
        <v>41688</v>
      </c>
      <c r="D211" t="s">
        <v>47</v>
      </c>
      <c r="E211" t="s">
        <v>1284</v>
      </c>
      <c r="F211" t="s">
        <v>1285</v>
      </c>
      <c r="G211" t="s">
        <v>24</v>
      </c>
      <c r="H211" t="s">
        <v>25</v>
      </c>
      <c r="I211" t="s">
        <v>66</v>
      </c>
      <c r="J211" t="s">
        <v>39</v>
      </c>
      <c r="K211" t="s">
        <v>1286</v>
      </c>
      <c r="L211" t="s">
        <v>41</v>
      </c>
      <c r="M211" t="s">
        <v>1287</v>
      </c>
      <c r="N211" t="s">
        <v>31</v>
      </c>
      <c r="O211" t="s">
        <v>133</v>
      </c>
      <c r="P211" t="s">
        <v>1288</v>
      </c>
      <c r="Q211" s="2">
        <v>129.56800000000001</v>
      </c>
      <c r="R211">
        <v>2</v>
      </c>
      <c r="S211">
        <v>0</v>
      </c>
      <c r="T211">
        <v>-24.294</v>
      </c>
    </row>
    <row r="212" spans="1:20" x14ac:dyDescent="0.3">
      <c r="A212" t="s">
        <v>1289</v>
      </c>
      <c r="B212" s="1">
        <v>42639</v>
      </c>
      <c r="C212" s="1">
        <v>42644</v>
      </c>
      <c r="D212" t="s">
        <v>47</v>
      </c>
      <c r="E212" t="s">
        <v>1206</v>
      </c>
      <c r="F212" t="s">
        <v>1207</v>
      </c>
      <c r="G212" t="s">
        <v>24</v>
      </c>
      <c r="H212" t="s">
        <v>25</v>
      </c>
      <c r="I212" t="s">
        <v>1208</v>
      </c>
      <c r="J212" t="s">
        <v>1209</v>
      </c>
      <c r="K212" t="s">
        <v>1210</v>
      </c>
      <c r="L212" t="s">
        <v>29</v>
      </c>
      <c r="M212" t="s">
        <v>1290</v>
      </c>
      <c r="N212" t="s">
        <v>31</v>
      </c>
      <c r="O212" t="s">
        <v>133</v>
      </c>
      <c r="P212" t="s">
        <v>1291</v>
      </c>
      <c r="Q212" s="2">
        <v>747.55799999999999</v>
      </c>
      <c r="R212">
        <v>3</v>
      </c>
      <c r="S212">
        <v>0</v>
      </c>
      <c r="T212">
        <v>-96.114599999999996</v>
      </c>
    </row>
    <row r="213" spans="1:20" x14ac:dyDescent="0.3">
      <c r="A213" t="s">
        <v>1292</v>
      </c>
      <c r="B213" s="1">
        <v>42353</v>
      </c>
      <c r="C213" s="1">
        <v>42360</v>
      </c>
      <c r="D213" t="s">
        <v>47</v>
      </c>
      <c r="E213" t="s">
        <v>711</v>
      </c>
      <c r="F213" t="s">
        <v>712</v>
      </c>
      <c r="G213" t="s">
        <v>24</v>
      </c>
      <c r="H213" t="s">
        <v>25</v>
      </c>
      <c r="I213" t="s">
        <v>713</v>
      </c>
      <c r="J213" t="s">
        <v>208</v>
      </c>
      <c r="K213" t="s">
        <v>714</v>
      </c>
      <c r="L213" t="s">
        <v>88</v>
      </c>
      <c r="M213" t="s">
        <v>1293</v>
      </c>
      <c r="N213" t="s">
        <v>43</v>
      </c>
      <c r="O213" t="s">
        <v>90</v>
      </c>
      <c r="P213" t="s">
        <v>1294</v>
      </c>
      <c r="Q213" s="2">
        <v>103.92</v>
      </c>
      <c r="R213">
        <v>4</v>
      </c>
      <c r="S213">
        <v>0</v>
      </c>
      <c r="T213">
        <v>36.372</v>
      </c>
    </row>
    <row r="214" spans="1:20" x14ac:dyDescent="0.3">
      <c r="A214" t="s">
        <v>1295</v>
      </c>
      <c r="B214" s="1">
        <v>42482</v>
      </c>
      <c r="C214" s="1">
        <v>42489</v>
      </c>
      <c r="D214" t="s">
        <v>47</v>
      </c>
      <c r="E214" t="s">
        <v>1296</v>
      </c>
      <c r="F214" t="s">
        <v>1297</v>
      </c>
      <c r="G214" t="s">
        <v>84</v>
      </c>
      <c r="H214" t="s">
        <v>25</v>
      </c>
      <c r="I214" t="s">
        <v>465</v>
      </c>
      <c r="J214" t="s">
        <v>261</v>
      </c>
      <c r="K214" t="s">
        <v>466</v>
      </c>
      <c r="L214" t="s">
        <v>41</v>
      </c>
      <c r="M214" t="s">
        <v>1298</v>
      </c>
      <c r="N214" t="s">
        <v>31</v>
      </c>
      <c r="O214" t="s">
        <v>61</v>
      </c>
      <c r="P214" t="s">
        <v>1299</v>
      </c>
      <c r="Q214" s="2">
        <v>23.56</v>
      </c>
      <c r="R214">
        <v>5</v>
      </c>
      <c r="S214">
        <v>0</v>
      </c>
      <c r="T214">
        <v>7.0679999999999996</v>
      </c>
    </row>
    <row r="215" spans="1:20" x14ac:dyDescent="0.3">
      <c r="A215" t="s">
        <v>1300</v>
      </c>
      <c r="B215" s="1">
        <v>42021</v>
      </c>
      <c r="C215" s="1">
        <v>42028</v>
      </c>
      <c r="D215" t="s">
        <v>47</v>
      </c>
      <c r="E215" t="s">
        <v>1301</v>
      </c>
      <c r="F215" t="s">
        <v>1302</v>
      </c>
      <c r="G215" t="s">
        <v>84</v>
      </c>
      <c r="H215" t="s">
        <v>25</v>
      </c>
      <c r="I215" t="s">
        <v>1303</v>
      </c>
      <c r="J215" t="s">
        <v>179</v>
      </c>
      <c r="K215" t="s">
        <v>1304</v>
      </c>
      <c r="L215" t="s">
        <v>88</v>
      </c>
      <c r="M215" t="s">
        <v>1305</v>
      </c>
      <c r="N215" t="s">
        <v>31</v>
      </c>
      <c r="O215" t="s">
        <v>61</v>
      </c>
      <c r="P215" t="s">
        <v>1306</v>
      </c>
      <c r="Q215" s="2">
        <v>254.744</v>
      </c>
      <c r="R215">
        <v>7</v>
      </c>
      <c r="S215">
        <v>0</v>
      </c>
      <c r="T215">
        <v>-312.06139999999999</v>
      </c>
    </row>
    <row r="216" spans="1:20" x14ac:dyDescent="0.3">
      <c r="A216" t="s">
        <v>1307</v>
      </c>
      <c r="B216" s="1">
        <v>42825</v>
      </c>
      <c r="C216" s="1">
        <v>42829</v>
      </c>
      <c r="D216" t="s">
        <v>47</v>
      </c>
      <c r="E216" t="s">
        <v>740</v>
      </c>
      <c r="F216" t="s">
        <v>741</v>
      </c>
      <c r="G216" t="s">
        <v>37</v>
      </c>
      <c r="H216" t="s">
        <v>25</v>
      </c>
      <c r="I216" t="s">
        <v>742</v>
      </c>
      <c r="J216" t="s">
        <v>208</v>
      </c>
      <c r="K216" t="s">
        <v>743</v>
      </c>
      <c r="L216" t="s">
        <v>88</v>
      </c>
      <c r="M216" t="s">
        <v>1308</v>
      </c>
      <c r="N216" t="s">
        <v>31</v>
      </c>
      <c r="O216" t="s">
        <v>32</v>
      </c>
      <c r="P216" t="s">
        <v>1309</v>
      </c>
      <c r="Q216" s="2">
        <v>205.33279999999999</v>
      </c>
      <c r="R216">
        <v>2</v>
      </c>
      <c r="S216">
        <v>0</v>
      </c>
      <c r="T216">
        <v>-36.235199999999999</v>
      </c>
    </row>
    <row r="217" spans="1:20" x14ac:dyDescent="0.3">
      <c r="A217" t="s">
        <v>1310</v>
      </c>
      <c r="B217" s="1">
        <v>42720</v>
      </c>
      <c r="C217" s="1">
        <v>42724</v>
      </c>
      <c r="D217" t="s">
        <v>21</v>
      </c>
      <c r="E217" t="s">
        <v>801</v>
      </c>
      <c r="F217" t="s">
        <v>802</v>
      </c>
      <c r="G217" t="s">
        <v>24</v>
      </c>
      <c r="H217" t="s">
        <v>25</v>
      </c>
      <c r="I217" t="s">
        <v>231</v>
      </c>
      <c r="J217" t="s">
        <v>232</v>
      </c>
      <c r="K217" t="s">
        <v>276</v>
      </c>
      <c r="L217" t="s">
        <v>131</v>
      </c>
      <c r="M217" t="s">
        <v>1311</v>
      </c>
      <c r="N217" t="s">
        <v>43</v>
      </c>
      <c r="O217" t="s">
        <v>79</v>
      </c>
      <c r="P217" t="s">
        <v>1312</v>
      </c>
      <c r="Q217" s="2">
        <v>4.7880000000000003</v>
      </c>
      <c r="R217">
        <v>3</v>
      </c>
      <c r="S217">
        <v>0</v>
      </c>
      <c r="T217">
        <v>-7.9001999999999999</v>
      </c>
    </row>
    <row r="218" spans="1:20" x14ac:dyDescent="0.3">
      <c r="A218" t="s">
        <v>1313</v>
      </c>
      <c r="B218" s="1">
        <v>42358</v>
      </c>
      <c r="C218" s="1">
        <v>42362</v>
      </c>
      <c r="D218" t="s">
        <v>47</v>
      </c>
      <c r="E218" t="s">
        <v>1314</v>
      </c>
      <c r="F218" t="s">
        <v>1315</v>
      </c>
      <c r="G218" t="s">
        <v>37</v>
      </c>
      <c r="H218" t="s">
        <v>25</v>
      </c>
      <c r="I218" t="s">
        <v>1316</v>
      </c>
      <c r="J218" t="s">
        <v>232</v>
      </c>
      <c r="K218" t="s">
        <v>1317</v>
      </c>
      <c r="L218" t="s">
        <v>131</v>
      </c>
      <c r="M218" t="s">
        <v>1318</v>
      </c>
      <c r="N218" t="s">
        <v>43</v>
      </c>
      <c r="O218" t="s">
        <v>70</v>
      </c>
      <c r="P218" t="s">
        <v>1319</v>
      </c>
      <c r="Q218" s="2">
        <v>55.48</v>
      </c>
      <c r="R218">
        <v>1</v>
      </c>
      <c r="S218">
        <v>0</v>
      </c>
      <c r="T218">
        <v>26.630400000000002</v>
      </c>
    </row>
    <row r="219" spans="1:20" x14ac:dyDescent="0.3">
      <c r="A219" t="s">
        <v>1320</v>
      </c>
      <c r="B219" s="1">
        <v>41952</v>
      </c>
      <c r="C219" s="1">
        <v>41954</v>
      </c>
      <c r="D219" t="s">
        <v>21</v>
      </c>
      <c r="E219" t="s">
        <v>1321</v>
      </c>
      <c r="F219" t="s">
        <v>1322</v>
      </c>
      <c r="G219" t="s">
        <v>24</v>
      </c>
      <c r="H219" t="s">
        <v>25</v>
      </c>
      <c r="I219" t="s">
        <v>112</v>
      </c>
      <c r="J219" t="s">
        <v>39</v>
      </c>
      <c r="K219" t="s">
        <v>849</v>
      </c>
      <c r="L219" t="s">
        <v>41</v>
      </c>
      <c r="M219" t="s">
        <v>1323</v>
      </c>
      <c r="N219" t="s">
        <v>43</v>
      </c>
      <c r="O219" t="s">
        <v>99</v>
      </c>
      <c r="P219" t="s">
        <v>1324</v>
      </c>
      <c r="Q219" s="2">
        <v>340.92</v>
      </c>
      <c r="R219">
        <v>3</v>
      </c>
      <c r="S219">
        <v>0</v>
      </c>
      <c r="T219">
        <v>3.4091999999999998</v>
      </c>
    </row>
    <row r="220" spans="1:20" x14ac:dyDescent="0.3">
      <c r="A220" t="s">
        <v>1325</v>
      </c>
      <c r="B220" s="1">
        <v>42563</v>
      </c>
      <c r="C220" s="1">
        <v>42570</v>
      </c>
      <c r="D220" t="s">
        <v>47</v>
      </c>
      <c r="E220" t="s">
        <v>847</v>
      </c>
      <c r="F220" t="s">
        <v>848</v>
      </c>
      <c r="G220" t="s">
        <v>37</v>
      </c>
      <c r="H220" t="s">
        <v>25</v>
      </c>
      <c r="I220" t="s">
        <v>112</v>
      </c>
      <c r="J220" t="s">
        <v>39</v>
      </c>
      <c r="K220" t="s">
        <v>849</v>
      </c>
      <c r="L220" t="s">
        <v>41</v>
      </c>
      <c r="M220" t="s">
        <v>1326</v>
      </c>
      <c r="N220" t="s">
        <v>165</v>
      </c>
      <c r="O220" t="s">
        <v>166</v>
      </c>
      <c r="P220" t="s">
        <v>1327</v>
      </c>
      <c r="Q220" s="2">
        <v>95.76</v>
      </c>
      <c r="R220">
        <v>6</v>
      </c>
      <c r="S220">
        <v>0</v>
      </c>
      <c r="T220">
        <v>7.1820000000000004</v>
      </c>
    </row>
    <row r="221" spans="1:20" x14ac:dyDescent="0.3">
      <c r="A221" t="s">
        <v>1328</v>
      </c>
      <c r="B221" s="1">
        <v>42670</v>
      </c>
      <c r="C221" s="1">
        <v>42676</v>
      </c>
      <c r="D221" t="s">
        <v>47</v>
      </c>
      <c r="E221" t="s">
        <v>1329</v>
      </c>
      <c r="F221" t="s">
        <v>1330</v>
      </c>
      <c r="G221" t="s">
        <v>24</v>
      </c>
      <c r="H221" t="s">
        <v>25</v>
      </c>
      <c r="I221" t="s">
        <v>240</v>
      </c>
      <c r="J221" t="s">
        <v>232</v>
      </c>
      <c r="K221" t="s">
        <v>241</v>
      </c>
      <c r="L221" t="s">
        <v>131</v>
      </c>
      <c r="M221" t="s">
        <v>905</v>
      </c>
      <c r="N221" t="s">
        <v>31</v>
      </c>
      <c r="O221" t="s">
        <v>61</v>
      </c>
      <c r="P221" t="s">
        <v>906</v>
      </c>
      <c r="Q221" s="2">
        <v>40.200000000000003</v>
      </c>
      <c r="R221">
        <v>3</v>
      </c>
      <c r="S221">
        <v>0</v>
      </c>
      <c r="T221">
        <v>19.295999999999999</v>
      </c>
    </row>
    <row r="222" spans="1:20" x14ac:dyDescent="0.3">
      <c r="A222" t="s">
        <v>1331</v>
      </c>
      <c r="B222" s="1">
        <v>42547</v>
      </c>
      <c r="C222" s="1">
        <v>42553</v>
      </c>
      <c r="D222" t="s">
        <v>47</v>
      </c>
      <c r="E222" t="s">
        <v>1332</v>
      </c>
      <c r="F222" t="s">
        <v>1333</v>
      </c>
      <c r="G222" t="s">
        <v>37</v>
      </c>
      <c r="H222" t="s">
        <v>25</v>
      </c>
      <c r="I222" t="s">
        <v>231</v>
      </c>
      <c r="J222" t="s">
        <v>232</v>
      </c>
      <c r="K222" t="s">
        <v>233</v>
      </c>
      <c r="L222" t="s">
        <v>131</v>
      </c>
      <c r="M222" t="s">
        <v>1334</v>
      </c>
      <c r="N222" t="s">
        <v>43</v>
      </c>
      <c r="O222" t="s">
        <v>115</v>
      </c>
      <c r="P222" t="s">
        <v>1335</v>
      </c>
      <c r="Q222" s="2">
        <v>14.7</v>
      </c>
      <c r="R222">
        <v>5</v>
      </c>
      <c r="S222">
        <v>0</v>
      </c>
      <c r="T222">
        <v>6.6150000000000002</v>
      </c>
    </row>
    <row r="223" spans="1:20" x14ac:dyDescent="0.3">
      <c r="A223" t="s">
        <v>1336</v>
      </c>
      <c r="B223" s="1">
        <v>41918</v>
      </c>
      <c r="C223" s="1">
        <v>41922</v>
      </c>
      <c r="D223" t="s">
        <v>47</v>
      </c>
      <c r="E223" t="s">
        <v>1337</v>
      </c>
      <c r="F223" t="s">
        <v>1338</v>
      </c>
      <c r="G223" t="s">
        <v>24</v>
      </c>
      <c r="H223" t="s">
        <v>25</v>
      </c>
      <c r="I223" t="s">
        <v>786</v>
      </c>
      <c r="J223" t="s">
        <v>39</v>
      </c>
      <c r="K223" t="s">
        <v>1339</v>
      </c>
      <c r="L223" t="s">
        <v>41</v>
      </c>
      <c r="M223" t="s">
        <v>1340</v>
      </c>
      <c r="N223" t="s">
        <v>165</v>
      </c>
      <c r="O223" t="s">
        <v>202</v>
      </c>
      <c r="P223" t="s">
        <v>1341</v>
      </c>
      <c r="Q223" s="2">
        <v>9.09</v>
      </c>
      <c r="R223">
        <v>3</v>
      </c>
      <c r="S223">
        <v>0</v>
      </c>
      <c r="T223">
        <v>1.9089</v>
      </c>
    </row>
    <row r="224" spans="1:20" x14ac:dyDescent="0.3">
      <c r="A224" t="s">
        <v>1342</v>
      </c>
      <c r="B224" s="1">
        <v>41842</v>
      </c>
      <c r="C224" s="1">
        <v>41847</v>
      </c>
      <c r="D224" t="s">
        <v>47</v>
      </c>
      <c r="E224" t="s">
        <v>1343</v>
      </c>
      <c r="F224" t="s">
        <v>1344</v>
      </c>
      <c r="G224" t="s">
        <v>24</v>
      </c>
      <c r="H224" t="s">
        <v>25</v>
      </c>
      <c r="I224" t="s">
        <v>231</v>
      </c>
      <c r="J224" t="s">
        <v>232</v>
      </c>
      <c r="K224" t="s">
        <v>233</v>
      </c>
      <c r="L224" t="s">
        <v>131</v>
      </c>
      <c r="M224" t="s">
        <v>310</v>
      </c>
      <c r="N224" t="s">
        <v>43</v>
      </c>
      <c r="O224" t="s">
        <v>115</v>
      </c>
      <c r="P224" t="s">
        <v>311</v>
      </c>
      <c r="Q224" s="2">
        <v>5.96</v>
      </c>
      <c r="R224">
        <v>2</v>
      </c>
      <c r="S224">
        <v>0</v>
      </c>
      <c r="T224">
        <v>1.6688000000000001</v>
      </c>
    </row>
    <row r="225" spans="1:20" x14ac:dyDescent="0.3">
      <c r="A225" t="s">
        <v>1345</v>
      </c>
      <c r="B225" s="1">
        <v>42896</v>
      </c>
      <c r="C225" s="1">
        <v>42899</v>
      </c>
      <c r="D225" t="s">
        <v>159</v>
      </c>
      <c r="E225" t="s">
        <v>1346</v>
      </c>
      <c r="F225" t="s">
        <v>1347</v>
      </c>
      <c r="G225" t="s">
        <v>84</v>
      </c>
      <c r="H225" t="s">
        <v>25</v>
      </c>
      <c r="I225" t="s">
        <v>38</v>
      </c>
      <c r="J225" t="s">
        <v>39</v>
      </c>
      <c r="K225" t="s">
        <v>556</v>
      </c>
      <c r="L225" t="s">
        <v>41</v>
      </c>
      <c r="M225" t="s">
        <v>1348</v>
      </c>
      <c r="N225" t="s">
        <v>43</v>
      </c>
      <c r="O225" t="s">
        <v>44</v>
      </c>
      <c r="P225" t="s">
        <v>1349</v>
      </c>
      <c r="Q225" s="2">
        <v>29.6</v>
      </c>
      <c r="R225">
        <v>2</v>
      </c>
      <c r="S225">
        <v>0</v>
      </c>
      <c r="T225">
        <v>14.8</v>
      </c>
    </row>
    <row r="226" spans="1:20" x14ac:dyDescent="0.3">
      <c r="A226" t="s">
        <v>1350</v>
      </c>
      <c r="B226" s="1">
        <v>41941</v>
      </c>
      <c r="C226" s="1">
        <v>41943</v>
      </c>
      <c r="D226" t="s">
        <v>159</v>
      </c>
      <c r="E226" t="s">
        <v>1351</v>
      </c>
      <c r="F226" t="s">
        <v>1352</v>
      </c>
      <c r="G226" t="s">
        <v>24</v>
      </c>
      <c r="H226" t="s">
        <v>25</v>
      </c>
      <c r="I226" t="s">
        <v>253</v>
      </c>
      <c r="J226" t="s">
        <v>179</v>
      </c>
      <c r="K226" t="s">
        <v>254</v>
      </c>
      <c r="L226" t="s">
        <v>88</v>
      </c>
      <c r="M226" t="s">
        <v>1353</v>
      </c>
      <c r="N226" t="s">
        <v>165</v>
      </c>
      <c r="O226" t="s">
        <v>166</v>
      </c>
      <c r="P226" t="s">
        <v>1354</v>
      </c>
      <c r="Q226" s="2">
        <v>2735.9520000000002</v>
      </c>
      <c r="R226">
        <v>6</v>
      </c>
      <c r="S226">
        <v>0</v>
      </c>
      <c r="T226">
        <v>341.99400000000003</v>
      </c>
    </row>
    <row r="227" spans="1:20" x14ac:dyDescent="0.3">
      <c r="A227" t="s">
        <v>1355</v>
      </c>
      <c r="B227" s="1">
        <v>41799</v>
      </c>
      <c r="C227" s="1">
        <v>41803</v>
      </c>
      <c r="D227" t="s">
        <v>21</v>
      </c>
      <c r="E227" t="s">
        <v>1356</v>
      </c>
      <c r="F227" t="s">
        <v>1357</v>
      </c>
      <c r="G227" t="s">
        <v>84</v>
      </c>
      <c r="H227" t="s">
        <v>25</v>
      </c>
      <c r="I227" t="s">
        <v>1358</v>
      </c>
      <c r="J227" t="s">
        <v>86</v>
      </c>
      <c r="K227" t="s">
        <v>1359</v>
      </c>
      <c r="L227" t="s">
        <v>88</v>
      </c>
      <c r="M227" t="s">
        <v>1360</v>
      </c>
      <c r="N227" t="s">
        <v>165</v>
      </c>
      <c r="O227" t="s">
        <v>166</v>
      </c>
      <c r="P227" t="s">
        <v>1361</v>
      </c>
      <c r="Q227" s="2">
        <v>7.992</v>
      </c>
      <c r="R227">
        <v>1</v>
      </c>
      <c r="S227">
        <v>0</v>
      </c>
      <c r="T227">
        <v>0.59940000000000004</v>
      </c>
    </row>
    <row r="228" spans="1:20" x14ac:dyDescent="0.3">
      <c r="A228" t="s">
        <v>1362</v>
      </c>
      <c r="B228" s="1">
        <v>41896</v>
      </c>
      <c r="C228" s="1">
        <v>41901</v>
      </c>
      <c r="D228" t="s">
        <v>47</v>
      </c>
      <c r="E228" t="s">
        <v>1363</v>
      </c>
      <c r="F228" t="s">
        <v>1364</v>
      </c>
      <c r="G228" t="s">
        <v>24</v>
      </c>
      <c r="H228" t="s">
        <v>25</v>
      </c>
      <c r="I228" t="s">
        <v>331</v>
      </c>
      <c r="J228" t="s">
        <v>232</v>
      </c>
      <c r="K228" t="s">
        <v>1365</v>
      </c>
      <c r="L228" t="s">
        <v>131</v>
      </c>
      <c r="M228" t="s">
        <v>1366</v>
      </c>
      <c r="N228" t="s">
        <v>43</v>
      </c>
      <c r="O228" t="s">
        <v>99</v>
      </c>
      <c r="P228" t="s">
        <v>1367</v>
      </c>
      <c r="Q228" s="2">
        <v>449.15</v>
      </c>
      <c r="R228">
        <v>5</v>
      </c>
      <c r="S228">
        <v>0</v>
      </c>
      <c r="T228">
        <v>8.9830000000000005</v>
      </c>
    </row>
    <row r="229" spans="1:20" x14ac:dyDescent="0.3">
      <c r="A229" t="s">
        <v>1368</v>
      </c>
      <c r="B229" s="1">
        <v>42499</v>
      </c>
      <c r="C229" s="1">
        <v>42504</v>
      </c>
      <c r="D229" t="s">
        <v>47</v>
      </c>
      <c r="E229" t="s">
        <v>1369</v>
      </c>
      <c r="F229" t="s">
        <v>1370</v>
      </c>
      <c r="G229" t="s">
        <v>24</v>
      </c>
      <c r="H229" t="s">
        <v>25</v>
      </c>
      <c r="I229" t="s">
        <v>75</v>
      </c>
      <c r="J229" t="s">
        <v>76</v>
      </c>
      <c r="K229" t="s">
        <v>544</v>
      </c>
      <c r="L229" t="s">
        <v>41</v>
      </c>
      <c r="M229" t="s">
        <v>1371</v>
      </c>
      <c r="N229" t="s">
        <v>165</v>
      </c>
      <c r="O229" t="s">
        <v>202</v>
      </c>
      <c r="P229" t="s">
        <v>1372</v>
      </c>
      <c r="Q229" s="2">
        <v>93.98</v>
      </c>
      <c r="R229">
        <v>2</v>
      </c>
      <c r="S229">
        <v>0</v>
      </c>
      <c r="T229">
        <v>13.1572</v>
      </c>
    </row>
    <row r="230" spans="1:20" x14ac:dyDescent="0.3">
      <c r="A230" t="s">
        <v>1373</v>
      </c>
      <c r="B230" s="1">
        <v>42447</v>
      </c>
      <c r="C230" s="1">
        <v>42450</v>
      </c>
      <c r="D230" t="s">
        <v>21</v>
      </c>
      <c r="E230" t="s">
        <v>1374</v>
      </c>
      <c r="F230" t="s">
        <v>1375</v>
      </c>
      <c r="G230" t="s">
        <v>24</v>
      </c>
      <c r="H230" t="s">
        <v>25</v>
      </c>
      <c r="I230" t="s">
        <v>285</v>
      </c>
      <c r="J230" t="s">
        <v>286</v>
      </c>
      <c r="K230" t="s">
        <v>287</v>
      </c>
      <c r="L230" t="s">
        <v>29</v>
      </c>
      <c r="M230" t="s">
        <v>1376</v>
      </c>
      <c r="N230" t="s">
        <v>31</v>
      </c>
      <c r="O230" t="s">
        <v>54</v>
      </c>
      <c r="P230" t="s">
        <v>1377</v>
      </c>
      <c r="Q230" s="2">
        <v>189.88200000000001</v>
      </c>
      <c r="R230">
        <v>3</v>
      </c>
      <c r="S230">
        <v>0</v>
      </c>
      <c r="T230">
        <v>-94.941000000000003</v>
      </c>
    </row>
    <row r="231" spans="1:20" x14ac:dyDescent="0.3">
      <c r="A231" t="s">
        <v>1378</v>
      </c>
      <c r="B231" s="1">
        <v>42365</v>
      </c>
      <c r="C231" s="1">
        <v>42369</v>
      </c>
      <c r="D231" t="s">
        <v>47</v>
      </c>
      <c r="E231" t="s">
        <v>1379</v>
      </c>
      <c r="F231" t="s">
        <v>1380</v>
      </c>
      <c r="G231" t="s">
        <v>24</v>
      </c>
      <c r="H231" t="s">
        <v>25</v>
      </c>
      <c r="I231" t="s">
        <v>1381</v>
      </c>
      <c r="J231" t="s">
        <v>1382</v>
      </c>
      <c r="K231" t="s">
        <v>1383</v>
      </c>
      <c r="L231" t="s">
        <v>29</v>
      </c>
      <c r="M231" t="s">
        <v>1384</v>
      </c>
      <c r="N231" t="s">
        <v>43</v>
      </c>
      <c r="O231" t="s">
        <v>173</v>
      </c>
      <c r="P231" t="s">
        <v>1385</v>
      </c>
      <c r="Q231" s="2">
        <v>105.42</v>
      </c>
      <c r="R231">
        <v>2</v>
      </c>
      <c r="S231">
        <v>0</v>
      </c>
      <c r="T231">
        <v>51.655799999999999</v>
      </c>
    </row>
    <row r="232" spans="1:20" x14ac:dyDescent="0.3">
      <c r="A232" t="s">
        <v>1386</v>
      </c>
      <c r="B232" s="1">
        <v>42576</v>
      </c>
      <c r="C232" s="1">
        <v>42582</v>
      </c>
      <c r="D232" t="s">
        <v>47</v>
      </c>
      <c r="E232" t="s">
        <v>1284</v>
      </c>
      <c r="F232" t="s">
        <v>1285</v>
      </c>
      <c r="G232" t="s">
        <v>24</v>
      </c>
      <c r="H232" t="s">
        <v>25</v>
      </c>
      <c r="I232" t="s">
        <v>66</v>
      </c>
      <c r="J232" t="s">
        <v>39</v>
      </c>
      <c r="K232" t="s">
        <v>1286</v>
      </c>
      <c r="L232" t="s">
        <v>41</v>
      </c>
      <c r="M232" t="s">
        <v>1387</v>
      </c>
      <c r="N232" t="s">
        <v>43</v>
      </c>
      <c r="O232" t="s">
        <v>79</v>
      </c>
      <c r="P232" t="s">
        <v>1388</v>
      </c>
      <c r="Q232" s="2">
        <v>119.616</v>
      </c>
      <c r="R232">
        <v>8</v>
      </c>
      <c r="S232">
        <v>0</v>
      </c>
      <c r="T232">
        <v>40.370399999999997</v>
      </c>
    </row>
    <row r="233" spans="1:20" x14ac:dyDescent="0.3">
      <c r="A233" t="s">
        <v>1389</v>
      </c>
      <c r="B233" s="1">
        <v>42520</v>
      </c>
      <c r="C233" s="1">
        <v>42525</v>
      </c>
      <c r="D233" t="s">
        <v>47</v>
      </c>
      <c r="E233" t="s">
        <v>1390</v>
      </c>
      <c r="F233" t="s">
        <v>1391</v>
      </c>
      <c r="G233" t="s">
        <v>37</v>
      </c>
      <c r="H233" t="s">
        <v>25</v>
      </c>
      <c r="I233" t="s">
        <v>1392</v>
      </c>
      <c r="J233" t="s">
        <v>391</v>
      </c>
      <c r="K233" t="s">
        <v>1393</v>
      </c>
      <c r="L233" t="s">
        <v>41</v>
      </c>
      <c r="M233" t="s">
        <v>1394</v>
      </c>
      <c r="N233" t="s">
        <v>43</v>
      </c>
      <c r="O233" t="s">
        <v>79</v>
      </c>
      <c r="P233" t="s">
        <v>1395</v>
      </c>
      <c r="Q233" s="2">
        <v>22.62</v>
      </c>
      <c r="R233">
        <v>2</v>
      </c>
      <c r="S233">
        <v>0</v>
      </c>
      <c r="T233">
        <v>-15.08</v>
      </c>
    </row>
    <row r="234" spans="1:20" x14ac:dyDescent="0.3">
      <c r="A234" t="s">
        <v>1396</v>
      </c>
      <c r="B234" s="1">
        <v>43051</v>
      </c>
      <c r="C234" s="1">
        <v>43054</v>
      </c>
      <c r="D234" t="s">
        <v>21</v>
      </c>
      <c r="E234" t="s">
        <v>1276</v>
      </c>
      <c r="F234" t="s">
        <v>1277</v>
      </c>
      <c r="G234" t="s">
        <v>37</v>
      </c>
      <c r="H234" t="s">
        <v>25</v>
      </c>
      <c r="I234" t="s">
        <v>679</v>
      </c>
      <c r="J234" t="s">
        <v>427</v>
      </c>
      <c r="K234" t="s">
        <v>680</v>
      </c>
      <c r="L234" t="s">
        <v>131</v>
      </c>
      <c r="M234" t="s">
        <v>467</v>
      </c>
      <c r="N234" t="s">
        <v>43</v>
      </c>
      <c r="O234" t="s">
        <v>79</v>
      </c>
      <c r="P234" t="s">
        <v>468</v>
      </c>
      <c r="Q234" s="2">
        <v>15.92</v>
      </c>
      <c r="R234">
        <v>5</v>
      </c>
      <c r="S234">
        <v>0</v>
      </c>
      <c r="T234">
        <v>5.3730000000000002</v>
      </c>
    </row>
    <row r="235" spans="1:20" x14ac:dyDescent="0.3">
      <c r="A235" t="s">
        <v>1397</v>
      </c>
      <c r="B235" s="1">
        <v>42079</v>
      </c>
      <c r="C235" s="1">
        <v>42085</v>
      </c>
      <c r="D235" t="s">
        <v>47</v>
      </c>
      <c r="E235" t="s">
        <v>1398</v>
      </c>
      <c r="F235" t="s">
        <v>1399</v>
      </c>
      <c r="G235" t="s">
        <v>24</v>
      </c>
      <c r="H235" t="s">
        <v>25</v>
      </c>
      <c r="I235" t="s">
        <v>1400</v>
      </c>
      <c r="J235" t="s">
        <v>1027</v>
      </c>
      <c r="K235" t="s">
        <v>1401</v>
      </c>
      <c r="L235" t="s">
        <v>29</v>
      </c>
      <c r="M235" t="s">
        <v>1402</v>
      </c>
      <c r="N235" t="s">
        <v>43</v>
      </c>
      <c r="O235" t="s">
        <v>115</v>
      </c>
      <c r="P235" t="s">
        <v>1403</v>
      </c>
      <c r="Q235" s="2">
        <v>2.74</v>
      </c>
      <c r="R235">
        <v>1</v>
      </c>
      <c r="S235">
        <v>0</v>
      </c>
      <c r="T235">
        <v>0.73980000000000001</v>
      </c>
    </row>
    <row r="236" spans="1:20" x14ac:dyDescent="0.3">
      <c r="A236" t="s">
        <v>1404</v>
      </c>
      <c r="B236" s="1">
        <v>43065</v>
      </c>
      <c r="C236" s="1">
        <v>43066</v>
      </c>
      <c r="D236" t="s">
        <v>159</v>
      </c>
      <c r="E236" t="s">
        <v>1405</v>
      </c>
      <c r="F236" t="s">
        <v>1406</v>
      </c>
      <c r="G236" t="s">
        <v>24</v>
      </c>
      <c r="H236" t="s">
        <v>25</v>
      </c>
      <c r="I236" t="s">
        <v>1407</v>
      </c>
      <c r="J236" t="s">
        <v>498</v>
      </c>
      <c r="K236" t="s">
        <v>1408</v>
      </c>
      <c r="L236" t="s">
        <v>88</v>
      </c>
      <c r="M236" t="s">
        <v>1409</v>
      </c>
      <c r="N236" t="s">
        <v>31</v>
      </c>
      <c r="O236" t="s">
        <v>61</v>
      </c>
      <c r="P236" t="s">
        <v>1410</v>
      </c>
      <c r="Q236" s="2">
        <v>126.3</v>
      </c>
      <c r="R236">
        <v>3</v>
      </c>
      <c r="S236">
        <v>0</v>
      </c>
      <c r="T236">
        <v>40.415999999999997</v>
      </c>
    </row>
    <row r="237" spans="1:20" x14ac:dyDescent="0.3">
      <c r="A237" t="s">
        <v>1411</v>
      </c>
      <c r="B237" s="1">
        <v>42663</v>
      </c>
      <c r="C237" s="1">
        <v>42666</v>
      </c>
      <c r="D237" t="s">
        <v>159</v>
      </c>
      <c r="E237" t="s">
        <v>1153</v>
      </c>
      <c r="F237" t="s">
        <v>1154</v>
      </c>
      <c r="G237" t="s">
        <v>24</v>
      </c>
      <c r="H237" t="s">
        <v>25</v>
      </c>
      <c r="I237" t="s">
        <v>1155</v>
      </c>
      <c r="J237" t="s">
        <v>51</v>
      </c>
      <c r="K237" t="s">
        <v>1156</v>
      </c>
      <c r="L237" t="s">
        <v>29</v>
      </c>
      <c r="M237" t="s">
        <v>310</v>
      </c>
      <c r="N237" t="s">
        <v>43</v>
      </c>
      <c r="O237" t="s">
        <v>115</v>
      </c>
      <c r="P237" t="s">
        <v>311</v>
      </c>
      <c r="Q237" s="2">
        <v>7.1520000000000001</v>
      </c>
      <c r="R237">
        <v>3</v>
      </c>
      <c r="S237">
        <v>0</v>
      </c>
      <c r="T237">
        <v>0.71519999999999995</v>
      </c>
    </row>
    <row r="238" spans="1:20" x14ac:dyDescent="0.3">
      <c r="A238" t="s">
        <v>1412</v>
      </c>
      <c r="B238" s="1">
        <v>43090</v>
      </c>
      <c r="C238" s="1">
        <v>43094</v>
      </c>
      <c r="D238" t="s">
        <v>47</v>
      </c>
      <c r="E238" t="s">
        <v>1413</v>
      </c>
      <c r="F238" t="s">
        <v>1414</v>
      </c>
      <c r="G238" t="s">
        <v>24</v>
      </c>
      <c r="H238" t="s">
        <v>25</v>
      </c>
      <c r="I238" t="s">
        <v>38</v>
      </c>
      <c r="J238" t="s">
        <v>39</v>
      </c>
      <c r="K238" t="s">
        <v>143</v>
      </c>
      <c r="L238" t="s">
        <v>41</v>
      </c>
      <c r="M238" t="s">
        <v>1415</v>
      </c>
      <c r="N238" t="s">
        <v>43</v>
      </c>
      <c r="O238" t="s">
        <v>115</v>
      </c>
      <c r="P238" t="s">
        <v>1416</v>
      </c>
      <c r="Q238" s="2">
        <v>6.63</v>
      </c>
      <c r="R238">
        <v>3</v>
      </c>
      <c r="S238">
        <v>0</v>
      </c>
      <c r="T238">
        <v>1.7901</v>
      </c>
    </row>
    <row r="239" spans="1:20" x14ac:dyDescent="0.3">
      <c r="A239" t="s">
        <v>1417</v>
      </c>
      <c r="B239" s="1">
        <v>42757</v>
      </c>
      <c r="C239" s="1">
        <v>42762</v>
      </c>
      <c r="D239" t="s">
        <v>47</v>
      </c>
      <c r="E239" t="s">
        <v>451</v>
      </c>
      <c r="F239" t="s">
        <v>452</v>
      </c>
      <c r="G239" t="s">
        <v>84</v>
      </c>
      <c r="H239" t="s">
        <v>25</v>
      </c>
      <c r="I239" t="s">
        <v>154</v>
      </c>
      <c r="J239" t="s">
        <v>86</v>
      </c>
      <c r="K239" t="s">
        <v>171</v>
      </c>
      <c r="L239" t="s">
        <v>88</v>
      </c>
      <c r="M239" t="s">
        <v>1418</v>
      </c>
      <c r="N239" t="s">
        <v>165</v>
      </c>
      <c r="O239" t="s">
        <v>1419</v>
      </c>
      <c r="P239" t="s">
        <v>1420</v>
      </c>
      <c r="Q239" s="2">
        <v>2999.95</v>
      </c>
      <c r="R239">
        <v>5</v>
      </c>
      <c r="S239">
        <v>0</v>
      </c>
      <c r="T239">
        <v>1379.9770000000001</v>
      </c>
    </row>
    <row r="240" spans="1:20" x14ac:dyDescent="0.3">
      <c r="A240" t="s">
        <v>1421</v>
      </c>
      <c r="B240" s="1">
        <v>42085</v>
      </c>
      <c r="C240" s="1">
        <v>42089</v>
      </c>
      <c r="D240" t="s">
        <v>47</v>
      </c>
      <c r="E240" t="s">
        <v>1422</v>
      </c>
      <c r="F240" t="s">
        <v>1423</v>
      </c>
      <c r="G240" t="s">
        <v>24</v>
      </c>
      <c r="H240" t="s">
        <v>25</v>
      </c>
      <c r="I240" t="s">
        <v>154</v>
      </c>
      <c r="J240" t="s">
        <v>86</v>
      </c>
      <c r="K240" t="s">
        <v>171</v>
      </c>
      <c r="L240" t="s">
        <v>88</v>
      </c>
      <c r="M240" t="s">
        <v>201</v>
      </c>
      <c r="N240" t="s">
        <v>165</v>
      </c>
      <c r="O240" t="s">
        <v>202</v>
      </c>
      <c r="P240" t="s">
        <v>203</v>
      </c>
      <c r="Q240" s="2">
        <v>18.391999999999999</v>
      </c>
      <c r="R240">
        <v>1</v>
      </c>
      <c r="S240">
        <v>0</v>
      </c>
      <c r="T240">
        <v>5.2877000000000001</v>
      </c>
    </row>
    <row r="241" spans="1:20" x14ac:dyDescent="0.3">
      <c r="A241" t="s">
        <v>1424</v>
      </c>
      <c r="B241" s="1">
        <v>42758</v>
      </c>
      <c r="C241" s="1">
        <v>42760</v>
      </c>
      <c r="D241" t="s">
        <v>159</v>
      </c>
      <c r="E241" t="s">
        <v>1425</v>
      </c>
      <c r="F241" t="s">
        <v>1426</v>
      </c>
      <c r="G241" t="s">
        <v>37</v>
      </c>
      <c r="H241" t="s">
        <v>25</v>
      </c>
      <c r="I241" t="s">
        <v>742</v>
      </c>
      <c r="J241" t="s">
        <v>208</v>
      </c>
      <c r="K241" t="s">
        <v>1427</v>
      </c>
      <c r="L241" t="s">
        <v>88</v>
      </c>
      <c r="M241" t="s">
        <v>1376</v>
      </c>
      <c r="N241" t="s">
        <v>31</v>
      </c>
      <c r="O241" t="s">
        <v>54</v>
      </c>
      <c r="P241" t="s">
        <v>1377</v>
      </c>
      <c r="Q241" s="2">
        <v>210.98</v>
      </c>
      <c r="R241">
        <v>2</v>
      </c>
      <c r="S241">
        <v>0</v>
      </c>
      <c r="T241">
        <v>21.097999999999999</v>
      </c>
    </row>
    <row r="242" spans="1:20" x14ac:dyDescent="0.3">
      <c r="A242" t="s">
        <v>1428</v>
      </c>
      <c r="B242" s="1">
        <v>42511</v>
      </c>
      <c r="C242" s="1">
        <v>42513</v>
      </c>
      <c r="D242" t="s">
        <v>159</v>
      </c>
      <c r="E242" t="s">
        <v>779</v>
      </c>
      <c r="F242" t="s">
        <v>780</v>
      </c>
      <c r="G242" t="s">
        <v>24</v>
      </c>
      <c r="H242" t="s">
        <v>25</v>
      </c>
      <c r="I242" t="s">
        <v>112</v>
      </c>
      <c r="J242" t="s">
        <v>39</v>
      </c>
      <c r="K242" t="s">
        <v>113</v>
      </c>
      <c r="L242" t="s">
        <v>41</v>
      </c>
      <c r="M242" t="s">
        <v>1429</v>
      </c>
      <c r="N242" t="s">
        <v>165</v>
      </c>
      <c r="O242" t="s">
        <v>166</v>
      </c>
      <c r="P242" t="s">
        <v>1430</v>
      </c>
      <c r="Q242" s="2">
        <v>55.176000000000002</v>
      </c>
      <c r="R242">
        <v>3</v>
      </c>
      <c r="S242">
        <v>0</v>
      </c>
      <c r="T242">
        <v>-12.4146</v>
      </c>
    </row>
    <row r="243" spans="1:20" x14ac:dyDescent="0.3">
      <c r="A243" t="s">
        <v>1431</v>
      </c>
      <c r="B243" s="1">
        <v>42364</v>
      </c>
      <c r="C243" s="1">
        <v>42371</v>
      </c>
      <c r="D243" t="s">
        <v>47</v>
      </c>
      <c r="E243" t="s">
        <v>1432</v>
      </c>
      <c r="F243" t="s">
        <v>1433</v>
      </c>
      <c r="G243" t="s">
        <v>24</v>
      </c>
      <c r="H243" t="s">
        <v>25</v>
      </c>
      <c r="I243" t="s">
        <v>1201</v>
      </c>
      <c r="J243" t="s">
        <v>1011</v>
      </c>
      <c r="K243" t="s">
        <v>1202</v>
      </c>
      <c r="L243" t="s">
        <v>131</v>
      </c>
      <c r="M243" t="s">
        <v>1434</v>
      </c>
      <c r="N243" t="s">
        <v>43</v>
      </c>
      <c r="O243" t="s">
        <v>235</v>
      </c>
      <c r="P243" t="s">
        <v>1435</v>
      </c>
      <c r="Q243" s="2">
        <v>22.2</v>
      </c>
      <c r="R243">
        <v>5</v>
      </c>
      <c r="S243">
        <v>0</v>
      </c>
      <c r="T243">
        <v>10.433999999999999</v>
      </c>
    </row>
    <row r="244" spans="1:20" x14ac:dyDescent="0.3">
      <c r="A244" t="s">
        <v>1436</v>
      </c>
      <c r="B244" s="1">
        <v>43029</v>
      </c>
      <c r="C244" s="1">
        <v>43034</v>
      </c>
      <c r="D244" t="s">
        <v>47</v>
      </c>
      <c r="E244" t="s">
        <v>1437</v>
      </c>
      <c r="F244" t="s">
        <v>1438</v>
      </c>
      <c r="G244" t="s">
        <v>84</v>
      </c>
      <c r="H244" t="s">
        <v>25</v>
      </c>
      <c r="I244" t="s">
        <v>1439</v>
      </c>
      <c r="J244" t="s">
        <v>51</v>
      </c>
      <c r="K244" t="s">
        <v>1440</v>
      </c>
      <c r="L244" t="s">
        <v>29</v>
      </c>
      <c r="M244" t="s">
        <v>1441</v>
      </c>
      <c r="N244" t="s">
        <v>31</v>
      </c>
      <c r="O244" t="s">
        <v>133</v>
      </c>
      <c r="P244" t="s">
        <v>1442</v>
      </c>
      <c r="Q244" s="2">
        <v>683.952</v>
      </c>
      <c r="R244">
        <v>3</v>
      </c>
      <c r="S244">
        <v>0</v>
      </c>
      <c r="T244">
        <v>42.747</v>
      </c>
    </row>
    <row r="245" spans="1:20" x14ac:dyDescent="0.3">
      <c r="A245" t="s">
        <v>1443</v>
      </c>
      <c r="B245" s="1">
        <v>42250</v>
      </c>
      <c r="C245" s="1">
        <v>42254</v>
      </c>
      <c r="D245" t="s">
        <v>47</v>
      </c>
      <c r="E245" t="s">
        <v>1444</v>
      </c>
      <c r="F245" t="s">
        <v>1445</v>
      </c>
      <c r="G245" t="s">
        <v>24</v>
      </c>
      <c r="H245" t="s">
        <v>25</v>
      </c>
      <c r="I245" t="s">
        <v>128</v>
      </c>
      <c r="J245" t="s">
        <v>129</v>
      </c>
      <c r="K245" t="s">
        <v>562</v>
      </c>
      <c r="L245" t="s">
        <v>131</v>
      </c>
      <c r="M245" t="s">
        <v>1446</v>
      </c>
      <c r="N245" t="s">
        <v>43</v>
      </c>
      <c r="O245" t="s">
        <v>99</v>
      </c>
      <c r="P245" t="s">
        <v>1447</v>
      </c>
      <c r="Q245" s="2">
        <v>36.335999999999999</v>
      </c>
      <c r="R245">
        <v>3</v>
      </c>
      <c r="S245">
        <v>0</v>
      </c>
      <c r="T245">
        <v>-7.2671999999999999</v>
      </c>
    </row>
    <row r="246" spans="1:20" x14ac:dyDescent="0.3">
      <c r="A246" t="s">
        <v>1448</v>
      </c>
      <c r="B246" s="1">
        <v>42315</v>
      </c>
      <c r="C246" s="1">
        <v>42317</v>
      </c>
      <c r="D246" t="s">
        <v>21</v>
      </c>
      <c r="E246" t="s">
        <v>1449</v>
      </c>
      <c r="F246" t="s">
        <v>1450</v>
      </c>
      <c r="G246" t="s">
        <v>37</v>
      </c>
      <c r="H246" t="s">
        <v>25</v>
      </c>
      <c r="I246" t="s">
        <v>38</v>
      </c>
      <c r="J246" t="s">
        <v>39</v>
      </c>
      <c r="K246" t="s">
        <v>40</v>
      </c>
      <c r="L246" t="s">
        <v>41</v>
      </c>
      <c r="M246" t="s">
        <v>1451</v>
      </c>
      <c r="N246" t="s">
        <v>31</v>
      </c>
      <c r="O246" t="s">
        <v>133</v>
      </c>
      <c r="P246" t="s">
        <v>1452</v>
      </c>
      <c r="Q246" s="2">
        <v>190.72</v>
      </c>
      <c r="R246">
        <v>1</v>
      </c>
      <c r="S246">
        <v>0</v>
      </c>
      <c r="T246">
        <v>11.92</v>
      </c>
    </row>
    <row r="247" spans="1:20" x14ac:dyDescent="0.3">
      <c r="A247" t="s">
        <v>1453</v>
      </c>
      <c r="B247" s="1">
        <v>42985</v>
      </c>
      <c r="C247" s="1">
        <v>42989</v>
      </c>
      <c r="D247" t="s">
        <v>47</v>
      </c>
      <c r="E247" t="s">
        <v>1454</v>
      </c>
      <c r="F247" t="s">
        <v>1455</v>
      </c>
      <c r="G247" t="s">
        <v>24</v>
      </c>
      <c r="H247" t="s">
        <v>25</v>
      </c>
      <c r="I247" t="s">
        <v>38</v>
      </c>
      <c r="J247" t="s">
        <v>39</v>
      </c>
      <c r="K247" t="s">
        <v>59</v>
      </c>
      <c r="L247" t="s">
        <v>41</v>
      </c>
      <c r="M247" t="s">
        <v>1456</v>
      </c>
      <c r="N247" t="s">
        <v>31</v>
      </c>
      <c r="O247" t="s">
        <v>61</v>
      </c>
      <c r="P247" t="s">
        <v>1457</v>
      </c>
      <c r="Q247" s="2">
        <v>47.94</v>
      </c>
      <c r="R247">
        <v>3</v>
      </c>
      <c r="S247">
        <v>0</v>
      </c>
      <c r="T247">
        <v>2.3969999999999998</v>
      </c>
    </row>
    <row r="248" spans="1:20" x14ac:dyDescent="0.3">
      <c r="A248" t="s">
        <v>1458</v>
      </c>
      <c r="B248" s="1">
        <v>42519</v>
      </c>
      <c r="C248" s="1">
        <v>42522</v>
      </c>
      <c r="D248" t="s">
        <v>21</v>
      </c>
      <c r="E248" t="s">
        <v>1459</v>
      </c>
      <c r="F248" t="s">
        <v>1460</v>
      </c>
      <c r="G248" t="s">
        <v>24</v>
      </c>
      <c r="H248" t="s">
        <v>25</v>
      </c>
      <c r="I248" t="s">
        <v>1461</v>
      </c>
      <c r="J248" t="s">
        <v>302</v>
      </c>
      <c r="K248" t="s">
        <v>1462</v>
      </c>
      <c r="L248" t="s">
        <v>29</v>
      </c>
      <c r="M248" t="s">
        <v>1463</v>
      </c>
      <c r="N248" t="s">
        <v>165</v>
      </c>
      <c r="O248" t="s">
        <v>166</v>
      </c>
      <c r="P248" t="s">
        <v>1464</v>
      </c>
      <c r="Q248" s="2">
        <v>979.95</v>
      </c>
      <c r="R248">
        <v>5</v>
      </c>
      <c r="S248">
        <v>0</v>
      </c>
      <c r="T248">
        <v>274.38600000000002</v>
      </c>
    </row>
    <row r="249" spans="1:20" x14ac:dyDescent="0.3">
      <c r="A249" t="s">
        <v>1465</v>
      </c>
      <c r="B249" s="1">
        <v>42561</v>
      </c>
      <c r="C249" s="1">
        <v>42567</v>
      </c>
      <c r="D249" t="s">
        <v>47</v>
      </c>
      <c r="E249" t="s">
        <v>1466</v>
      </c>
      <c r="F249" t="s">
        <v>1467</v>
      </c>
      <c r="G249" t="s">
        <v>24</v>
      </c>
      <c r="H249" t="s">
        <v>25</v>
      </c>
      <c r="I249" t="s">
        <v>1468</v>
      </c>
      <c r="J249" t="s">
        <v>261</v>
      </c>
      <c r="K249" t="s">
        <v>1469</v>
      </c>
      <c r="L249" t="s">
        <v>41</v>
      </c>
      <c r="M249" t="s">
        <v>1470</v>
      </c>
      <c r="N249" t="s">
        <v>43</v>
      </c>
      <c r="O249" t="s">
        <v>99</v>
      </c>
      <c r="P249" t="s">
        <v>1471</v>
      </c>
      <c r="Q249" s="2">
        <v>16.768000000000001</v>
      </c>
      <c r="R249">
        <v>2</v>
      </c>
      <c r="S249">
        <v>0</v>
      </c>
      <c r="T249">
        <v>1.4672000000000001</v>
      </c>
    </row>
    <row r="250" spans="1:20" x14ac:dyDescent="0.3">
      <c r="A250" t="s">
        <v>1472</v>
      </c>
      <c r="B250" s="1">
        <v>42981</v>
      </c>
      <c r="C250" s="1">
        <v>42986</v>
      </c>
      <c r="D250" t="s">
        <v>21</v>
      </c>
      <c r="E250" t="s">
        <v>1473</v>
      </c>
      <c r="F250" t="s">
        <v>1474</v>
      </c>
      <c r="G250" t="s">
        <v>24</v>
      </c>
      <c r="H250" t="s">
        <v>25</v>
      </c>
      <c r="I250" t="s">
        <v>253</v>
      </c>
      <c r="J250" t="s">
        <v>179</v>
      </c>
      <c r="K250" t="s">
        <v>1475</v>
      </c>
      <c r="L250" t="s">
        <v>88</v>
      </c>
      <c r="M250" t="s">
        <v>1476</v>
      </c>
      <c r="N250" t="s">
        <v>43</v>
      </c>
      <c r="O250" t="s">
        <v>79</v>
      </c>
      <c r="P250" t="s">
        <v>1477</v>
      </c>
      <c r="Q250" s="2">
        <v>42.616</v>
      </c>
      <c r="R250">
        <v>7</v>
      </c>
      <c r="S250">
        <v>0</v>
      </c>
      <c r="T250">
        <v>-68.185599999999994</v>
      </c>
    </row>
    <row r="251" spans="1:20" x14ac:dyDescent="0.3">
      <c r="A251" t="s">
        <v>1478</v>
      </c>
      <c r="B251" s="1">
        <v>42341</v>
      </c>
      <c r="C251" s="1">
        <v>42346</v>
      </c>
      <c r="D251" t="s">
        <v>47</v>
      </c>
      <c r="E251" t="s">
        <v>644</v>
      </c>
      <c r="F251" t="s">
        <v>645</v>
      </c>
      <c r="G251" t="s">
        <v>84</v>
      </c>
      <c r="H251" t="s">
        <v>25</v>
      </c>
      <c r="I251" t="s">
        <v>231</v>
      </c>
      <c r="J251" t="s">
        <v>232</v>
      </c>
      <c r="K251" t="s">
        <v>412</v>
      </c>
      <c r="L251" t="s">
        <v>131</v>
      </c>
      <c r="M251" t="s">
        <v>1479</v>
      </c>
      <c r="N251" t="s">
        <v>43</v>
      </c>
      <c r="O251" t="s">
        <v>79</v>
      </c>
      <c r="P251" t="s">
        <v>1480</v>
      </c>
      <c r="Q251" s="2">
        <v>10.752000000000001</v>
      </c>
      <c r="R251">
        <v>4</v>
      </c>
      <c r="S251">
        <v>0</v>
      </c>
      <c r="T251">
        <v>3.36</v>
      </c>
    </row>
    <row r="252" spans="1:20" x14ac:dyDescent="0.3">
      <c r="A252" t="s">
        <v>1481</v>
      </c>
      <c r="B252" s="1">
        <v>42345</v>
      </c>
      <c r="C252" s="1">
        <v>42349</v>
      </c>
      <c r="D252" t="s">
        <v>47</v>
      </c>
      <c r="E252" t="s">
        <v>1482</v>
      </c>
      <c r="F252" t="s">
        <v>1483</v>
      </c>
      <c r="G252" t="s">
        <v>24</v>
      </c>
      <c r="H252" t="s">
        <v>25</v>
      </c>
      <c r="I252" t="s">
        <v>26</v>
      </c>
      <c r="J252" t="s">
        <v>27</v>
      </c>
      <c r="K252" t="s">
        <v>28</v>
      </c>
      <c r="L252" t="s">
        <v>29</v>
      </c>
      <c r="M252" t="s">
        <v>1484</v>
      </c>
      <c r="N252" t="s">
        <v>43</v>
      </c>
      <c r="O252" t="s">
        <v>90</v>
      </c>
      <c r="P252" t="s">
        <v>1485</v>
      </c>
      <c r="Q252" s="2">
        <v>152.94</v>
      </c>
      <c r="R252">
        <v>3</v>
      </c>
      <c r="S252">
        <v>0</v>
      </c>
      <c r="T252">
        <v>41.293799999999997</v>
      </c>
    </row>
    <row r="253" spans="1:20" x14ac:dyDescent="0.3">
      <c r="A253" t="s">
        <v>1486</v>
      </c>
      <c r="B253" s="1">
        <v>41671</v>
      </c>
      <c r="C253" s="1">
        <v>41673</v>
      </c>
      <c r="D253" t="s">
        <v>159</v>
      </c>
      <c r="E253" t="s">
        <v>1487</v>
      </c>
      <c r="F253" t="s">
        <v>1488</v>
      </c>
      <c r="G253" t="s">
        <v>24</v>
      </c>
      <c r="H253" t="s">
        <v>25</v>
      </c>
      <c r="I253" t="s">
        <v>1489</v>
      </c>
      <c r="J253" t="s">
        <v>96</v>
      </c>
      <c r="K253" t="s">
        <v>1490</v>
      </c>
      <c r="L253" t="s">
        <v>88</v>
      </c>
      <c r="M253" t="s">
        <v>1491</v>
      </c>
      <c r="N253" t="s">
        <v>165</v>
      </c>
      <c r="O253" t="s">
        <v>202</v>
      </c>
      <c r="P253" t="s">
        <v>1492</v>
      </c>
      <c r="Q253" s="2">
        <v>468.9</v>
      </c>
      <c r="R253">
        <v>6</v>
      </c>
      <c r="S253">
        <v>0</v>
      </c>
      <c r="T253">
        <v>206.316</v>
      </c>
    </row>
    <row r="254" spans="1:20" x14ac:dyDescent="0.3">
      <c r="A254" t="s">
        <v>1493</v>
      </c>
      <c r="B254" s="1">
        <v>42565</v>
      </c>
      <c r="C254" s="1">
        <v>42568</v>
      </c>
      <c r="D254" t="s">
        <v>159</v>
      </c>
      <c r="E254" t="s">
        <v>189</v>
      </c>
      <c r="F254" t="s">
        <v>190</v>
      </c>
      <c r="G254" t="s">
        <v>37</v>
      </c>
      <c r="H254" t="s">
        <v>25</v>
      </c>
      <c r="I254" t="s">
        <v>191</v>
      </c>
      <c r="J254" t="s">
        <v>51</v>
      </c>
      <c r="K254" t="s">
        <v>192</v>
      </c>
      <c r="L254" t="s">
        <v>29</v>
      </c>
      <c r="M254" t="s">
        <v>1494</v>
      </c>
      <c r="N254" t="s">
        <v>165</v>
      </c>
      <c r="O254" t="s">
        <v>166</v>
      </c>
      <c r="P254" t="s">
        <v>1495</v>
      </c>
      <c r="Q254" s="2">
        <v>380.86399999999998</v>
      </c>
      <c r="R254">
        <v>8</v>
      </c>
      <c r="S254">
        <v>0</v>
      </c>
      <c r="T254">
        <v>38.086399999999998</v>
      </c>
    </row>
    <row r="255" spans="1:20" x14ac:dyDescent="0.3">
      <c r="A255" t="s">
        <v>1496</v>
      </c>
      <c r="B255" s="1">
        <v>42356</v>
      </c>
      <c r="C255" s="1">
        <v>42361</v>
      </c>
      <c r="D255" t="s">
        <v>47</v>
      </c>
      <c r="E255" t="s">
        <v>1497</v>
      </c>
      <c r="F255" t="s">
        <v>1498</v>
      </c>
      <c r="G255" t="s">
        <v>24</v>
      </c>
      <c r="H255" t="s">
        <v>25</v>
      </c>
      <c r="I255" t="s">
        <v>268</v>
      </c>
      <c r="J255" t="s">
        <v>427</v>
      </c>
      <c r="K255" t="s">
        <v>1499</v>
      </c>
      <c r="L255" t="s">
        <v>131</v>
      </c>
      <c r="M255" t="s">
        <v>1366</v>
      </c>
      <c r="N255" t="s">
        <v>43</v>
      </c>
      <c r="O255" t="s">
        <v>99</v>
      </c>
      <c r="P255" t="s">
        <v>1367</v>
      </c>
      <c r="Q255" s="2">
        <v>646.77599999999995</v>
      </c>
      <c r="R255">
        <v>9</v>
      </c>
      <c r="S255">
        <v>0</v>
      </c>
      <c r="T255">
        <v>-145.52459999999999</v>
      </c>
    </row>
    <row r="256" spans="1:20" x14ac:dyDescent="0.3">
      <c r="A256" t="s">
        <v>1500</v>
      </c>
      <c r="B256" s="1">
        <v>41770</v>
      </c>
      <c r="C256" s="1">
        <v>41775</v>
      </c>
      <c r="D256" t="s">
        <v>47</v>
      </c>
      <c r="E256" t="s">
        <v>329</v>
      </c>
      <c r="F256" t="s">
        <v>330</v>
      </c>
      <c r="G256" t="s">
        <v>24</v>
      </c>
      <c r="H256" t="s">
        <v>25</v>
      </c>
      <c r="I256" t="s">
        <v>331</v>
      </c>
      <c r="J256" t="s">
        <v>199</v>
      </c>
      <c r="K256" t="s">
        <v>332</v>
      </c>
      <c r="L256" t="s">
        <v>88</v>
      </c>
      <c r="M256" t="s">
        <v>1501</v>
      </c>
      <c r="N256" t="s">
        <v>165</v>
      </c>
      <c r="O256" t="s">
        <v>202</v>
      </c>
      <c r="P256" t="s">
        <v>1502</v>
      </c>
      <c r="Q256" s="2">
        <v>58.112000000000002</v>
      </c>
      <c r="R256">
        <v>2</v>
      </c>
      <c r="S256">
        <v>0</v>
      </c>
      <c r="T256">
        <v>7.2640000000000002</v>
      </c>
    </row>
    <row r="257" spans="1:20" x14ac:dyDescent="0.3">
      <c r="A257" t="s">
        <v>1503</v>
      </c>
      <c r="B257" s="1">
        <v>43058</v>
      </c>
      <c r="C257" s="1">
        <v>43061</v>
      </c>
      <c r="D257" t="s">
        <v>159</v>
      </c>
      <c r="E257" t="s">
        <v>1504</v>
      </c>
      <c r="F257" t="s">
        <v>1505</v>
      </c>
      <c r="G257" t="s">
        <v>84</v>
      </c>
      <c r="H257" t="s">
        <v>25</v>
      </c>
      <c r="I257" t="s">
        <v>231</v>
      </c>
      <c r="J257" t="s">
        <v>232</v>
      </c>
      <c r="K257" t="s">
        <v>412</v>
      </c>
      <c r="L257" t="s">
        <v>131</v>
      </c>
      <c r="M257" t="s">
        <v>1506</v>
      </c>
      <c r="N257" t="s">
        <v>43</v>
      </c>
      <c r="O257" t="s">
        <v>79</v>
      </c>
      <c r="P257" t="s">
        <v>1507</v>
      </c>
      <c r="Q257" s="2">
        <v>41.28</v>
      </c>
      <c r="R257">
        <v>6</v>
      </c>
      <c r="S257">
        <v>0</v>
      </c>
      <c r="T257">
        <v>13.932</v>
      </c>
    </row>
    <row r="258" spans="1:20" x14ac:dyDescent="0.3">
      <c r="A258" t="s">
        <v>1508</v>
      </c>
      <c r="B258" s="1">
        <v>42323</v>
      </c>
      <c r="C258" s="1">
        <v>42325</v>
      </c>
      <c r="D258" t="s">
        <v>21</v>
      </c>
      <c r="E258" t="s">
        <v>1099</v>
      </c>
      <c r="F258" t="s">
        <v>1100</v>
      </c>
      <c r="G258" t="s">
        <v>37</v>
      </c>
      <c r="H258" t="s">
        <v>25</v>
      </c>
      <c r="I258" t="s">
        <v>128</v>
      </c>
      <c r="J258" t="s">
        <v>129</v>
      </c>
      <c r="K258" t="s">
        <v>130</v>
      </c>
      <c r="L258" t="s">
        <v>131</v>
      </c>
      <c r="M258" t="s">
        <v>242</v>
      </c>
      <c r="N258" t="s">
        <v>43</v>
      </c>
      <c r="O258" t="s">
        <v>99</v>
      </c>
      <c r="P258" t="s">
        <v>243</v>
      </c>
      <c r="Q258" s="2">
        <v>250.27199999999999</v>
      </c>
      <c r="R258">
        <v>9</v>
      </c>
      <c r="S258">
        <v>0</v>
      </c>
      <c r="T258">
        <v>15.641999999999999</v>
      </c>
    </row>
    <row r="259" spans="1:20" x14ac:dyDescent="0.3">
      <c r="A259" t="s">
        <v>1509</v>
      </c>
      <c r="B259" s="1">
        <v>42475</v>
      </c>
      <c r="C259" s="1">
        <v>42477</v>
      </c>
      <c r="D259" t="s">
        <v>21</v>
      </c>
      <c r="E259" t="s">
        <v>1510</v>
      </c>
      <c r="F259" t="s">
        <v>1511</v>
      </c>
      <c r="G259" t="s">
        <v>24</v>
      </c>
      <c r="H259" t="s">
        <v>25</v>
      </c>
      <c r="I259" t="s">
        <v>112</v>
      </c>
      <c r="J259" t="s">
        <v>39</v>
      </c>
      <c r="K259" t="s">
        <v>849</v>
      </c>
      <c r="L259" t="s">
        <v>41</v>
      </c>
      <c r="M259" t="s">
        <v>1512</v>
      </c>
      <c r="N259" t="s">
        <v>31</v>
      </c>
      <c r="O259" t="s">
        <v>133</v>
      </c>
      <c r="P259" t="s">
        <v>1513</v>
      </c>
      <c r="Q259" s="2">
        <v>1121.568</v>
      </c>
      <c r="R259">
        <v>2</v>
      </c>
      <c r="S259">
        <v>0</v>
      </c>
      <c r="T259">
        <v>0</v>
      </c>
    </row>
    <row r="260" spans="1:20" x14ac:dyDescent="0.3">
      <c r="A260" t="s">
        <v>1514</v>
      </c>
      <c r="B260" s="1">
        <v>42989</v>
      </c>
      <c r="C260" s="1">
        <v>42990</v>
      </c>
      <c r="D260" t="s">
        <v>159</v>
      </c>
      <c r="E260" t="s">
        <v>424</v>
      </c>
      <c r="F260" t="s">
        <v>425</v>
      </c>
      <c r="G260" t="s">
        <v>24</v>
      </c>
      <c r="H260" t="s">
        <v>25</v>
      </c>
      <c r="I260" t="s">
        <v>426</v>
      </c>
      <c r="J260" t="s">
        <v>427</v>
      </c>
      <c r="K260" t="s">
        <v>428</v>
      </c>
      <c r="L260" t="s">
        <v>131</v>
      </c>
      <c r="M260" t="s">
        <v>1515</v>
      </c>
      <c r="N260" t="s">
        <v>31</v>
      </c>
      <c r="O260" t="s">
        <v>61</v>
      </c>
      <c r="P260" t="s">
        <v>1516</v>
      </c>
      <c r="Q260" s="2">
        <v>34.503999999999998</v>
      </c>
      <c r="R260">
        <v>1</v>
      </c>
      <c r="S260">
        <v>0</v>
      </c>
      <c r="T260">
        <v>6.0381999999999998</v>
      </c>
    </row>
    <row r="261" spans="1:20" x14ac:dyDescent="0.3">
      <c r="A261" t="s">
        <v>1517</v>
      </c>
      <c r="B261" s="1">
        <v>43063</v>
      </c>
      <c r="C261" s="1">
        <v>43067</v>
      </c>
      <c r="D261" t="s">
        <v>47</v>
      </c>
      <c r="E261" t="s">
        <v>1518</v>
      </c>
      <c r="F261" t="s">
        <v>1519</v>
      </c>
      <c r="G261" t="s">
        <v>24</v>
      </c>
      <c r="H261" t="s">
        <v>25</v>
      </c>
      <c r="I261" t="s">
        <v>154</v>
      </c>
      <c r="J261" t="s">
        <v>86</v>
      </c>
      <c r="K261" t="s">
        <v>1253</v>
      </c>
      <c r="L261" t="s">
        <v>88</v>
      </c>
      <c r="M261" t="s">
        <v>1520</v>
      </c>
      <c r="N261" t="s">
        <v>43</v>
      </c>
      <c r="O261" t="s">
        <v>235</v>
      </c>
      <c r="P261" t="s">
        <v>1521</v>
      </c>
      <c r="Q261" s="2">
        <v>10.824</v>
      </c>
      <c r="R261">
        <v>3</v>
      </c>
      <c r="S261">
        <v>0</v>
      </c>
      <c r="T261">
        <v>2.5707</v>
      </c>
    </row>
    <row r="262" spans="1:20" x14ac:dyDescent="0.3">
      <c r="A262" t="s">
        <v>1522</v>
      </c>
      <c r="B262" s="1">
        <v>42915</v>
      </c>
      <c r="C262" s="1">
        <v>42919</v>
      </c>
      <c r="D262" t="s">
        <v>21</v>
      </c>
      <c r="E262" t="s">
        <v>1099</v>
      </c>
      <c r="F262" t="s">
        <v>1100</v>
      </c>
      <c r="G262" t="s">
        <v>37</v>
      </c>
      <c r="H262" t="s">
        <v>25</v>
      </c>
      <c r="I262" t="s">
        <v>128</v>
      </c>
      <c r="J262" t="s">
        <v>129</v>
      </c>
      <c r="K262" t="s">
        <v>130</v>
      </c>
      <c r="L262" t="s">
        <v>131</v>
      </c>
      <c r="M262" t="s">
        <v>1523</v>
      </c>
      <c r="N262" t="s">
        <v>43</v>
      </c>
      <c r="O262" t="s">
        <v>99</v>
      </c>
      <c r="P262" t="s">
        <v>1524</v>
      </c>
      <c r="Q262" s="2">
        <v>1295.78</v>
      </c>
      <c r="R262">
        <v>2</v>
      </c>
      <c r="S262">
        <v>0</v>
      </c>
      <c r="T262">
        <v>310.98719999999997</v>
      </c>
    </row>
    <row r="263" spans="1:20" x14ac:dyDescent="0.3">
      <c r="A263" t="s">
        <v>1525</v>
      </c>
      <c r="B263" s="1">
        <v>41701</v>
      </c>
      <c r="C263" s="1">
        <v>41705</v>
      </c>
      <c r="D263" t="s">
        <v>21</v>
      </c>
      <c r="E263" t="s">
        <v>1526</v>
      </c>
      <c r="F263" t="s">
        <v>1527</v>
      </c>
      <c r="G263" t="s">
        <v>24</v>
      </c>
      <c r="H263" t="s">
        <v>25</v>
      </c>
      <c r="I263" t="s">
        <v>446</v>
      </c>
      <c r="J263" t="s">
        <v>67</v>
      </c>
      <c r="K263" t="s">
        <v>1528</v>
      </c>
      <c r="L263" t="s">
        <v>29</v>
      </c>
      <c r="M263" t="s">
        <v>1529</v>
      </c>
      <c r="N263" t="s">
        <v>43</v>
      </c>
      <c r="O263" t="s">
        <v>115</v>
      </c>
      <c r="P263" t="s">
        <v>1530</v>
      </c>
      <c r="Q263" s="2">
        <v>19.456</v>
      </c>
      <c r="R263">
        <v>4</v>
      </c>
      <c r="S263">
        <v>0</v>
      </c>
      <c r="T263">
        <v>3.4047999999999998</v>
      </c>
    </row>
    <row r="264" spans="1:20" x14ac:dyDescent="0.3">
      <c r="A264" t="s">
        <v>1531</v>
      </c>
      <c r="B264" s="1">
        <v>42531</v>
      </c>
      <c r="C264" s="1">
        <v>42536</v>
      </c>
      <c r="D264" t="s">
        <v>47</v>
      </c>
      <c r="E264" t="s">
        <v>1532</v>
      </c>
      <c r="F264" t="s">
        <v>1533</v>
      </c>
      <c r="G264" t="s">
        <v>24</v>
      </c>
      <c r="H264" t="s">
        <v>25</v>
      </c>
      <c r="I264" t="s">
        <v>38</v>
      </c>
      <c r="J264" t="s">
        <v>39</v>
      </c>
      <c r="K264" t="s">
        <v>556</v>
      </c>
      <c r="L264" t="s">
        <v>41</v>
      </c>
      <c r="M264" t="s">
        <v>1534</v>
      </c>
      <c r="N264" t="s">
        <v>43</v>
      </c>
      <c r="O264" t="s">
        <v>44</v>
      </c>
      <c r="P264" t="s">
        <v>1535</v>
      </c>
      <c r="Q264" s="2">
        <v>20.7</v>
      </c>
      <c r="R264">
        <v>2</v>
      </c>
      <c r="S264">
        <v>0</v>
      </c>
      <c r="T264">
        <v>9.9359999999999999</v>
      </c>
    </row>
    <row r="265" spans="1:20" x14ac:dyDescent="0.3">
      <c r="A265" t="s">
        <v>1536</v>
      </c>
      <c r="B265" s="1">
        <v>43059</v>
      </c>
      <c r="C265" s="1">
        <v>43061</v>
      </c>
      <c r="D265" t="s">
        <v>21</v>
      </c>
      <c r="E265" t="s">
        <v>1537</v>
      </c>
      <c r="F265" t="s">
        <v>1538</v>
      </c>
      <c r="G265" t="s">
        <v>24</v>
      </c>
      <c r="H265" t="s">
        <v>25</v>
      </c>
      <c r="I265" t="s">
        <v>112</v>
      </c>
      <c r="J265" t="s">
        <v>39</v>
      </c>
      <c r="K265" t="s">
        <v>849</v>
      </c>
      <c r="L265" t="s">
        <v>41</v>
      </c>
      <c r="M265" t="s">
        <v>1214</v>
      </c>
      <c r="N265" t="s">
        <v>31</v>
      </c>
      <c r="O265" t="s">
        <v>61</v>
      </c>
      <c r="P265" t="s">
        <v>1215</v>
      </c>
      <c r="Q265" s="2">
        <v>42.6</v>
      </c>
      <c r="R265">
        <v>3</v>
      </c>
      <c r="S265">
        <v>0</v>
      </c>
      <c r="T265">
        <v>16.614000000000001</v>
      </c>
    </row>
    <row r="266" spans="1:20" x14ac:dyDescent="0.3">
      <c r="A266" t="s">
        <v>1539</v>
      </c>
      <c r="B266" s="1">
        <v>41896</v>
      </c>
      <c r="C266" s="1">
        <v>41900</v>
      </c>
      <c r="D266" t="s">
        <v>21</v>
      </c>
      <c r="E266" t="s">
        <v>1540</v>
      </c>
      <c r="F266" t="s">
        <v>1541</v>
      </c>
      <c r="G266" t="s">
        <v>24</v>
      </c>
      <c r="H266" t="s">
        <v>25</v>
      </c>
      <c r="I266" t="s">
        <v>1542</v>
      </c>
      <c r="J266" t="s">
        <v>51</v>
      </c>
      <c r="K266" t="s">
        <v>1543</v>
      </c>
      <c r="L266" t="s">
        <v>29</v>
      </c>
      <c r="M266" t="s">
        <v>1544</v>
      </c>
      <c r="N266" t="s">
        <v>43</v>
      </c>
      <c r="O266" t="s">
        <v>90</v>
      </c>
      <c r="P266" t="s">
        <v>1545</v>
      </c>
      <c r="Q266" s="2">
        <v>13</v>
      </c>
      <c r="R266">
        <v>5</v>
      </c>
      <c r="S266">
        <v>0</v>
      </c>
      <c r="T266">
        <v>1.3</v>
      </c>
    </row>
    <row r="267" spans="1:20" x14ac:dyDescent="0.3">
      <c r="A267" t="s">
        <v>1546</v>
      </c>
      <c r="B267" s="1">
        <v>42345</v>
      </c>
      <c r="C267" s="1">
        <v>42347</v>
      </c>
      <c r="D267" t="s">
        <v>159</v>
      </c>
      <c r="E267" t="s">
        <v>1547</v>
      </c>
      <c r="F267" t="s">
        <v>1548</v>
      </c>
      <c r="G267" t="s">
        <v>24</v>
      </c>
      <c r="H267" t="s">
        <v>25</v>
      </c>
      <c r="I267" t="s">
        <v>75</v>
      </c>
      <c r="J267" t="s">
        <v>76</v>
      </c>
      <c r="K267" t="s">
        <v>538</v>
      </c>
      <c r="L267" t="s">
        <v>41</v>
      </c>
      <c r="M267" t="s">
        <v>1549</v>
      </c>
      <c r="N267" t="s">
        <v>43</v>
      </c>
      <c r="O267" t="s">
        <v>235</v>
      </c>
      <c r="P267" t="s">
        <v>1550</v>
      </c>
      <c r="Q267" s="2">
        <v>3.96</v>
      </c>
      <c r="R267">
        <v>2</v>
      </c>
      <c r="S267">
        <v>0</v>
      </c>
      <c r="T267">
        <v>0</v>
      </c>
    </row>
    <row r="268" spans="1:20" x14ac:dyDescent="0.3">
      <c r="A268" t="s">
        <v>1551</v>
      </c>
      <c r="B268" s="1">
        <v>43076</v>
      </c>
      <c r="C268" s="1">
        <v>43079</v>
      </c>
      <c r="D268" t="s">
        <v>159</v>
      </c>
      <c r="E268" t="s">
        <v>1552</v>
      </c>
      <c r="F268" t="s">
        <v>1553</v>
      </c>
      <c r="G268" t="s">
        <v>24</v>
      </c>
      <c r="H268" t="s">
        <v>25</v>
      </c>
      <c r="I268" t="s">
        <v>38</v>
      </c>
      <c r="J268" t="s">
        <v>39</v>
      </c>
      <c r="K268" t="s">
        <v>1554</v>
      </c>
      <c r="L268" t="s">
        <v>41</v>
      </c>
      <c r="M268" t="s">
        <v>1555</v>
      </c>
      <c r="N268" t="s">
        <v>165</v>
      </c>
      <c r="O268" t="s">
        <v>166</v>
      </c>
      <c r="P268" t="s">
        <v>1556</v>
      </c>
      <c r="Q268" s="2">
        <v>374.37599999999998</v>
      </c>
      <c r="R268">
        <v>3</v>
      </c>
      <c r="S268">
        <v>0</v>
      </c>
      <c r="T268">
        <v>46.796999999999997</v>
      </c>
    </row>
    <row r="269" spans="1:20" x14ac:dyDescent="0.3">
      <c r="A269" t="s">
        <v>1557</v>
      </c>
      <c r="B269" s="1">
        <v>43009</v>
      </c>
      <c r="C269" s="1">
        <v>43016</v>
      </c>
      <c r="D269" t="s">
        <v>47</v>
      </c>
      <c r="E269" t="s">
        <v>1558</v>
      </c>
      <c r="F269" t="s">
        <v>1559</v>
      </c>
      <c r="G269" t="s">
        <v>37</v>
      </c>
      <c r="H269" t="s">
        <v>25</v>
      </c>
      <c r="I269" t="s">
        <v>75</v>
      </c>
      <c r="J269" t="s">
        <v>76</v>
      </c>
      <c r="K269" t="s">
        <v>538</v>
      </c>
      <c r="L269" t="s">
        <v>41</v>
      </c>
      <c r="M269" t="s">
        <v>1560</v>
      </c>
      <c r="N269" t="s">
        <v>43</v>
      </c>
      <c r="O269" t="s">
        <v>70</v>
      </c>
      <c r="P269" t="s">
        <v>1561</v>
      </c>
      <c r="Q269" s="2">
        <v>91.84</v>
      </c>
      <c r="R269">
        <v>8</v>
      </c>
      <c r="S269">
        <v>0</v>
      </c>
      <c r="T269">
        <v>45.001600000000003</v>
      </c>
    </row>
    <row r="270" spans="1:20" x14ac:dyDescent="0.3">
      <c r="A270" t="s">
        <v>1562</v>
      </c>
      <c r="B270" s="1">
        <v>43097</v>
      </c>
      <c r="C270" s="1">
        <v>43104</v>
      </c>
      <c r="D270" t="s">
        <v>47</v>
      </c>
      <c r="E270" t="s">
        <v>1563</v>
      </c>
      <c r="F270" t="s">
        <v>1564</v>
      </c>
      <c r="G270" t="s">
        <v>24</v>
      </c>
      <c r="H270" t="s">
        <v>25</v>
      </c>
      <c r="I270" t="s">
        <v>231</v>
      </c>
      <c r="J270" t="s">
        <v>232</v>
      </c>
      <c r="K270" t="s">
        <v>233</v>
      </c>
      <c r="L270" t="s">
        <v>131</v>
      </c>
      <c r="M270" t="s">
        <v>1534</v>
      </c>
      <c r="N270" t="s">
        <v>43</v>
      </c>
      <c r="O270" t="s">
        <v>44</v>
      </c>
      <c r="P270" t="s">
        <v>1535</v>
      </c>
      <c r="Q270" s="2">
        <v>72.45</v>
      </c>
      <c r="R270">
        <v>7</v>
      </c>
      <c r="S270">
        <v>0</v>
      </c>
      <c r="T270">
        <v>34.776000000000003</v>
      </c>
    </row>
    <row r="271" spans="1:20" x14ac:dyDescent="0.3">
      <c r="A271" t="s">
        <v>1565</v>
      </c>
      <c r="B271" s="1">
        <v>42677</v>
      </c>
      <c r="C271" s="1">
        <v>42681</v>
      </c>
      <c r="D271" t="s">
        <v>47</v>
      </c>
      <c r="E271" t="s">
        <v>1566</v>
      </c>
      <c r="F271" t="s">
        <v>1567</v>
      </c>
      <c r="G271" t="s">
        <v>24</v>
      </c>
      <c r="H271" t="s">
        <v>25</v>
      </c>
      <c r="I271" t="s">
        <v>1568</v>
      </c>
      <c r="J271" t="s">
        <v>76</v>
      </c>
      <c r="K271" t="s">
        <v>1569</v>
      </c>
      <c r="L271" t="s">
        <v>41</v>
      </c>
      <c r="M271" t="s">
        <v>1570</v>
      </c>
      <c r="N271" t="s">
        <v>43</v>
      </c>
      <c r="O271" t="s">
        <v>115</v>
      </c>
      <c r="P271" t="s">
        <v>1571</v>
      </c>
      <c r="Q271" s="2">
        <v>8.82</v>
      </c>
      <c r="R271">
        <v>3</v>
      </c>
      <c r="S271">
        <v>0</v>
      </c>
      <c r="T271">
        <v>2.3814000000000002</v>
      </c>
    </row>
    <row r="272" spans="1:20" x14ac:dyDescent="0.3">
      <c r="A272" t="s">
        <v>1572</v>
      </c>
      <c r="B272" s="1">
        <v>42265</v>
      </c>
      <c r="C272" s="1">
        <v>42269</v>
      </c>
      <c r="D272" t="s">
        <v>21</v>
      </c>
      <c r="E272" t="s">
        <v>1573</v>
      </c>
      <c r="F272" t="s">
        <v>1574</v>
      </c>
      <c r="G272" t="s">
        <v>24</v>
      </c>
      <c r="H272" t="s">
        <v>25</v>
      </c>
      <c r="I272" t="s">
        <v>959</v>
      </c>
      <c r="J272" t="s">
        <v>39</v>
      </c>
      <c r="K272" t="s">
        <v>960</v>
      </c>
      <c r="L272" t="s">
        <v>41</v>
      </c>
      <c r="M272" t="s">
        <v>1560</v>
      </c>
      <c r="N272" t="s">
        <v>43</v>
      </c>
      <c r="O272" t="s">
        <v>70</v>
      </c>
      <c r="P272" t="s">
        <v>1561</v>
      </c>
      <c r="Q272" s="2">
        <v>160.72</v>
      </c>
      <c r="R272">
        <v>14</v>
      </c>
      <c r="S272">
        <v>0</v>
      </c>
      <c r="T272">
        <v>78.752799999999993</v>
      </c>
    </row>
    <row r="273" spans="1:20" x14ac:dyDescent="0.3">
      <c r="A273" t="s">
        <v>1575</v>
      </c>
      <c r="B273" s="1">
        <v>42936</v>
      </c>
      <c r="C273" s="1">
        <v>42942</v>
      </c>
      <c r="D273" t="s">
        <v>47</v>
      </c>
      <c r="E273" t="s">
        <v>1576</v>
      </c>
      <c r="F273" t="s">
        <v>1577</v>
      </c>
      <c r="G273" t="s">
        <v>24</v>
      </c>
      <c r="H273" t="s">
        <v>25</v>
      </c>
      <c r="I273" t="s">
        <v>253</v>
      </c>
      <c r="J273" t="s">
        <v>179</v>
      </c>
      <c r="K273" t="s">
        <v>254</v>
      </c>
      <c r="L273" t="s">
        <v>88</v>
      </c>
      <c r="M273" t="s">
        <v>1578</v>
      </c>
      <c r="N273" t="s">
        <v>43</v>
      </c>
      <c r="O273" t="s">
        <v>99</v>
      </c>
      <c r="P273" t="s">
        <v>1579</v>
      </c>
      <c r="Q273" s="2">
        <v>69.712000000000003</v>
      </c>
      <c r="R273">
        <v>2</v>
      </c>
      <c r="S273">
        <v>0</v>
      </c>
      <c r="T273">
        <v>8.7140000000000004</v>
      </c>
    </row>
    <row r="274" spans="1:20" x14ac:dyDescent="0.3">
      <c r="A274" t="s">
        <v>1580</v>
      </c>
      <c r="B274" s="1">
        <v>42257</v>
      </c>
      <c r="C274" s="1">
        <v>42261</v>
      </c>
      <c r="D274" t="s">
        <v>47</v>
      </c>
      <c r="E274" t="s">
        <v>1581</v>
      </c>
      <c r="F274" t="s">
        <v>1582</v>
      </c>
      <c r="G274" t="s">
        <v>24</v>
      </c>
      <c r="H274" t="s">
        <v>25</v>
      </c>
      <c r="I274" t="s">
        <v>38</v>
      </c>
      <c r="J274" t="s">
        <v>39</v>
      </c>
      <c r="K274" t="s">
        <v>247</v>
      </c>
      <c r="L274" t="s">
        <v>41</v>
      </c>
      <c r="M274" t="s">
        <v>1583</v>
      </c>
      <c r="N274" t="s">
        <v>43</v>
      </c>
      <c r="O274" t="s">
        <v>1145</v>
      </c>
      <c r="P274" t="s">
        <v>1584</v>
      </c>
      <c r="Q274" s="2">
        <v>51.52</v>
      </c>
      <c r="R274">
        <v>4</v>
      </c>
      <c r="S274">
        <v>0</v>
      </c>
      <c r="T274">
        <v>1.5456000000000001</v>
      </c>
    </row>
    <row r="275" spans="1:20" x14ac:dyDescent="0.3">
      <c r="A275" t="s">
        <v>1585</v>
      </c>
      <c r="B275" s="1">
        <v>43070</v>
      </c>
      <c r="C275" s="1">
        <v>43074</v>
      </c>
      <c r="D275" t="s">
        <v>47</v>
      </c>
      <c r="E275" t="s">
        <v>1586</v>
      </c>
      <c r="F275" t="s">
        <v>1587</v>
      </c>
      <c r="G275" t="s">
        <v>24</v>
      </c>
      <c r="H275" t="s">
        <v>25</v>
      </c>
      <c r="I275" t="s">
        <v>686</v>
      </c>
      <c r="J275" t="s">
        <v>391</v>
      </c>
      <c r="K275" t="s">
        <v>687</v>
      </c>
      <c r="L275" t="s">
        <v>41</v>
      </c>
      <c r="M275" t="s">
        <v>164</v>
      </c>
      <c r="N275" t="s">
        <v>165</v>
      </c>
      <c r="O275" t="s">
        <v>166</v>
      </c>
      <c r="P275" t="s">
        <v>167</v>
      </c>
      <c r="Q275" s="2">
        <v>470.37599999999998</v>
      </c>
      <c r="R275">
        <v>3</v>
      </c>
      <c r="S275">
        <v>0</v>
      </c>
      <c r="T275">
        <v>52.917299999999997</v>
      </c>
    </row>
    <row r="276" spans="1:20" x14ac:dyDescent="0.3">
      <c r="A276" t="s">
        <v>1588</v>
      </c>
      <c r="B276" s="1">
        <v>42188</v>
      </c>
      <c r="C276" s="1">
        <v>42194</v>
      </c>
      <c r="D276" t="s">
        <v>47</v>
      </c>
      <c r="E276" t="s">
        <v>1589</v>
      </c>
      <c r="F276" t="s">
        <v>1590</v>
      </c>
      <c r="G276" t="s">
        <v>24</v>
      </c>
      <c r="H276" t="s">
        <v>25</v>
      </c>
      <c r="I276" t="s">
        <v>1591</v>
      </c>
      <c r="J276" t="s">
        <v>27</v>
      </c>
      <c r="K276" t="s">
        <v>1592</v>
      </c>
      <c r="L276" t="s">
        <v>29</v>
      </c>
      <c r="M276" t="s">
        <v>1593</v>
      </c>
      <c r="N276" t="s">
        <v>31</v>
      </c>
      <c r="O276" t="s">
        <v>133</v>
      </c>
      <c r="P276" t="s">
        <v>1594</v>
      </c>
      <c r="Q276" s="2">
        <v>70.98</v>
      </c>
      <c r="R276">
        <v>1</v>
      </c>
      <c r="S276">
        <v>0</v>
      </c>
      <c r="T276">
        <v>4.9686000000000003</v>
      </c>
    </row>
    <row r="277" spans="1:20" x14ac:dyDescent="0.3">
      <c r="A277" t="s">
        <v>1595</v>
      </c>
      <c r="B277" s="1">
        <v>42449</v>
      </c>
      <c r="C277" s="1">
        <v>42453</v>
      </c>
      <c r="D277" t="s">
        <v>47</v>
      </c>
      <c r="E277" t="s">
        <v>1596</v>
      </c>
      <c r="F277" t="s">
        <v>1597</v>
      </c>
      <c r="G277" t="s">
        <v>24</v>
      </c>
      <c r="H277" t="s">
        <v>25</v>
      </c>
      <c r="I277" t="s">
        <v>1598</v>
      </c>
      <c r="J277" t="s">
        <v>356</v>
      </c>
      <c r="K277" t="s">
        <v>1599</v>
      </c>
      <c r="L277" t="s">
        <v>41</v>
      </c>
      <c r="M277" t="s">
        <v>1600</v>
      </c>
      <c r="N277" t="s">
        <v>165</v>
      </c>
      <c r="O277" t="s">
        <v>166</v>
      </c>
      <c r="P277" t="s">
        <v>1601</v>
      </c>
      <c r="Q277" s="2">
        <v>84.784000000000006</v>
      </c>
      <c r="R277">
        <v>2</v>
      </c>
      <c r="S277">
        <v>0</v>
      </c>
      <c r="T277">
        <v>-20.136199999999999</v>
      </c>
    </row>
    <row r="278" spans="1:20" x14ac:dyDescent="0.3">
      <c r="A278" t="s">
        <v>1602</v>
      </c>
      <c r="B278" s="1">
        <v>41648</v>
      </c>
      <c r="C278" s="1">
        <v>41652</v>
      </c>
      <c r="D278" t="s">
        <v>47</v>
      </c>
      <c r="E278" t="s">
        <v>1603</v>
      </c>
      <c r="F278" t="s">
        <v>1604</v>
      </c>
      <c r="G278" t="s">
        <v>24</v>
      </c>
      <c r="H278" t="s">
        <v>25</v>
      </c>
      <c r="I278" t="s">
        <v>1605</v>
      </c>
      <c r="J278" t="s">
        <v>86</v>
      </c>
      <c r="K278" t="s">
        <v>1606</v>
      </c>
      <c r="L278" t="s">
        <v>88</v>
      </c>
      <c r="M278" t="s">
        <v>1607</v>
      </c>
      <c r="N278" t="s">
        <v>43</v>
      </c>
      <c r="O278" t="s">
        <v>115</v>
      </c>
      <c r="P278" t="s">
        <v>1608</v>
      </c>
      <c r="Q278" s="2">
        <v>9.3439999999999994</v>
      </c>
      <c r="R278">
        <v>2</v>
      </c>
      <c r="S278">
        <v>0</v>
      </c>
      <c r="T278">
        <v>1.1679999999999999</v>
      </c>
    </row>
    <row r="279" spans="1:20" x14ac:dyDescent="0.3">
      <c r="A279" t="s">
        <v>1609</v>
      </c>
      <c r="B279" s="1">
        <v>41859</v>
      </c>
      <c r="C279" s="1">
        <v>41866</v>
      </c>
      <c r="D279" t="s">
        <v>47</v>
      </c>
      <c r="E279" t="s">
        <v>1610</v>
      </c>
      <c r="F279" t="s">
        <v>1611</v>
      </c>
      <c r="G279" t="s">
        <v>24</v>
      </c>
      <c r="H279" t="s">
        <v>25</v>
      </c>
      <c r="I279" t="s">
        <v>786</v>
      </c>
      <c r="J279" t="s">
        <v>39</v>
      </c>
      <c r="K279" t="s">
        <v>1339</v>
      </c>
      <c r="L279" t="s">
        <v>41</v>
      </c>
      <c r="M279" t="s">
        <v>1612</v>
      </c>
      <c r="N279" t="s">
        <v>43</v>
      </c>
      <c r="O279" t="s">
        <v>90</v>
      </c>
      <c r="P279" t="s">
        <v>1613</v>
      </c>
      <c r="Q279" s="2">
        <v>76.12</v>
      </c>
      <c r="R279">
        <v>2</v>
      </c>
      <c r="S279">
        <v>0</v>
      </c>
      <c r="T279">
        <v>22.0748</v>
      </c>
    </row>
    <row r="280" spans="1:20" x14ac:dyDescent="0.3">
      <c r="A280" t="s">
        <v>1614</v>
      </c>
      <c r="B280" s="1">
        <v>42565</v>
      </c>
      <c r="C280" s="1">
        <v>42567</v>
      </c>
      <c r="D280" t="s">
        <v>159</v>
      </c>
      <c r="E280" t="s">
        <v>1615</v>
      </c>
      <c r="F280" t="s">
        <v>1616</v>
      </c>
      <c r="G280" t="s">
        <v>24</v>
      </c>
      <c r="H280" t="s">
        <v>25</v>
      </c>
      <c r="I280" t="s">
        <v>128</v>
      </c>
      <c r="J280" t="s">
        <v>129</v>
      </c>
      <c r="K280" t="s">
        <v>562</v>
      </c>
      <c r="L280" t="s">
        <v>131</v>
      </c>
      <c r="M280" t="s">
        <v>1617</v>
      </c>
      <c r="N280" t="s">
        <v>43</v>
      </c>
      <c r="O280" t="s">
        <v>1145</v>
      </c>
      <c r="P280" t="s">
        <v>1618</v>
      </c>
      <c r="Q280" s="2">
        <v>11.632</v>
      </c>
      <c r="R280">
        <v>2</v>
      </c>
      <c r="S280">
        <v>0</v>
      </c>
      <c r="T280">
        <v>1.0178</v>
      </c>
    </row>
    <row r="281" spans="1:20" x14ac:dyDescent="0.3">
      <c r="A281" t="s">
        <v>1619</v>
      </c>
      <c r="B281" s="1">
        <v>42567</v>
      </c>
      <c r="C281" s="1">
        <v>42572</v>
      </c>
      <c r="D281" t="s">
        <v>47</v>
      </c>
      <c r="E281" t="s">
        <v>1620</v>
      </c>
      <c r="F281" t="s">
        <v>1621</v>
      </c>
      <c r="G281" t="s">
        <v>24</v>
      </c>
      <c r="H281" t="s">
        <v>25</v>
      </c>
      <c r="I281" t="s">
        <v>128</v>
      </c>
      <c r="J281" t="s">
        <v>129</v>
      </c>
      <c r="K281" t="s">
        <v>673</v>
      </c>
      <c r="L281" t="s">
        <v>131</v>
      </c>
      <c r="M281" t="s">
        <v>1622</v>
      </c>
      <c r="N281" t="s">
        <v>165</v>
      </c>
      <c r="O281" t="s">
        <v>166</v>
      </c>
      <c r="P281" t="s">
        <v>1623</v>
      </c>
      <c r="Q281" s="2">
        <v>143.982</v>
      </c>
      <c r="R281">
        <v>3</v>
      </c>
      <c r="S281">
        <v>0</v>
      </c>
      <c r="T281">
        <v>-28.796399999999998</v>
      </c>
    </row>
    <row r="282" spans="1:20" x14ac:dyDescent="0.3">
      <c r="A282" t="s">
        <v>1624</v>
      </c>
      <c r="B282" s="1">
        <v>41713</v>
      </c>
      <c r="C282" s="1">
        <v>41717</v>
      </c>
      <c r="D282" t="s">
        <v>47</v>
      </c>
      <c r="E282" t="s">
        <v>1625</v>
      </c>
      <c r="F282" t="s">
        <v>1626</v>
      </c>
      <c r="G282" t="s">
        <v>24</v>
      </c>
      <c r="H282" t="s">
        <v>25</v>
      </c>
      <c r="I282" t="s">
        <v>1542</v>
      </c>
      <c r="J282" t="s">
        <v>51</v>
      </c>
      <c r="K282" t="s">
        <v>1543</v>
      </c>
      <c r="L282" t="s">
        <v>29</v>
      </c>
      <c r="M282" t="s">
        <v>1627</v>
      </c>
      <c r="N282" t="s">
        <v>43</v>
      </c>
      <c r="O282" t="s">
        <v>99</v>
      </c>
      <c r="P282" t="s">
        <v>1628</v>
      </c>
      <c r="Q282" s="2">
        <v>142.77600000000001</v>
      </c>
      <c r="R282">
        <v>1</v>
      </c>
      <c r="S282">
        <v>0</v>
      </c>
      <c r="T282">
        <v>17.847000000000001</v>
      </c>
    </row>
    <row r="283" spans="1:20" x14ac:dyDescent="0.3">
      <c r="A283" t="s">
        <v>1629</v>
      </c>
      <c r="B283" s="1">
        <v>41782</v>
      </c>
      <c r="C283" s="1">
        <v>41786</v>
      </c>
      <c r="D283" t="s">
        <v>47</v>
      </c>
      <c r="E283" t="s">
        <v>1630</v>
      </c>
      <c r="F283" t="s">
        <v>1631</v>
      </c>
      <c r="G283" t="s">
        <v>24</v>
      </c>
      <c r="H283" t="s">
        <v>25</v>
      </c>
      <c r="I283" t="s">
        <v>128</v>
      </c>
      <c r="J283" t="s">
        <v>129</v>
      </c>
      <c r="K283" t="s">
        <v>562</v>
      </c>
      <c r="L283" t="s">
        <v>131</v>
      </c>
      <c r="M283" t="s">
        <v>1632</v>
      </c>
      <c r="N283" t="s">
        <v>43</v>
      </c>
      <c r="O283" t="s">
        <v>79</v>
      </c>
      <c r="P283" t="s">
        <v>1633</v>
      </c>
      <c r="Q283" s="2">
        <v>3.282</v>
      </c>
      <c r="R283">
        <v>2</v>
      </c>
      <c r="S283">
        <v>0</v>
      </c>
      <c r="T283">
        <v>-2.6255999999999999</v>
      </c>
    </row>
    <row r="284" spans="1:20" x14ac:dyDescent="0.3">
      <c r="A284" t="s">
        <v>1634</v>
      </c>
      <c r="B284" s="1">
        <v>42488</v>
      </c>
      <c r="C284" s="1">
        <v>42491</v>
      </c>
      <c r="D284" t="s">
        <v>159</v>
      </c>
      <c r="E284" t="s">
        <v>1635</v>
      </c>
      <c r="F284" t="s">
        <v>1636</v>
      </c>
      <c r="G284" t="s">
        <v>37</v>
      </c>
      <c r="H284" t="s">
        <v>25</v>
      </c>
      <c r="I284" t="s">
        <v>693</v>
      </c>
      <c r="J284" t="s">
        <v>86</v>
      </c>
      <c r="K284" t="s">
        <v>1637</v>
      </c>
      <c r="L284" t="s">
        <v>88</v>
      </c>
      <c r="M284" t="s">
        <v>1118</v>
      </c>
      <c r="N284" t="s">
        <v>165</v>
      </c>
      <c r="O284" t="s">
        <v>166</v>
      </c>
      <c r="P284" t="s">
        <v>1119</v>
      </c>
      <c r="Q284" s="2">
        <v>369.57600000000002</v>
      </c>
      <c r="R284">
        <v>3</v>
      </c>
      <c r="S284">
        <v>0</v>
      </c>
      <c r="T284">
        <v>41.577300000000001</v>
      </c>
    </row>
    <row r="285" spans="1:20" x14ac:dyDescent="0.3">
      <c r="A285" t="s">
        <v>1638</v>
      </c>
      <c r="B285" s="1">
        <v>42624</v>
      </c>
      <c r="C285" s="1">
        <v>42626</v>
      </c>
      <c r="D285" t="s">
        <v>21</v>
      </c>
      <c r="E285" t="s">
        <v>1639</v>
      </c>
      <c r="F285" t="s">
        <v>1640</v>
      </c>
      <c r="G285" t="s">
        <v>37</v>
      </c>
      <c r="H285" t="s">
        <v>25</v>
      </c>
      <c r="I285" t="s">
        <v>128</v>
      </c>
      <c r="J285" t="s">
        <v>129</v>
      </c>
      <c r="K285" t="s">
        <v>948</v>
      </c>
      <c r="L285" t="s">
        <v>131</v>
      </c>
      <c r="M285" t="s">
        <v>1641</v>
      </c>
      <c r="N285" t="s">
        <v>43</v>
      </c>
      <c r="O285" t="s">
        <v>70</v>
      </c>
      <c r="P285" t="s">
        <v>1642</v>
      </c>
      <c r="Q285" s="2">
        <v>8.4480000000000004</v>
      </c>
      <c r="R285">
        <v>2</v>
      </c>
      <c r="S285">
        <v>0</v>
      </c>
      <c r="T285">
        <v>2.64</v>
      </c>
    </row>
    <row r="286" spans="1:20" x14ac:dyDescent="0.3">
      <c r="A286" t="s">
        <v>1643</v>
      </c>
      <c r="B286" s="1">
        <v>43053</v>
      </c>
      <c r="C286" s="1">
        <v>43056</v>
      </c>
      <c r="D286" t="s">
        <v>21</v>
      </c>
      <c r="E286" t="s">
        <v>1644</v>
      </c>
      <c r="F286" t="s">
        <v>1645</v>
      </c>
      <c r="G286" t="s">
        <v>24</v>
      </c>
      <c r="H286" t="s">
        <v>25</v>
      </c>
      <c r="I286" t="s">
        <v>1646</v>
      </c>
      <c r="J286" t="s">
        <v>427</v>
      </c>
      <c r="K286" t="s">
        <v>1647</v>
      </c>
      <c r="L286" t="s">
        <v>131</v>
      </c>
      <c r="M286" t="s">
        <v>1648</v>
      </c>
      <c r="N286" t="s">
        <v>165</v>
      </c>
      <c r="O286" t="s">
        <v>166</v>
      </c>
      <c r="P286" t="s">
        <v>1649</v>
      </c>
      <c r="Q286" s="2">
        <v>119.94</v>
      </c>
      <c r="R286">
        <v>10</v>
      </c>
      <c r="S286">
        <v>0</v>
      </c>
      <c r="T286">
        <v>15.992000000000001</v>
      </c>
    </row>
    <row r="287" spans="1:20" x14ac:dyDescent="0.3">
      <c r="A287" t="s">
        <v>1650</v>
      </c>
      <c r="B287" s="1">
        <v>42965</v>
      </c>
      <c r="C287" s="1">
        <v>42970</v>
      </c>
      <c r="D287" t="s">
        <v>21</v>
      </c>
      <c r="E287" t="s">
        <v>1651</v>
      </c>
      <c r="F287" t="s">
        <v>1652</v>
      </c>
      <c r="G287" t="s">
        <v>37</v>
      </c>
      <c r="H287" t="s">
        <v>25</v>
      </c>
      <c r="I287" t="s">
        <v>231</v>
      </c>
      <c r="J287" t="s">
        <v>232</v>
      </c>
      <c r="K287" t="s">
        <v>1653</v>
      </c>
      <c r="L287" t="s">
        <v>131</v>
      </c>
      <c r="M287" t="s">
        <v>1654</v>
      </c>
      <c r="N287" t="s">
        <v>31</v>
      </c>
      <c r="O287" t="s">
        <v>61</v>
      </c>
      <c r="P287" t="s">
        <v>1655</v>
      </c>
      <c r="Q287" s="2">
        <v>40.479999999999997</v>
      </c>
      <c r="R287">
        <v>2</v>
      </c>
      <c r="S287">
        <v>0</v>
      </c>
      <c r="T287">
        <v>15.7872</v>
      </c>
    </row>
    <row r="288" spans="1:20" x14ac:dyDescent="0.3">
      <c r="A288" t="s">
        <v>1656</v>
      </c>
      <c r="B288" s="1">
        <v>41999</v>
      </c>
      <c r="C288" s="1">
        <v>42004</v>
      </c>
      <c r="D288" t="s">
        <v>47</v>
      </c>
      <c r="E288" t="s">
        <v>1657</v>
      </c>
      <c r="F288" t="s">
        <v>1658</v>
      </c>
      <c r="G288" t="s">
        <v>24</v>
      </c>
      <c r="H288" t="s">
        <v>25</v>
      </c>
      <c r="I288" t="s">
        <v>253</v>
      </c>
      <c r="J288" t="s">
        <v>179</v>
      </c>
      <c r="K288" t="s">
        <v>254</v>
      </c>
      <c r="L288" t="s">
        <v>88</v>
      </c>
      <c r="M288" t="s">
        <v>1659</v>
      </c>
      <c r="N288" t="s">
        <v>43</v>
      </c>
      <c r="O288" t="s">
        <v>79</v>
      </c>
      <c r="P288" t="s">
        <v>1660</v>
      </c>
      <c r="Q288" s="2">
        <v>8.69</v>
      </c>
      <c r="R288">
        <v>5</v>
      </c>
      <c r="S288">
        <v>0</v>
      </c>
      <c r="T288">
        <v>-14.773</v>
      </c>
    </row>
    <row r="289" spans="1:20" x14ac:dyDescent="0.3">
      <c r="A289" t="s">
        <v>1661</v>
      </c>
      <c r="B289" s="1">
        <v>42337</v>
      </c>
      <c r="C289" s="1">
        <v>42341</v>
      </c>
      <c r="D289" t="s">
        <v>47</v>
      </c>
      <c r="E289" t="s">
        <v>1662</v>
      </c>
      <c r="F289" t="s">
        <v>1663</v>
      </c>
      <c r="G289" t="s">
        <v>37</v>
      </c>
      <c r="H289" t="s">
        <v>25</v>
      </c>
      <c r="I289" t="s">
        <v>1664</v>
      </c>
      <c r="J289" t="s">
        <v>208</v>
      </c>
      <c r="K289" t="s">
        <v>1665</v>
      </c>
      <c r="L289" t="s">
        <v>88</v>
      </c>
      <c r="M289" t="s">
        <v>1666</v>
      </c>
      <c r="N289" t="s">
        <v>31</v>
      </c>
      <c r="O289" t="s">
        <v>133</v>
      </c>
      <c r="P289" t="s">
        <v>1667</v>
      </c>
      <c r="Q289" s="2">
        <v>301.95999999999998</v>
      </c>
      <c r="R289">
        <v>2</v>
      </c>
      <c r="S289">
        <v>0</v>
      </c>
      <c r="T289">
        <v>87.568399999999997</v>
      </c>
    </row>
    <row r="290" spans="1:20" x14ac:dyDescent="0.3">
      <c r="A290" t="s">
        <v>1668</v>
      </c>
      <c r="B290" s="1">
        <v>42993</v>
      </c>
      <c r="C290" s="1">
        <v>42997</v>
      </c>
      <c r="D290" t="s">
        <v>47</v>
      </c>
      <c r="E290" t="s">
        <v>1669</v>
      </c>
      <c r="F290" t="s">
        <v>1670</v>
      </c>
      <c r="G290" t="s">
        <v>84</v>
      </c>
      <c r="H290" t="s">
        <v>25</v>
      </c>
      <c r="I290" t="s">
        <v>231</v>
      </c>
      <c r="J290" t="s">
        <v>232</v>
      </c>
      <c r="K290" t="s">
        <v>276</v>
      </c>
      <c r="L290" t="s">
        <v>131</v>
      </c>
      <c r="M290" t="s">
        <v>1671</v>
      </c>
      <c r="N290" t="s">
        <v>31</v>
      </c>
      <c r="O290" t="s">
        <v>61</v>
      </c>
      <c r="P290" t="s">
        <v>1672</v>
      </c>
      <c r="Q290" s="2">
        <v>35.56</v>
      </c>
      <c r="R290">
        <v>7</v>
      </c>
      <c r="S290">
        <v>0</v>
      </c>
      <c r="T290">
        <v>12.090400000000001</v>
      </c>
    </row>
    <row r="291" spans="1:20" x14ac:dyDescent="0.3">
      <c r="A291" t="s">
        <v>1673</v>
      </c>
      <c r="B291" s="1">
        <v>42874</v>
      </c>
      <c r="C291" s="1">
        <v>42878</v>
      </c>
      <c r="D291" t="s">
        <v>47</v>
      </c>
      <c r="E291" t="s">
        <v>1674</v>
      </c>
      <c r="F291" t="s">
        <v>1675</v>
      </c>
      <c r="G291" t="s">
        <v>24</v>
      </c>
      <c r="H291" t="s">
        <v>25</v>
      </c>
      <c r="I291" t="s">
        <v>75</v>
      </c>
      <c r="J291" t="s">
        <v>76</v>
      </c>
      <c r="K291" t="s">
        <v>544</v>
      </c>
      <c r="L291" t="s">
        <v>41</v>
      </c>
      <c r="M291" t="s">
        <v>1676</v>
      </c>
      <c r="N291" t="s">
        <v>43</v>
      </c>
      <c r="O291" t="s">
        <v>90</v>
      </c>
      <c r="P291" t="s">
        <v>1677</v>
      </c>
      <c r="Q291" s="2">
        <v>97.16</v>
      </c>
      <c r="R291">
        <v>2</v>
      </c>
      <c r="S291">
        <v>0</v>
      </c>
      <c r="T291">
        <v>28.176400000000001</v>
      </c>
    </row>
    <row r="292" spans="1:20" x14ac:dyDescent="0.3">
      <c r="A292" t="s">
        <v>1678</v>
      </c>
      <c r="B292" s="1">
        <v>43086</v>
      </c>
      <c r="C292" s="1">
        <v>43090</v>
      </c>
      <c r="D292" t="s">
        <v>47</v>
      </c>
      <c r="E292" t="s">
        <v>691</v>
      </c>
      <c r="F292" t="s">
        <v>692</v>
      </c>
      <c r="G292" t="s">
        <v>24</v>
      </c>
      <c r="H292" t="s">
        <v>25</v>
      </c>
      <c r="I292" t="s">
        <v>693</v>
      </c>
      <c r="J292" t="s">
        <v>86</v>
      </c>
      <c r="K292" t="s">
        <v>694</v>
      </c>
      <c r="L292" t="s">
        <v>88</v>
      </c>
      <c r="M292" t="s">
        <v>1679</v>
      </c>
      <c r="N292" t="s">
        <v>43</v>
      </c>
      <c r="O292" t="s">
        <v>79</v>
      </c>
      <c r="P292" t="s">
        <v>1680</v>
      </c>
      <c r="Q292" s="2">
        <v>15.24</v>
      </c>
      <c r="R292">
        <v>5</v>
      </c>
      <c r="S292">
        <v>0</v>
      </c>
      <c r="T292">
        <v>5.1435000000000004</v>
      </c>
    </row>
    <row r="293" spans="1:20" x14ac:dyDescent="0.3">
      <c r="A293" t="s">
        <v>1681</v>
      </c>
      <c r="B293" s="1">
        <v>42715</v>
      </c>
      <c r="C293" s="1">
        <v>42717</v>
      </c>
      <c r="D293" t="s">
        <v>21</v>
      </c>
      <c r="E293" t="s">
        <v>1682</v>
      </c>
      <c r="F293" t="s">
        <v>1683</v>
      </c>
      <c r="G293" t="s">
        <v>24</v>
      </c>
      <c r="H293" t="s">
        <v>25</v>
      </c>
      <c r="I293" t="s">
        <v>390</v>
      </c>
      <c r="J293" t="s">
        <v>391</v>
      </c>
      <c r="K293" t="s">
        <v>392</v>
      </c>
      <c r="L293" t="s">
        <v>41</v>
      </c>
      <c r="M293" t="s">
        <v>1684</v>
      </c>
      <c r="N293" t="s">
        <v>43</v>
      </c>
      <c r="O293" t="s">
        <v>99</v>
      </c>
      <c r="P293" t="s">
        <v>1685</v>
      </c>
      <c r="Q293" s="2">
        <v>243.38399999999999</v>
      </c>
      <c r="R293">
        <v>3</v>
      </c>
      <c r="S293">
        <v>0</v>
      </c>
      <c r="T293">
        <v>-51.719099999999997</v>
      </c>
    </row>
    <row r="294" spans="1:20" x14ac:dyDescent="0.3">
      <c r="A294" t="s">
        <v>1686</v>
      </c>
      <c r="B294" s="1">
        <v>43002</v>
      </c>
      <c r="C294" s="1">
        <v>43004</v>
      </c>
      <c r="D294" t="s">
        <v>21</v>
      </c>
      <c r="E294" t="s">
        <v>1432</v>
      </c>
      <c r="F294" t="s">
        <v>1433</v>
      </c>
      <c r="G294" t="s">
        <v>24</v>
      </c>
      <c r="H294" t="s">
        <v>25</v>
      </c>
      <c r="I294" t="s">
        <v>1201</v>
      </c>
      <c r="J294" t="s">
        <v>1011</v>
      </c>
      <c r="K294" t="s">
        <v>1202</v>
      </c>
      <c r="L294" t="s">
        <v>131</v>
      </c>
      <c r="M294" t="s">
        <v>1687</v>
      </c>
      <c r="N294" t="s">
        <v>165</v>
      </c>
      <c r="O294" t="s">
        <v>202</v>
      </c>
      <c r="P294" t="s">
        <v>1688</v>
      </c>
      <c r="Q294" s="2">
        <v>17.88</v>
      </c>
      <c r="R294">
        <v>3</v>
      </c>
      <c r="S294">
        <v>0</v>
      </c>
      <c r="T294">
        <v>2.4584999999999999</v>
      </c>
    </row>
    <row r="295" spans="1:20" x14ac:dyDescent="0.3">
      <c r="A295" t="s">
        <v>1689</v>
      </c>
      <c r="B295" s="1">
        <v>42281</v>
      </c>
      <c r="C295" s="1">
        <v>42286</v>
      </c>
      <c r="D295" t="s">
        <v>21</v>
      </c>
      <c r="E295" t="s">
        <v>1690</v>
      </c>
      <c r="F295" t="s">
        <v>1691</v>
      </c>
      <c r="G295" t="s">
        <v>37</v>
      </c>
      <c r="H295" t="s">
        <v>25</v>
      </c>
      <c r="I295" t="s">
        <v>1692</v>
      </c>
      <c r="J295" t="s">
        <v>1027</v>
      </c>
      <c r="K295" t="s">
        <v>1693</v>
      </c>
      <c r="L295" t="s">
        <v>29</v>
      </c>
      <c r="M295" t="s">
        <v>1694</v>
      </c>
      <c r="N295" t="s">
        <v>31</v>
      </c>
      <c r="O295" t="s">
        <v>133</v>
      </c>
      <c r="P295" t="s">
        <v>1695</v>
      </c>
      <c r="Q295" s="2">
        <v>392.94</v>
      </c>
      <c r="R295">
        <v>3</v>
      </c>
      <c r="S295">
        <v>0</v>
      </c>
      <c r="T295">
        <v>43.223399999999998</v>
      </c>
    </row>
    <row r="296" spans="1:20" x14ac:dyDescent="0.3">
      <c r="A296" t="s">
        <v>1696</v>
      </c>
      <c r="B296" s="1">
        <v>42597</v>
      </c>
      <c r="C296" s="1">
        <v>42603</v>
      </c>
      <c r="D296" t="s">
        <v>47</v>
      </c>
      <c r="E296" t="s">
        <v>1697</v>
      </c>
      <c r="F296" t="s">
        <v>1698</v>
      </c>
      <c r="G296" t="s">
        <v>24</v>
      </c>
      <c r="H296" t="s">
        <v>25</v>
      </c>
      <c r="I296" t="s">
        <v>390</v>
      </c>
      <c r="J296" t="s">
        <v>391</v>
      </c>
      <c r="K296" t="s">
        <v>392</v>
      </c>
      <c r="L296" t="s">
        <v>41</v>
      </c>
      <c r="M296" t="s">
        <v>1699</v>
      </c>
      <c r="N296" t="s">
        <v>43</v>
      </c>
      <c r="O296" t="s">
        <v>79</v>
      </c>
      <c r="P296" t="s">
        <v>1700</v>
      </c>
      <c r="Q296" s="2">
        <v>18.882000000000001</v>
      </c>
      <c r="R296">
        <v>3</v>
      </c>
      <c r="S296">
        <v>0</v>
      </c>
      <c r="T296">
        <v>-13.8468</v>
      </c>
    </row>
    <row r="297" spans="1:20" x14ac:dyDescent="0.3">
      <c r="A297" t="s">
        <v>1701</v>
      </c>
      <c r="B297" s="1">
        <v>42510</v>
      </c>
      <c r="C297" s="1">
        <v>42515</v>
      </c>
      <c r="D297" t="s">
        <v>47</v>
      </c>
      <c r="E297" t="s">
        <v>378</v>
      </c>
      <c r="F297" t="s">
        <v>379</v>
      </c>
      <c r="G297" t="s">
        <v>84</v>
      </c>
      <c r="H297" t="s">
        <v>25</v>
      </c>
      <c r="I297" t="s">
        <v>253</v>
      </c>
      <c r="J297" t="s">
        <v>179</v>
      </c>
      <c r="K297" t="s">
        <v>254</v>
      </c>
      <c r="L297" t="s">
        <v>88</v>
      </c>
      <c r="M297" t="s">
        <v>1702</v>
      </c>
      <c r="N297" t="s">
        <v>31</v>
      </c>
      <c r="O297" t="s">
        <v>61</v>
      </c>
      <c r="P297" t="s">
        <v>1703</v>
      </c>
      <c r="Q297" s="2">
        <v>1049.2</v>
      </c>
      <c r="R297">
        <v>5</v>
      </c>
      <c r="S297">
        <v>0</v>
      </c>
      <c r="T297">
        <v>272.79199999999997</v>
      </c>
    </row>
    <row r="298" spans="1:20" x14ac:dyDescent="0.3">
      <c r="A298" t="s">
        <v>1704</v>
      </c>
      <c r="B298" s="1">
        <v>42722</v>
      </c>
      <c r="C298" s="1">
        <v>42726</v>
      </c>
      <c r="D298" t="s">
        <v>47</v>
      </c>
      <c r="E298" t="s">
        <v>1705</v>
      </c>
      <c r="F298" t="s">
        <v>1706</v>
      </c>
      <c r="G298" t="s">
        <v>37</v>
      </c>
      <c r="H298" t="s">
        <v>25</v>
      </c>
      <c r="I298" t="s">
        <v>348</v>
      </c>
      <c r="J298" t="s">
        <v>199</v>
      </c>
      <c r="K298" t="s">
        <v>349</v>
      </c>
      <c r="L298" t="s">
        <v>88</v>
      </c>
      <c r="M298" t="s">
        <v>1707</v>
      </c>
      <c r="N298" t="s">
        <v>31</v>
      </c>
      <c r="O298" t="s">
        <v>61</v>
      </c>
      <c r="P298" t="s">
        <v>1708</v>
      </c>
      <c r="Q298" s="2">
        <v>18.84</v>
      </c>
      <c r="R298">
        <v>3</v>
      </c>
      <c r="S298">
        <v>0</v>
      </c>
      <c r="T298">
        <v>6.0288000000000004</v>
      </c>
    </row>
    <row r="299" spans="1:20" x14ac:dyDescent="0.3">
      <c r="A299" t="s">
        <v>1709</v>
      </c>
      <c r="B299" s="1">
        <v>42946</v>
      </c>
      <c r="C299" s="1">
        <v>42950</v>
      </c>
      <c r="D299" t="s">
        <v>21</v>
      </c>
      <c r="E299" t="s">
        <v>1710</v>
      </c>
      <c r="F299" t="s">
        <v>1711</v>
      </c>
      <c r="G299" t="s">
        <v>24</v>
      </c>
      <c r="H299" t="s">
        <v>25</v>
      </c>
      <c r="I299" t="s">
        <v>1712</v>
      </c>
      <c r="J299" t="s">
        <v>39</v>
      </c>
      <c r="K299" t="s">
        <v>1713</v>
      </c>
      <c r="L299" t="s">
        <v>41</v>
      </c>
      <c r="M299" t="s">
        <v>1714</v>
      </c>
      <c r="N299" t="s">
        <v>43</v>
      </c>
      <c r="O299" t="s">
        <v>99</v>
      </c>
      <c r="P299" t="s">
        <v>1715</v>
      </c>
      <c r="Q299" s="2">
        <v>330.4</v>
      </c>
      <c r="R299">
        <v>2</v>
      </c>
      <c r="S299">
        <v>0</v>
      </c>
      <c r="T299">
        <v>85.903999999999996</v>
      </c>
    </row>
    <row r="300" spans="1:20" x14ac:dyDescent="0.3">
      <c r="A300" t="s">
        <v>1716</v>
      </c>
      <c r="B300" s="1">
        <v>42896</v>
      </c>
      <c r="C300" s="1">
        <v>42901</v>
      </c>
      <c r="D300" t="s">
        <v>47</v>
      </c>
      <c r="E300" t="s">
        <v>1717</v>
      </c>
      <c r="F300" t="s">
        <v>1718</v>
      </c>
      <c r="G300" t="s">
        <v>24</v>
      </c>
      <c r="H300" t="s">
        <v>25</v>
      </c>
      <c r="I300" t="s">
        <v>1719</v>
      </c>
      <c r="J300" t="s">
        <v>208</v>
      </c>
      <c r="K300" t="s">
        <v>1720</v>
      </c>
      <c r="L300" t="s">
        <v>88</v>
      </c>
      <c r="M300" t="s">
        <v>1721</v>
      </c>
      <c r="N300" t="s">
        <v>165</v>
      </c>
      <c r="O300" t="s">
        <v>202</v>
      </c>
      <c r="P300" t="s">
        <v>1722</v>
      </c>
      <c r="Q300" s="2">
        <v>132.52000000000001</v>
      </c>
      <c r="R300">
        <v>4</v>
      </c>
      <c r="S300">
        <v>0</v>
      </c>
      <c r="T300">
        <v>54.333199999999998</v>
      </c>
    </row>
    <row r="301" spans="1:20" x14ac:dyDescent="0.3">
      <c r="A301" t="s">
        <v>1723</v>
      </c>
      <c r="B301" s="1">
        <v>42937</v>
      </c>
      <c r="C301" s="1">
        <v>42941</v>
      </c>
      <c r="D301" t="s">
        <v>47</v>
      </c>
      <c r="E301" t="s">
        <v>522</v>
      </c>
      <c r="F301" t="s">
        <v>523</v>
      </c>
      <c r="G301" t="s">
        <v>84</v>
      </c>
      <c r="H301" t="s">
        <v>25</v>
      </c>
      <c r="I301" t="s">
        <v>524</v>
      </c>
      <c r="J301" t="s">
        <v>261</v>
      </c>
      <c r="K301" t="s">
        <v>525</v>
      </c>
      <c r="L301" t="s">
        <v>41</v>
      </c>
      <c r="M301" t="s">
        <v>1724</v>
      </c>
      <c r="N301" t="s">
        <v>43</v>
      </c>
      <c r="O301" t="s">
        <v>70</v>
      </c>
      <c r="P301" t="s">
        <v>1725</v>
      </c>
      <c r="Q301" s="2">
        <v>6.48</v>
      </c>
      <c r="R301">
        <v>1</v>
      </c>
      <c r="S301">
        <v>0</v>
      </c>
      <c r="T301">
        <v>3.1751999999999998</v>
      </c>
    </row>
    <row r="302" spans="1:20" x14ac:dyDescent="0.3">
      <c r="A302" t="s">
        <v>1726</v>
      </c>
      <c r="B302" s="1">
        <v>43099</v>
      </c>
      <c r="C302" s="1">
        <v>43105</v>
      </c>
      <c r="D302" t="s">
        <v>47</v>
      </c>
      <c r="E302" t="s">
        <v>1727</v>
      </c>
      <c r="F302" t="s">
        <v>1728</v>
      </c>
      <c r="G302" t="s">
        <v>84</v>
      </c>
      <c r="H302" t="s">
        <v>25</v>
      </c>
      <c r="I302" t="s">
        <v>426</v>
      </c>
      <c r="J302" t="s">
        <v>224</v>
      </c>
      <c r="K302" t="s">
        <v>1265</v>
      </c>
      <c r="L302" t="s">
        <v>88</v>
      </c>
      <c r="M302" t="s">
        <v>1729</v>
      </c>
      <c r="N302" t="s">
        <v>43</v>
      </c>
      <c r="O302" t="s">
        <v>90</v>
      </c>
      <c r="P302" t="s">
        <v>1730</v>
      </c>
      <c r="Q302" s="2">
        <v>209.3</v>
      </c>
      <c r="R302">
        <v>2</v>
      </c>
      <c r="S302">
        <v>0</v>
      </c>
      <c r="T302">
        <v>56.511000000000003</v>
      </c>
    </row>
    <row r="303" spans="1:20" x14ac:dyDescent="0.3">
      <c r="A303" t="s">
        <v>1731</v>
      </c>
      <c r="B303" s="1">
        <v>42461</v>
      </c>
      <c r="C303" s="1">
        <v>42468</v>
      </c>
      <c r="D303" t="s">
        <v>47</v>
      </c>
      <c r="E303" t="s">
        <v>856</v>
      </c>
      <c r="F303" t="s">
        <v>857</v>
      </c>
      <c r="G303" t="s">
        <v>37</v>
      </c>
      <c r="H303" t="s">
        <v>25</v>
      </c>
      <c r="I303" t="s">
        <v>858</v>
      </c>
      <c r="J303" t="s">
        <v>39</v>
      </c>
      <c r="K303" t="s">
        <v>859</v>
      </c>
      <c r="L303" t="s">
        <v>41</v>
      </c>
      <c r="M303" t="s">
        <v>1732</v>
      </c>
      <c r="N303" t="s">
        <v>43</v>
      </c>
      <c r="O303" t="s">
        <v>235</v>
      </c>
      <c r="P303" t="s">
        <v>1435</v>
      </c>
      <c r="Q303" s="2">
        <v>31.56</v>
      </c>
      <c r="R303">
        <v>5</v>
      </c>
      <c r="S303">
        <v>0</v>
      </c>
      <c r="T303">
        <v>9.8625000000000007</v>
      </c>
    </row>
    <row r="304" spans="1:20" x14ac:dyDescent="0.3">
      <c r="A304" t="s">
        <v>1733</v>
      </c>
      <c r="B304" s="1">
        <v>42715</v>
      </c>
      <c r="C304" s="1">
        <v>42720</v>
      </c>
      <c r="D304" t="s">
        <v>21</v>
      </c>
      <c r="E304" t="s">
        <v>1734</v>
      </c>
      <c r="F304" t="s">
        <v>1735</v>
      </c>
      <c r="G304" t="s">
        <v>37</v>
      </c>
      <c r="H304" t="s">
        <v>25</v>
      </c>
      <c r="I304" t="s">
        <v>1736</v>
      </c>
      <c r="J304" t="s">
        <v>76</v>
      </c>
      <c r="K304" t="s">
        <v>1737</v>
      </c>
      <c r="L304" t="s">
        <v>41</v>
      </c>
      <c r="M304" t="s">
        <v>1738</v>
      </c>
      <c r="N304" t="s">
        <v>31</v>
      </c>
      <c r="O304" t="s">
        <v>61</v>
      </c>
      <c r="P304" t="s">
        <v>1739</v>
      </c>
      <c r="Q304" s="2">
        <v>14.8</v>
      </c>
      <c r="R304">
        <v>4</v>
      </c>
      <c r="S304">
        <v>0</v>
      </c>
      <c r="T304">
        <v>6.0679999999999996</v>
      </c>
    </row>
    <row r="305" spans="1:20" x14ac:dyDescent="0.3">
      <c r="A305" t="s">
        <v>1740</v>
      </c>
      <c r="B305" s="1">
        <v>42666</v>
      </c>
      <c r="C305" s="1">
        <v>42672</v>
      </c>
      <c r="D305" t="s">
        <v>47</v>
      </c>
      <c r="E305" t="s">
        <v>1741</v>
      </c>
      <c r="F305" t="s">
        <v>1742</v>
      </c>
      <c r="G305" t="s">
        <v>84</v>
      </c>
      <c r="H305" t="s">
        <v>25</v>
      </c>
      <c r="I305" t="s">
        <v>231</v>
      </c>
      <c r="J305" t="s">
        <v>232</v>
      </c>
      <c r="K305" t="s">
        <v>233</v>
      </c>
      <c r="L305" t="s">
        <v>131</v>
      </c>
      <c r="M305" t="s">
        <v>271</v>
      </c>
      <c r="N305" t="s">
        <v>43</v>
      </c>
      <c r="O305" t="s">
        <v>70</v>
      </c>
      <c r="P305" t="s">
        <v>272</v>
      </c>
      <c r="Q305" s="2">
        <v>379.4</v>
      </c>
      <c r="R305">
        <v>10</v>
      </c>
      <c r="S305">
        <v>0</v>
      </c>
      <c r="T305">
        <v>178.31800000000001</v>
      </c>
    </row>
    <row r="306" spans="1:20" x14ac:dyDescent="0.3">
      <c r="A306" t="s">
        <v>1743</v>
      </c>
      <c r="B306" s="1">
        <v>42905</v>
      </c>
      <c r="C306" s="1">
        <v>42909</v>
      </c>
      <c r="D306" t="s">
        <v>47</v>
      </c>
      <c r="E306" t="s">
        <v>1069</v>
      </c>
      <c r="F306" t="s">
        <v>1070</v>
      </c>
      <c r="G306" t="s">
        <v>37</v>
      </c>
      <c r="H306" t="s">
        <v>25</v>
      </c>
      <c r="I306" t="s">
        <v>517</v>
      </c>
      <c r="J306" t="s">
        <v>1011</v>
      </c>
      <c r="K306" t="s">
        <v>1071</v>
      </c>
      <c r="L306" t="s">
        <v>131</v>
      </c>
      <c r="M306" t="s">
        <v>1744</v>
      </c>
      <c r="N306" t="s">
        <v>43</v>
      </c>
      <c r="O306" t="s">
        <v>70</v>
      </c>
      <c r="P306" t="s">
        <v>1745</v>
      </c>
      <c r="Q306" s="2">
        <v>97.82</v>
      </c>
      <c r="R306">
        <v>2</v>
      </c>
      <c r="S306">
        <v>0</v>
      </c>
      <c r="T306">
        <v>45.9754</v>
      </c>
    </row>
    <row r="307" spans="1:20" x14ac:dyDescent="0.3">
      <c r="A307" t="s">
        <v>1746</v>
      </c>
      <c r="B307" s="1">
        <v>42604</v>
      </c>
      <c r="C307" s="1">
        <v>42610</v>
      </c>
      <c r="D307" t="s">
        <v>47</v>
      </c>
      <c r="E307" t="s">
        <v>1747</v>
      </c>
      <c r="F307" t="s">
        <v>1748</v>
      </c>
      <c r="G307" t="s">
        <v>24</v>
      </c>
      <c r="H307" t="s">
        <v>25</v>
      </c>
      <c r="I307" t="s">
        <v>426</v>
      </c>
      <c r="J307" t="s">
        <v>427</v>
      </c>
      <c r="K307" t="s">
        <v>428</v>
      </c>
      <c r="L307" t="s">
        <v>131</v>
      </c>
      <c r="M307" t="s">
        <v>1749</v>
      </c>
      <c r="N307" t="s">
        <v>43</v>
      </c>
      <c r="O307" t="s">
        <v>90</v>
      </c>
      <c r="P307" t="s">
        <v>1750</v>
      </c>
      <c r="Q307" s="2">
        <v>113.55200000000001</v>
      </c>
      <c r="R307">
        <v>2</v>
      </c>
      <c r="S307">
        <v>0</v>
      </c>
      <c r="T307">
        <v>8.5164000000000009</v>
      </c>
    </row>
    <row r="308" spans="1:20" x14ac:dyDescent="0.3">
      <c r="A308" t="s">
        <v>1751</v>
      </c>
      <c r="B308" s="1">
        <v>42632</v>
      </c>
      <c r="C308" s="1">
        <v>42632</v>
      </c>
      <c r="D308" t="s">
        <v>1040</v>
      </c>
      <c r="E308" t="s">
        <v>1752</v>
      </c>
      <c r="F308" t="s">
        <v>1753</v>
      </c>
      <c r="G308" t="s">
        <v>84</v>
      </c>
      <c r="H308" t="s">
        <v>25</v>
      </c>
      <c r="I308" t="s">
        <v>390</v>
      </c>
      <c r="J308" t="s">
        <v>179</v>
      </c>
      <c r="K308" t="s">
        <v>1754</v>
      </c>
      <c r="L308" t="s">
        <v>88</v>
      </c>
      <c r="M308" t="s">
        <v>1755</v>
      </c>
      <c r="N308" t="s">
        <v>31</v>
      </c>
      <c r="O308" t="s">
        <v>133</v>
      </c>
      <c r="P308" t="s">
        <v>1756</v>
      </c>
      <c r="Q308" s="2">
        <v>701.37199999999996</v>
      </c>
      <c r="R308">
        <v>2</v>
      </c>
      <c r="S308">
        <v>0</v>
      </c>
      <c r="T308">
        <v>-50.097999999999999</v>
      </c>
    </row>
    <row r="309" spans="1:20" x14ac:dyDescent="0.3">
      <c r="A309" t="s">
        <v>1757</v>
      </c>
      <c r="B309" s="1">
        <v>42240</v>
      </c>
      <c r="C309" s="1">
        <v>42244</v>
      </c>
      <c r="D309" t="s">
        <v>47</v>
      </c>
      <c r="E309" t="s">
        <v>656</v>
      </c>
      <c r="F309" t="s">
        <v>657</v>
      </c>
      <c r="G309" t="s">
        <v>24</v>
      </c>
      <c r="H309" t="s">
        <v>25</v>
      </c>
      <c r="I309" t="s">
        <v>658</v>
      </c>
      <c r="J309" t="s">
        <v>427</v>
      </c>
      <c r="K309" t="s">
        <v>659</v>
      </c>
      <c r="L309" t="s">
        <v>131</v>
      </c>
      <c r="M309" t="s">
        <v>1627</v>
      </c>
      <c r="N309" t="s">
        <v>43</v>
      </c>
      <c r="O309" t="s">
        <v>99</v>
      </c>
      <c r="P309" t="s">
        <v>1628</v>
      </c>
      <c r="Q309" s="2">
        <v>999.43200000000002</v>
      </c>
      <c r="R309">
        <v>7</v>
      </c>
      <c r="S309">
        <v>0</v>
      </c>
      <c r="T309">
        <v>124.929</v>
      </c>
    </row>
    <row r="310" spans="1:20" x14ac:dyDescent="0.3">
      <c r="A310" t="s">
        <v>1758</v>
      </c>
      <c r="B310" s="1">
        <v>42455</v>
      </c>
      <c r="C310" s="1">
        <v>42459</v>
      </c>
      <c r="D310" t="s">
        <v>47</v>
      </c>
      <c r="E310" t="s">
        <v>1759</v>
      </c>
      <c r="F310" t="s">
        <v>1760</v>
      </c>
      <c r="G310" t="s">
        <v>37</v>
      </c>
      <c r="H310" t="s">
        <v>25</v>
      </c>
      <c r="I310" t="s">
        <v>231</v>
      </c>
      <c r="J310" t="s">
        <v>232</v>
      </c>
      <c r="K310" t="s">
        <v>1653</v>
      </c>
      <c r="L310" t="s">
        <v>131</v>
      </c>
      <c r="M310" t="s">
        <v>1761</v>
      </c>
      <c r="N310" t="s">
        <v>43</v>
      </c>
      <c r="O310" t="s">
        <v>99</v>
      </c>
      <c r="P310" t="s">
        <v>1762</v>
      </c>
      <c r="Q310" s="2">
        <v>459.95</v>
      </c>
      <c r="R310">
        <v>5</v>
      </c>
      <c r="S310">
        <v>0</v>
      </c>
      <c r="T310">
        <v>18.398</v>
      </c>
    </row>
    <row r="311" spans="1:20" x14ac:dyDescent="0.3">
      <c r="A311" t="s">
        <v>1763</v>
      </c>
      <c r="B311" s="1">
        <v>42678</v>
      </c>
      <c r="C311" s="1">
        <v>42678</v>
      </c>
      <c r="D311" t="s">
        <v>1040</v>
      </c>
      <c r="E311" t="s">
        <v>818</v>
      </c>
      <c r="F311" t="s">
        <v>819</v>
      </c>
      <c r="G311" t="s">
        <v>24</v>
      </c>
      <c r="H311" t="s">
        <v>25</v>
      </c>
      <c r="I311" t="s">
        <v>253</v>
      </c>
      <c r="J311" t="s">
        <v>179</v>
      </c>
      <c r="K311" t="s">
        <v>254</v>
      </c>
      <c r="L311" t="s">
        <v>88</v>
      </c>
      <c r="M311" t="s">
        <v>429</v>
      </c>
      <c r="N311" t="s">
        <v>43</v>
      </c>
      <c r="O311" t="s">
        <v>235</v>
      </c>
      <c r="P311" t="s">
        <v>430</v>
      </c>
      <c r="Q311" s="2">
        <v>10.74</v>
      </c>
      <c r="R311">
        <v>3</v>
      </c>
      <c r="S311">
        <v>0</v>
      </c>
      <c r="T311">
        <v>5.2625999999999999</v>
      </c>
    </row>
    <row r="312" spans="1:20" x14ac:dyDescent="0.3">
      <c r="A312" t="s">
        <v>1764</v>
      </c>
      <c r="B312" s="1">
        <v>42894</v>
      </c>
      <c r="C312" s="1">
        <v>42896</v>
      </c>
      <c r="D312" t="s">
        <v>21</v>
      </c>
      <c r="E312" t="s">
        <v>1765</v>
      </c>
      <c r="F312" t="s">
        <v>1766</v>
      </c>
      <c r="G312" t="s">
        <v>37</v>
      </c>
      <c r="H312" t="s">
        <v>25</v>
      </c>
      <c r="I312" t="s">
        <v>693</v>
      </c>
      <c r="J312" t="s">
        <v>86</v>
      </c>
      <c r="K312" t="s">
        <v>1767</v>
      </c>
      <c r="L312" t="s">
        <v>88</v>
      </c>
      <c r="M312" t="s">
        <v>1768</v>
      </c>
      <c r="N312" t="s">
        <v>43</v>
      </c>
      <c r="O312" t="s">
        <v>1145</v>
      </c>
      <c r="P312" t="s">
        <v>1769</v>
      </c>
      <c r="Q312" s="2">
        <v>23.76</v>
      </c>
      <c r="R312">
        <v>3</v>
      </c>
      <c r="S312">
        <v>0</v>
      </c>
      <c r="T312">
        <v>2.0790000000000002</v>
      </c>
    </row>
    <row r="313" spans="1:20" x14ac:dyDescent="0.3">
      <c r="A313" t="s">
        <v>1770</v>
      </c>
      <c r="B313" s="1">
        <v>41997</v>
      </c>
      <c r="C313" s="1">
        <v>41999</v>
      </c>
      <c r="D313" t="s">
        <v>159</v>
      </c>
      <c r="E313" t="s">
        <v>1771</v>
      </c>
      <c r="F313" t="s">
        <v>1772</v>
      </c>
      <c r="G313" t="s">
        <v>24</v>
      </c>
      <c r="H313" t="s">
        <v>25</v>
      </c>
      <c r="I313" t="s">
        <v>1773</v>
      </c>
      <c r="J313" t="s">
        <v>427</v>
      </c>
      <c r="K313" t="s">
        <v>1774</v>
      </c>
      <c r="L313" t="s">
        <v>131</v>
      </c>
      <c r="M313" t="s">
        <v>1775</v>
      </c>
      <c r="N313" t="s">
        <v>31</v>
      </c>
      <c r="O313" t="s">
        <v>61</v>
      </c>
      <c r="P313" t="s">
        <v>1776</v>
      </c>
      <c r="Q313" s="2">
        <v>30.36</v>
      </c>
      <c r="R313">
        <v>5</v>
      </c>
      <c r="S313">
        <v>0</v>
      </c>
      <c r="T313">
        <v>8.7285000000000004</v>
      </c>
    </row>
    <row r="314" spans="1:20" x14ac:dyDescent="0.3">
      <c r="A314" t="s">
        <v>1777</v>
      </c>
      <c r="B314" s="1">
        <v>42895</v>
      </c>
      <c r="C314" s="1">
        <v>42899</v>
      </c>
      <c r="D314" t="s">
        <v>47</v>
      </c>
      <c r="E314" t="s">
        <v>1669</v>
      </c>
      <c r="F314" t="s">
        <v>1670</v>
      </c>
      <c r="G314" t="s">
        <v>84</v>
      </c>
      <c r="H314" t="s">
        <v>25</v>
      </c>
      <c r="I314" t="s">
        <v>231</v>
      </c>
      <c r="J314" t="s">
        <v>232</v>
      </c>
      <c r="K314" t="s">
        <v>276</v>
      </c>
      <c r="L314" t="s">
        <v>131</v>
      </c>
      <c r="M314" t="s">
        <v>1778</v>
      </c>
      <c r="N314" t="s">
        <v>31</v>
      </c>
      <c r="O314" t="s">
        <v>61</v>
      </c>
      <c r="P314" t="s">
        <v>1779</v>
      </c>
      <c r="Q314" s="2">
        <v>23.975999999999999</v>
      </c>
      <c r="R314">
        <v>3</v>
      </c>
      <c r="S314">
        <v>0</v>
      </c>
      <c r="T314">
        <v>-14.3856</v>
      </c>
    </row>
    <row r="315" spans="1:20" x14ac:dyDescent="0.3">
      <c r="A315" t="s">
        <v>1780</v>
      </c>
      <c r="B315" s="1">
        <v>42901</v>
      </c>
      <c r="C315" s="1">
        <v>42908</v>
      </c>
      <c r="D315" t="s">
        <v>47</v>
      </c>
      <c r="E315" t="s">
        <v>1008</v>
      </c>
      <c r="F315" t="s">
        <v>1009</v>
      </c>
      <c r="G315" t="s">
        <v>24</v>
      </c>
      <c r="H315" t="s">
        <v>25</v>
      </c>
      <c r="I315" t="s">
        <v>1010</v>
      </c>
      <c r="J315" t="s">
        <v>1011</v>
      </c>
      <c r="K315" t="s">
        <v>1012</v>
      </c>
      <c r="L315" t="s">
        <v>131</v>
      </c>
      <c r="M315" t="s">
        <v>1781</v>
      </c>
      <c r="N315" t="s">
        <v>43</v>
      </c>
      <c r="O315" t="s">
        <v>115</v>
      </c>
      <c r="P315" t="s">
        <v>1782</v>
      </c>
      <c r="Q315" s="2">
        <v>19.559999999999999</v>
      </c>
      <c r="R315">
        <v>5</v>
      </c>
      <c r="S315">
        <v>0</v>
      </c>
      <c r="T315">
        <v>1.7115</v>
      </c>
    </row>
    <row r="316" spans="1:20" x14ac:dyDescent="0.3">
      <c r="A316" t="s">
        <v>1783</v>
      </c>
      <c r="B316" s="1">
        <v>43074</v>
      </c>
      <c r="C316" s="1">
        <v>43077</v>
      </c>
      <c r="D316" t="s">
        <v>159</v>
      </c>
      <c r="E316" t="s">
        <v>1784</v>
      </c>
      <c r="F316" t="s">
        <v>1785</v>
      </c>
      <c r="G316" t="s">
        <v>24</v>
      </c>
      <c r="H316" t="s">
        <v>25</v>
      </c>
      <c r="I316" t="s">
        <v>426</v>
      </c>
      <c r="J316" t="s">
        <v>224</v>
      </c>
      <c r="K316" t="s">
        <v>1265</v>
      </c>
      <c r="L316" t="s">
        <v>88</v>
      </c>
      <c r="M316" t="s">
        <v>1786</v>
      </c>
      <c r="N316" t="s">
        <v>43</v>
      </c>
      <c r="O316" t="s">
        <v>90</v>
      </c>
      <c r="P316" t="s">
        <v>1787</v>
      </c>
      <c r="Q316" s="2">
        <v>61.44</v>
      </c>
      <c r="R316">
        <v>3</v>
      </c>
      <c r="S316">
        <v>0</v>
      </c>
      <c r="T316">
        <v>16.588799999999999</v>
      </c>
    </row>
    <row r="317" spans="1:20" x14ac:dyDescent="0.3">
      <c r="A317" t="s">
        <v>1788</v>
      </c>
      <c r="B317" s="1">
        <v>42812</v>
      </c>
      <c r="C317" s="1">
        <v>42817</v>
      </c>
      <c r="D317" t="s">
        <v>47</v>
      </c>
      <c r="E317" t="s">
        <v>1789</v>
      </c>
      <c r="F317" t="s">
        <v>1790</v>
      </c>
      <c r="G317" t="s">
        <v>24</v>
      </c>
      <c r="H317" t="s">
        <v>25</v>
      </c>
      <c r="I317" t="s">
        <v>1791</v>
      </c>
      <c r="J317" t="s">
        <v>86</v>
      </c>
      <c r="K317" t="s">
        <v>1792</v>
      </c>
      <c r="L317" t="s">
        <v>88</v>
      </c>
      <c r="M317" t="s">
        <v>1793</v>
      </c>
      <c r="N317" t="s">
        <v>43</v>
      </c>
      <c r="O317" t="s">
        <v>90</v>
      </c>
      <c r="P317" t="s">
        <v>1794</v>
      </c>
      <c r="Q317" s="2">
        <v>2.6880000000000002</v>
      </c>
      <c r="R317">
        <v>3</v>
      </c>
      <c r="S317">
        <v>0</v>
      </c>
      <c r="T317">
        <v>-7.3920000000000003</v>
      </c>
    </row>
    <row r="318" spans="1:20" x14ac:dyDescent="0.3">
      <c r="A318" t="s">
        <v>1795</v>
      </c>
      <c r="B318" s="1">
        <v>42693</v>
      </c>
      <c r="C318" s="1">
        <v>42698</v>
      </c>
      <c r="D318" t="s">
        <v>47</v>
      </c>
      <c r="E318" t="s">
        <v>1796</v>
      </c>
      <c r="F318" t="s">
        <v>1797</v>
      </c>
      <c r="G318" t="s">
        <v>24</v>
      </c>
      <c r="H318" t="s">
        <v>25</v>
      </c>
      <c r="I318" t="s">
        <v>231</v>
      </c>
      <c r="J318" t="s">
        <v>232</v>
      </c>
      <c r="K318" t="s">
        <v>233</v>
      </c>
      <c r="L318" t="s">
        <v>131</v>
      </c>
      <c r="M318" t="s">
        <v>1798</v>
      </c>
      <c r="N318" t="s">
        <v>43</v>
      </c>
      <c r="O318" t="s">
        <v>79</v>
      </c>
      <c r="P318" t="s">
        <v>1799</v>
      </c>
      <c r="Q318" s="2">
        <v>14.352</v>
      </c>
      <c r="R318">
        <v>3</v>
      </c>
      <c r="S318">
        <v>0</v>
      </c>
      <c r="T318">
        <v>4.6643999999999997</v>
      </c>
    </row>
    <row r="319" spans="1:20" x14ac:dyDescent="0.3">
      <c r="A319" t="s">
        <v>1800</v>
      </c>
      <c r="B319" s="1">
        <v>43043</v>
      </c>
      <c r="C319" s="1">
        <v>43043</v>
      </c>
      <c r="D319" t="s">
        <v>1040</v>
      </c>
      <c r="E319" t="s">
        <v>1801</v>
      </c>
      <c r="F319" t="s">
        <v>1802</v>
      </c>
      <c r="G319" t="s">
        <v>37</v>
      </c>
      <c r="H319" t="s">
        <v>25</v>
      </c>
      <c r="I319" t="s">
        <v>1803</v>
      </c>
      <c r="J319" t="s">
        <v>67</v>
      </c>
      <c r="K319" t="s">
        <v>1804</v>
      </c>
      <c r="L319" t="s">
        <v>29</v>
      </c>
      <c r="M319" t="s">
        <v>1805</v>
      </c>
      <c r="N319" t="s">
        <v>165</v>
      </c>
      <c r="O319" t="s">
        <v>815</v>
      </c>
      <c r="P319" t="s">
        <v>1806</v>
      </c>
      <c r="Q319" s="2">
        <v>7999.98</v>
      </c>
      <c r="R319">
        <v>4</v>
      </c>
      <c r="S319">
        <v>0</v>
      </c>
      <c r="T319">
        <v>-3839.9904000000001</v>
      </c>
    </row>
    <row r="320" spans="1:20" x14ac:dyDescent="0.3">
      <c r="A320" t="s">
        <v>1807</v>
      </c>
      <c r="B320" s="1">
        <v>41825</v>
      </c>
      <c r="C320" s="1">
        <v>41828</v>
      </c>
      <c r="D320" t="s">
        <v>159</v>
      </c>
      <c r="E320" t="s">
        <v>1808</v>
      </c>
      <c r="F320" t="s">
        <v>1809</v>
      </c>
      <c r="G320" t="s">
        <v>24</v>
      </c>
      <c r="H320" t="s">
        <v>25</v>
      </c>
      <c r="I320" t="s">
        <v>1208</v>
      </c>
      <c r="J320" t="s">
        <v>1209</v>
      </c>
      <c r="K320" t="s">
        <v>1210</v>
      </c>
      <c r="L320" t="s">
        <v>29</v>
      </c>
      <c r="M320" t="s">
        <v>1810</v>
      </c>
      <c r="N320" t="s">
        <v>165</v>
      </c>
      <c r="O320" t="s">
        <v>202</v>
      </c>
      <c r="P320" t="s">
        <v>1811</v>
      </c>
      <c r="Q320" s="2">
        <v>479.97</v>
      </c>
      <c r="R320">
        <v>3</v>
      </c>
      <c r="S320">
        <v>0</v>
      </c>
      <c r="T320">
        <v>163.18979999999999</v>
      </c>
    </row>
    <row r="321" spans="1:20" x14ac:dyDescent="0.3">
      <c r="A321" t="s">
        <v>1812</v>
      </c>
      <c r="B321" s="1">
        <v>43094</v>
      </c>
      <c r="C321" s="1">
        <v>43098</v>
      </c>
      <c r="D321" t="s">
        <v>47</v>
      </c>
      <c r="E321" t="s">
        <v>1813</v>
      </c>
      <c r="F321" t="s">
        <v>1814</v>
      </c>
      <c r="G321" t="s">
        <v>24</v>
      </c>
      <c r="H321" t="s">
        <v>25</v>
      </c>
      <c r="I321" t="s">
        <v>231</v>
      </c>
      <c r="J321" t="s">
        <v>232</v>
      </c>
      <c r="K321" t="s">
        <v>412</v>
      </c>
      <c r="L321" t="s">
        <v>131</v>
      </c>
      <c r="M321" t="s">
        <v>1815</v>
      </c>
      <c r="N321" t="s">
        <v>31</v>
      </c>
      <c r="O321" t="s">
        <v>32</v>
      </c>
      <c r="P321" t="s">
        <v>1816</v>
      </c>
      <c r="Q321" s="2">
        <v>191.98400000000001</v>
      </c>
      <c r="R321">
        <v>2</v>
      </c>
      <c r="S321">
        <v>0</v>
      </c>
      <c r="T321">
        <v>4.7995999999999999</v>
      </c>
    </row>
    <row r="322" spans="1:20" x14ac:dyDescent="0.3">
      <c r="A322" t="s">
        <v>1817</v>
      </c>
      <c r="B322" s="1">
        <v>41811</v>
      </c>
      <c r="C322" s="1">
        <v>41813</v>
      </c>
      <c r="D322" t="s">
        <v>21</v>
      </c>
      <c r="E322" t="s">
        <v>1818</v>
      </c>
      <c r="F322" t="s">
        <v>1819</v>
      </c>
      <c r="G322" t="s">
        <v>24</v>
      </c>
      <c r="H322" t="s">
        <v>25</v>
      </c>
      <c r="I322" t="s">
        <v>1820</v>
      </c>
      <c r="J322" t="s">
        <v>269</v>
      </c>
      <c r="K322" t="s">
        <v>1821</v>
      </c>
      <c r="L322" t="s">
        <v>29</v>
      </c>
      <c r="M322" t="s">
        <v>1822</v>
      </c>
      <c r="N322" t="s">
        <v>31</v>
      </c>
      <c r="O322" t="s">
        <v>61</v>
      </c>
      <c r="P322" t="s">
        <v>1823</v>
      </c>
      <c r="Q322" s="2">
        <v>104.01</v>
      </c>
      <c r="R322">
        <v>1</v>
      </c>
      <c r="S322">
        <v>0</v>
      </c>
      <c r="T322">
        <v>14.561400000000001</v>
      </c>
    </row>
    <row r="323" spans="1:20" x14ac:dyDescent="0.3">
      <c r="A323" t="s">
        <v>1824</v>
      </c>
      <c r="B323" s="1">
        <v>42091</v>
      </c>
      <c r="C323" s="1">
        <v>42096</v>
      </c>
      <c r="D323" t="s">
        <v>47</v>
      </c>
      <c r="E323" t="s">
        <v>1825</v>
      </c>
      <c r="F323" t="s">
        <v>1826</v>
      </c>
      <c r="G323" t="s">
        <v>24</v>
      </c>
      <c r="H323" t="s">
        <v>25</v>
      </c>
      <c r="I323" t="s">
        <v>38</v>
      </c>
      <c r="J323" t="s">
        <v>39</v>
      </c>
      <c r="K323" t="s">
        <v>40</v>
      </c>
      <c r="L323" t="s">
        <v>41</v>
      </c>
      <c r="M323" t="s">
        <v>1827</v>
      </c>
      <c r="N323" t="s">
        <v>165</v>
      </c>
      <c r="O323" t="s">
        <v>202</v>
      </c>
      <c r="P323" t="s">
        <v>1828</v>
      </c>
      <c r="Q323" s="2">
        <v>166.24</v>
      </c>
      <c r="R323">
        <v>1</v>
      </c>
      <c r="S323">
        <v>0</v>
      </c>
      <c r="T323">
        <v>24.936</v>
      </c>
    </row>
    <row r="324" spans="1:20" x14ac:dyDescent="0.3">
      <c r="A324" t="s">
        <v>1829</v>
      </c>
      <c r="B324" s="1">
        <v>42138</v>
      </c>
      <c r="C324" s="1">
        <v>42141</v>
      </c>
      <c r="D324" t="s">
        <v>159</v>
      </c>
      <c r="E324" t="s">
        <v>1830</v>
      </c>
      <c r="F324" t="s">
        <v>1831</v>
      </c>
      <c r="G324" t="s">
        <v>84</v>
      </c>
      <c r="H324" t="s">
        <v>25</v>
      </c>
      <c r="I324" t="s">
        <v>1832</v>
      </c>
      <c r="J324" t="s">
        <v>129</v>
      </c>
      <c r="K324" t="s">
        <v>1833</v>
      </c>
      <c r="L324" t="s">
        <v>131</v>
      </c>
      <c r="M324" t="s">
        <v>949</v>
      </c>
      <c r="N324" t="s">
        <v>43</v>
      </c>
      <c r="O324" t="s">
        <v>115</v>
      </c>
      <c r="P324" t="s">
        <v>950</v>
      </c>
      <c r="Q324" s="2">
        <v>198.27199999999999</v>
      </c>
      <c r="R324">
        <v>8</v>
      </c>
      <c r="S324">
        <v>0</v>
      </c>
      <c r="T324">
        <v>17.348800000000001</v>
      </c>
    </row>
    <row r="325" spans="1:20" x14ac:dyDescent="0.3">
      <c r="A325" t="s">
        <v>1834</v>
      </c>
      <c r="B325" s="1">
        <v>42980</v>
      </c>
      <c r="C325" s="1">
        <v>42986</v>
      </c>
      <c r="D325" t="s">
        <v>47</v>
      </c>
      <c r="E325" t="s">
        <v>806</v>
      </c>
      <c r="F325" t="s">
        <v>807</v>
      </c>
      <c r="G325" t="s">
        <v>37</v>
      </c>
      <c r="H325" t="s">
        <v>25</v>
      </c>
      <c r="I325" t="s">
        <v>505</v>
      </c>
      <c r="J325" t="s">
        <v>86</v>
      </c>
      <c r="K325" t="s">
        <v>808</v>
      </c>
      <c r="L325" t="s">
        <v>88</v>
      </c>
      <c r="M325" t="s">
        <v>701</v>
      </c>
      <c r="N325" t="s">
        <v>31</v>
      </c>
      <c r="O325" t="s">
        <v>61</v>
      </c>
      <c r="P325" t="s">
        <v>702</v>
      </c>
      <c r="Q325" s="2">
        <v>15.071999999999999</v>
      </c>
      <c r="R325">
        <v>3</v>
      </c>
      <c r="S325">
        <v>0</v>
      </c>
      <c r="T325">
        <v>4.1448</v>
      </c>
    </row>
    <row r="326" spans="1:20" x14ac:dyDescent="0.3">
      <c r="A326" t="s">
        <v>1835</v>
      </c>
      <c r="B326" s="1">
        <v>42678</v>
      </c>
      <c r="C326" s="1">
        <v>42682</v>
      </c>
      <c r="D326" t="s">
        <v>21</v>
      </c>
      <c r="E326" t="s">
        <v>1080</v>
      </c>
      <c r="F326" t="s">
        <v>1081</v>
      </c>
      <c r="G326" t="s">
        <v>37</v>
      </c>
      <c r="H326" t="s">
        <v>25</v>
      </c>
      <c r="I326" t="s">
        <v>112</v>
      </c>
      <c r="J326" t="s">
        <v>39</v>
      </c>
      <c r="K326" t="s">
        <v>113</v>
      </c>
      <c r="L326" t="s">
        <v>41</v>
      </c>
      <c r="M326" t="s">
        <v>1836</v>
      </c>
      <c r="N326" t="s">
        <v>31</v>
      </c>
      <c r="O326" t="s">
        <v>61</v>
      </c>
      <c r="P326" t="s">
        <v>1837</v>
      </c>
      <c r="Q326" s="2">
        <v>209.88</v>
      </c>
      <c r="R326">
        <v>3</v>
      </c>
      <c r="S326">
        <v>0</v>
      </c>
      <c r="T326">
        <v>35.679600000000001</v>
      </c>
    </row>
    <row r="327" spans="1:20" x14ac:dyDescent="0.3">
      <c r="A327" t="s">
        <v>1838</v>
      </c>
      <c r="B327" s="1">
        <v>42103</v>
      </c>
      <c r="C327" s="1">
        <v>42108</v>
      </c>
      <c r="D327" t="s">
        <v>47</v>
      </c>
      <c r="E327" t="s">
        <v>1839</v>
      </c>
      <c r="F327" t="s">
        <v>1840</v>
      </c>
      <c r="G327" t="s">
        <v>24</v>
      </c>
      <c r="H327" t="s">
        <v>25</v>
      </c>
      <c r="I327" t="s">
        <v>959</v>
      </c>
      <c r="J327" t="s">
        <v>39</v>
      </c>
      <c r="K327" t="s">
        <v>960</v>
      </c>
      <c r="L327" t="s">
        <v>41</v>
      </c>
      <c r="M327" t="s">
        <v>1841</v>
      </c>
      <c r="N327" t="s">
        <v>31</v>
      </c>
      <c r="O327" t="s">
        <v>54</v>
      </c>
      <c r="P327" t="s">
        <v>1842</v>
      </c>
      <c r="Q327" s="2">
        <v>369.91199999999998</v>
      </c>
      <c r="R327">
        <v>3</v>
      </c>
      <c r="S327">
        <v>0</v>
      </c>
      <c r="T327">
        <v>-13.871700000000001</v>
      </c>
    </row>
    <row r="328" spans="1:20" x14ac:dyDescent="0.3">
      <c r="A328" t="s">
        <v>1843</v>
      </c>
      <c r="B328" s="1">
        <v>41894</v>
      </c>
      <c r="C328" s="1">
        <v>41899</v>
      </c>
      <c r="D328" t="s">
        <v>47</v>
      </c>
      <c r="E328" t="s">
        <v>1844</v>
      </c>
      <c r="F328" t="s">
        <v>1845</v>
      </c>
      <c r="G328" t="s">
        <v>37</v>
      </c>
      <c r="H328" t="s">
        <v>25</v>
      </c>
      <c r="I328" t="s">
        <v>1846</v>
      </c>
      <c r="J328" t="s">
        <v>67</v>
      </c>
      <c r="K328" t="s">
        <v>1847</v>
      </c>
      <c r="L328" t="s">
        <v>29</v>
      </c>
      <c r="M328" t="s">
        <v>1848</v>
      </c>
      <c r="N328" t="s">
        <v>43</v>
      </c>
      <c r="O328" t="s">
        <v>70</v>
      </c>
      <c r="P328" t="s">
        <v>1849</v>
      </c>
      <c r="Q328" s="2">
        <v>10.368</v>
      </c>
      <c r="R328">
        <v>2</v>
      </c>
      <c r="S328">
        <v>0</v>
      </c>
      <c r="T328">
        <v>3.6288</v>
      </c>
    </row>
    <row r="329" spans="1:20" x14ac:dyDescent="0.3">
      <c r="A329" t="s">
        <v>1850</v>
      </c>
      <c r="B329" s="1">
        <v>41975</v>
      </c>
      <c r="C329" s="1">
        <v>41977</v>
      </c>
      <c r="D329" t="s">
        <v>159</v>
      </c>
      <c r="E329" t="s">
        <v>1851</v>
      </c>
      <c r="F329" t="s">
        <v>1852</v>
      </c>
      <c r="G329" t="s">
        <v>24</v>
      </c>
      <c r="H329" t="s">
        <v>25</v>
      </c>
      <c r="I329" t="s">
        <v>231</v>
      </c>
      <c r="J329" t="s">
        <v>232</v>
      </c>
      <c r="K329" t="s">
        <v>412</v>
      </c>
      <c r="L329" t="s">
        <v>131</v>
      </c>
      <c r="M329" t="s">
        <v>853</v>
      </c>
      <c r="N329" t="s">
        <v>165</v>
      </c>
      <c r="O329" t="s">
        <v>202</v>
      </c>
      <c r="P329" t="s">
        <v>854</v>
      </c>
      <c r="Q329" s="2">
        <v>119.96</v>
      </c>
      <c r="R329">
        <v>4</v>
      </c>
      <c r="S329">
        <v>0</v>
      </c>
      <c r="T329">
        <v>52.782400000000003</v>
      </c>
    </row>
    <row r="330" spans="1:20" x14ac:dyDescent="0.3">
      <c r="A330" t="s">
        <v>1853</v>
      </c>
      <c r="B330" s="1">
        <v>41734</v>
      </c>
      <c r="C330" s="1">
        <v>41736</v>
      </c>
      <c r="D330" t="s">
        <v>159</v>
      </c>
      <c r="E330" t="s">
        <v>1854</v>
      </c>
      <c r="F330" t="s">
        <v>1855</v>
      </c>
      <c r="G330" t="s">
        <v>84</v>
      </c>
      <c r="H330" t="s">
        <v>25</v>
      </c>
      <c r="I330" t="s">
        <v>231</v>
      </c>
      <c r="J330" t="s">
        <v>232</v>
      </c>
      <c r="K330" t="s">
        <v>412</v>
      </c>
      <c r="L330" t="s">
        <v>131</v>
      </c>
      <c r="M330" t="s">
        <v>1318</v>
      </c>
      <c r="N330" t="s">
        <v>43</v>
      </c>
      <c r="O330" t="s">
        <v>70</v>
      </c>
      <c r="P330" t="s">
        <v>1319</v>
      </c>
      <c r="Q330" s="2">
        <v>55.48</v>
      </c>
      <c r="R330">
        <v>1</v>
      </c>
      <c r="S330">
        <v>0</v>
      </c>
      <c r="T330">
        <v>26.630400000000002</v>
      </c>
    </row>
    <row r="331" spans="1:20" x14ac:dyDescent="0.3">
      <c r="A331" t="s">
        <v>1856</v>
      </c>
      <c r="B331" s="1">
        <v>42981</v>
      </c>
      <c r="C331" s="1">
        <v>42985</v>
      </c>
      <c r="D331" t="s">
        <v>47</v>
      </c>
      <c r="E331" t="s">
        <v>1857</v>
      </c>
      <c r="F331" t="s">
        <v>1858</v>
      </c>
      <c r="G331" t="s">
        <v>24</v>
      </c>
      <c r="H331" t="s">
        <v>25</v>
      </c>
      <c r="I331" t="s">
        <v>1859</v>
      </c>
      <c r="J331" t="s">
        <v>51</v>
      </c>
      <c r="K331" t="s">
        <v>1860</v>
      </c>
      <c r="L331" t="s">
        <v>29</v>
      </c>
      <c r="M331" t="s">
        <v>1861</v>
      </c>
      <c r="N331" t="s">
        <v>43</v>
      </c>
      <c r="O331" t="s">
        <v>173</v>
      </c>
      <c r="P331" t="s">
        <v>1862</v>
      </c>
      <c r="Q331" s="2">
        <v>24.448</v>
      </c>
      <c r="R331">
        <v>4</v>
      </c>
      <c r="S331">
        <v>0</v>
      </c>
      <c r="T331">
        <v>8.8623999999999992</v>
      </c>
    </row>
    <row r="332" spans="1:20" x14ac:dyDescent="0.3">
      <c r="A332" t="s">
        <v>1863</v>
      </c>
      <c r="B332" s="1">
        <v>42874</v>
      </c>
      <c r="C332" s="1">
        <v>42879</v>
      </c>
      <c r="D332" t="s">
        <v>47</v>
      </c>
      <c r="E332" t="s">
        <v>1864</v>
      </c>
      <c r="F332" t="s">
        <v>1865</v>
      </c>
      <c r="G332" t="s">
        <v>37</v>
      </c>
      <c r="H332" t="s">
        <v>25</v>
      </c>
      <c r="I332" t="s">
        <v>1866</v>
      </c>
      <c r="J332" t="s">
        <v>232</v>
      </c>
      <c r="K332" t="s">
        <v>1867</v>
      </c>
      <c r="L332" t="s">
        <v>131</v>
      </c>
      <c r="M332" t="s">
        <v>1868</v>
      </c>
      <c r="N332" t="s">
        <v>43</v>
      </c>
      <c r="O332" t="s">
        <v>90</v>
      </c>
      <c r="P332" t="s">
        <v>1869</v>
      </c>
      <c r="Q332" s="2">
        <v>281.33999999999997</v>
      </c>
      <c r="R332">
        <v>6</v>
      </c>
      <c r="S332">
        <v>0</v>
      </c>
      <c r="T332">
        <v>109.7226</v>
      </c>
    </row>
    <row r="333" spans="1:20" x14ac:dyDescent="0.3">
      <c r="A333" t="s">
        <v>1870</v>
      </c>
      <c r="B333" s="1">
        <v>41821</v>
      </c>
      <c r="C333" s="1">
        <v>41826</v>
      </c>
      <c r="D333" t="s">
        <v>21</v>
      </c>
      <c r="E333" t="s">
        <v>806</v>
      </c>
      <c r="F333" t="s">
        <v>807</v>
      </c>
      <c r="G333" t="s">
        <v>37</v>
      </c>
      <c r="H333" t="s">
        <v>25</v>
      </c>
      <c r="I333" t="s">
        <v>505</v>
      </c>
      <c r="J333" t="s">
        <v>86</v>
      </c>
      <c r="K333" t="s">
        <v>808</v>
      </c>
      <c r="L333" t="s">
        <v>88</v>
      </c>
      <c r="M333" t="s">
        <v>1871</v>
      </c>
      <c r="N333" t="s">
        <v>43</v>
      </c>
      <c r="O333" t="s">
        <v>79</v>
      </c>
      <c r="P333" t="s">
        <v>1872</v>
      </c>
      <c r="Q333" s="2">
        <v>19.920000000000002</v>
      </c>
      <c r="R333">
        <v>5</v>
      </c>
      <c r="S333">
        <v>0</v>
      </c>
      <c r="T333">
        <v>6.9720000000000004</v>
      </c>
    </row>
    <row r="334" spans="1:20" x14ac:dyDescent="0.3">
      <c r="A334" t="s">
        <v>1873</v>
      </c>
      <c r="B334" s="1">
        <v>41650</v>
      </c>
      <c r="C334" s="1">
        <v>41653</v>
      </c>
      <c r="D334" t="s">
        <v>159</v>
      </c>
      <c r="E334" t="s">
        <v>1874</v>
      </c>
      <c r="F334" t="s">
        <v>1875</v>
      </c>
      <c r="G334" t="s">
        <v>24</v>
      </c>
      <c r="H334" t="s">
        <v>25</v>
      </c>
      <c r="I334" t="s">
        <v>215</v>
      </c>
      <c r="J334" t="s">
        <v>216</v>
      </c>
      <c r="K334" t="s">
        <v>217</v>
      </c>
      <c r="L334" t="s">
        <v>131</v>
      </c>
      <c r="M334" t="s">
        <v>1876</v>
      </c>
      <c r="N334" t="s">
        <v>31</v>
      </c>
      <c r="O334" t="s">
        <v>61</v>
      </c>
      <c r="P334" t="s">
        <v>1877</v>
      </c>
      <c r="Q334" s="2">
        <v>9.94</v>
      </c>
      <c r="R334">
        <v>2</v>
      </c>
      <c r="S334">
        <v>0</v>
      </c>
      <c r="T334">
        <v>3.0813999999999999</v>
      </c>
    </row>
    <row r="335" spans="1:20" x14ac:dyDescent="0.3">
      <c r="A335" t="s">
        <v>1878</v>
      </c>
      <c r="B335" s="1">
        <v>43002</v>
      </c>
      <c r="C335" s="1">
        <v>43007</v>
      </c>
      <c r="D335" t="s">
        <v>47</v>
      </c>
      <c r="E335" t="s">
        <v>784</v>
      </c>
      <c r="F335" t="s">
        <v>785</v>
      </c>
      <c r="G335" t="s">
        <v>24</v>
      </c>
      <c r="H335" t="s">
        <v>25</v>
      </c>
      <c r="I335" t="s">
        <v>786</v>
      </c>
      <c r="J335" t="s">
        <v>39</v>
      </c>
      <c r="K335" t="s">
        <v>787</v>
      </c>
      <c r="L335" t="s">
        <v>41</v>
      </c>
      <c r="M335" t="s">
        <v>1879</v>
      </c>
      <c r="N335" t="s">
        <v>31</v>
      </c>
      <c r="O335" t="s">
        <v>61</v>
      </c>
      <c r="P335" t="s">
        <v>1880</v>
      </c>
      <c r="Q335" s="2">
        <v>103.056</v>
      </c>
      <c r="R335">
        <v>3</v>
      </c>
      <c r="S335">
        <v>0</v>
      </c>
      <c r="T335">
        <v>24.4758</v>
      </c>
    </row>
    <row r="336" spans="1:20" x14ac:dyDescent="0.3">
      <c r="A336" t="s">
        <v>1881</v>
      </c>
      <c r="B336" s="1">
        <v>41792</v>
      </c>
      <c r="C336" s="1">
        <v>41797</v>
      </c>
      <c r="D336" t="s">
        <v>47</v>
      </c>
      <c r="E336" t="s">
        <v>1882</v>
      </c>
      <c r="F336" t="s">
        <v>1883</v>
      </c>
      <c r="G336" t="s">
        <v>84</v>
      </c>
      <c r="H336" t="s">
        <v>25</v>
      </c>
      <c r="I336" t="s">
        <v>138</v>
      </c>
      <c r="J336" t="s">
        <v>105</v>
      </c>
      <c r="K336" t="s">
        <v>139</v>
      </c>
      <c r="L336" t="s">
        <v>41</v>
      </c>
      <c r="M336" t="s">
        <v>1884</v>
      </c>
      <c r="N336" t="s">
        <v>43</v>
      </c>
      <c r="O336" t="s">
        <v>79</v>
      </c>
      <c r="P336" t="s">
        <v>1885</v>
      </c>
      <c r="Q336" s="2">
        <v>59.808</v>
      </c>
      <c r="R336">
        <v>3</v>
      </c>
      <c r="S336">
        <v>0</v>
      </c>
      <c r="T336">
        <v>19.4376</v>
      </c>
    </row>
    <row r="337" spans="1:20" x14ac:dyDescent="0.3">
      <c r="A337" t="s">
        <v>1886</v>
      </c>
      <c r="B337" s="1">
        <v>42413</v>
      </c>
      <c r="C337" s="1">
        <v>42418</v>
      </c>
      <c r="D337" t="s">
        <v>47</v>
      </c>
      <c r="E337" t="s">
        <v>1887</v>
      </c>
      <c r="F337" t="s">
        <v>1888</v>
      </c>
      <c r="G337" t="s">
        <v>84</v>
      </c>
      <c r="H337" t="s">
        <v>25</v>
      </c>
      <c r="I337" t="s">
        <v>38</v>
      </c>
      <c r="J337" t="s">
        <v>39</v>
      </c>
      <c r="K337" t="s">
        <v>556</v>
      </c>
      <c r="L337" t="s">
        <v>41</v>
      </c>
      <c r="M337" t="s">
        <v>1889</v>
      </c>
      <c r="N337" t="s">
        <v>43</v>
      </c>
      <c r="O337" t="s">
        <v>70</v>
      </c>
      <c r="P337" t="s">
        <v>1890</v>
      </c>
      <c r="Q337" s="2">
        <v>146.82</v>
      </c>
      <c r="R337">
        <v>3</v>
      </c>
      <c r="S337">
        <v>0</v>
      </c>
      <c r="T337">
        <v>73.41</v>
      </c>
    </row>
    <row r="338" spans="1:20" x14ac:dyDescent="0.3">
      <c r="A338" t="s">
        <v>1891</v>
      </c>
      <c r="B338" s="1">
        <v>42719</v>
      </c>
      <c r="C338" s="1">
        <v>42723</v>
      </c>
      <c r="D338" t="s">
        <v>47</v>
      </c>
      <c r="E338" t="s">
        <v>1199</v>
      </c>
      <c r="F338" t="s">
        <v>1200</v>
      </c>
      <c r="G338" t="s">
        <v>37</v>
      </c>
      <c r="H338" t="s">
        <v>25</v>
      </c>
      <c r="I338" t="s">
        <v>1201</v>
      </c>
      <c r="J338" t="s">
        <v>1011</v>
      </c>
      <c r="K338" t="s">
        <v>1202</v>
      </c>
      <c r="L338" t="s">
        <v>131</v>
      </c>
      <c r="M338" t="s">
        <v>1892</v>
      </c>
      <c r="N338" t="s">
        <v>31</v>
      </c>
      <c r="O338" t="s">
        <v>54</v>
      </c>
      <c r="P338" t="s">
        <v>1893</v>
      </c>
      <c r="Q338" s="2">
        <v>1652.94</v>
      </c>
      <c r="R338">
        <v>3</v>
      </c>
      <c r="S338">
        <v>0</v>
      </c>
      <c r="T338">
        <v>231.41159999999999</v>
      </c>
    </row>
    <row r="339" spans="1:20" x14ac:dyDescent="0.3">
      <c r="A339" t="s">
        <v>1894</v>
      </c>
      <c r="B339" s="1">
        <v>41919</v>
      </c>
      <c r="C339" s="1">
        <v>41925</v>
      </c>
      <c r="D339" t="s">
        <v>47</v>
      </c>
      <c r="E339" t="s">
        <v>1895</v>
      </c>
      <c r="F339" t="s">
        <v>1896</v>
      </c>
      <c r="G339" t="s">
        <v>84</v>
      </c>
      <c r="H339" t="s">
        <v>25</v>
      </c>
      <c r="I339" t="s">
        <v>128</v>
      </c>
      <c r="J339" t="s">
        <v>129</v>
      </c>
      <c r="K339" t="s">
        <v>130</v>
      </c>
      <c r="L339" t="s">
        <v>131</v>
      </c>
      <c r="M339" t="s">
        <v>1897</v>
      </c>
      <c r="N339" t="s">
        <v>31</v>
      </c>
      <c r="O339" t="s">
        <v>61</v>
      </c>
      <c r="P339" t="s">
        <v>1898</v>
      </c>
      <c r="Q339" s="2">
        <v>129.91999999999999</v>
      </c>
      <c r="R339">
        <v>5</v>
      </c>
      <c r="S339">
        <v>0</v>
      </c>
      <c r="T339">
        <v>21.111999999999998</v>
      </c>
    </row>
    <row r="340" spans="1:20" x14ac:dyDescent="0.3">
      <c r="A340" t="s">
        <v>1899</v>
      </c>
      <c r="B340" s="1">
        <v>42558</v>
      </c>
      <c r="C340" s="1">
        <v>42563</v>
      </c>
      <c r="D340" t="s">
        <v>47</v>
      </c>
      <c r="E340" t="s">
        <v>1900</v>
      </c>
      <c r="F340" t="s">
        <v>1901</v>
      </c>
      <c r="G340" t="s">
        <v>37</v>
      </c>
      <c r="H340" t="s">
        <v>25</v>
      </c>
      <c r="I340" t="s">
        <v>1902</v>
      </c>
      <c r="J340" t="s">
        <v>51</v>
      </c>
      <c r="K340" t="s">
        <v>1903</v>
      </c>
      <c r="L340" t="s">
        <v>29</v>
      </c>
      <c r="M340" t="s">
        <v>1904</v>
      </c>
      <c r="N340" t="s">
        <v>43</v>
      </c>
      <c r="O340" t="s">
        <v>1145</v>
      </c>
      <c r="P340" t="s">
        <v>1905</v>
      </c>
      <c r="Q340" s="2">
        <v>45.584000000000003</v>
      </c>
      <c r="R340">
        <v>7</v>
      </c>
      <c r="S340">
        <v>0</v>
      </c>
      <c r="T340">
        <v>5.1281999999999996</v>
      </c>
    </row>
    <row r="341" spans="1:20" x14ac:dyDescent="0.3">
      <c r="A341" t="s">
        <v>1906</v>
      </c>
      <c r="B341" s="1">
        <v>42994</v>
      </c>
      <c r="C341" s="1">
        <v>42998</v>
      </c>
      <c r="D341" t="s">
        <v>47</v>
      </c>
      <c r="E341" t="s">
        <v>1907</v>
      </c>
      <c r="F341" t="s">
        <v>1908</v>
      </c>
      <c r="G341" t="s">
        <v>24</v>
      </c>
      <c r="H341" t="s">
        <v>25</v>
      </c>
      <c r="I341" t="s">
        <v>1909</v>
      </c>
      <c r="J341" t="s">
        <v>86</v>
      </c>
      <c r="K341" t="s">
        <v>1910</v>
      </c>
      <c r="L341" t="s">
        <v>88</v>
      </c>
      <c r="M341" t="s">
        <v>1911</v>
      </c>
      <c r="N341" t="s">
        <v>43</v>
      </c>
      <c r="O341" t="s">
        <v>173</v>
      </c>
      <c r="P341" t="s">
        <v>1912</v>
      </c>
      <c r="Q341" s="2">
        <v>17.568000000000001</v>
      </c>
      <c r="R341">
        <v>2</v>
      </c>
      <c r="S341">
        <v>0</v>
      </c>
      <c r="T341">
        <v>6.3684000000000003</v>
      </c>
    </row>
    <row r="342" spans="1:20" x14ac:dyDescent="0.3">
      <c r="A342" t="s">
        <v>1913</v>
      </c>
      <c r="B342" s="1">
        <v>42707</v>
      </c>
      <c r="C342" s="1">
        <v>42710</v>
      </c>
      <c r="D342" t="s">
        <v>159</v>
      </c>
      <c r="E342" t="s">
        <v>1914</v>
      </c>
      <c r="F342" t="s">
        <v>1915</v>
      </c>
      <c r="G342" t="s">
        <v>24</v>
      </c>
      <c r="H342" t="s">
        <v>25</v>
      </c>
      <c r="I342" t="s">
        <v>1916</v>
      </c>
      <c r="J342" t="s">
        <v>232</v>
      </c>
      <c r="K342" t="s">
        <v>1917</v>
      </c>
      <c r="L342" t="s">
        <v>131</v>
      </c>
      <c r="M342" t="s">
        <v>1918</v>
      </c>
      <c r="N342" t="s">
        <v>43</v>
      </c>
      <c r="O342" t="s">
        <v>70</v>
      </c>
      <c r="P342" t="s">
        <v>1919</v>
      </c>
      <c r="Q342" s="2">
        <v>182.72</v>
      </c>
      <c r="R342">
        <v>8</v>
      </c>
      <c r="S342">
        <v>0</v>
      </c>
      <c r="T342">
        <v>84.051199999999994</v>
      </c>
    </row>
    <row r="343" spans="1:20" x14ac:dyDescent="0.3">
      <c r="A343" t="s">
        <v>1920</v>
      </c>
      <c r="B343" s="1">
        <v>42756</v>
      </c>
      <c r="C343" s="1">
        <v>42760</v>
      </c>
      <c r="D343" t="s">
        <v>47</v>
      </c>
      <c r="E343" t="s">
        <v>1921</v>
      </c>
      <c r="F343" t="s">
        <v>1922</v>
      </c>
      <c r="G343" t="s">
        <v>84</v>
      </c>
      <c r="H343" t="s">
        <v>25</v>
      </c>
      <c r="I343" t="s">
        <v>75</v>
      </c>
      <c r="J343" t="s">
        <v>76</v>
      </c>
      <c r="K343" t="s">
        <v>544</v>
      </c>
      <c r="L343" t="s">
        <v>41</v>
      </c>
      <c r="M343" t="s">
        <v>1923</v>
      </c>
      <c r="N343" t="s">
        <v>43</v>
      </c>
      <c r="O343" t="s">
        <v>99</v>
      </c>
      <c r="P343" t="s">
        <v>1924</v>
      </c>
      <c r="Q343" s="2">
        <v>242.94</v>
      </c>
      <c r="R343">
        <v>3</v>
      </c>
      <c r="S343">
        <v>0</v>
      </c>
      <c r="T343">
        <v>9.7175999999999991</v>
      </c>
    </row>
    <row r="344" spans="1:20" x14ac:dyDescent="0.3">
      <c r="A344" t="s">
        <v>1925</v>
      </c>
      <c r="B344" s="1">
        <v>41890</v>
      </c>
      <c r="C344" s="1">
        <v>41894</v>
      </c>
      <c r="D344" t="s">
        <v>47</v>
      </c>
      <c r="E344" t="s">
        <v>383</v>
      </c>
      <c r="F344" t="s">
        <v>384</v>
      </c>
      <c r="G344" t="s">
        <v>24</v>
      </c>
      <c r="H344" t="s">
        <v>25</v>
      </c>
      <c r="I344" t="s">
        <v>331</v>
      </c>
      <c r="J344" t="s">
        <v>199</v>
      </c>
      <c r="K344" t="s">
        <v>332</v>
      </c>
      <c r="L344" t="s">
        <v>88</v>
      </c>
      <c r="M344" t="s">
        <v>1926</v>
      </c>
      <c r="N344" t="s">
        <v>165</v>
      </c>
      <c r="O344" t="s">
        <v>202</v>
      </c>
      <c r="P344" t="s">
        <v>1927</v>
      </c>
      <c r="Q344" s="2">
        <v>49.98</v>
      </c>
      <c r="R344">
        <v>2</v>
      </c>
      <c r="S344">
        <v>0</v>
      </c>
      <c r="T344">
        <v>8.4966000000000008</v>
      </c>
    </row>
    <row r="345" spans="1:20" x14ac:dyDescent="0.3">
      <c r="A345" t="s">
        <v>1928</v>
      </c>
      <c r="B345" s="1">
        <v>41643</v>
      </c>
      <c r="C345" s="1">
        <v>41647</v>
      </c>
      <c r="D345" t="s">
        <v>47</v>
      </c>
      <c r="E345" t="s">
        <v>1929</v>
      </c>
      <c r="F345" t="s">
        <v>1930</v>
      </c>
      <c r="G345" t="s">
        <v>84</v>
      </c>
      <c r="H345" t="s">
        <v>25</v>
      </c>
      <c r="I345" t="s">
        <v>178</v>
      </c>
      <c r="J345" t="s">
        <v>179</v>
      </c>
      <c r="K345" t="s">
        <v>180</v>
      </c>
      <c r="L345" t="s">
        <v>88</v>
      </c>
      <c r="M345" t="s">
        <v>1931</v>
      </c>
      <c r="N345" t="s">
        <v>43</v>
      </c>
      <c r="O345" t="s">
        <v>44</v>
      </c>
      <c r="P345" t="s">
        <v>1932</v>
      </c>
      <c r="Q345" s="2">
        <v>11.784000000000001</v>
      </c>
      <c r="R345">
        <v>3</v>
      </c>
      <c r="S345">
        <v>0</v>
      </c>
      <c r="T345">
        <v>4.2717000000000001</v>
      </c>
    </row>
    <row r="346" spans="1:20" x14ac:dyDescent="0.3">
      <c r="A346" t="s">
        <v>1933</v>
      </c>
      <c r="B346" s="1">
        <v>42609</v>
      </c>
      <c r="C346" s="1">
        <v>42614</v>
      </c>
      <c r="D346" t="s">
        <v>47</v>
      </c>
      <c r="E346" t="s">
        <v>1934</v>
      </c>
      <c r="F346" t="s">
        <v>1935</v>
      </c>
      <c r="G346" t="s">
        <v>24</v>
      </c>
      <c r="H346" t="s">
        <v>25</v>
      </c>
      <c r="I346" t="s">
        <v>693</v>
      </c>
      <c r="J346" t="s">
        <v>86</v>
      </c>
      <c r="K346" t="s">
        <v>694</v>
      </c>
      <c r="L346" t="s">
        <v>88</v>
      </c>
      <c r="M346" t="s">
        <v>1583</v>
      </c>
      <c r="N346" t="s">
        <v>43</v>
      </c>
      <c r="O346" t="s">
        <v>1145</v>
      </c>
      <c r="P346" t="s">
        <v>1584</v>
      </c>
      <c r="Q346" s="2">
        <v>51.52</v>
      </c>
      <c r="R346">
        <v>5</v>
      </c>
      <c r="S346">
        <v>0</v>
      </c>
      <c r="T346">
        <v>-10.948</v>
      </c>
    </row>
    <row r="347" spans="1:20" x14ac:dyDescent="0.3">
      <c r="A347" t="s">
        <v>1936</v>
      </c>
      <c r="B347" s="1">
        <v>41786</v>
      </c>
      <c r="C347" s="1">
        <v>41786</v>
      </c>
      <c r="D347" t="s">
        <v>1040</v>
      </c>
      <c r="E347" t="s">
        <v>1314</v>
      </c>
      <c r="F347" t="s">
        <v>1315</v>
      </c>
      <c r="G347" t="s">
        <v>37</v>
      </c>
      <c r="H347" t="s">
        <v>25</v>
      </c>
      <c r="I347" t="s">
        <v>1316</v>
      </c>
      <c r="J347" t="s">
        <v>232</v>
      </c>
      <c r="K347" t="s">
        <v>1317</v>
      </c>
      <c r="L347" t="s">
        <v>131</v>
      </c>
      <c r="M347" t="s">
        <v>1937</v>
      </c>
      <c r="N347" t="s">
        <v>31</v>
      </c>
      <c r="O347" t="s">
        <v>54</v>
      </c>
      <c r="P347" t="s">
        <v>1938</v>
      </c>
      <c r="Q347" s="2">
        <v>567.12</v>
      </c>
      <c r="R347">
        <v>10</v>
      </c>
      <c r="S347">
        <v>0</v>
      </c>
      <c r="T347">
        <v>-28.356000000000002</v>
      </c>
    </row>
    <row r="348" spans="1:20" x14ac:dyDescent="0.3">
      <c r="A348" t="s">
        <v>1939</v>
      </c>
      <c r="B348" s="1">
        <v>42449</v>
      </c>
      <c r="C348" s="1">
        <v>42451</v>
      </c>
      <c r="D348" t="s">
        <v>21</v>
      </c>
      <c r="E348" t="s">
        <v>1940</v>
      </c>
      <c r="F348" t="s">
        <v>1941</v>
      </c>
      <c r="G348" t="s">
        <v>24</v>
      </c>
      <c r="H348" t="s">
        <v>25</v>
      </c>
      <c r="I348" t="s">
        <v>1942</v>
      </c>
      <c r="J348" t="s">
        <v>179</v>
      </c>
      <c r="K348" t="s">
        <v>1943</v>
      </c>
      <c r="L348" t="s">
        <v>88</v>
      </c>
      <c r="M348" t="s">
        <v>1944</v>
      </c>
      <c r="N348" t="s">
        <v>165</v>
      </c>
      <c r="O348" t="s">
        <v>166</v>
      </c>
      <c r="P348" t="s">
        <v>1945</v>
      </c>
      <c r="Q348" s="2">
        <v>11.992000000000001</v>
      </c>
      <c r="R348">
        <v>1</v>
      </c>
      <c r="S348">
        <v>0</v>
      </c>
      <c r="T348">
        <v>0.89939999999999998</v>
      </c>
    </row>
    <row r="349" spans="1:20" x14ac:dyDescent="0.3">
      <c r="A349" t="s">
        <v>1946</v>
      </c>
      <c r="B349" s="1">
        <v>43010</v>
      </c>
      <c r="C349" s="1">
        <v>43014</v>
      </c>
      <c r="D349" t="s">
        <v>47</v>
      </c>
      <c r="E349" t="s">
        <v>1947</v>
      </c>
      <c r="F349" t="s">
        <v>1948</v>
      </c>
      <c r="G349" t="s">
        <v>24</v>
      </c>
      <c r="H349" t="s">
        <v>25</v>
      </c>
      <c r="I349" t="s">
        <v>1949</v>
      </c>
      <c r="J349" t="s">
        <v>208</v>
      </c>
      <c r="K349" t="s">
        <v>1950</v>
      </c>
      <c r="L349" t="s">
        <v>88</v>
      </c>
      <c r="M349" t="s">
        <v>1951</v>
      </c>
      <c r="N349" t="s">
        <v>43</v>
      </c>
      <c r="O349" t="s">
        <v>79</v>
      </c>
      <c r="P349" t="s">
        <v>1952</v>
      </c>
      <c r="Q349" s="2">
        <v>58.05</v>
      </c>
      <c r="R349">
        <v>3</v>
      </c>
      <c r="S349">
        <v>0</v>
      </c>
      <c r="T349">
        <v>26.702999999999999</v>
      </c>
    </row>
    <row r="350" spans="1:20" x14ac:dyDescent="0.3">
      <c r="A350" t="s">
        <v>1953</v>
      </c>
      <c r="B350" s="1">
        <v>42467</v>
      </c>
      <c r="C350" s="1">
        <v>42469</v>
      </c>
      <c r="D350" t="s">
        <v>159</v>
      </c>
      <c r="E350" t="s">
        <v>1954</v>
      </c>
      <c r="F350" t="s">
        <v>1955</v>
      </c>
      <c r="G350" t="s">
        <v>37</v>
      </c>
      <c r="H350" t="s">
        <v>25</v>
      </c>
      <c r="I350" t="s">
        <v>112</v>
      </c>
      <c r="J350" t="s">
        <v>39</v>
      </c>
      <c r="K350" t="s">
        <v>849</v>
      </c>
      <c r="L350" t="s">
        <v>41</v>
      </c>
      <c r="M350" t="s">
        <v>1956</v>
      </c>
      <c r="N350" t="s">
        <v>165</v>
      </c>
      <c r="O350" t="s">
        <v>1419</v>
      </c>
      <c r="P350" t="s">
        <v>1957</v>
      </c>
      <c r="Q350" s="2">
        <v>1199.9760000000001</v>
      </c>
      <c r="R350">
        <v>3</v>
      </c>
      <c r="S350">
        <v>0</v>
      </c>
      <c r="T350">
        <v>374.99250000000001</v>
      </c>
    </row>
    <row r="351" spans="1:20" x14ac:dyDescent="0.3">
      <c r="A351" t="s">
        <v>1958</v>
      </c>
      <c r="B351" s="1">
        <v>42345</v>
      </c>
      <c r="C351" s="1">
        <v>42350</v>
      </c>
      <c r="D351" t="s">
        <v>47</v>
      </c>
      <c r="E351" t="s">
        <v>1603</v>
      </c>
      <c r="F351" t="s">
        <v>1604</v>
      </c>
      <c r="G351" t="s">
        <v>24</v>
      </c>
      <c r="H351" t="s">
        <v>25</v>
      </c>
      <c r="I351" t="s">
        <v>1605</v>
      </c>
      <c r="J351" t="s">
        <v>86</v>
      </c>
      <c r="K351" t="s">
        <v>1606</v>
      </c>
      <c r="L351" t="s">
        <v>88</v>
      </c>
      <c r="M351" t="s">
        <v>1778</v>
      </c>
      <c r="N351" t="s">
        <v>31</v>
      </c>
      <c r="O351" t="s">
        <v>61</v>
      </c>
      <c r="P351" t="s">
        <v>1779</v>
      </c>
      <c r="Q351" s="2">
        <v>79.92</v>
      </c>
      <c r="R351">
        <v>4</v>
      </c>
      <c r="S351">
        <v>0</v>
      </c>
      <c r="T351">
        <v>28.7712</v>
      </c>
    </row>
    <row r="352" spans="1:20" x14ac:dyDescent="0.3">
      <c r="A352" t="s">
        <v>1959</v>
      </c>
      <c r="B352" s="1">
        <v>42631</v>
      </c>
      <c r="C352" s="1">
        <v>42635</v>
      </c>
      <c r="D352" t="s">
        <v>47</v>
      </c>
      <c r="E352" t="s">
        <v>1635</v>
      </c>
      <c r="F352" t="s">
        <v>1636</v>
      </c>
      <c r="G352" t="s">
        <v>37</v>
      </c>
      <c r="H352" t="s">
        <v>25</v>
      </c>
      <c r="I352" t="s">
        <v>693</v>
      </c>
      <c r="J352" t="s">
        <v>86</v>
      </c>
      <c r="K352" t="s">
        <v>1637</v>
      </c>
      <c r="L352" t="s">
        <v>88</v>
      </c>
      <c r="M352" t="s">
        <v>1960</v>
      </c>
      <c r="N352" t="s">
        <v>31</v>
      </c>
      <c r="O352" t="s">
        <v>54</v>
      </c>
      <c r="P352" t="s">
        <v>1961</v>
      </c>
      <c r="Q352" s="2">
        <v>383.43799999999999</v>
      </c>
      <c r="R352">
        <v>4</v>
      </c>
      <c r="S352">
        <v>0</v>
      </c>
      <c r="T352">
        <v>-167.3184</v>
      </c>
    </row>
    <row r="353" spans="1:20" x14ac:dyDescent="0.3">
      <c r="A353" t="s">
        <v>1962</v>
      </c>
      <c r="B353" s="1">
        <v>42002</v>
      </c>
      <c r="C353" s="1">
        <v>42006</v>
      </c>
      <c r="D353" t="s">
        <v>47</v>
      </c>
      <c r="E353" t="s">
        <v>1963</v>
      </c>
      <c r="F353" t="s">
        <v>1964</v>
      </c>
      <c r="G353" t="s">
        <v>24</v>
      </c>
      <c r="H353" t="s">
        <v>25</v>
      </c>
      <c r="I353" t="s">
        <v>1965</v>
      </c>
      <c r="J353" t="s">
        <v>199</v>
      </c>
      <c r="K353" t="s">
        <v>1966</v>
      </c>
      <c r="L353" t="s">
        <v>88</v>
      </c>
      <c r="M353" t="s">
        <v>1967</v>
      </c>
      <c r="N353" t="s">
        <v>43</v>
      </c>
      <c r="O353" t="s">
        <v>99</v>
      </c>
      <c r="P353" t="s">
        <v>1968</v>
      </c>
      <c r="Q353" s="2">
        <v>24.56</v>
      </c>
      <c r="R353">
        <v>2</v>
      </c>
      <c r="S353">
        <v>0</v>
      </c>
      <c r="T353">
        <v>6.8768000000000002</v>
      </c>
    </row>
    <row r="354" spans="1:20" x14ac:dyDescent="0.3">
      <c r="A354" t="s">
        <v>1969</v>
      </c>
      <c r="B354" s="1">
        <v>42939</v>
      </c>
      <c r="C354" s="1">
        <v>42944</v>
      </c>
      <c r="D354" t="s">
        <v>47</v>
      </c>
      <c r="E354" t="s">
        <v>1970</v>
      </c>
      <c r="F354" t="s">
        <v>1971</v>
      </c>
      <c r="G354" t="s">
        <v>37</v>
      </c>
      <c r="H354" t="s">
        <v>25</v>
      </c>
      <c r="I354" t="s">
        <v>231</v>
      </c>
      <c r="J354" t="s">
        <v>232</v>
      </c>
      <c r="K354" t="s">
        <v>276</v>
      </c>
      <c r="L354" t="s">
        <v>131</v>
      </c>
      <c r="M354" t="s">
        <v>1632</v>
      </c>
      <c r="N354" t="s">
        <v>43</v>
      </c>
      <c r="O354" t="s">
        <v>79</v>
      </c>
      <c r="P354" t="s">
        <v>1633</v>
      </c>
      <c r="Q354" s="2">
        <v>13.128</v>
      </c>
      <c r="R354">
        <v>3</v>
      </c>
      <c r="S354">
        <v>0</v>
      </c>
      <c r="T354">
        <v>4.2666000000000004</v>
      </c>
    </row>
    <row r="355" spans="1:20" x14ac:dyDescent="0.3">
      <c r="A355" t="s">
        <v>1972</v>
      </c>
      <c r="B355" s="1">
        <v>42996</v>
      </c>
      <c r="C355" s="1">
        <v>43000</v>
      </c>
      <c r="D355" t="s">
        <v>47</v>
      </c>
      <c r="E355" t="s">
        <v>1973</v>
      </c>
      <c r="F355" t="s">
        <v>1974</v>
      </c>
      <c r="G355" t="s">
        <v>37</v>
      </c>
      <c r="H355" t="s">
        <v>25</v>
      </c>
      <c r="I355" t="s">
        <v>1489</v>
      </c>
      <c r="J355" t="s">
        <v>96</v>
      </c>
      <c r="K355" t="s">
        <v>1490</v>
      </c>
      <c r="L355" t="s">
        <v>88</v>
      </c>
      <c r="M355" t="s">
        <v>1975</v>
      </c>
      <c r="N355" t="s">
        <v>43</v>
      </c>
      <c r="O355" t="s">
        <v>70</v>
      </c>
      <c r="P355" t="s">
        <v>1976</v>
      </c>
      <c r="Q355" s="2">
        <v>22.72</v>
      </c>
      <c r="R355">
        <v>4</v>
      </c>
      <c r="S355">
        <v>0</v>
      </c>
      <c r="T355">
        <v>10.224</v>
      </c>
    </row>
    <row r="356" spans="1:20" x14ac:dyDescent="0.3">
      <c r="A356" t="s">
        <v>1977</v>
      </c>
      <c r="B356" s="1">
        <v>42247</v>
      </c>
      <c r="C356" s="1">
        <v>42252</v>
      </c>
      <c r="D356" t="s">
        <v>47</v>
      </c>
      <c r="E356" t="s">
        <v>1630</v>
      </c>
      <c r="F356" t="s">
        <v>1631</v>
      </c>
      <c r="G356" t="s">
        <v>24</v>
      </c>
      <c r="H356" t="s">
        <v>25</v>
      </c>
      <c r="I356" t="s">
        <v>128</v>
      </c>
      <c r="J356" t="s">
        <v>129</v>
      </c>
      <c r="K356" t="s">
        <v>562</v>
      </c>
      <c r="L356" t="s">
        <v>131</v>
      </c>
      <c r="M356" t="s">
        <v>1978</v>
      </c>
      <c r="N356" t="s">
        <v>43</v>
      </c>
      <c r="O356" t="s">
        <v>70</v>
      </c>
      <c r="P356" t="s">
        <v>1979</v>
      </c>
      <c r="Q356" s="2">
        <v>58.32</v>
      </c>
      <c r="R356">
        <v>9</v>
      </c>
      <c r="S356">
        <v>0</v>
      </c>
      <c r="T356">
        <v>27.993600000000001</v>
      </c>
    </row>
    <row r="357" spans="1:20" x14ac:dyDescent="0.3">
      <c r="A357" t="s">
        <v>1980</v>
      </c>
      <c r="B357" s="1">
        <v>43042</v>
      </c>
      <c r="C357" s="1">
        <v>43046</v>
      </c>
      <c r="D357" t="s">
        <v>47</v>
      </c>
      <c r="E357" t="s">
        <v>313</v>
      </c>
      <c r="F357" t="s">
        <v>314</v>
      </c>
      <c r="G357" t="s">
        <v>37</v>
      </c>
      <c r="H357" t="s">
        <v>25</v>
      </c>
      <c r="I357" t="s">
        <v>315</v>
      </c>
      <c r="J357" t="s">
        <v>67</v>
      </c>
      <c r="K357" t="s">
        <v>316</v>
      </c>
      <c r="L357" t="s">
        <v>29</v>
      </c>
      <c r="M357" t="s">
        <v>1981</v>
      </c>
      <c r="N357" t="s">
        <v>43</v>
      </c>
      <c r="O357" t="s">
        <v>44</v>
      </c>
      <c r="P357" t="s">
        <v>1982</v>
      </c>
      <c r="Q357" s="2">
        <v>12.39</v>
      </c>
      <c r="R357">
        <v>3</v>
      </c>
      <c r="S357">
        <v>0</v>
      </c>
      <c r="T357">
        <v>5.6993999999999998</v>
      </c>
    </row>
    <row r="358" spans="1:20" x14ac:dyDescent="0.3">
      <c r="A358" t="s">
        <v>1983</v>
      </c>
      <c r="B358" s="1">
        <v>42043</v>
      </c>
      <c r="C358" s="1">
        <v>42048</v>
      </c>
      <c r="D358" t="s">
        <v>47</v>
      </c>
      <c r="E358" t="s">
        <v>1984</v>
      </c>
      <c r="F358" t="s">
        <v>1985</v>
      </c>
      <c r="G358" t="s">
        <v>24</v>
      </c>
      <c r="H358" t="s">
        <v>25</v>
      </c>
      <c r="I358" t="s">
        <v>426</v>
      </c>
      <c r="J358" t="s">
        <v>427</v>
      </c>
      <c r="K358" t="s">
        <v>428</v>
      </c>
      <c r="L358" t="s">
        <v>131</v>
      </c>
      <c r="M358" t="s">
        <v>1986</v>
      </c>
      <c r="N358" t="s">
        <v>165</v>
      </c>
      <c r="O358" t="s">
        <v>166</v>
      </c>
      <c r="P358" t="s">
        <v>1987</v>
      </c>
      <c r="Q358" s="2">
        <v>107.982</v>
      </c>
      <c r="R358">
        <v>3</v>
      </c>
      <c r="S358">
        <v>0</v>
      </c>
      <c r="T358">
        <v>-26.9955</v>
      </c>
    </row>
    <row r="359" spans="1:20" x14ac:dyDescent="0.3">
      <c r="A359" t="s">
        <v>1988</v>
      </c>
      <c r="B359" s="1">
        <v>41652</v>
      </c>
      <c r="C359" s="1">
        <v>41654</v>
      </c>
      <c r="D359" t="s">
        <v>21</v>
      </c>
      <c r="E359" t="s">
        <v>1989</v>
      </c>
      <c r="F359" t="s">
        <v>1990</v>
      </c>
      <c r="G359" t="s">
        <v>37</v>
      </c>
      <c r="H359" t="s">
        <v>25</v>
      </c>
      <c r="I359" t="s">
        <v>1991</v>
      </c>
      <c r="J359" t="s">
        <v>619</v>
      </c>
      <c r="K359" t="s">
        <v>1992</v>
      </c>
      <c r="L359" t="s">
        <v>29</v>
      </c>
      <c r="M359" t="s">
        <v>571</v>
      </c>
      <c r="N359" t="s">
        <v>43</v>
      </c>
      <c r="O359" t="s">
        <v>173</v>
      </c>
      <c r="P359" t="s">
        <v>572</v>
      </c>
      <c r="Q359" s="2">
        <v>11.36</v>
      </c>
      <c r="R359">
        <v>2</v>
      </c>
      <c r="S359">
        <v>0</v>
      </c>
      <c r="T359">
        <v>5.3391999999999999</v>
      </c>
    </row>
    <row r="360" spans="1:20" x14ac:dyDescent="0.3">
      <c r="A360" t="s">
        <v>1993</v>
      </c>
      <c r="B360" s="1">
        <v>41773</v>
      </c>
      <c r="C360" s="1">
        <v>41779</v>
      </c>
      <c r="D360" t="s">
        <v>47</v>
      </c>
      <c r="E360" t="s">
        <v>1994</v>
      </c>
      <c r="F360" t="s">
        <v>1995</v>
      </c>
      <c r="G360" t="s">
        <v>37</v>
      </c>
      <c r="H360" t="s">
        <v>25</v>
      </c>
      <c r="I360" t="s">
        <v>941</v>
      </c>
      <c r="J360" t="s">
        <v>51</v>
      </c>
      <c r="K360" t="s">
        <v>942</v>
      </c>
      <c r="L360" t="s">
        <v>29</v>
      </c>
      <c r="M360" t="s">
        <v>1996</v>
      </c>
      <c r="N360" t="s">
        <v>31</v>
      </c>
      <c r="O360" t="s">
        <v>61</v>
      </c>
      <c r="P360" t="s">
        <v>1997</v>
      </c>
      <c r="Q360" s="2">
        <v>310.88</v>
      </c>
      <c r="R360">
        <v>2</v>
      </c>
      <c r="S360">
        <v>0</v>
      </c>
      <c r="T360">
        <v>23.315999999999999</v>
      </c>
    </row>
    <row r="361" spans="1:20" x14ac:dyDescent="0.3">
      <c r="A361" t="s">
        <v>1998</v>
      </c>
      <c r="B361" s="1">
        <v>42509</v>
      </c>
      <c r="C361" s="1">
        <v>42514</v>
      </c>
      <c r="D361" t="s">
        <v>47</v>
      </c>
      <c r="E361" t="s">
        <v>704</v>
      </c>
      <c r="F361" t="s">
        <v>705</v>
      </c>
      <c r="G361" t="s">
        <v>24</v>
      </c>
      <c r="H361" t="s">
        <v>25</v>
      </c>
      <c r="I361" t="s">
        <v>706</v>
      </c>
      <c r="J361" t="s">
        <v>39</v>
      </c>
      <c r="K361" t="s">
        <v>707</v>
      </c>
      <c r="L361" t="s">
        <v>41</v>
      </c>
      <c r="M361" t="s">
        <v>1999</v>
      </c>
      <c r="N361" t="s">
        <v>31</v>
      </c>
      <c r="O361" t="s">
        <v>133</v>
      </c>
      <c r="P361" t="s">
        <v>2000</v>
      </c>
      <c r="Q361" s="2">
        <v>641.96</v>
      </c>
      <c r="R361">
        <v>2</v>
      </c>
      <c r="S361">
        <v>0</v>
      </c>
      <c r="T361">
        <v>179.74879999999999</v>
      </c>
    </row>
    <row r="362" spans="1:20" x14ac:dyDescent="0.3">
      <c r="A362" t="s">
        <v>2001</v>
      </c>
      <c r="B362" s="1">
        <v>42765</v>
      </c>
      <c r="C362" s="1">
        <v>42771</v>
      </c>
      <c r="D362" t="s">
        <v>47</v>
      </c>
      <c r="E362" t="s">
        <v>2002</v>
      </c>
      <c r="F362" t="s">
        <v>2003</v>
      </c>
      <c r="G362" t="s">
        <v>37</v>
      </c>
      <c r="H362" t="s">
        <v>25</v>
      </c>
      <c r="I362" t="s">
        <v>1116</v>
      </c>
      <c r="J362" t="s">
        <v>419</v>
      </c>
      <c r="K362" t="s">
        <v>2004</v>
      </c>
      <c r="L362" t="s">
        <v>88</v>
      </c>
      <c r="M362" t="s">
        <v>2005</v>
      </c>
      <c r="N362" t="s">
        <v>43</v>
      </c>
      <c r="O362" t="s">
        <v>79</v>
      </c>
      <c r="P362" t="s">
        <v>2006</v>
      </c>
      <c r="Q362" s="2">
        <v>18.28</v>
      </c>
      <c r="R362">
        <v>2</v>
      </c>
      <c r="S362">
        <v>0</v>
      </c>
      <c r="T362">
        <v>9.14</v>
      </c>
    </row>
    <row r="363" spans="1:20" x14ac:dyDescent="0.3">
      <c r="A363" t="s">
        <v>2007</v>
      </c>
      <c r="B363" s="1">
        <v>41819</v>
      </c>
      <c r="C363" s="1">
        <v>41826</v>
      </c>
      <c r="D363" t="s">
        <v>47</v>
      </c>
      <c r="E363" t="s">
        <v>2008</v>
      </c>
      <c r="F363" t="s">
        <v>2009</v>
      </c>
      <c r="G363" t="s">
        <v>24</v>
      </c>
      <c r="H363" t="s">
        <v>25</v>
      </c>
      <c r="I363" t="s">
        <v>842</v>
      </c>
      <c r="J363" t="s">
        <v>427</v>
      </c>
      <c r="K363" t="s">
        <v>843</v>
      </c>
      <c r="L363" t="s">
        <v>131</v>
      </c>
      <c r="M363" t="s">
        <v>2010</v>
      </c>
      <c r="N363" t="s">
        <v>43</v>
      </c>
      <c r="O363" t="s">
        <v>115</v>
      </c>
      <c r="P363" t="s">
        <v>2011</v>
      </c>
      <c r="Q363" s="2">
        <v>32.76</v>
      </c>
      <c r="R363">
        <v>7</v>
      </c>
      <c r="S363">
        <v>0</v>
      </c>
      <c r="T363">
        <v>3.6855000000000002</v>
      </c>
    </row>
    <row r="364" spans="1:20" x14ac:dyDescent="0.3">
      <c r="A364" t="s">
        <v>2012</v>
      </c>
      <c r="B364" s="1">
        <v>42237</v>
      </c>
      <c r="C364" s="1">
        <v>42239</v>
      </c>
      <c r="D364" t="s">
        <v>159</v>
      </c>
      <c r="E364" t="s">
        <v>885</v>
      </c>
      <c r="F364" t="s">
        <v>886</v>
      </c>
      <c r="G364" t="s">
        <v>84</v>
      </c>
      <c r="H364" t="s">
        <v>25</v>
      </c>
      <c r="I364" t="s">
        <v>426</v>
      </c>
      <c r="J364" t="s">
        <v>427</v>
      </c>
      <c r="K364" t="s">
        <v>428</v>
      </c>
      <c r="L364" t="s">
        <v>131</v>
      </c>
      <c r="M364" t="s">
        <v>2013</v>
      </c>
      <c r="N364" t="s">
        <v>31</v>
      </c>
      <c r="O364" t="s">
        <v>133</v>
      </c>
      <c r="P364" t="s">
        <v>2014</v>
      </c>
      <c r="Q364" s="2">
        <v>544.00800000000004</v>
      </c>
      <c r="R364">
        <v>3</v>
      </c>
      <c r="S364">
        <v>0</v>
      </c>
      <c r="T364">
        <v>40.800600000000003</v>
      </c>
    </row>
    <row r="365" spans="1:20" x14ac:dyDescent="0.3">
      <c r="A365" t="s">
        <v>2015</v>
      </c>
      <c r="B365" s="1">
        <v>42280</v>
      </c>
      <c r="C365" s="1">
        <v>42283</v>
      </c>
      <c r="D365" t="s">
        <v>21</v>
      </c>
      <c r="E365" t="s">
        <v>2016</v>
      </c>
      <c r="F365" t="s">
        <v>2017</v>
      </c>
      <c r="G365" t="s">
        <v>24</v>
      </c>
      <c r="H365" t="s">
        <v>25</v>
      </c>
      <c r="I365" t="s">
        <v>426</v>
      </c>
      <c r="J365" t="s">
        <v>427</v>
      </c>
      <c r="K365" t="s">
        <v>428</v>
      </c>
      <c r="L365" t="s">
        <v>131</v>
      </c>
      <c r="M365" t="s">
        <v>2018</v>
      </c>
      <c r="N365" t="s">
        <v>43</v>
      </c>
      <c r="O365" t="s">
        <v>79</v>
      </c>
      <c r="P365" t="s">
        <v>2019</v>
      </c>
      <c r="Q365" s="2">
        <v>32.07</v>
      </c>
      <c r="R365">
        <v>5</v>
      </c>
      <c r="S365">
        <v>0</v>
      </c>
      <c r="T365">
        <v>-22.449000000000002</v>
      </c>
    </row>
    <row r="366" spans="1:20" x14ac:dyDescent="0.3">
      <c r="A366" t="s">
        <v>2020</v>
      </c>
      <c r="B366" s="1">
        <v>42147</v>
      </c>
      <c r="C366" s="1">
        <v>42152</v>
      </c>
      <c r="D366" t="s">
        <v>47</v>
      </c>
      <c r="E366" t="s">
        <v>754</v>
      </c>
      <c r="F366" t="s">
        <v>755</v>
      </c>
      <c r="G366" t="s">
        <v>37</v>
      </c>
      <c r="H366" t="s">
        <v>25</v>
      </c>
      <c r="I366" t="s">
        <v>398</v>
      </c>
      <c r="J366" t="s">
        <v>67</v>
      </c>
      <c r="K366" t="s">
        <v>399</v>
      </c>
      <c r="L366" t="s">
        <v>29</v>
      </c>
      <c r="M366" t="s">
        <v>2021</v>
      </c>
      <c r="N366" t="s">
        <v>43</v>
      </c>
      <c r="O366" t="s">
        <v>173</v>
      </c>
      <c r="P366" t="s">
        <v>2022</v>
      </c>
      <c r="Q366" s="2">
        <v>186.69</v>
      </c>
      <c r="R366">
        <v>3</v>
      </c>
      <c r="S366">
        <v>0</v>
      </c>
      <c r="T366">
        <v>87.744299999999996</v>
      </c>
    </row>
    <row r="367" spans="1:20" x14ac:dyDescent="0.3">
      <c r="A367" t="s">
        <v>2023</v>
      </c>
      <c r="B367" s="1">
        <v>42811</v>
      </c>
      <c r="C367" s="1">
        <v>42815</v>
      </c>
      <c r="D367" t="s">
        <v>21</v>
      </c>
      <c r="E367" t="s">
        <v>416</v>
      </c>
      <c r="F367" t="s">
        <v>417</v>
      </c>
      <c r="G367" t="s">
        <v>24</v>
      </c>
      <c r="H367" t="s">
        <v>25</v>
      </c>
      <c r="I367" t="s">
        <v>418</v>
      </c>
      <c r="J367" t="s">
        <v>419</v>
      </c>
      <c r="K367" t="s">
        <v>420</v>
      </c>
      <c r="L367" t="s">
        <v>88</v>
      </c>
      <c r="M367" t="s">
        <v>2024</v>
      </c>
      <c r="N367" t="s">
        <v>43</v>
      </c>
      <c r="O367" t="s">
        <v>79</v>
      </c>
      <c r="P367" t="s">
        <v>2025</v>
      </c>
      <c r="Q367" s="2">
        <v>17.456</v>
      </c>
      <c r="R367">
        <v>2</v>
      </c>
      <c r="S367">
        <v>0</v>
      </c>
      <c r="T367">
        <v>5.8914</v>
      </c>
    </row>
    <row r="368" spans="1:20" x14ac:dyDescent="0.3">
      <c r="A368" t="s">
        <v>2026</v>
      </c>
      <c r="B368" s="1">
        <v>42350</v>
      </c>
      <c r="C368" s="1">
        <v>42354</v>
      </c>
      <c r="D368" t="s">
        <v>47</v>
      </c>
      <c r="E368" t="s">
        <v>2027</v>
      </c>
      <c r="F368" t="s">
        <v>2028</v>
      </c>
      <c r="G368" t="s">
        <v>24</v>
      </c>
      <c r="H368" t="s">
        <v>25</v>
      </c>
      <c r="I368" t="s">
        <v>2029</v>
      </c>
      <c r="J368" t="s">
        <v>39</v>
      </c>
      <c r="K368" t="s">
        <v>2030</v>
      </c>
      <c r="L368" t="s">
        <v>41</v>
      </c>
      <c r="M368" t="s">
        <v>2031</v>
      </c>
      <c r="N368" t="s">
        <v>31</v>
      </c>
      <c r="O368" t="s">
        <v>133</v>
      </c>
      <c r="P368" t="s">
        <v>2032</v>
      </c>
      <c r="Q368" s="2">
        <v>348.928</v>
      </c>
      <c r="R368">
        <v>2</v>
      </c>
      <c r="S368">
        <v>0</v>
      </c>
      <c r="T368">
        <v>34.892800000000001</v>
      </c>
    </row>
    <row r="369" spans="1:20" x14ac:dyDescent="0.3">
      <c r="A369" t="s">
        <v>2033</v>
      </c>
      <c r="B369" s="1">
        <v>42181</v>
      </c>
      <c r="C369" s="1">
        <v>42185</v>
      </c>
      <c r="D369" t="s">
        <v>47</v>
      </c>
      <c r="E369" t="s">
        <v>1351</v>
      </c>
      <c r="F369" t="s">
        <v>1352</v>
      </c>
      <c r="G369" t="s">
        <v>24</v>
      </c>
      <c r="H369" t="s">
        <v>25</v>
      </c>
      <c r="I369" t="s">
        <v>253</v>
      </c>
      <c r="J369" t="s">
        <v>179</v>
      </c>
      <c r="K369" t="s">
        <v>254</v>
      </c>
      <c r="L369" t="s">
        <v>88</v>
      </c>
      <c r="M369" t="s">
        <v>2034</v>
      </c>
      <c r="N369" t="s">
        <v>43</v>
      </c>
      <c r="O369" t="s">
        <v>79</v>
      </c>
      <c r="P369" t="s">
        <v>2035</v>
      </c>
      <c r="Q369" s="2">
        <v>143.96</v>
      </c>
      <c r="R369">
        <v>4</v>
      </c>
      <c r="S369">
        <v>0</v>
      </c>
      <c r="T369">
        <v>69.100800000000007</v>
      </c>
    </row>
    <row r="370" spans="1:20" x14ac:dyDescent="0.3">
      <c r="A370" t="s">
        <v>2036</v>
      </c>
      <c r="B370" s="1">
        <v>42510</v>
      </c>
      <c r="C370" s="1">
        <v>42510</v>
      </c>
      <c r="D370" t="s">
        <v>1040</v>
      </c>
      <c r="E370" t="s">
        <v>2037</v>
      </c>
      <c r="F370" t="s">
        <v>2038</v>
      </c>
      <c r="G370" t="s">
        <v>24</v>
      </c>
      <c r="H370" t="s">
        <v>25</v>
      </c>
      <c r="I370" t="s">
        <v>2039</v>
      </c>
      <c r="J370" t="s">
        <v>67</v>
      </c>
      <c r="K370" t="s">
        <v>2040</v>
      </c>
      <c r="L370" t="s">
        <v>29</v>
      </c>
      <c r="M370" t="s">
        <v>2041</v>
      </c>
      <c r="N370" t="s">
        <v>165</v>
      </c>
      <c r="O370" t="s">
        <v>166</v>
      </c>
      <c r="P370" t="s">
        <v>2042</v>
      </c>
      <c r="Q370" s="2">
        <v>1363.96</v>
      </c>
      <c r="R370">
        <v>5</v>
      </c>
      <c r="S370">
        <v>0</v>
      </c>
      <c r="T370">
        <v>85.247500000000002</v>
      </c>
    </row>
    <row r="371" spans="1:20" x14ac:dyDescent="0.3">
      <c r="A371" t="s">
        <v>2043</v>
      </c>
      <c r="B371" s="1">
        <v>41902</v>
      </c>
      <c r="C371" s="1">
        <v>41908</v>
      </c>
      <c r="D371" t="s">
        <v>47</v>
      </c>
      <c r="E371" t="s">
        <v>2044</v>
      </c>
      <c r="F371" t="s">
        <v>2045</v>
      </c>
      <c r="G371" t="s">
        <v>24</v>
      </c>
      <c r="H371" t="s">
        <v>25</v>
      </c>
      <c r="I371" t="s">
        <v>112</v>
      </c>
      <c r="J371" t="s">
        <v>39</v>
      </c>
      <c r="K371" t="s">
        <v>849</v>
      </c>
      <c r="L371" t="s">
        <v>41</v>
      </c>
      <c r="M371" t="s">
        <v>2046</v>
      </c>
      <c r="N371" t="s">
        <v>43</v>
      </c>
      <c r="O371" t="s">
        <v>44</v>
      </c>
      <c r="P371" t="s">
        <v>2047</v>
      </c>
      <c r="Q371" s="2">
        <v>9.9600000000000009</v>
      </c>
      <c r="R371">
        <v>2</v>
      </c>
      <c r="S371">
        <v>0</v>
      </c>
      <c r="T371">
        <v>4.5815999999999999</v>
      </c>
    </row>
    <row r="372" spans="1:20" x14ac:dyDescent="0.3">
      <c r="A372" t="s">
        <v>2048</v>
      </c>
      <c r="B372" s="1">
        <v>42999</v>
      </c>
      <c r="C372" s="1">
        <v>43004</v>
      </c>
      <c r="D372" t="s">
        <v>47</v>
      </c>
      <c r="E372" t="s">
        <v>2049</v>
      </c>
      <c r="F372" t="s">
        <v>2050</v>
      </c>
      <c r="G372" t="s">
        <v>24</v>
      </c>
      <c r="H372" t="s">
        <v>25</v>
      </c>
      <c r="I372" t="s">
        <v>331</v>
      </c>
      <c r="J372" t="s">
        <v>199</v>
      </c>
      <c r="K372" t="s">
        <v>332</v>
      </c>
      <c r="L372" t="s">
        <v>88</v>
      </c>
      <c r="M372" t="s">
        <v>2051</v>
      </c>
      <c r="N372" t="s">
        <v>43</v>
      </c>
      <c r="O372" t="s">
        <v>79</v>
      </c>
      <c r="P372" t="s">
        <v>2052</v>
      </c>
      <c r="Q372" s="2">
        <v>20.16</v>
      </c>
      <c r="R372">
        <v>7</v>
      </c>
      <c r="S372">
        <v>0</v>
      </c>
      <c r="T372">
        <v>9.8783999999999992</v>
      </c>
    </row>
    <row r="373" spans="1:20" x14ac:dyDescent="0.3">
      <c r="A373" t="s">
        <v>2053</v>
      </c>
      <c r="B373" s="1">
        <v>42362</v>
      </c>
      <c r="C373" s="1">
        <v>42364</v>
      </c>
      <c r="D373" t="s">
        <v>159</v>
      </c>
      <c r="E373" t="s">
        <v>762</v>
      </c>
      <c r="F373" t="s">
        <v>763</v>
      </c>
      <c r="G373" t="s">
        <v>37</v>
      </c>
      <c r="H373" t="s">
        <v>25</v>
      </c>
      <c r="I373" t="s">
        <v>764</v>
      </c>
      <c r="J373" t="s">
        <v>39</v>
      </c>
      <c r="K373" t="s">
        <v>765</v>
      </c>
      <c r="L373" t="s">
        <v>41</v>
      </c>
      <c r="M373" t="s">
        <v>2054</v>
      </c>
      <c r="N373" t="s">
        <v>43</v>
      </c>
      <c r="O373" t="s">
        <v>70</v>
      </c>
      <c r="P373" t="s">
        <v>2055</v>
      </c>
      <c r="Q373" s="2">
        <v>132.79</v>
      </c>
      <c r="R373">
        <v>7</v>
      </c>
      <c r="S373">
        <v>0</v>
      </c>
      <c r="T373">
        <v>63.739199999999997</v>
      </c>
    </row>
    <row r="374" spans="1:20" x14ac:dyDescent="0.3">
      <c r="A374" t="s">
        <v>2056</v>
      </c>
      <c r="B374" s="1">
        <v>42335</v>
      </c>
      <c r="C374" s="1">
        <v>42341</v>
      </c>
      <c r="D374" t="s">
        <v>47</v>
      </c>
      <c r="E374" t="s">
        <v>2057</v>
      </c>
      <c r="F374" t="s">
        <v>2058</v>
      </c>
      <c r="G374" t="s">
        <v>24</v>
      </c>
      <c r="H374" t="s">
        <v>25</v>
      </c>
      <c r="I374" t="s">
        <v>2059</v>
      </c>
      <c r="J374" t="s">
        <v>39</v>
      </c>
      <c r="K374" t="s">
        <v>2060</v>
      </c>
      <c r="L374" t="s">
        <v>41</v>
      </c>
      <c r="M374" t="s">
        <v>2061</v>
      </c>
      <c r="N374" t="s">
        <v>31</v>
      </c>
      <c r="O374" t="s">
        <v>133</v>
      </c>
      <c r="P374" t="s">
        <v>2062</v>
      </c>
      <c r="Q374" s="2">
        <v>283.92</v>
      </c>
      <c r="R374">
        <v>5</v>
      </c>
      <c r="S374">
        <v>0</v>
      </c>
      <c r="T374">
        <v>17.745000000000001</v>
      </c>
    </row>
    <row r="375" spans="1:20" x14ac:dyDescent="0.3">
      <c r="A375" t="s">
        <v>2063</v>
      </c>
      <c r="B375" s="1">
        <v>42786</v>
      </c>
      <c r="C375" s="1">
        <v>42789</v>
      </c>
      <c r="D375" t="s">
        <v>159</v>
      </c>
      <c r="E375" t="s">
        <v>2064</v>
      </c>
      <c r="F375" t="s">
        <v>2065</v>
      </c>
      <c r="G375" t="s">
        <v>37</v>
      </c>
      <c r="H375" t="s">
        <v>25</v>
      </c>
      <c r="I375" t="s">
        <v>786</v>
      </c>
      <c r="J375" t="s">
        <v>39</v>
      </c>
      <c r="K375" t="s">
        <v>2066</v>
      </c>
      <c r="L375" t="s">
        <v>41</v>
      </c>
      <c r="M375" t="s">
        <v>2067</v>
      </c>
      <c r="N375" t="s">
        <v>31</v>
      </c>
      <c r="O375" t="s">
        <v>61</v>
      </c>
      <c r="P375" t="s">
        <v>2068</v>
      </c>
      <c r="Q375" s="2">
        <v>22.23</v>
      </c>
      <c r="R375">
        <v>1</v>
      </c>
      <c r="S375">
        <v>0</v>
      </c>
      <c r="T375">
        <v>7.3358999999999996</v>
      </c>
    </row>
    <row r="376" spans="1:20" x14ac:dyDescent="0.3">
      <c r="A376" t="s">
        <v>2069</v>
      </c>
      <c r="B376" s="1">
        <v>42600</v>
      </c>
      <c r="C376" s="1">
        <v>42605</v>
      </c>
      <c r="D376" t="s">
        <v>21</v>
      </c>
      <c r="E376" t="s">
        <v>2064</v>
      </c>
      <c r="F376" t="s">
        <v>2065</v>
      </c>
      <c r="G376" t="s">
        <v>37</v>
      </c>
      <c r="H376" t="s">
        <v>25</v>
      </c>
      <c r="I376" t="s">
        <v>786</v>
      </c>
      <c r="J376" t="s">
        <v>39</v>
      </c>
      <c r="K376" t="s">
        <v>2066</v>
      </c>
      <c r="L376" t="s">
        <v>41</v>
      </c>
      <c r="M376" t="s">
        <v>2070</v>
      </c>
      <c r="N376" t="s">
        <v>43</v>
      </c>
      <c r="O376" t="s">
        <v>90</v>
      </c>
      <c r="P376" t="s">
        <v>2071</v>
      </c>
      <c r="Q376" s="2">
        <v>355.32</v>
      </c>
      <c r="R376">
        <v>9</v>
      </c>
      <c r="S376">
        <v>0</v>
      </c>
      <c r="T376">
        <v>99.489599999999996</v>
      </c>
    </row>
    <row r="377" spans="1:20" x14ac:dyDescent="0.3">
      <c r="A377" t="s">
        <v>2072</v>
      </c>
      <c r="B377" s="1">
        <v>42441</v>
      </c>
      <c r="C377" s="1">
        <v>42446</v>
      </c>
      <c r="D377" t="s">
        <v>47</v>
      </c>
      <c r="E377" t="s">
        <v>2073</v>
      </c>
      <c r="F377" t="s">
        <v>2074</v>
      </c>
      <c r="G377" t="s">
        <v>37</v>
      </c>
      <c r="H377" t="s">
        <v>25</v>
      </c>
      <c r="I377" t="s">
        <v>618</v>
      </c>
      <c r="J377" t="s">
        <v>619</v>
      </c>
      <c r="K377" t="s">
        <v>620</v>
      </c>
      <c r="L377" t="s">
        <v>29</v>
      </c>
      <c r="M377" t="s">
        <v>2075</v>
      </c>
      <c r="N377" t="s">
        <v>43</v>
      </c>
      <c r="O377" t="s">
        <v>70</v>
      </c>
      <c r="P377" t="s">
        <v>2076</v>
      </c>
      <c r="Q377" s="2">
        <v>12.96</v>
      </c>
      <c r="R377">
        <v>2</v>
      </c>
      <c r="S377">
        <v>0</v>
      </c>
      <c r="T377">
        <v>6.2207999999999997</v>
      </c>
    </row>
    <row r="378" spans="1:20" x14ac:dyDescent="0.3">
      <c r="A378" t="s">
        <v>2077</v>
      </c>
      <c r="B378" s="1">
        <v>42847</v>
      </c>
      <c r="C378" s="1">
        <v>42849</v>
      </c>
      <c r="D378" t="s">
        <v>159</v>
      </c>
      <c r="E378" t="s">
        <v>2078</v>
      </c>
      <c r="F378" t="s">
        <v>2079</v>
      </c>
      <c r="G378" t="s">
        <v>24</v>
      </c>
      <c r="H378" t="s">
        <v>25</v>
      </c>
      <c r="I378" t="s">
        <v>112</v>
      </c>
      <c r="J378" t="s">
        <v>39</v>
      </c>
      <c r="K378" t="s">
        <v>309</v>
      </c>
      <c r="L378" t="s">
        <v>41</v>
      </c>
      <c r="M378" t="s">
        <v>2080</v>
      </c>
      <c r="N378" t="s">
        <v>31</v>
      </c>
      <c r="O378" t="s">
        <v>61</v>
      </c>
      <c r="P378" t="s">
        <v>2081</v>
      </c>
      <c r="Q378" s="2">
        <v>18.28</v>
      </c>
      <c r="R378">
        <v>2</v>
      </c>
      <c r="S378">
        <v>0</v>
      </c>
      <c r="T378">
        <v>6.2152000000000003</v>
      </c>
    </row>
    <row r="379" spans="1:20" x14ac:dyDescent="0.3">
      <c r="A379" t="s">
        <v>2082</v>
      </c>
      <c r="B379" s="1">
        <v>41944</v>
      </c>
      <c r="C379" s="1">
        <v>41950</v>
      </c>
      <c r="D379" t="s">
        <v>47</v>
      </c>
      <c r="E379" t="s">
        <v>1075</v>
      </c>
      <c r="F379" t="s">
        <v>1076</v>
      </c>
      <c r="G379" t="s">
        <v>24</v>
      </c>
      <c r="H379" t="s">
        <v>25</v>
      </c>
      <c r="I379" t="s">
        <v>154</v>
      </c>
      <c r="J379" t="s">
        <v>86</v>
      </c>
      <c r="K379" t="s">
        <v>155</v>
      </c>
      <c r="L379" t="s">
        <v>88</v>
      </c>
      <c r="M379" t="s">
        <v>2083</v>
      </c>
      <c r="N379" t="s">
        <v>43</v>
      </c>
      <c r="O379" t="s">
        <v>115</v>
      </c>
      <c r="P379" t="s">
        <v>2084</v>
      </c>
      <c r="Q379" s="2">
        <v>43.176000000000002</v>
      </c>
      <c r="R379">
        <v>3</v>
      </c>
      <c r="S379">
        <v>0</v>
      </c>
      <c r="T379">
        <v>4.3175999999999997</v>
      </c>
    </row>
    <row r="380" spans="1:20" x14ac:dyDescent="0.3">
      <c r="A380" t="s">
        <v>2085</v>
      </c>
      <c r="B380" s="1">
        <v>42038</v>
      </c>
      <c r="C380" s="1">
        <v>42040</v>
      </c>
      <c r="D380" t="s">
        <v>159</v>
      </c>
      <c r="E380" t="s">
        <v>1466</v>
      </c>
      <c r="F380" t="s">
        <v>1467</v>
      </c>
      <c r="G380" t="s">
        <v>24</v>
      </c>
      <c r="H380" t="s">
        <v>25</v>
      </c>
      <c r="I380" t="s">
        <v>1468</v>
      </c>
      <c r="J380" t="s">
        <v>261</v>
      </c>
      <c r="K380" t="s">
        <v>1469</v>
      </c>
      <c r="L380" t="s">
        <v>41</v>
      </c>
      <c r="M380" t="s">
        <v>1214</v>
      </c>
      <c r="N380" t="s">
        <v>31</v>
      </c>
      <c r="O380" t="s">
        <v>61</v>
      </c>
      <c r="P380" t="s">
        <v>1215</v>
      </c>
      <c r="Q380" s="2">
        <v>28.4</v>
      </c>
      <c r="R380">
        <v>2</v>
      </c>
      <c r="S380">
        <v>0</v>
      </c>
      <c r="T380">
        <v>11.076000000000001</v>
      </c>
    </row>
    <row r="381" spans="1:20" x14ac:dyDescent="0.3">
      <c r="A381" t="s">
        <v>2086</v>
      </c>
      <c r="B381" s="1">
        <v>41925</v>
      </c>
      <c r="C381" s="1">
        <v>41927</v>
      </c>
      <c r="D381" t="s">
        <v>159</v>
      </c>
      <c r="E381" t="s">
        <v>1596</v>
      </c>
      <c r="F381" t="s">
        <v>1597</v>
      </c>
      <c r="G381" t="s">
        <v>24</v>
      </c>
      <c r="H381" t="s">
        <v>25</v>
      </c>
      <c r="I381" t="s">
        <v>1598</v>
      </c>
      <c r="J381" t="s">
        <v>356</v>
      </c>
      <c r="K381" t="s">
        <v>1599</v>
      </c>
      <c r="L381" t="s">
        <v>41</v>
      </c>
      <c r="M381" t="s">
        <v>2087</v>
      </c>
      <c r="N381" t="s">
        <v>43</v>
      </c>
      <c r="O381" t="s">
        <v>115</v>
      </c>
      <c r="P381" t="s">
        <v>2088</v>
      </c>
      <c r="Q381" s="2">
        <v>11.52</v>
      </c>
      <c r="R381">
        <v>4</v>
      </c>
      <c r="S381">
        <v>0</v>
      </c>
      <c r="T381">
        <v>3.2256</v>
      </c>
    </row>
    <row r="382" spans="1:20" x14ac:dyDescent="0.3">
      <c r="A382" t="s">
        <v>2089</v>
      </c>
      <c r="B382" s="1">
        <v>42869</v>
      </c>
      <c r="C382" s="1">
        <v>42869</v>
      </c>
      <c r="D382" t="s">
        <v>1040</v>
      </c>
      <c r="E382" t="s">
        <v>2090</v>
      </c>
      <c r="F382" t="s">
        <v>2091</v>
      </c>
      <c r="G382" t="s">
        <v>24</v>
      </c>
      <c r="H382" t="s">
        <v>25</v>
      </c>
      <c r="I382" t="s">
        <v>2092</v>
      </c>
      <c r="J382" t="s">
        <v>39</v>
      </c>
      <c r="K382" t="s">
        <v>2093</v>
      </c>
      <c r="L382" t="s">
        <v>41</v>
      </c>
      <c r="M382" t="s">
        <v>2080</v>
      </c>
      <c r="N382" t="s">
        <v>31</v>
      </c>
      <c r="O382" t="s">
        <v>61</v>
      </c>
      <c r="P382" t="s">
        <v>2081</v>
      </c>
      <c r="Q382" s="2">
        <v>18.28</v>
      </c>
      <c r="R382">
        <v>2</v>
      </c>
      <c r="S382">
        <v>0</v>
      </c>
      <c r="T382">
        <v>6.2152000000000003</v>
      </c>
    </row>
    <row r="383" spans="1:20" x14ac:dyDescent="0.3">
      <c r="A383" t="s">
        <v>2094</v>
      </c>
      <c r="B383" s="1">
        <v>42083</v>
      </c>
      <c r="C383" s="1">
        <v>42086</v>
      </c>
      <c r="D383" t="s">
        <v>159</v>
      </c>
      <c r="E383" t="s">
        <v>2095</v>
      </c>
      <c r="F383" t="s">
        <v>2096</v>
      </c>
      <c r="G383" t="s">
        <v>37</v>
      </c>
      <c r="H383" t="s">
        <v>25</v>
      </c>
      <c r="I383" t="s">
        <v>2097</v>
      </c>
      <c r="J383" t="s">
        <v>96</v>
      </c>
      <c r="K383" t="s">
        <v>2098</v>
      </c>
      <c r="L383" t="s">
        <v>88</v>
      </c>
      <c r="M383" t="s">
        <v>2099</v>
      </c>
      <c r="N383" t="s">
        <v>43</v>
      </c>
      <c r="O383" t="s">
        <v>70</v>
      </c>
      <c r="P383" t="s">
        <v>2100</v>
      </c>
      <c r="Q383" s="2">
        <v>51.84</v>
      </c>
      <c r="R383">
        <v>8</v>
      </c>
      <c r="S383">
        <v>0</v>
      </c>
      <c r="T383">
        <v>24.883199999999999</v>
      </c>
    </row>
    <row r="384" spans="1:20" x14ac:dyDescent="0.3">
      <c r="A384" t="s">
        <v>2101</v>
      </c>
      <c r="B384" s="1">
        <v>42628</v>
      </c>
      <c r="C384" s="1">
        <v>42632</v>
      </c>
      <c r="D384" t="s">
        <v>47</v>
      </c>
      <c r="E384" t="s">
        <v>1422</v>
      </c>
      <c r="F384" t="s">
        <v>1423</v>
      </c>
      <c r="G384" t="s">
        <v>24</v>
      </c>
      <c r="H384" t="s">
        <v>25</v>
      </c>
      <c r="I384" t="s">
        <v>154</v>
      </c>
      <c r="J384" t="s">
        <v>86</v>
      </c>
      <c r="K384" t="s">
        <v>171</v>
      </c>
      <c r="L384" t="s">
        <v>88</v>
      </c>
      <c r="M384" t="s">
        <v>2102</v>
      </c>
      <c r="N384" t="s">
        <v>43</v>
      </c>
      <c r="O384" t="s">
        <v>70</v>
      </c>
      <c r="P384" t="s">
        <v>2103</v>
      </c>
      <c r="Q384" s="2">
        <v>5.3440000000000003</v>
      </c>
      <c r="R384">
        <v>1</v>
      </c>
      <c r="S384">
        <v>0</v>
      </c>
      <c r="T384">
        <v>1.8704000000000001</v>
      </c>
    </row>
    <row r="385" spans="1:20" x14ac:dyDescent="0.3">
      <c r="A385" t="s">
        <v>2104</v>
      </c>
      <c r="B385" s="1">
        <v>41818</v>
      </c>
      <c r="C385" s="1">
        <v>41822</v>
      </c>
      <c r="D385" t="s">
        <v>47</v>
      </c>
      <c r="E385" t="s">
        <v>1540</v>
      </c>
      <c r="F385" t="s">
        <v>1541</v>
      </c>
      <c r="G385" t="s">
        <v>24</v>
      </c>
      <c r="H385" t="s">
        <v>25</v>
      </c>
      <c r="I385" t="s">
        <v>1542</v>
      </c>
      <c r="J385" t="s">
        <v>51</v>
      </c>
      <c r="K385" t="s">
        <v>1543</v>
      </c>
      <c r="L385" t="s">
        <v>29</v>
      </c>
      <c r="M385" t="s">
        <v>2105</v>
      </c>
      <c r="N385" t="s">
        <v>43</v>
      </c>
      <c r="O385" t="s">
        <v>70</v>
      </c>
      <c r="P385" t="s">
        <v>2106</v>
      </c>
      <c r="Q385" s="2">
        <v>41.472000000000001</v>
      </c>
      <c r="R385">
        <v>8</v>
      </c>
      <c r="S385">
        <v>0</v>
      </c>
      <c r="T385">
        <v>14.5152</v>
      </c>
    </row>
    <row r="386" spans="1:20" x14ac:dyDescent="0.3">
      <c r="A386" t="s">
        <v>2107</v>
      </c>
      <c r="B386" s="1">
        <v>42906</v>
      </c>
      <c r="C386" s="1">
        <v>42913</v>
      </c>
      <c r="D386" t="s">
        <v>47</v>
      </c>
      <c r="E386" t="s">
        <v>2108</v>
      </c>
      <c r="F386" t="s">
        <v>2109</v>
      </c>
      <c r="G386" t="s">
        <v>24</v>
      </c>
      <c r="H386" t="s">
        <v>25</v>
      </c>
      <c r="I386" t="s">
        <v>2110</v>
      </c>
      <c r="J386" t="s">
        <v>666</v>
      </c>
      <c r="K386" t="s">
        <v>2111</v>
      </c>
      <c r="L386" t="s">
        <v>131</v>
      </c>
      <c r="M386" t="s">
        <v>2112</v>
      </c>
      <c r="N386" t="s">
        <v>165</v>
      </c>
      <c r="O386" t="s">
        <v>202</v>
      </c>
      <c r="P386" t="s">
        <v>2113</v>
      </c>
      <c r="Q386" s="2">
        <v>239.97</v>
      </c>
      <c r="R386">
        <v>3</v>
      </c>
      <c r="S386">
        <v>0</v>
      </c>
      <c r="T386">
        <v>71.991</v>
      </c>
    </row>
    <row r="387" spans="1:20" x14ac:dyDescent="0.3">
      <c r="A387" t="s">
        <v>2114</v>
      </c>
      <c r="B387" s="1">
        <v>41768</v>
      </c>
      <c r="C387" s="1">
        <v>41774</v>
      </c>
      <c r="D387" t="s">
        <v>47</v>
      </c>
      <c r="E387" t="s">
        <v>2115</v>
      </c>
      <c r="F387" t="s">
        <v>2116</v>
      </c>
      <c r="G387" t="s">
        <v>24</v>
      </c>
      <c r="H387" t="s">
        <v>25</v>
      </c>
      <c r="I387" t="s">
        <v>112</v>
      </c>
      <c r="J387" t="s">
        <v>39</v>
      </c>
      <c r="K387" t="s">
        <v>849</v>
      </c>
      <c r="L387" t="s">
        <v>41</v>
      </c>
      <c r="M387" t="s">
        <v>2117</v>
      </c>
      <c r="N387" t="s">
        <v>165</v>
      </c>
      <c r="O387" t="s">
        <v>202</v>
      </c>
      <c r="P387" t="s">
        <v>2118</v>
      </c>
      <c r="Q387" s="2">
        <v>67.8</v>
      </c>
      <c r="R387">
        <v>4</v>
      </c>
      <c r="S387">
        <v>0</v>
      </c>
      <c r="T387">
        <v>4.0679999999999996</v>
      </c>
    </row>
    <row r="388" spans="1:20" x14ac:dyDescent="0.3">
      <c r="A388" t="s">
        <v>2119</v>
      </c>
      <c r="B388" s="1">
        <v>42968</v>
      </c>
      <c r="C388" s="1">
        <v>42975</v>
      </c>
      <c r="D388" t="s">
        <v>47</v>
      </c>
      <c r="E388" t="s">
        <v>1518</v>
      </c>
      <c r="F388" t="s">
        <v>1519</v>
      </c>
      <c r="G388" t="s">
        <v>24</v>
      </c>
      <c r="H388" t="s">
        <v>25</v>
      </c>
      <c r="I388" t="s">
        <v>154</v>
      </c>
      <c r="J388" t="s">
        <v>86</v>
      </c>
      <c r="K388" t="s">
        <v>1253</v>
      </c>
      <c r="L388" t="s">
        <v>88</v>
      </c>
      <c r="M388" t="s">
        <v>2120</v>
      </c>
      <c r="N388" t="s">
        <v>43</v>
      </c>
      <c r="O388" t="s">
        <v>235</v>
      </c>
      <c r="P388" t="s">
        <v>2121</v>
      </c>
      <c r="Q388" s="2">
        <v>35</v>
      </c>
      <c r="R388">
        <v>7</v>
      </c>
      <c r="S388">
        <v>0</v>
      </c>
      <c r="T388">
        <v>16.8</v>
      </c>
    </row>
    <row r="389" spans="1:20" x14ac:dyDescent="0.3">
      <c r="A389" t="s">
        <v>2122</v>
      </c>
      <c r="B389" s="1">
        <v>42902</v>
      </c>
      <c r="C389" s="1">
        <v>42907</v>
      </c>
      <c r="D389" t="s">
        <v>21</v>
      </c>
      <c r="E389" t="s">
        <v>283</v>
      </c>
      <c r="F389" t="s">
        <v>284</v>
      </c>
      <c r="G389" t="s">
        <v>24</v>
      </c>
      <c r="H389" t="s">
        <v>25</v>
      </c>
      <c r="I389" t="s">
        <v>285</v>
      </c>
      <c r="J389" t="s">
        <v>286</v>
      </c>
      <c r="K389" t="s">
        <v>287</v>
      </c>
      <c r="L389" t="s">
        <v>29</v>
      </c>
      <c r="M389" t="s">
        <v>2123</v>
      </c>
      <c r="N389" t="s">
        <v>31</v>
      </c>
      <c r="O389" t="s">
        <v>133</v>
      </c>
      <c r="P389" t="s">
        <v>2124</v>
      </c>
      <c r="Q389" s="2">
        <v>301.95999999999998</v>
      </c>
      <c r="R389">
        <v>2</v>
      </c>
      <c r="S389">
        <v>0</v>
      </c>
      <c r="T389">
        <v>90.587999999999994</v>
      </c>
    </row>
    <row r="390" spans="1:20" x14ac:dyDescent="0.3">
      <c r="A390" t="s">
        <v>2125</v>
      </c>
      <c r="B390" s="1">
        <v>42574</v>
      </c>
      <c r="C390" s="1">
        <v>42578</v>
      </c>
      <c r="D390" t="s">
        <v>47</v>
      </c>
      <c r="E390" t="s">
        <v>591</v>
      </c>
      <c r="F390" t="s">
        <v>592</v>
      </c>
      <c r="G390" t="s">
        <v>37</v>
      </c>
      <c r="H390" t="s">
        <v>25</v>
      </c>
      <c r="I390" t="s">
        <v>253</v>
      </c>
      <c r="J390" t="s">
        <v>179</v>
      </c>
      <c r="K390" t="s">
        <v>322</v>
      </c>
      <c r="L390" t="s">
        <v>88</v>
      </c>
      <c r="M390" t="s">
        <v>2126</v>
      </c>
      <c r="N390" t="s">
        <v>43</v>
      </c>
      <c r="O390" t="s">
        <v>115</v>
      </c>
      <c r="P390" t="s">
        <v>2127</v>
      </c>
      <c r="Q390" s="2">
        <v>35.216000000000001</v>
      </c>
      <c r="R390">
        <v>2</v>
      </c>
      <c r="S390">
        <v>0</v>
      </c>
      <c r="T390">
        <v>2.6412</v>
      </c>
    </row>
    <row r="391" spans="1:20" x14ac:dyDescent="0.3">
      <c r="A391" t="s">
        <v>2128</v>
      </c>
      <c r="B391" s="1">
        <v>41890</v>
      </c>
      <c r="C391" s="1">
        <v>41895</v>
      </c>
      <c r="D391" t="s">
        <v>21</v>
      </c>
      <c r="E391" t="s">
        <v>1984</v>
      </c>
      <c r="F391" t="s">
        <v>1985</v>
      </c>
      <c r="G391" t="s">
        <v>24</v>
      </c>
      <c r="H391" t="s">
        <v>25</v>
      </c>
      <c r="I391" t="s">
        <v>426</v>
      </c>
      <c r="J391" t="s">
        <v>427</v>
      </c>
      <c r="K391" t="s">
        <v>428</v>
      </c>
      <c r="L391" t="s">
        <v>131</v>
      </c>
      <c r="M391" t="s">
        <v>2129</v>
      </c>
      <c r="N391" t="s">
        <v>43</v>
      </c>
      <c r="O391" t="s">
        <v>79</v>
      </c>
      <c r="P391" t="s">
        <v>2130</v>
      </c>
      <c r="Q391" s="2">
        <v>51.183999999999997</v>
      </c>
      <c r="R391">
        <v>4</v>
      </c>
      <c r="S391">
        <v>0</v>
      </c>
      <c r="T391">
        <v>-79.3352</v>
      </c>
    </row>
    <row r="392" spans="1:20" x14ac:dyDescent="0.3">
      <c r="A392" t="s">
        <v>2131</v>
      </c>
      <c r="B392" s="1">
        <v>43043</v>
      </c>
      <c r="C392" s="1">
        <v>43050</v>
      </c>
      <c r="D392" t="s">
        <v>47</v>
      </c>
      <c r="E392" t="s">
        <v>2132</v>
      </c>
      <c r="F392" t="s">
        <v>2133</v>
      </c>
      <c r="G392" t="s">
        <v>84</v>
      </c>
      <c r="H392" t="s">
        <v>25</v>
      </c>
      <c r="I392" t="s">
        <v>749</v>
      </c>
      <c r="J392" t="s">
        <v>286</v>
      </c>
      <c r="K392" t="s">
        <v>750</v>
      </c>
      <c r="L392" t="s">
        <v>29</v>
      </c>
      <c r="M392" t="s">
        <v>2134</v>
      </c>
      <c r="N392" t="s">
        <v>43</v>
      </c>
      <c r="O392" t="s">
        <v>70</v>
      </c>
      <c r="P392" t="s">
        <v>2135</v>
      </c>
      <c r="Q392" s="2">
        <v>9.6639999999999997</v>
      </c>
      <c r="R392">
        <v>2</v>
      </c>
      <c r="S392">
        <v>0</v>
      </c>
      <c r="T392">
        <v>3.2616000000000001</v>
      </c>
    </row>
    <row r="393" spans="1:20" x14ac:dyDescent="0.3">
      <c r="A393" t="s">
        <v>2136</v>
      </c>
      <c r="B393" s="1">
        <v>42436</v>
      </c>
      <c r="C393" s="1">
        <v>42441</v>
      </c>
      <c r="D393" t="s">
        <v>47</v>
      </c>
      <c r="E393" t="s">
        <v>1276</v>
      </c>
      <c r="F393" t="s">
        <v>1277</v>
      </c>
      <c r="G393" t="s">
        <v>37</v>
      </c>
      <c r="H393" t="s">
        <v>25</v>
      </c>
      <c r="I393" t="s">
        <v>679</v>
      </c>
      <c r="J393" t="s">
        <v>427</v>
      </c>
      <c r="K393" t="s">
        <v>680</v>
      </c>
      <c r="L393" t="s">
        <v>131</v>
      </c>
      <c r="M393" t="s">
        <v>2137</v>
      </c>
      <c r="N393" t="s">
        <v>165</v>
      </c>
      <c r="O393" t="s">
        <v>166</v>
      </c>
      <c r="P393" t="s">
        <v>2138</v>
      </c>
      <c r="Q393" s="2">
        <v>21.071999999999999</v>
      </c>
      <c r="R393">
        <v>3</v>
      </c>
      <c r="S393">
        <v>0</v>
      </c>
      <c r="T393">
        <v>1.5804</v>
      </c>
    </row>
    <row r="394" spans="1:20" x14ac:dyDescent="0.3">
      <c r="A394" t="s">
        <v>2139</v>
      </c>
      <c r="B394" s="1">
        <v>42328</v>
      </c>
      <c r="C394" s="1">
        <v>42333</v>
      </c>
      <c r="D394" t="s">
        <v>47</v>
      </c>
      <c r="E394" t="s">
        <v>2140</v>
      </c>
      <c r="F394" t="s">
        <v>2141</v>
      </c>
      <c r="G394" t="s">
        <v>37</v>
      </c>
      <c r="H394" t="s">
        <v>25</v>
      </c>
      <c r="I394" t="s">
        <v>231</v>
      </c>
      <c r="J394" t="s">
        <v>232</v>
      </c>
      <c r="K394" t="s">
        <v>412</v>
      </c>
      <c r="L394" t="s">
        <v>131</v>
      </c>
      <c r="M394" t="s">
        <v>2142</v>
      </c>
      <c r="N394" t="s">
        <v>43</v>
      </c>
      <c r="O394" t="s">
        <v>115</v>
      </c>
      <c r="P394" t="s">
        <v>2143</v>
      </c>
      <c r="Q394" s="2">
        <v>60.45</v>
      </c>
      <c r="R394">
        <v>3</v>
      </c>
      <c r="S394">
        <v>0</v>
      </c>
      <c r="T394">
        <v>16.3215</v>
      </c>
    </row>
    <row r="395" spans="1:20" x14ac:dyDescent="0.3">
      <c r="A395" t="s">
        <v>2144</v>
      </c>
      <c r="B395" s="1">
        <v>42681</v>
      </c>
      <c r="C395" s="1">
        <v>42683</v>
      </c>
      <c r="D395" t="s">
        <v>159</v>
      </c>
      <c r="E395" t="s">
        <v>2145</v>
      </c>
      <c r="F395" t="s">
        <v>2146</v>
      </c>
      <c r="G395" t="s">
        <v>37</v>
      </c>
      <c r="H395" t="s">
        <v>25</v>
      </c>
      <c r="I395" t="s">
        <v>38</v>
      </c>
      <c r="J395" t="s">
        <v>39</v>
      </c>
      <c r="K395" t="s">
        <v>40</v>
      </c>
      <c r="L395" t="s">
        <v>41</v>
      </c>
      <c r="M395" t="s">
        <v>2147</v>
      </c>
      <c r="N395" t="s">
        <v>43</v>
      </c>
      <c r="O395" t="s">
        <v>79</v>
      </c>
      <c r="P395" t="s">
        <v>2148</v>
      </c>
      <c r="Q395" s="2">
        <v>37.44</v>
      </c>
      <c r="R395">
        <v>4</v>
      </c>
      <c r="S395">
        <v>0</v>
      </c>
      <c r="T395">
        <v>11.7</v>
      </c>
    </row>
    <row r="396" spans="1:20" x14ac:dyDescent="0.3">
      <c r="A396" t="s">
        <v>2149</v>
      </c>
      <c r="B396" s="1">
        <v>42290</v>
      </c>
      <c r="C396" s="1">
        <v>42294</v>
      </c>
      <c r="D396" t="s">
        <v>47</v>
      </c>
      <c r="E396" t="s">
        <v>2150</v>
      </c>
      <c r="F396" t="s">
        <v>2151</v>
      </c>
      <c r="G396" t="s">
        <v>24</v>
      </c>
      <c r="H396" t="s">
        <v>25</v>
      </c>
      <c r="I396" t="s">
        <v>2152</v>
      </c>
      <c r="J396" t="s">
        <v>27</v>
      </c>
      <c r="K396" t="s">
        <v>2153</v>
      </c>
      <c r="L396" t="s">
        <v>29</v>
      </c>
      <c r="M396" t="s">
        <v>2154</v>
      </c>
      <c r="N396" t="s">
        <v>165</v>
      </c>
      <c r="O396" t="s">
        <v>166</v>
      </c>
      <c r="P396" t="s">
        <v>2155</v>
      </c>
      <c r="Q396" s="2">
        <v>83.72</v>
      </c>
      <c r="R396">
        <v>7</v>
      </c>
      <c r="S396">
        <v>0</v>
      </c>
      <c r="T396">
        <v>23.441600000000001</v>
      </c>
    </row>
    <row r="397" spans="1:20" x14ac:dyDescent="0.3">
      <c r="A397" t="s">
        <v>2156</v>
      </c>
      <c r="B397" s="1">
        <v>42736</v>
      </c>
      <c r="C397" s="1">
        <v>42741</v>
      </c>
      <c r="D397" t="s">
        <v>47</v>
      </c>
      <c r="E397" t="s">
        <v>2157</v>
      </c>
      <c r="F397" t="s">
        <v>2158</v>
      </c>
      <c r="G397" t="s">
        <v>24</v>
      </c>
      <c r="H397" t="s">
        <v>25</v>
      </c>
      <c r="I397" t="s">
        <v>2159</v>
      </c>
      <c r="J397" t="s">
        <v>427</v>
      </c>
      <c r="K397" t="s">
        <v>2160</v>
      </c>
      <c r="L397" t="s">
        <v>131</v>
      </c>
      <c r="M397" t="s">
        <v>2161</v>
      </c>
      <c r="N397" t="s">
        <v>31</v>
      </c>
      <c r="O397" t="s">
        <v>61</v>
      </c>
      <c r="P397" t="s">
        <v>2162</v>
      </c>
      <c r="Q397" s="2">
        <v>48.896000000000001</v>
      </c>
      <c r="R397">
        <v>4</v>
      </c>
      <c r="S397">
        <v>0</v>
      </c>
      <c r="T397">
        <v>8.5568000000000008</v>
      </c>
    </row>
    <row r="398" spans="1:20" x14ac:dyDescent="0.3">
      <c r="A398" t="s">
        <v>2163</v>
      </c>
      <c r="B398" s="1">
        <v>41677</v>
      </c>
      <c r="C398" s="1">
        <v>41682</v>
      </c>
      <c r="D398" t="s">
        <v>47</v>
      </c>
      <c r="E398" t="s">
        <v>2164</v>
      </c>
      <c r="F398" t="s">
        <v>2165</v>
      </c>
      <c r="G398" t="s">
        <v>37</v>
      </c>
      <c r="H398" t="s">
        <v>25</v>
      </c>
      <c r="I398" t="s">
        <v>2166</v>
      </c>
      <c r="J398" t="s">
        <v>666</v>
      </c>
      <c r="K398" t="s">
        <v>2167</v>
      </c>
      <c r="L398" t="s">
        <v>131</v>
      </c>
      <c r="M398" t="s">
        <v>2168</v>
      </c>
      <c r="N398" t="s">
        <v>165</v>
      </c>
      <c r="O398" t="s">
        <v>202</v>
      </c>
      <c r="P398" t="s">
        <v>2169</v>
      </c>
      <c r="Q398" s="2">
        <v>115.36</v>
      </c>
      <c r="R398">
        <v>7</v>
      </c>
      <c r="S398">
        <v>0</v>
      </c>
      <c r="T398">
        <v>49.604799999999997</v>
      </c>
    </row>
    <row r="399" spans="1:20" x14ac:dyDescent="0.3">
      <c r="A399" t="s">
        <v>2170</v>
      </c>
      <c r="B399" s="1">
        <v>42541</v>
      </c>
      <c r="C399" s="1">
        <v>42546</v>
      </c>
      <c r="D399" t="s">
        <v>21</v>
      </c>
      <c r="E399" t="s">
        <v>2171</v>
      </c>
      <c r="F399" t="s">
        <v>2172</v>
      </c>
      <c r="G399" t="s">
        <v>37</v>
      </c>
      <c r="H399" t="s">
        <v>25</v>
      </c>
      <c r="I399" t="s">
        <v>2173</v>
      </c>
      <c r="J399" t="s">
        <v>39</v>
      </c>
      <c r="K399" t="s">
        <v>2174</v>
      </c>
      <c r="L399" t="s">
        <v>41</v>
      </c>
      <c r="M399" t="s">
        <v>2175</v>
      </c>
      <c r="N399" t="s">
        <v>43</v>
      </c>
      <c r="O399" t="s">
        <v>115</v>
      </c>
      <c r="P399" t="s">
        <v>2176</v>
      </c>
      <c r="Q399" s="2">
        <v>5.16</v>
      </c>
      <c r="R399">
        <v>2</v>
      </c>
      <c r="S399">
        <v>0</v>
      </c>
      <c r="T399">
        <v>1.3415999999999999</v>
      </c>
    </row>
    <row r="400" spans="1:20" x14ac:dyDescent="0.3">
      <c r="A400" t="s">
        <v>2177</v>
      </c>
      <c r="B400" s="1">
        <v>42518</v>
      </c>
      <c r="C400" s="1">
        <v>42525</v>
      </c>
      <c r="D400" t="s">
        <v>47</v>
      </c>
      <c r="E400" t="s">
        <v>747</v>
      </c>
      <c r="F400" t="s">
        <v>748</v>
      </c>
      <c r="G400" t="s">
        <v>24</v>
      </c>
      <c r="H400" t="s">
        <v>25</v>
      </c>
      <c r="I400" t="s">
        <v>749</v>
      </c>
      <c r="J400" t="s">
        <v>286</v>
      </c>
      <c r="K400" t="s">
        <v>750</v>
      </c>
      <c r="L400" t="s">
        <v>29</v>
      </c>
      <c r="M400" t="s">
        <v>949</v>
      </c>
      <c r="N400" t="s">
        <v>43</v>
      </c>
      <c r="O400" t="s">
        <v>115</v>
      </c>
      <c r="P400" t="s">
        <v>950</v>
      </c>
      <c r="Q400" s="2">
        <v>185.88</v>
      </c>
      <c r="R400">
        <v>6</v>
      </c>
      <c r="S400">
        <v>0</v>
      </c>
      <c r="T400">
        <v>50.187600000000003</v>
      </c>
    </row>
    <row r="401" spans="1:20" x14ac:dyDescent="0.3">
      <c r="A401" t="s">
        <v>2178</v>
      </c>
      <c r="B401" s="1">
        <v>42419</v>
      </c>
      <c r="C401" s="1">
        <v>42424</v>
      </c>
      <c r="D401" t="s">
        <v>47</v>
      </c>
      <c r="E401" t="s">
        <v>1518</v>
      </c>
      <c r="F401" t="s">
        <v>1519</v>
      </c>
      <c r="G401" t="s">
        <v>24</v>
      </c>
      <c r="H401" t="s">
        <v>25</v>
      </c>
      <c r="I401" t="s">
        <v>154</v>
      </c>
      <c r="J401" t="s">
        <v>86</v>
      </c>
      <c r="K401" t="s">
        <v>1253</v>
      </c>
      <c r="L401" t="s">
        <v>88</v>
      </c>
      <c r="M401" t="s">
        <v>2067</v>
      </c>
      <c r="N401" t="s">
        <v>31</v>
      </c>
      <c r="O401" t="s">
        <v>61</v>
      </c>
      <c r="P401" t="s">
        <v>2068</v>
      </c>
      <c r="Q401" s="2">
        <v>44.46</v>
      </c>
      <c r="R401">
        <v>2</v>
      </c>
      <c r="S401">
        <v>0</v>
      </c>
      <c r="T401">
        <v>14.671799999999999</v>
      </c>
    </row>
    <row r="402" spans="1:20" x14ac:dyDescent="0.3">
      <c r="A402" t="s">
        <v>2179</v>
      </c>
      <c r="B402" s="1">
        <v>41854</v>
      </c>
      <c r="C402" s="1">
        <v>41859</v>
      </c>
      <c r="D402" t="s">
        <v>47</v>
      </c>
      <c r="E402" t="s">
        <v>2180</v>
      </c>
      <c r="F402" t="s">
        <v>2181</v>
      </c>
      <c r="G402" t="s">
        <v>24</v>
      </c>
      <c r="H402" t="s">
        <v>25</v>
      </c>
      <c r="I402" t="s">
        <v>231</v>
      </c>
      <c r="J402" t="s">
        <v>232</v>
      </c>
      <c r="K402" t="s">
        <v>412</v>
      </c>
      <c r="L402" t="s">
        <v>131</v>
      </c>
      <c r="M402" t="s">
        <v>2182</v>
      </c>
      <c r="N402" t="s">
        <v>43</v>
      </c>
      <c r="O402" t="s">
        <v>70</v>
      </c>
      <c r="P402" t="s">
        <v>2183</v>
      </c>
      <c r="Q402" s="2">
        <v>39.96</v>
      </c>
      <c r="R402">
        <v>2</v>
      </c>
      <c r="S402">
        <v>0</v>
      </c>
      <c r="T402">
        <v>18.781199999999998</v>
      </c>
    </row>
    <row r="403" spans="1:20" x14ac:dyDescent="0.3">
      <c r="A403" t="s">
        <v>2184</v>
      </c>
      <c r="B403" s="1">
        <v>42835</v>
      </c>
      <c r="C403" s="1">
        <v>42840</v>
      </c>
      <c r="D403" t="s">
        <v>47</v>
      </c>
      <c r="E403" t="s">
        <v>2185</v>
      </c>
      <c r="F403" t="s">
        <v>2186</v>
      </c>
      <c r="G403" t="s">
        <v>84</v>
      </c>
      <c r="H403" t="s">
        <v>25</v>
      </c>
      <c r="I403" t="s">
        <v>2187</v>
      </c>
      <c r="J403" t="s">
        <v>666</v>
      </c>
      <c r="K403" t="s">
        <v>2188</v>
      </c>
      <c r="L403" t="s">
        <v>131</v>
      </c>
      <c r="M403" t="s">
        <v>788</v>
      </c>
      <c r="N403" t="s">
        <v>43</v>
      </c>
      <c r="O403" t="s">
        <v>70</v>
      </c>
      <c r="P403" t="s">
        <v>789</v>
      </c>
      <c r="Q403" s="2">
        <v>7.61</v>
      </c>
      <c r="R403">
        <v>1</v>
      </c>
      <c r="S403">
        <v>0</v>
      </c>
      <c r="T403">
        <v>3.5767000000000002</v>
      </c>
    </row>
    <row r="404" spans="1:20" x14ac:dyDescent="0.3">
      <c r="A404" t="s">
        <v>2189</v>
      </c>
      <c r="B404" s="1">
        <v>41799</v>
      </c>
      <c r="C404" s="1">
        <v>41806</v>
      </c>
      <c r="D404" t="s">
        <v>47</v>
      </c>
      <c r="E404" t="s">
        <v>2190</v>
      </c>
      <c r="F404" t="s">
        <v>2191</v>
      </c>
      <c r="G404" t="s">
        <v>24</v>
      </c>
      <c r="H404" t="s">
        <v>25</v>
      </c>
      <c r="I404" t="s">
        <v>112</v>
      </c>
      <c r="J404" t="s">
        <v>39</v>
      </c>
      <c r="K404" t="s">
        <v>309</v>
      </c>
      <c r="L404" t="s">
        <v>41</v>
      </c>
      <c r="M404" t="s">
        <v>2192</v>
      </c>
      <c r="N404" t="s">
        <v>43</v>
      </c>
      <c r="O404" t="s">
        <v>1145</v>
      </c>
      <c r="P404" t="s">
        <v>2193</v>
      </c>
      <c r="Q404" s="2">
        <v>7.36</v>
      </c>
      <c r="R404">
        <v>2</v>
      </c>
      <c r="S404">
        <v>0</v>
      </c>
      <c r="T404">
        <v>0.1472</v>
      </c>
    </row>
    <row r="405" spans="1:20" x14ac:dyDescent="0.3">
      <c r="A405" t="s">
        <v>2194</v>
      </c>
      <c r="B405" s="1">
        <v>42374</v>
      </c>
      <c r="C405" s="1">
        <v>42376</v>
      </c>
      <c r="D405" t="s">
        <v>21</v>
      </c>
      <c r="E405" t="s">
        <v>1994</v>
      </c>
      <c r="F405" t="s">
        <v>1995</v>
      </c>
      <c r="G405" t="s">
        <v>37</v>
      </c>
      <c r="H405" t="s">
        <v>25</v>
      </c>
      <c r="I405" t="s">
        <v>941</v>
      </c>
      <c r="J405" t="s">
        <v>51</v>
      </c>
      <c r="K405" t="s">
        <v>942</v>
      </c>
      <c r="L405" t="s">
        <v>29</v>
      </c>
      <c r="M405" t="s">
        <v>2195</v>
      </c>
      <c r="N405" t="s">
        <v>165</v>
      </c>
      <c r="O405" t="s">
        <v>202</v>
      </c>
      <c r="P405" t="s">
        <v>2196</v>
      </c>
      <c r="Q405" s="2">
        <v>191.47200000000001</v>
      </c>
      <c r="R405">
        <v>6</v>
      </c>
      <c r="S405">
        <v>0</v>
      </c>
      <c r="T405">
        <v>40.687800000000003</v>
      </c>
    </row>
    <row r="406" spans="1:20" x14ac:dyDescent="0.3">
      <c r="A406" t="s">
        <v>2197</v>
      </c>
      <c r="B406" s="1">
        <v>41649</v>
      </c>
      <c r="C406" s="1">
        <v>41654</v>
      </c>
      <c r="D406" t="s">
        <v>47</v>
      </c>
      <c r="E406" t="s">
        <v>2198</v>
      </c>
      <c r="F406" t="s">
        <v>2199</v>
      </c>
      <c r="G406" t="s">
        <v>37</v>
      </c>
      <c r="H406" t="s">
        <v>25</v>
      </c>
      <c r="I406" t="s">
        <v>268</v>
      </c>
      <c r="J406" t="s">
        <v>269</v>
      </c>
      <c r="K406" t="s">
        <v>270</v>
      </c>
      <c r="L406" t="s">
        <v>29</v>
      </c>
      <c r="M406" t="s">
        <v>2200</v>
      </c>
      <c r="N406" t="s">
        <v>43</v>
      </c>
      <c r="O406" t="s">
        <v>44</v>
      </c>
      <c r="P406" t="s">
        <v>2201</v>
      </c>
      <c r="Q406" s="2">
        <v>2.89</v>
      </c>
      <c r="R406">
        <v>1</v>
      </c>
      <c r="S406">
        <v>0</v>
      </c>
      <c r="T406">
        <v>1.3583000000000001</v>
      </c>
    </row>
    <row r="407" spans="1:20" x14ac:dyDescent="0.3">
      <c r="A407" t="s">
        <v>2202</v>
      </c>
      <c r="B407" s="1">
        <v>42642</v>
      </c>
      <c r="C407" s="1">
        <v>42645</v>
      </c>
      <c r="D407" t="s">
        <v>159</v>
      </c>
      <c r="E407" t="s">
        <v>2203</v>
      </c>
      <c r="F407" t="s">
        <v>2204</v>
      </c>
      <c r="G407" t="s">
        <v>37</v>
      </c>
      <c r="H407" t="s">
        <v>25</v>
      </c>
      <c r="I407" t="s">
        <v>128</v>
      </c>
      <c r="J407" t="s">
        <v>129</v>
      </c>
      <c r="K407" t="s">
        <v>130</v>
      </c>
      <c r="L407" t="s">
        <v>131</v>
      </c>
      <c r="M407" t="s">
        <v>2205</v>
      </c>
      <c r="N407" t="s">
        <v>43</v>
      </c>
      <c r="O407" t="s">
        <v>44</v>
      </c>
      <c r="P407" t="s">
        <v>2206</v>
      </c>
      <c r="Q407" s="2">
        <v>15.936</v>
      </c>
      <c r="R407">
        <v>4</v>
      </c>
      <c r="S407">
        <v>0</v>
      </c>
      <c r="T407">
        <v>5.1791999999999998</v>
      </c>
    </row>
    <row r="408" spans="1:20" x14ac:dyDescent="0.3">
      <c r="A408" t="s">
        <v>2207</v>
      </c>
      <c r="B408" s="1">
        <v>41735</v>
      </c>
      <c r="C408" s="1">
        <v>41739</v>
      </c>
      <c r="D408" t="s">
        <v>47</v>
      </c>
      <c r="E408" t="s">
        <v>2208</v>
      </c>
      <c r="F408" t="s">
        <v>2209</v>
      </c>
      <c r="G408" t="s">
        <v>37</v>
      </c>
      <c r="H408" t="s">
        <v>25</v>
      </c>
      <c r="I408" t="s">
        <v>2029</v>
      </c>
      <c r="J408" t="s">
        <v>129</v>
      </c>
      <c r="K408" t="s">
        <v>2210</v>
      </c>
      <c r="L408" t="s">
        <v>131</v>
      </c>
      <c r="M408" t="s">
        <v>2211</v>
      </c>
      <c r="N408" t="s">
        <v>43</v>
      </c>
      <c r="O408" t="s">
        <v>79</v>
      </c>
      <c r="P408" t="s">
        <v>2212</v>
      </c>
      <c r="Q408" s="2">
        <v>44.91</v>
      </c>
      <c r="R408">
        <v>6</v>
      </c>
      <c r="S408">
        <v>0</v>
      </c>
      <c r="T408">
        <v>-35.927999999999997</v>
      </c>
    </row>
    <row r="409" spans="1:20" x14ac:dyDescent="0.3">
      <c r="A409" t="s">
        <v>2213</v>
      </c>
      <c r="B409" s="1">
        <v>42616</v>
      </c>
      <c r="C409" s="1">
        <v>42618</v>
      </c>
      <c r="D409" t="s">
        <v>159</v>
      </c>
      <c r="E409" t="s">
        <v>2214</v>
      </c>
      <c r="F409" t="s">
        <v>2215</v>
      </c>
      <c r="G409" t="s">
        <v>84</v>
      </c>
      <c r="H409" t="s">
        <v>25</v>
      </c>
      <c r="I409" t="s">
        <v>128</v>
      </c>
      <c r="J409" t="s">
        <v>129</v>
      </c>
      <c r="K409" t="s">
        <v>948</v>
      </c>
      <c r="L409" t="s">
        <v>131</v>
      </c>
      <c r="M409" t="s">
        <v>2216</v>
      </c>
      <c r="N409" t="s">
        <v>43</v>
      </c>
      <c r="O409" t="s">
        <v>79</v>
      </c>
      <c r="P409" t="s">
        <v>2217</v>
      </c>
      <c r="Q409" s="2">
        <v>1141.47</v>
      </c>
      <c r="R409">
        <v>5</v>
      </c>
      <c r="S409">
        <v>0</v>
      </c>
      <c r="T409">
        <v>-760.98</v>
      </c>
    </row>
    <row r="410" spans="1:20" x14ac:dyDescent="0.3">
      <c r="A410" t="s">
        <v>2218</v>
      </c>
      <c r="B410" s="1">
        <v>42296</v>
      </c>
      <c r="C410" s="1">
        <v>42297</v>
      </c>
      <c r="D410" t="s">
        <v>159</v>
      </c>
      <c r="E410" t="s">
        <v>147</v>
      </c>
      <c r="F410" t="s">
        <v>148</v>
      </c>
      <c r="G410" t="s">
        <v>24</v>
      </c>
      <c r="H410" t="s">
        <v>25</v>
      </c>
      <c r="I410" t="s">
        <v>128</v>
      </c>
      <c r="J410" t="s">
        <v>129</v>
      </c>
      <c r="K410" t="s">
        <v>130</v>
      </c>
      <c r="L410" t="s">
        <v>131</v>
      </c>
      <c r="M410" t="s">
        <v>2219</v>
      </c>
      <c r="N410" t="s">
        <v>43</v>
      </c>
      <c r="O410" t="s">
        <v>70</v>
      </c>
      <c r="P410" t="s">
        <v>2220</v>
      </c>
      <c r="Q410" s="2">
        <v>34.44</v>
      </c>
      <c r="R410">
        <v>3</v>
      </c>
      <c r="S410">
        <v>0</v>
      </c>
      <c r="T410">
        <v>17.22</v>
      </c>
    </row>
    <row r="411" spans="1:20" x14ac:dyDescent="0.3">
      <c r="A411" t="s">
        <v>2221</v>
      </c>
      <c r="B411" s="1">
        <v>41983</v>
      </c>
      <c r="C411" s="1">
        <v>41988</v>
      </c>
      <c r="D411" t="s">
        <v>47</v>
      </c>
      <c r="E411" t="s">
        <v>2222</v>
      </c>
      <c r="F411" t="s">
        <v>2223</v>
      </c>
      <c r="G411" t="s">
        <v>24</v>
      </c>
      <c r="H411" t="s">
        <v>25</v>
      </c>
      <c r="I411" t="s">
        <v>231</v>
      </c>
      <c r="J411" t="s">
        <v>232</v>
      </c>
      <c r="K411" t="s">
        <v>276</v>
      </c>
      <c r="L411" t="s">
        <v>131</v>
      </c>
      <c r="M411" t="s">
        <v>2224</v>
      </c>
      <c r="N411" t="s">
        <v>43</v>
      </c>
      <c r="O411" t="s">
        <v>70</v>
      </c>
      <c r="P411" t="s">
        <v>2225</v>
      </c>
      <c r="Q411" s="2">
        <v>11.36</v>
      </c>
      <c r="R411">
        <v>2</v>
      </c>
      <c r="S411">
        <v>0</v>
      </c>
      <c r="T411">
        <v>5.2256</v>
      </c>
    </row>
    <row r="412" spans="1:20" x14ac:dyDescent="0.3">
      <c r="A412" t="s">
        <v>2226</v>
      </c>
      <c r="B412" s="1">
        <v>42972</v>
      </c>
      <c r="C412" s="1">
        <v>42976</v>
      </c>
      <c r="D412" t="s">
        <v>47</v>
      </c>
      <c r="E412" t="s">
        <v>2157</v>
      </c>
      <c r="F412" t="s">
        <v>2158</v>
      </c>
      <c r="G412" t="s">
        <v>24</v>
      </c>
      <c r="H412" t="s">
        <v>25</v>
      </c>
      <c r="I412" t="s">
        <v>2159</v>
      </c>
      <c r="J412" t="s">
        <v>427</v>
      </c>
      <c r="K412" t="s">
        <v>2160</v>
      </c>
      <c r="L412" t="s">
        <v>131</v>
      </c>
      <c r="M412" t="s">
        <v>2227</v>
      </c>
      <c r="N412" t="s">
        <v>43</v>
      </c>
      <c r="O412" t="s">
        <v>70</v>
      </c>
      <c r="P412" t="s">
        <v>2228</v>
      </c>
      <c r="Q412" s="2">
        <v>192.16</v>
      </c>
      <c r="R412">
        <v>5</v>
      </c>
      <c r="S412">
        <v>0</v>
      </c>
      <c r="T412">
        <v>67.256</v>
      </c>
    </row>
    <row r="413" spans="1:20" x14ac:dyDescent="0.3">
      <c r="A413" t="s">
        <v>2229</v>
      </c>
      <c r="B413" s="1">
        <v>42386</v>
      </c>
      <c r="C413" s="1">
        <v>42390</v>
      </c>
      <c r="D413" t="s">
        <v>47</v>
      </c>
      <c r="E413" t="s">
        <v>1727</v>
      </c>
      <c r="F413" t="s">
        <v>1728</v>
      </c>
      <c r="G413" t="s">
        <v>84</v>
      </c>
      <c r="H413" t="s">
        <v>25</v>
      </c>
      <c r="I413" t="s">
        <v>426</v>
      </c>
      <c r="J413" t="s">
        <v>224</v>
      </c>
      <c r="K413" t="s">
        <v>1265</v>
      </c>
      <c r="L413" t="s">
        <v>88</v>
      </c>
      <c r="M413" t="s">
        <v>2230</v>
      </c>
      <c r="N413" t="s">
        <v>31</v>
      </c>
      <c r="O413" t="s">
        <v>61</v>
      </c>
      <c r="P413" t="s">
        <v>2231</v>
      </c>
      <c r="Q413" s="2">
        <v>322.58999999999997</v>
      </c>
      <c r="R413">
        <v>3</v>
      </c>
      <c r="S413">
        <v>0</v>
      </c>
      <c r="T413">
        <v>64.518000000000001</v>
      </c>
    </row>
    <row r="414" spans="1:20" x14ac:dyDescent="0.3">
      <c r="A414" t="s">
        <v>2232</v>
      </c>
      <c r="B414" s="1">
        <v>41899</v>
      </c>
      <c r="C414" s="1">
        <v>41903</v>
      </c>
      <c r="D414" t="s">
        <v>47</v>
      </c>
      <c r="E414" t="s">
        <v>2233</v>
      </c>
      <c r="F414" t="s">
        <v>2234</v>
      </c>
      <c r="G414" t="s">
        <v>84</v>
      </c>
      <c r="H414" t="s">
        <v>25</v>
      </c>
      <c r="I414" t="s">
        <v>128</v>
      </c>
      <c r="J414" t="s">
        <v>129</v>
      </c>
      <c r="K414" t="s">
        <v>673</v>
      </c>
      <c r="L414" t="s">
        <v>131</v>
      </c>
      <c r="M414" t="s">
        <v>2235</v>
      </c>
      <c r="N414" t="s">
        <v>43</v>
      </c>
      <c r="O414" t="s">
        <v>79</v>
      </c>
      <c r="P414" t="s">
        <v>2236</v>
      </c>
      <c r="Q414" s="2">
        <v>5.8920000000000003</v>
      </c>
      <c r="R414">
        <v>4</v>
      </c>
      <c r="S414">
        <v>0</v>
      </c>
      <c r="T414">
        <v>-4.1243999999999996</v>
      </c>
    </row>
    <row r="415" spans="1:20" x14ac:dyDescent="0.3">
      <c r="A415" t="s">
        <v>2237</v>
      </c>
      <c r="B415" s="1">
        <v>43069</v>
      </c>
      <c r="C415" s="1">
        <v>43071</v>
      </c>
      <c r="D415" t="s">
        <v>21</v>
      </c>
      <c r="E415" t="s">
        <v>82</v>
      </c>
      <c r="F415" t="s">
        <v>83</v>
      </c>
      <c r="G415" t="s">
        <v>84</v>
      </c>
      <c r="H415" t="s">
        <v>25</v>
      </c>
      <c r="I415" t="s">
        <v>85</v>
      </c>
      <c r="J415" t="s">
        <v>86</v>
      </c>
      <c r="K415" t="s">
        <v>87</v>
      </c>
      <c r="L415" t="s">
        <v>88</v>
      </c>
      <c r="M415" t="s">
        <v>2238</v>
      </c>
      <c r="N415" t="s">
        <v>43</v>
      </c>
      <c r="O415" t="s">
        <v>79</v>
      </c>
      <c r="P415" t="s">
        <v>2239</v>
      </c>
      <c r="Q415" s="2">
        <v>68.471999999999994</v>
      </c>
      <c r="R415">
        <v>3</v>
      </c>
      <c r="S415">
        <v>0</v>
      </c>
      <c r="T415">
        <v>23.109300000000001</v>
      </c>
    </row>
    <row r="416" spans="1:20" x14ac:dyDescent="0.3">
      <c r="A416" t="s">
        <v>2240</v>
      </c>
      <c r="B416" s="1">
        <v>42286</v>
      </c>
      <c r="C416" s="1">
        <v>42290</v>
      </c>
      <c r="D416" t="s">
        <v>47</v>
      </c>
      <c r="E416" t="s">
        <v>432</v>
      </c>
      <c r="F416" t="s">
        <v>433</v>
      </c>
      <c r="G416" t="s">
        <v>24</v>
      </c>
      <c r="H416" t="s">
        <v>25</v>
      </c>
      <c r="I416" t="s">
        <v>75</v>
      </c>
      <c r="J416" t="s">
        <v>76</v>
      </c>
      <c r="K416" t="s">
        <v>77</v>
      </c>
      <c r="L416" t="s">
        <v>41</v>
      </c>
      <c r="M416" t="s">
        <v>2241</v>
      </c>
      <c r="N416" t="s">
        <v>43</v>
      </c>
      <c r="O416" t="s">
        <v>99</v>
      </c>
      <c r="P416" t="s">
        <v>2242</v>
      </c>
      <c r="Q416" s="2">
        <v>30.84</v>
      </c>
      <c r="R416">
        <v>2</v>
      </c>
      <c r="S416">
        <v>0</v>
      </c>
      <c r="T416">
        <v>8.3268000000000004</v>
      </c>
    </row>
    <row r="417" spans="1:20" x14ac:dyDescent="0.3">
      <c r="A417" t="s">
        <v>2243</v>
      </c>
      <c r="B417" s="1">
        <v>43092</v>
      </c>
      <c r="C417" s="1">
        <v>43092</v>
      </c>
      <c r="D417" t="s">
        <v>1040</v>
      </c>
      <c r="E417" t="s">
        <v>383</v>
      </c>
      <c r="F417" t="s">
        <v>384</v>
      </c>
      <c r="G417" t="s">
        <v>24</v>
      </c>
      <c r="H417" t="s">
        <v>25</v>
      </c>
      <c r="I417" t="s">
        <v>331</v>
      </c>
      <c r="J417" t="s">
        <v>199</v>
      </c>
      <c r="K417" t="s">
        <v>332</v>
      </c>
      <c r="L417" t="s">
        <v>88</v>
      </c>
      <c r="M417" t="s">
        <v>2244</v>
      </c>
      <c r="N417" t="s">
        <v>43</v>
      </c>
      <c r="O417" t="s">
        <v>115</v>
      </c>
      <c r="P417" t="s">
        <v>2245</v>
      </c>
      <c r="Q417" s="2">
        <v>13.48</v>
      </c>
      <c r="R417">
        <v>4</v>
      </c>
      <c r="S417">
        <v>0</v>
      </c>
      <c r="T417">
        <v>5.9311999999999996</v>
      </c>
    </row>
    <row r="418" spans="1:20" x14ac:dyDescent="0.3">
      <c r="A418" t="s">
        <v>2246</v>
      </c>
      <c r="B418" s="1">
        <v>42665</v>
      </c>
      <c r="C418" s="1">
        <v>42667</v>
      </c>
      <c r="D418" t="s">
        <v>159</v>
      </c>
      <c r="E418" t="s">
        <v>2247</v>
      </c>
      <c r="F418" t="s">
        <v>2248</v>
      </c>
      <c r="G418" t="s">
        <v>84</v>
      </c>
      <c r="H418" t="s">
        <v>25</v>
      </c>
      <c r="I418" t="s">
        <v>742</v>
      </c>
      <c r="J418" t="s">
        <v>208</v>
      </c>
      <c r="K418" t="s">
        <v>743</v>
      </c>
      <c r="L418" t="s">
        <v>88</v>
      </c>
      <c r="M418" t="s">
        <v>1707</v>
      </c>
      <c r="N418" t="s">
        <v>31</v>
      </c>
      <c r="O418" t="s">
        <v>61</v>
      </c>
      <c r="P418" t="s">
        <v>1708</v>
      </c>
      <c r="Q418" s="2">
        <v>31.4</v>
      </c>
      <c r="R418">
        <v>5</v>
      </c>
      <c r="S418">
        <v>0</v>
      </c>
      <c r="T418">
        <v>10.048</v>
      </c>
    </row>
    <row r="419" spans="1:20" x14ac:dyDescent="0.3">
      <c r="A419" t="s">
        <v>2249</v>
      </c>
      <c r="B419" s="1">
        <v>41758</v>
      </c>
      <c r="C419" s="1">
        <v>41763</v>
      </c>
      <c r="D419" t="s">
        <v>47</v>
      </c>
      <c r="E419" t="s">
        <v>2250</v>
      </c>
      <c r="F419" t="s">
        <v>2251</v>
      </c>
      <c r="G419" t="s">
        <v>24</v>
      </c>
      <c r="H419" t="s">
        <v>25</v>
      </c>
      <c r="I419" t="s">
        <v>331</v>
      </c>
      <c r="J419" t="s">
        <v>232</v>
      </c>
      <c r="K419" t="s">
        <v>1365</v>
      </c>
      <c r="L419" t="s">
        <v>131</v>
      </c>
      <c r="M419" t="s">
        <v>2252</v>
      </c>
      <c r="N419" t="s">
        <v>31</v>
      </c>
      <c r="O419" t="s">
        <v>61</v>
      </c>
      <c r="P419" t="s">
        <v>2253</v>
      </c>
      <c r="Q419" s="2">
        <v>17.46</v>
      </c>
      <c r="R419">
        <v>2</v>
      </c>
      <c r="S419">
        <v>0</v>
      </c>
      <c r="T419">
        <v>5.9363999999999999</v>
      </c>
    </row>
    <row r="420" spans="1:20" x14ac:dyDescent="0.3">
      <c r="A420" t="s">
        <v>2254</v>
      </c>
      <c r="B420" s="1">
        <v>42119</v>
      </c>
      <c r="C420" s="1">
        <v>42122</v>
      </c>
      <c r="D420" t="s">
        <v>21</v>
      </c>
      <c r="E420" t="s">
        <v>2255</v>
      </c>
      <c r="F420" t="s">
        <v>2256</v>
      </c>
      <c r="G420" t="s">
        <v>37</v>
      </c>
      <c r="H420" t="s">
        <v>25</v>
      </c>
      <c r="I420" t="s">
        <v>38</v>
      </c>
      <c r="J420" t="s">
        <v>39</v>
      </c>
      <c r="K420" t="s">
        <v>556</v>
      </c>
      <c r="L420" t="s">
        <v>41</v>
      </c>
      <c r="M420" t="s">
        <v>2257</v>
      </c>
      <c r="N420" t="s">
        <v>43</v>
      </c>
      <c r="O420" t="s">
        <v>79</v>
      </c>
      <c r="P420" t="s">
        <v>2258</v>
      </c>
      <c r="Q420" s="2">
        <v>13.944000000000001</v>
      </c>
      <c r="R420">
        <v>3</v>
      </c>
      <c r="S420">
        <v>0</v>
      </c>
      <c r="T420">
        <v>4.5317999999999996</v>
      </c>
    </row>
    <row r="421" spans="1:20" x14ac:dyDescent="0.3">
      <c r="A421" t="s">
        <v>2259</v>
      </c>
      <c r="B421" s="1">
        <v>42912</v>
      </c>
      <c r="C421" s="1">
        <v>42918</v>
      </c>
      <c r="D421" t="s">
        <v>47</v>
      </c>
      <c r="E421" t="s">
        <v>1532</v>
      </c>
      <c r="F421" t="s">
        <v>1533</v>
      </c>
      <c r="G421" t="s">
        <v>24</v>
      </c>
      <c r="H421" t="s">
        <v>25</v>
      </c>
      <c r="I421" t="s">
        <v>38</v>
      </c>
      <c r="J421" t="s">
        <v>39</v>
      </c>
      <c r="K421" t="s">
        <v>556</v>
      </c>
      <c r="L421" t="s">
        <v>41</v>
      </c>
      <c r="M421" t="s">
        <v>2260</v>
      </c>
      <c r="N421" t="s">
        <v>43</v>
      </c>
      <c r="O421" t="s">
        <v>99</v>
      </c>
      <c r="P421" t="s">
        <v>2261</v>
      </c>
      <c r="Q421" s="2">
        <v>83.76</v>
      </c>
      <c r="R421">
        <v>12</v>
      </c>
      <c r="S421">
        <v>0</v>
      </c>
      <c r="T421">
        <v>1.6752</v>
      </c>
    </row>
    <row r="422" spans="1:20" x14ac:dyDescent="0.3">
      <c r="A422" t="s">
        <v>2262</v>
      </c>
      <c r="B422" s="1">
        <v>43022</v>
      </c>
      <c r="C422" s="1">
        <v>43027</v>
      </c>
      <c r="D422" t="s">
        <v>47</v>
      </c>
      <c r="E422" t="s">
        <v>2263</v>
      </c>
      <c r="F422" t="s">
        <v>2264</v>
      </c>
      <c r="G422" t="s">
        <v>84</v>
      </c>
      <c r="H422" t="s">
        <v>25</v>
      </c>
      <c r="I422" t="s">
        <v>749</v>
      </c>
      <c r="J422" t="s">
        <v>2265</v>
      </c>
      <c r="K422" t="s">
        <v>2266</v>
      </c>
      <c r="L422" t="s">
        <v>131</v>
      </c>
      <c r="M422" t="s">
        <v>2267</v>
      </c>
      <c r="N422" t="s">
        <v>43</v>
      </c>
      <c r="O422" t="s">
        <v>79</v>
      </c>
      <c r="P422" t="s">
        <v>2268</v>
      </c>
      <c r="Q422" s="2">
        <v>37.659999999999997</v>
      </c>
      <c r="R422">
        <v>7</v>
      </c>
      <c r="S422">
        <v>0</v>
      </c>
      <c r="T422">
        <v>18.453399999999998</v>
      </c>
    </row>
    <row r="423" spans="1:20" x14ac:dyDescent="0.3">
      <c r="A423" t="s">
        <v>2269</v>
      </c>
      <c r="B423" s="1">
        <v>41982</v>
      </c>
      <c r="C423" s="1">
        <v>41989</v>
      </c>
      <c r="D423" t="s">
        <v>47</v>
      </c>
      <c r="E423" t="s">
        <v>2164</v>
      </c>
      <c r="F423" t="s">
        <v>2165</v>
      </c>
      <c r="G423" t="s">
        <v>37</v>
      </c>
      <c r="H423" t="s">
        <v>25</v>
      </c>
      <c r="I423" t="s">
        <v>2166</v>
      </c>
      <c r="J423" t="s">
        <v>666</v>
      </c>
      <c r="K423" t="s">
        <v>2167</v>
      </c>
      <c r="L423" t="s">
        <v>131</v>
      </c>
      <c r="M423" t="s">
        <v>1190</v>
      </c>
      <c r="N423" t="s">
        <v>43</v>
      </c>
      <c r="O423" t="s">
        <v>70</v>
      </c>
      <c r="P423" t="s">
        <v>1191</v>
      </c>
      <c r="Q423" s="2">
        <v>34.68</v>
      </c>
      <c r="R423">
        <v>6</v>
      </c>
      <c r="S423">
        <v>0</v>
      </c>
      <c r="T423">
        <v>16.993200000000002</v>
      </c>
    </row>
    <row r="424" spans="1:20" x14ac:dyDescent="0.3">
      <c r="A424" t="s">
        <v>2270</v>
      </c>
      <c r="B424" s="1">
        <v>42906</v>
      </c>
      <c r="C424" s="1">
        <v>42912</v>
      </c>
      <c r="D424" t="s">
        <v>47</v>
      </c>
      <c r="E424" t="s">
        <v>1329</v>
      </c>
      <c r="F424" t="s">
        <v>1330</v>
      </c>
      <c r="G424" t="s">
        <v>24</v>
      </c>
      <c r="H424" t="s">
        <v>25</v>
      </c>
      <c r="I424" t="s">
        <v>240</v>
      </c>
      <c r="J424" t="s">
        <v>232</v>
      </c>
      <c r="K424" t="s">
        <v>241</v>
      </c>
      <c r="L424" t="s">
        <v>131</v>
      </c>
      <c r="M424" t="s">
        <v>2271</v>
      </c>
      <c r="N424" t="s">
        <v>165</v>
      </c>
      <c r="O424" t="s">
        <v>202</v>
      </c>
      <c r="P424" t="s">
        <v>2272</v>
      </c>
      <c r="Q424" s="2">
        <v>149.94999999999999</v>
      </c>
      <c r="R424">
        <v>5</v>
      </c>
      <c r="S424">
        <v>0</v>
      </c>
      <c r="T424">
        <v>14.994999999999999</v>
      </c>
    </row>
    <row r="425" spans="1:20" x14ac:dyDescent="0.3">
      <c r="A425" t="s">
        <v>2273</v>
      </c>
      <c r="B425" s="1">
        <v>42912</v>
      </c>
      <c r="C425" s="1">
        <v>42913</v>
      </c>
      <c r="D425" t="s">
        <v>159</v>
      </c>
      <c r="E425" t="s">
        <v>1854</v>
      </c>
      <c r="F425" t="s">
        <v>1855</v>
      </c>
      <c r="G425" t="s">
        <v>84</v>
      </c>
      <c r="H425" t="s">
        <v>25</v>
      </c>
      <c r="I425" t="s">
        <v>231</v>
      </c>
      <c r="J425" t="s">
        <v>232</v>
      </c>
      <c r="K425" t="s">
        <v>412</v>
      </c>
      <c r="L425" t="s">
        <v>131</v>
      </c>
      <c r="M425" t="s">
        <v>2274</v>
      </c>
      <c r="N425" t="s">
        <v>43</v>
      </c>
      <c r="O425" t="s">
        <v>70</v>
      </c>
      <c r="P425" t="s">
        <v>2275</v>
      </c>
      <c r="Q425" s="2">
        <v>4.54</v>
      </c>
      <c r="R425">
        <v>1</v>
      </c>
      <c r="S425">
        <v>0</v>
      </c>
      <c r="T425">
        <v>2.0430000000000001</v>
      </c>
    </row>
    <row r="426" spans="1:20" x14ac:dyDescent="0.3">
      <c r="A426" t="s">
        <v>2276</v>
      </c>
      <c r="B426" s="1">
        <v>42684</v>
      </c>
      <c r="C426" s="1">
        <v>42686</v>
      </c>
      <c r="D426" t="s">
        <v>159</v>
      </c>
      <c r="E426" t="s">
        <v>2277</v>
      </c>
      <c r="F426" t="s">
        <v>2278</v>
      </c>
      <c r="G426" t="s">
        <v>37</v>
      </c>
      <c r="H426" t="s">
        <v>25</v>
      </c>
      <c r="I426" t="s">
        <v>112</v>
      </c>
      <c r="J426" t="s">
        <v>39</v>
      </c>
      <c r="K426" t="s">
        <v>309</v>
      </c>
      <c r="L426" t="s">
        <v>41</v>
      </c>
      <c r="M426" t="s">
        <v>2279</v>
      </c>
      <c r="N426" t="s">
        <v>43</v>
      </c>
      <c r="O426" t="s">
        <v>99</v>
      </c>
      <c r="P426" t="s">
        <v>2280</v>
      </c>
      <c r="Q426" s="2">
        <v>155.82</v>
      </c>
      <c r="R426">
        <v>7</v>
      </c>
      <c r="S426">
        <v>0</v>
      </c>
      <c r="T426">
        <v>42.071399999999997</v>
      </c>
    </row>
    <row r="427" spans="1:20" x14ac:dyDescent="0.3">
      <c r="A427" t="s">
        <v>2281</v>
      </c>
      <c r="B427" s="1">
        <v>42646</v>
      </c>
      <c r="C427" s="1">
        <v>42649</v>
      </c>
      <c r="D427" t="s">
        <v>21</v>
      </c>
      <c r="E427" t="s">
        <v>2282</v>
      </c>
      <c r="F427" t="s">
        <v>2283</v>
      </c>
      <c r="G427" t="s">
        <v>24</v>
      </c>
      <c r="H427" t="s">
        <v>25</v>
      </c>
      <c r="I427" t="s">
        <v>154</v>
      </c>
      <c r="J427" t="s">
        <v>86</v>
      </c>
      <c r="K427" t="s">
        <v>155</v>
      </c>
      <c r="L427" t="s">
        <v>88</v>
      </c>
      <c r="M427" t="s">
        <v>2284</v>
      </c>
      <c r="N427" t="s">
        <v>43</v>
      </c>
      <c r="O427" t="s">
        <v>173</v>
      </c>
      <c r="P427" t="s">
        <v>572</v>
      </c>
      <c r="Q427" s="2">
        <v>15.648</v>
      </c>
      <c r="R427">
        <v>2</v>
      </c>
      <c r="S427">
        <v>0</v>
      </c>
      <c r="T427">
        <v>5.0856000000000003</v>
      </c>
    </row>
    <row r="428" spans="1:20" x14ac:dyDescent="0.3">
      <c r="A428" t="s">
        <v>2285</v>
      </c>
      <c r="B428" s="1">
        <v>41891</v>
      </c>
      <c r="C428" s="1">
        <v>41897</v>
      </c>
      <c r="D428" t="s">
        <v>47</v>
      </c>
      <c r="E428" t="s">
        <v>2286</v>
      </c>
      <c r="F428" t="s">
        <v>2287</v>
      </c>
      <c r="G428" t="s">
        <v>24</v>
      </c>
      <c r="H428" t="s">
        <v>25</v>
      </c>
      <c r="I428" t="s">
        <v>742</v>
      </c>
      <c r="J428" t="s">
        <v>208</v>
      </c>
      <c r="K428" t="s">
        <v>743</v>
      </c>
      <c r="L428" t="s">
        <v>88</v>
      </c>
      <c r="M428" t="s">
        <v>1348</v>
      </c>
      <c r="N428" t="s">
        <v>43</v>
      </c>
      <c r="O428" t="s">
        <v>44</v>
      </c>
      <c r="P428" t="s">
        <v>1349</v>
      </c>
      <c r="Q428" s="2">
        <v>103.6</v>
      </c>
      <c r="R428">
        <v>7</v>
      </c>
      <c r="S428">
        <v>0</v>
      </c>
      <c r="T428">
        <v>51.8</v>
      </c>
    </row>
    <row r="429" spans="1:20" x14ac:dyDescent="0.3">
      <c r="A429" t="s">
        <v>2288</v>
      </c>
      <c r="B429" s="1">
        <v>43037</v>
      </c>
      <c r="C429" s="1">
        <v>43039</v>
      </c>
      <c r="D429" t="s">
        <v>21</v>
      </c>
      <c r="E429" t="s">
        <v>2289</v>
      </c>
      <c r="F429" t="s">
        <v>2290</v>
      </c>
      <c r="G429" t="s">
        <v>37</v>
      </c>
      <c r="H429" t="s">
        <v>25</v>
      </c>
      <c r="I429" t="s">
        <v>1271</v>
      </c>
      <c r="J429" t="s">
        <v>232</v>
      </c>
      <c r="K429" t="s">
        <v>1272</v>
      </c>
      <c r="L429" t="s">
        <v>131</v>
      </c>
      <c r="M429" t="s">
        <v>2291</v>
      </c>
      <c r="N429" t="s">
        <v>43</v>
      </c>
      <c r="O429" t="s">
        <v>70</v>
      </c>
      <c r="P429" t="s">
        <v>2292</v>
      </c>
      <c r="Q429" s="2">
        <v>46.96</v>
      </c>
      <c r="R429">
        <v>8</v>
      </c>
      <c r="S429">
        <v>0</v>
      </c>
      <c r="T429">
        <v>22.540800000000001</v>
      </c>
    </row>
    <row r="430" spans="1:20" x14ac:dyDescent="0.3">
      <c r="A430" t="s">
        <v>2293</v>
      </c>
      <c r="B430" s="1">
        <v>42470</v>
      </c>
      <c r="C430" s="1">
        <v>42472</v>
      </c>
      <c r="D430" t="s">
        <v>159</v>
      </c>
      <c r="E430" t="s">
        <v>2294</v>
      </c>
      <c r="F430" t="s">
        <v>2295</v>
      </c>
      <c r="G430" t="s">
        <v>37</v>
      </c>
      <c r="H430" t="s">
        <v>25</v>
      </c>
      <c r="I430" t="s">
        <v>268</v>
      </c>
      <c r="J430" t="s">
        <v>427</v>
      </c>
      <c r="K430" t="s">
        <v>1499</v>
      </c>
      <c r="L430" t="s">
        <v>131</v>
      </c>
      <c r="M430" t="s">
        <v>2296</v>
      </c>
      <c r="N430" t="s">
        <v>43</v>
      </c>
      <c r="O430" t="s">
        <v>79</v>
      </c>
      <c r="P430" t="s">
        <v>2297</v>
      </c>
      <c r="Q430" s="2">
        <v>8.9039999999999999</v>
      </c>
      <c r="R430">
        <v>2</v>
      </c>
      <c r="S430">
        <v>0</v>
      </c>
      <c r="T430">
        <v>-6.5296000000000003</v>
      </c>
    </row>
    <row r="431" spans="1:20" x14ac:dyDescent="0.3">
      <c r="A431" t="s">
        <v>2298</v>
      </c>
      <c r="B431" s="1">
        <v>43050</v>
      </c>
      <c r="C431" s="1">
        <v>43052</v>
      </c>
      <c r="D431" t="s">
        <v>159</v>
      </c>
      <c r="E431" t="s">
        <v>1008</v>
      </c>
      <c r="F431" t="s">
        <v>1009</v>
      </c>
      <c r="G431" t="s">
        <v>24</v>
      </c>
      <c r="H431" t="s">
        <v>25</v>
      </c>
      <c r="I431" t="s">
        <v>1010</v>
      </c>
      <c r="J431" t="s">
        <v>1011</v>
      </c>
      <c r="K431" t="s">
        <v>1012</v>
      </c>
      <c r="L431" t="s">
        <v>131</v>
      </c>
      <c r="M431" t="s">
        <v>2299</v>
      </c>
      <c r="N431" t="s">
        <v>43</v>
      </c>
      <c r="O431" t="s">
        <v>44</v>
      </c>
      <c r="P431" t="s">
        <v>2300</v>
      </c>
      <c r="Q431" s="2">
        <v>10.44</v>
      </c>
      <c r="R431">
        <v>5</v>
      </c>
      <c r="S431">
        <v>0</v>
      </c>
      <c r="T431">
        <v>3.3929999999999998</v>
      </c>
    </row>
    <row r="432" spans="1:20" x14ac:dyDescent="0.3">
      <c r="A432" t="s">
        <v>2301</v>
      </c>
      <c r="B432" s="1">
        <v>42993</v>
      </c>
      <c r="C432" s="1">
        <v>42995</v>
      </c>
      <c r="D432" t="s">
        <v>159</v>
      </c>
      <c r="E432" t="s">
        <v>542</v>
      </c>
      <c r="F432" t="s">
        <v>543</v>
      </c>
      <c r="G432" t="s">
        <v>24</v>
      </c>
      <c r="H432" t="s">
        <v>25</v>
      </c>
      <c r="I432" t="s">
        <v>75</v>
      </c>
      <c r="J432" t="s">
        <v>76</v>
      </c>
      <c r="K432" t="s">
        <v>544</v>
      </c>
      <c r="L432" t="s">
        <v>41</v>
      </c>
      <c r="M432" t="s">
        <v>2302</v>
      </c>
      <c r="N432" t="s">
        <v>165</v>
      </c>
      <c r="O432" t="s">
        <v>166</v>
      </c>
      <c r="P432" t="s">
        <v>2303</v>
      </c>
      <c r="Q432" s="2">
        <v>323.976</v>
      </c>
      <c r="R432">
        <v>3</v>
      </c>
      <c r="S432">
        <v>0</v>
      </c>
      <c r="T432">
        <v>20.2485</v>
      </c>
    </row>
    <row r="433" spans="1:20" x14ac:dyDescent="0.3">
      <c r="A433" t="s">
        <v>2304</v>
      </c>
      <c r="B433" s="1">
        <v>42468</v>
      </c>
      <c r="C433" s="1">
        <v>42472</v>
      </c>
      <c r="D433" t="s">
        <v>47</v>
      </c>
      <c r="E433" t="s">
        <v>691</v>
      </c>
      <c r="F433" t="s">
        <v>692</v>
      </c>
      <c r="G433" t="s">
        <v>24</v>
      </c>
      <c r="H433" t="s">
        <v>25</v>
      </c>
      <c r="I433" t="s">
        <v>693</v>
      </c>
      <c r="J433" t="s">
        <v>86</v>
      </c>
      <c r="K433" t="s">
        <v>694</v>
      </c>
      <c r="L433" t="s">
        <v>88</v>
      </c>
      <c r="M433" t="s">
        <v>2305</v>
      </c>
      <c r="N433" t="s">
        <v>43</v>
      </c>
      <c r="O433" t="s">
        <v>70</v>
      </c>
      <c r="P433" t="s">
        <v>2306</v>
      </c>
      <c r="Q433" s="2">
        <v>20.04</v>
      </c>
      <c r="R433">
        <v>3</v>
      </c>
      <c r="S433">
        <v>0</v>
      </c>
      <c r="T433">
        <v>9.6191999999999993</v>
      </c>
    </row>
    <row r="434" spans="1:20" x14ac:dyDescent="0.3">
      <c r="A434" t="s">
        <v>2307</v>
      </c>
      <c r="B434" s="1">
        <v>43099</v>
      </c>
      <c r="C434" s="1">
        <v>43103</v>
      </c>
      <c r="D434" t="s">
        <v>47</v>
      </c>
      <c r="E434" t="s">
        <v>205</v>
      </c>
      <c r="F434" t="s">
        <v>206</v>
      </c>
      <c r="G434" t="s">
        <v>24</v>
      </c>
      <c r="H434" t="s">
        <v>25</v>
      </c>
      <c r="I434" t="s">
        <v>207</v>
      </c>
      <c r="J434" t="s">
        <v>208</v>
      </c>
      <c r="K434" t="s">
        <v>209</v>
      </c>
      <c r="L434" t="s">
        <v>88</v>
      </c>
      <c r="M434" t="s">
        <v>2308</v>
      </c>
      <c r="N434" t="s">
        <v>31</v>
      </c>
      <c r="O434" t="s">
        <v>32</v>
      </c>
      <c r="P434" t="s">
        <v>2309</v>
      </c>
      <c r="Q434" s="2">
        <v>323.13600000000002</v>
      </c>
      <c r="R434">
        <v>4</v>
      </c>
      <c r="S434">
        <v>0</v>
      </c>
      <c r="T434">
        <v>12.117599999999999</v>
      </c>
    </row>
    <row r="435" spans="1:20" x14ac:dyDescent="0.3">
      <c r="A435" t="s">
        <v>2310</v>
      </c>
      <c r="B435" s="1">
        <v>42980</v>
      </c>
      <c r="C435" s="1">
        <v>42985</v>
      </c>
      <c r="D435" t="s">
        <v>47</v>
      </c>
      <c r="E435" t="s">
        <v>2311</v>
      </c>
      <c r="F435" t="s">
        <v>2312</v>
      </c>
      <c r="G435" t="s">
        <v>84</v>
      </c>
      <c r="H435" t="s">
        <v>25</v>
      </c>
      <c r="I435" t="s">
        <v>1208</v>
      </c>
      <c r="J435" t="s">
        <v>208</v>
      </c>
      <c r="K435" t="s">
        <v>2313</v>
      </c>
      <c r="L435" t="s">
        <v>88</v>
      </c>
      <c r="M435" t="s">
        <v>2314</v>
      </c>
      <c r="N435" t="s">
        <v>165</v>
      </c>
      <c r="O435" t="s">
        <v>166</v>
      </c>
      <c r="P435" t="s">
        <v>2315</v>
      </c>
      <c r="Q435" s="2">
        <v>1199.8</v>
      </c>
      <c r="R435">
        <v>4</v>
      </c>
      <c r="S435">
        <v>0</v>
      </c>
      <c r="T435">
        <v>323.94600000000003</v>
      </c>
    </row>
    <row r="436" spans="1:20" x14ac:dyDescent="0.3">
      <c r="A436" t="s">
        <v>2316</v>
      </c>
      <c r="B436" s="1">
        <v>42155</v>
      </c>
      <c r="C436" s="1">
        <v>42162</v>
      </c>
      <c r="D436" t="s">
        <v>47</v>
      </c>
      <c r="E436" t="s">
        <v>2317</v>
      </c>
      <c r="F436" t="s">
        <v>2318</v>
      </c>
      <c r="G436" t="s">
        <v>84</v>
      </c>
      <c r="H436" t="s">
        <v>25</v>
      </c>
      <c r="I436" t="s">
        <v>2319</v>
      </c>
      <c r="J436" t="s">
        <v>627</v>
      </c>
      <c r="K436" t="s">
        <v>2320</v>
      </c>
      <c r="L436" t="s">
        <v>131</v>
      </c>
      <c r="M436" t="s">
        <v>1738</v>
      </c>
      <c r="N436" t="s">
        <v>31</v>
      </c>
      <c r="O436" t="s">
        <v>61</v>
      </c>
      <c r="P436" t="s">
        <v>1739</v>
      </c>
      <c r="Q436" s="2">
        <v>22.2</v>
      </c>
      <c r="R436">
        <v>6</v>
      </c>
      <c r="S436">
        <v>0</v>
      </c>
      <c r="T436">
        <v>9.1020000000000003</v>
      </c>
    </row>
    <row r="437" spans="1:20" x14ac:dyDescent="0.3">
      <c r="A437" t="s">
        <v>2321</v>
      </c>
      <c r="B437" s="1">
        <v>43066</v>
      </c>
      <c r="C437" s="1">
        <v>43068</v>
      </c>
      <c r="D437" t="s">
        <v>159</v>
      </c>
      <c r="E437" t="s">
        <v>2140</v>
      </c>
      <c r="F437" t="s">
        <v>2141</v>
      </c>
      <c r="G437" t="s">
        <v>37</v>
      </c>
      <c r="H437" t="s">
        <v>25</v>
      </c>
      <c r="I437" t="s">
        <v>231</v>
      </c>
      <c r="J437" t="s">
        <v>232</v>
      </c>
      <c r="K437" t="s">
        <v>412</v>
      </c>
      <c r="L437" t="s">
        <v>131</v>
      </c>
      <c r="M437" t="s">
        <v>894</v>
      </c>
      <c r="N437" t="s">
        <v>31</v>
      </c>
      <c r="O437" t="s">
        <v>61</v>
      </c>
      <c r="P437" t="s">
        <v>895</v>
      </c>
      <c r="Q437" s="2">
        <v>46.94</v>
      </c>
      <c r="R437">
        <v>1</v>
      </c>
      <c r="S437">
        <v>0</v>
      </c>
      <c r="T437">
        <v>19.2454</v>
      </c>
    </row>
    <row r="438" spans="1:20" x14ac:dyDescent="0.3">
      <c r="A438" t="s">
        <v>2322</v>
      </c>
      <c r="B438" s="1">
        <v>41805</v>
      </c>
      <c r="C438" s="1">
        <v>41811</v>
      </c>
      <c r="D438" t="s">
        <v>47</v>
      </c>
      <c r="E438" t="s">
        <v>890</v>
      </c>
      <c r="F438" t="s">
        <v>891</v>
      </c>
      <c r="G438" t="s">
        <v>37</v>
      </c>
      <c r="H438" t="s">
        <v>25</v>
      </c>
      <c r="I438" t="s">
        <v>892</v>
      </c>
      <c r="J438" t="s">
        <v>391</v>
      </c>
      <c r="K438" t="s">
        <v>893</v>
      </c>
      <c r="L438" t="s">
        <v>41</v>
      </c>
      <c r="M438" t="s">
        <v>2323</v>
      </c>
      <c r="N438" t="s">
        <v>31</v>
      </c>
      <c r="O438" t="s">
        <v>54</v>
      </c>
      <c r="P438" t="s">
        <v>2324</v>
      </c>
      <c r="Q438" s="2">
        <v>99.918000000000006</v>
      </c>
      <c r="R438">
        <v>2</v>
      </c>
      <c r="S438">
        <v>0</v>
      </c>
      <c r="T438">
        <v>-18.5562</v>
      </c>
    </row>
    <row r="439" spans="1:20" x14ac:dyDescent="0.3">
      <c r="A439" t="s">
        <v>2325</v>
      </c>
      <c r="B439" s="1">
        <v>42434</v>
      </c>
      <c r="C439" s="1">
        <v>42440</v>
      </c>
      <c r="D439" t="s">
        <v>47</v>
      </c>
      <c r="E439" t="s">
        <v>2326</v>
      </c>
      <c r="F439" t="s">
        <v>2327</v>
      </c>
      <c r="G439" t="s">
        <v>37</v>
      </c>
      <c r="H439" t="s">
        <v>25</v>
      </c>
      <c r="I439" t="s">
        <v>693</v>
      </c>
      <c r="J439" t="s">
        <v>86</v>
      </c>
      <c r="K439" t="s">
        <v>694</v>
      </c>
      <c r="L439" t="s">
        <v>88</v>
      </c>
      <c r="M439" t="s">
        <v>2021</v>
      </c>
      <c r="N439" t="s">
        <v>43</v>
      </c>
      <c r="O439" t="s">
        <v>173</v>
      </c>
      <c r="P439" t="s">
        <v>2022</v>
      </c>
      <c r="Q439" s="2">
        <v>149.352</v>
      </c>
      <c r="R439">
        <v>3</v>
      </c>
      <c r="S439">
        <v>0</v>
      </c>
      <c r="T439">
        <v>50.406300000000002</v>
      </c>
    </row>
    <row r="440" spans="1:20" x14ac:dyDescent="0.3">
      <c r="A440" t="s">
        <v>2328</v>
      </c>
      <c r="B440" s="1">
        <v>41978</v>
      </c>
      <c r="C440" s="1">
        <v>41985</v>
      </c>
      <c r="D440" t="s">
        <v>47</v>
      </c>
      <c r="E440" t="s">
        <v>818</v>
      </c>
      <c r="F440" t="s">
        <v>819</v>
      </c>
      <c r="G440" t="s">
        <v>24</v>
      </c>
      <c r="H440" t="s">
        <v>25</v>
      </c>
      <c r="I440" t="s">
        <v>253</v>
      </c>
      <c r="J440" t="s">
        <v>179</v>
      </c>
      <c r="K440" t="s">
        <v>254</v>
      </c>
      <c r="L440" t="s">
        <v>88</v>
      </c>
      <c r="M440" t="s">
        <v>1967</v>
      </c>
      <c r="N440" t="s">
        <v>43</v>
      </c>
      <c r="O440" t="s">
        <v>99</v>
      </c>
      <c r="P440" t="s">
        <v>1968</v>
      </c>
      <c r="Q440" s="2">
        <v>24.56</v>
      </c>
      <c r="R440">
        <v>2</v>
      </c>
      <c r="S440">
        <v>0</v>
      </c>
      <c r="T440">
        <v>6.8768000000000002</v>
      </c>
    </row>
    <row r="441" spans="1:20" x14ac:dyDescent="0.3">
      <c r="A441" t="s">
        <v>2329</v>
      </c>
      <c r="B441" s="1">
        <v>42105</v>
      </c>
      <c r="C441" s="1">
        <v>42109</v>
      </c>
      <c r="D441" t="s">
        <v>47</v>
      </c>
      <c r="E441" t="s">
        <v>2330</v>
      </c>
      <c r="F441" t="s">
        <v>2331</v>
      </c>
      <c r="G441" t="s">
        <v>24</v>
      </c>
      <c r="H441" t="s">
        <v>25</v>
      </c>
      <c r="I441" t="s">
        <v>231</v>
      </c>
      <c r="J441" t="s">
        <v>232</v>
      </c>
      <c r="K441" t="s">
        <v>276</v>
      </c>
      <c r="L441" t="s">
        <v>131</v>
      </c>
      <c r="M441" t="s">
        <v>2332</v>
      </c>
      <c r="N441" t="s">
        <v>165</v>
      </c>
      <c r="O441" t="s">
        <v>202</v>
      </c>
      <c r="P441" t="s">
        <v>2333</v>
      </c>
      <c r="Q441" s="2">
        <v>85.14</v>
      </c>
      <c r="R441">
        <v>3</v>
      </c>
      <c r="S441">
        <v>0</v>
      </c>
      <c r="T441">
        <v>34.907400000000003</v>
      </c>
    </row>
    <row r="442" spans="1:20" x14ac:dyDescent="0.3">
      <c r="A442" t="s">
        <v>2334</v>
      </c>
      <c r="B442" s="1">
        <v>42628</v>
      </c>
      <c r="C442" s="1">
        <v>42633</v>
      </c>
      <c r="D442" t="s">
        <v>47</v>
      </c>
      <c r="E442" t="s">
        <v>2335</v>
      </c>
      <c r="F442" t="s">
        <v>2336</v>
      </c>
      <c r="G442" t="s">
        <v>37</v>
      </c>
      <c r="H442" t="s">
        <v>25</v>
      </c>
      <c r="I442" t="s">
        <v>231</v>
      </c>
      <c r="J442" t="s">
        <v>232</v>
      </c>
      <c r="K442" t="s">
        <v>1653</v>
      </c>
      <c r="L442" t="s">
        <v>131</v>
      </c>
      <c r="M442" t="s">
        <v>441</v>
      </c>
      <c r="N442" t="s">
        <v>43</v>
      </c>
      <c r="O442" t="s">
        <v>79</v>
      </c>
      <c r="P442" t="s">
        <v>442</v>
      </c>
      <c r="Q442" s="2">
        <v>841.56799999999998</v>
      </c>
      <c r="R442">
        <v>2</v>
      </c>
      <c r="S442">
        <v>0</v>
      </c>
      <c r="T442">
        <v>294.54880000000003</v>
      </c>
    </row>
    <row r="443" spans="1:20" x14ac:dyDescent="0.3">
      <c r="A443" t="s">
        <v>2337</v>
      </c>
      <c r="B443" s="1">
        <v>41895</v>
      </c>
      <c r="C443" s="1">
        <v>41898</v>
      </c>
      <c r="D443" t="s">
        <v>159</v>
      </c>
      <c r="E443" t="s">
        <v>2338</v>
      </c>
      <c r="F443" t="s">
        <v>2339</v>
      </c>
      <c r="G443" t="s">
        <v>24</v>
      </c>
      <c r="H443" t="s">
        <v>25</v>
      </c>
      <c r="I443" t="s">
        <v>128</v>
      </c>
      <c r="J443" t="s">
        <v>129</v>
      </c>
      <c r="K443" t="s">
        <v>948</v>
      </c>
      <c r="L443" t="s">
        <v>131</v>
      </c>
      <c r="M443" t="s">
        <v>2340</v>
      </c>
      <c r="N443" t="s">
        <v>43</v>
      </c>
      <c r="O443" t="s">
        <v>70</v>
      </c>
      <c r="P443" t="s">
        <v>2341</v>
      </c>
      <c r="Q443" s="2">
        <v>15.552</v>
      </c>
      <c r="R443">
        <v>3</v>
      </c>
      <c r="S443">
        <v>0</v>
      </c>
      <c r="T443">
        <v>5.4432</v>
      </c>
    </row>
    <row r="444" spans="1:20" x14ac:dyDescent="0.3">
      <c r="A444" t="s">
        <v>2342</v>
      </c>
      <c r="B444" s="1">
        <v>42282</v>
      </c>
      <c r="C444" s="1">
        <v>42286</v>
      </c>
      <c r="D444" t="s">
        <v>47</v>
      </c>
      <c r="E444" t="s">
        <v>2343</v>
      </c>
      <c r="F444" t="s">
        <v>2344</v>
      </c>
      <c r="G444" t="s">
        <v>84</v>
      </c>
      <c r="H444" t="s">
        <v>25</v>
      </c>
      <c r="I444" t="s">
        <v>268</v>
      </c>
      <c r="J444" t="s">
        <v>269</v>
      </c>
      <c r="K444" t="s">
        <v>270</v>
      </c>
      <c r="L444" t="s">
        <v>29</v>
      </c>
      <c r="M444" t="s">
        <v>2345</v>
      </c>
      <c r="N444" t="s">
        <v>43</v>
      </c>
      <c r="O444" t="s">
        <v>115</v>
      </c>
      <c r="P444" t="s">
        <v>2346</v>
      </c>
      <c r="Q444" s="2">
        <v>46.2</v>
      </c>
      <c r="R444">
        <v>4</v>
      </c>
      <c r="S444">
        <v>0</v>
      </c>
      <c r="T444">
        <v>12.936</v>
      </c>
    </row>
    <row r="445" spans="1:20" x14ac:dyDescent="0.3">
      <c r="A445" t="s">
        <v>2347</v>
      </c>
      <c r="B445" s="1">
        <v>42839</v>
      </c>
      <c r="C445" s="1">
        <v>42842</v>
      </c>
      <c r="D445" t="s">
        <v>159</v>
      </c>
      <c r="E445" t="s">
        <v>1825</v>
      </c>
      <c r="F445" t="s">
        <v>1826</v>
      </c>
      <c r="G445" t="s">
        <v>24</v>
      </c>
      <c r="H445" t="s">
        <v>25</v>
      </c>
      <c r="I445" t="s">
        <v>38</v>
      </c>
      <c r="J445" t="s">
        <v>39</v>
      </c>
      <c r="K445" t="s">
        <v>40</v>
      </c>
      <c r="L445" t="s">
        <v>41</v>
      </c>
      <c r="M445" t="s">
        <v>1529</v>
      </c>
      <c r="N445" t="s">
        <v>43</v>
      </c>
      <c r="O445" t="s">
        <v>115</v>
      </c>
      <c r="P445" t="s">
        <v>1530</v>
      </c>
      <c r="Q445" s="2">
        <v>14.592000000000001</v>
      </c>
      <c r="R445">
        <v>3</v>
      </c>
      <c r="S445">
        <v>0</v>
      </c>
      <c r="T445">
        <v>2.5535999999999999</v>
      </c>
    </row>
    <row r="446" spans="1:20" x14ac:dyDescent="0.3">
      <c r="A446" t="s">
        <v>2348</v>
      </c>
      <c r="B446" s="1">
        <v>42980</v>
      </c>
      <c r="C446" s="1">
        <v>42984</v>
      </c>
      <c r="D446" t="s">
        <v>47</v>
      </c>
      <c r="E446" t="s">
        <v>2349</v>
      </c>
      <c r="F446" t="s">
        <v>2350</v>
      </c>
      <c r="G446" t="s">
        <v>24</v>
      </c>
      <c r="H446" t="s">
        <v>25</v>
      </c>
      <c r="I446" t="s">
        <v>128</v>
      </c>
      <c r="J446" t="s">
        <v>129</v>
      </c>
      <c r="K446" t="s">
        <v>130</v>
      </c>
      <c r="L446" t="s">
        <v>131</v>
      </c>
      <c r="M446" t="s">
        <v>2351</v>
      </c>
      <c r="N446" t="s">
        <v>43</v>
      </c>
      <c r="O446" t="s">
        <v>70</v>
      </c>
      <c r="P446" t="s">
        <v>2352</v>
      </c>
      <c r="Q446" s="2">
        <v>12.192</v>
      </c>
      <c r="R446">
        <v>3</v>
      </c>
      <c r="S446">
        <v>0</v>
      </c>
      <c r="T446">
        <v>4.1147999999999998</v>
      </c>
    </row>
    <row r="447" spans="1:20" x14ac:dyDescent="0.3">
      <c r="A447" t="s">
        <v>2353</v>
      </c>
      <c r="B447" s="1">
        <v>42541</v>
      </c>
      <c r="C447" s="1">
        <v>42545</v>
      </c>
      <c r="D447" t="s">
        <v>47</v>
      </c>
      <c r="E447" t="s">
        <v>2354</v>
      </c>
      <c r="F447" t="s">
        <v>2355</v>
      </c>
      <c r="G447" t="s">
        <v>84</v>
      </c>
      <c r="H447" t="s">
        <v>25</v>
      </c>
      <c r="I447" t="s">
        <v>128</v>
      </c>
      <c r="J447" t="s">
        <v>129</v>
      </c>
      <c r="K447" t="s">
        <v>673</v>
      </c>
      <c r="L447" t="s">
        <v>131</v>
      </c>
      <c r="M447" t="s">
        <v>2356</v>
      </c>
      <c r="N447" t="s">
        <v>43</v>
      </c>
      <c r="O447" t="s">
        <v>70</v>
      </c>
      <c r="P447" t="s">
        <v>2357</v>
      </c>
      <c r="Q447" s="2">
        <v>45.055999999999997</v>
      </c>
      <c r="R447">
        <v>8</v>
      </c>
      <c r="S447">
        <v>0</v>
      </c>
      <c r="T447">
        <v>15.2064</v>
      </c>
    </row>
    <row r="448" spans="1:20" x14ac:dyDescent="0.3">
      <c r="A448" t="s">
        <v>2358</v>
      </c>
      <c r="B448" s="1">
        <v>43044</v>
      </c>
      <c r="C448" s="1">
        <v>43045</v>
      </c>
      <c r="D448" t="s">
        <v>159</v>
      </c>
      <c r="E448" t="s">
        <v>184</v>
      </c>
      <c r="F448" t="s">
        <v>185</v>
      </c>
      <c r="G448" t="s">
        <v>37</v>
      </c>
      <c r="H448" t="s">
        <v>25</v>
      </c>
      <c r="I448" t="s">
        <v>38</v>
      </c>
      <c r="J448" t="s">
        <v>39</v>
      </c>
      <c r="K448" t="s">
        <v>143</v>
      </c>
      <c r="L448" t="s">
        <v>41</v>
      </c>
      <c r="M448" t="s">
        <v>1810</v>
      </c>
      <c r="N448" t="s">
        <v>165</v>
      </c>
      <c r="O448" t="s">
        <v>202</v>
      </c>
      <c r="P448" t="s">
        <v>1811</v>
      </c>
      <c r="Q448" s="2">
        <v>159.99</v>
      </c>
      <c r="R448">
        <v>1</v>
      </c>
      <c r="S448">
        <v>0</v>
      </c>
      <c r="T448">
        <v>54.396599999999999</v>
      </c>
    </row>
    <row r="449" spans="1:20" x14ac:dyDescent="0.3">
      <c r="A449" t="s">
        <v>2359</v>
      </c>
      <c r="B449" s="1">
        <v>42351</v>
      </c>
      <c r="C449" s="1">
        <v>42355</v>
      </c>
      <c r="D449" t="s">
        <v>47</v>
      </c>
      <c r="E449" t="s">
        <v>2360</v>
      </c>
      <c r="F449" t="s">
        <v>2361</v>
      </c>
      <c r="G449" t="s">
        <v>37</v>
      </c>
      <c r="H449" t="s">
        <v>25</v>
      </c>
      <c r="I449" t="s">
        <v>2362</v>
      </c>
      <c r="J449" t="s">
        <v>39</v>
      </c>
      <c r="K449" t="s">
        <v>2363</v>
      </c>
      <c r="L449" t="s">
        <v>41</v>
      </c>
      <c r="M449" t="s">
        <v>2364</v>
      </c>
      <c r="N449" t="s">
        <v>43</v>
      </c>
      <c r="O449" t="s">
        <v>70</v>
      </c>
      <c r="P449" t="s">
        <v>2365</v>
      </c>
      <c r="Q449" s="2">
        <v>12.96</v>
      </c>
      <c r="R449">
        <v>2</v>
      </c>
      <c r="S449">
        <v>0</v>
      </c>
      <c r="T449">
        <v>6.2207999999999997</v>
      </c>
    </row>
    <row r="450" spans="1:20" x14ac:dyDescent="0.3">
      <c r="A450" t="s">
        <v>2366</v>
      </c>
      <c r="B450" s="1">
        <v>42540</v>
      </c>
      <c r="C450" s="1">
        <v>42541</v>
      </c>
      <c r="D450" t="s">
        <v>159</v>
      </c>
      <c r="E450" t="s">
        <v>2367</v>
      </c>
      <c r="F450" t="s">
        <v>2368</v>
      </c>
      <c r="G450" t="s">
        <v>37</v>
      </c>
      <c r="H450" t="s">
        <v>25</v>
      </c>
      <c r="I450" t="s">
        <v>112</v>
      </c>
      <c r="J450" t="s">
        <v>39</v>
      </c>
      <c r="K450" t="s">
        <v>849</v>
      </c>
      <c r="L450" t="s">
        <v>41</v>
      </c>
      <c r="M450" t="s">
        <v>2369</v>
      </c>
      <c r="N450" t="s">
        <v>43</v>
      </c>
      <c r="O450" t="s">
        <v>70</v>
      </c>
      <c r="P450" t="s">
        <v>2370</v>
      </c>
      <c r="Q450" s="2">
        <v>17.12</v>
      </c>
      <c r="R450">
        <v>2</v>
      </c>
      <c r="S450">
        <v>0</v>
      </c>
      <c r="T450">
        <v>8.0464000000000002</v>
      </c>
    </row>
    <row r="451" spans="1:20" x14ac:dyDescent="0.3">
      <c r="A451" t="s">
        <v>2371</v>
      </c>
      <c r="B451" s="1">
        <v>42717</v>
      </c>
      <c r="C451" s="1">
        <v>42724</v>
      </c>
      <c r="D451" t="s">
        <v>47</v>
      </c>
      <c r="E451" t="s">
        <v>2326</v>
      </c>
      <c r="F451" t="s">
        <v>2327</v>
      </c>
      <c r="G451" t="s">
        <v>37</v>
      </c>
      <c r="H451" t="s">
        <v>25</v>
      </c>
      <c r="I451" t="s">
        <v>693</v>
      </c>
      <c r="J451" t="s">
        <v>86</v>
      </c>
      <c r="K451" t="s">
        <v>694</v>
      </c>
      <c r="L451" t="s">
        <v>88</v>
      </c>
      <c r="M451" t="s">
        <v>2372</v>
      </c>
      <c r="N451" t="s">
        <v>43</v>
      </c>
      <c r="O451" t="s">
        <v>79</v>
      </c>
      <c r="P451" t="s">
        <v>2373</v>
      </c>
      <c r="Q451" s="2">
        <v>6.0960000000000001</v>
      </c>
      <c r="R451">
        <v>2</v>
      </c>
      <c r="S451">
        <v>0</v>
      </c>
      <c r="T451">
        <v>2.2098</v>
      </c>
    </row>
    <row r="452" spans="1:20" x14ac:dyDescent="0.3">
      <c r="A452" t="s">
        <v>2374</v>
      </c>
      <c r="B452" s="1">
        <v>42153</v>
      </c>
      <c r="C452" s="1">
        <v>42158</v>
      </c>
      <c r="D452" t="s">
        <v>47</v>
      </c>
      <c r="E452" t="s">
        <v>983</v>
      </c>
      <c r="F452" t="s">
        <v>984</v>
      </c>
      <c r="G452" t="s">
        <v>24</v>
      </c>
      <c r="H452" t="s">
        <v>25</v>
      </c>
      <c r="I452" t="s">
        <v>128</v>
      </c>
      <c r="J452" t="s">
        <v>129</v>
      </c>
      <c r="K452" t="s">
        <v>562</v>
      </c>
      <c r="L452" t="s">
        <v>131</v>
      </c>
      <c r="M452" t="s">
        <v>2375</v>
      </c>
      <c r="N452" t="s">
        <v>43</v>
      </c>
      <c r="O452" t="s">
        <v>70</v>
      </c>
      <c r="P452" t="s">
        <v>2376</v>
      </c>
      <c r="Q452" s="2">
        <v>32.4</v>
      </c>
      <c r="R452">
        <v>5</v>
      </c>
      <c r="S452">
        <v>0</v>
      </c>
      <c r="T452">
        <v>15.552</v>
      </c>
    </row>
    <row r="453" spans="1:20" x14ac:dyDescent="0.3">
      <c r="A453" t="s">
        <v>2377</v>
      </c>
      <c r="B453" s="1">
        <v>42211</v>
      </c>
      <c r="C453" s="1">
        <v>42213</v>
      </c>
      <c r="D453" t="s">
        <v>159</v>
      </c>
      <c r="E453" t="s">
        <v>1540</v>
      </c>
      <c r="F453" t="s">
        <v>1541</v>
      </c>
      <c r="G453" t="s">
        <v>24</v>
      </c>
      <c r="H453" t="s">
        <v>25</v>
      </c>
      <c r="I453" t="s">
        <v>1542</v>
      </c>
      <c r="J453" t="s">
        <v>51</v>
      </c>
      <c r="K453" t="s">
        <v>1543</v>
      </c>
      <c r="L453" t="s">
        <v>29</v>
      </c>
      <c r="M453" t="s">
        <v>2378</v>
      </c>
      <c r="N453" t="s">
        <v>31</v>
      </c>
      <c r="O453" t="s">
        <v>54</v>
      </c>
      <c r="P453" t="s">
        <v>2379</v>
      </c>
      <c r="Q453" s="2">
        <v>393.16500000000002</v>
      </c>
      <c r="R453">
        <v>3</v>
      </c>
      <c r="S453">
        <v>0</v>
      </c>
      <c r="T453">
        <v>-204.44579999999999</v>
      </c>
    </row>
    <row r="454" spans="1:20" x14ac:dyDescent="0.3">
      <c r="A454" t="s">
        <v>2380</v>
      </c>
      <c r="B454" s="1">
        <v>43067</v>
      </c>
      <c r="C454" s="1">
        <v>43071</v>
      </c>
      <c r="D454" t="s">
        <v>47</v>
      </c>
      <c r="E454" t="s">
        <v>1229</v>
      </c>
      <c r="F454" t="s">
        <v>1230</v>
      </c>
      <c r="G454" t="s">
        <v>84</v>
      </c>
      <c r="H454" t="s">
        <v>25</v>
      </c>
      <c r="I454" t="s">
        <v>1231</v>
      </c>
      <c r="J454" t="s">
        <v>67</v>
      </c>
      <c r="K454" t="s">
        <v>1232</v>
      </c>
      <c r="L454" t="s">
        <v>29</v>
      </c>
      <c r="M454" t="s">
        <v>2381</v>
      </c>
      <c r="N454" t="s">
        <v>31</v>
      </c>
      <c r="O454" t="s">
        <v>61</v>
      </c>
      <c r="P454" t="s">
        <v>2382</v>
      </c>
      <c r="Q454" s="2">
        <v>516.48800000000006</v>
      </c>
      <c r="R454">
        <v>7</v>
      </c>
      <c r="S454">
        <v>0</v>
      </c>
      <c r="T454">
        <v>-12.9122</v>
      </c>
    </row>
    <row r="455" spans="1:20" x14ac:dyDescent="0.3">
      <c r="A455" t="s">
        <v>2383</v>
      </c>
      <c r="B455" s="1">
        <v>42828</v>
      </c>
      <c r="C455" s="1">
        <v>42832</v>
      </c>
      <c r="D455" t="s">
        <v>47</v>
      </c>
      <c r="E455" t="s">
        <v>2384</v>
      </c>
      <c r="F455" t="s">
        <v>2385</v>
      </c>
      <c r="G455" t="s">
        <v>24</v>
      </c>
      <c r="H455" t="s">
        <v>25</v>
      </c>
      <c r="I455" t="s">
        <v>128</v>
      </c>
      <c r="J455" t="s">
        <v>129</v>
      </c>
      <c r="K455" t="s">
        <v>948</v>
      </c>
      <c r="L455" t="s">
        <v>131</v>
      </c>
      <c r="M455" t="s">
        <v>2386</v>
      </c>
      <c r="N455" t="s">
        <v>31</v>
      </c>
      <c r="O455" t="s">
        <v>61</v>
      </c>
      <c r="P455" t="s">
        <v>2387</v>
      </c>
      <c r="Q455" s="2">
        <v>25.472000000000001</v>
      </c>
      <c r="R455">
        <v>4</v>
      </c>
      <c r="S455">
        <v>0</v>
      </c>
      <c r="T455">
        <v>7.6416000000000004</v>
      </c>
    </row>
    <row r="456" spans="1:20" x14ac:dyDescent="0.3">
      <c r="A456" t="s">
        <v>2388</v>
      </c>
      <c r="B456" s="1">
        <v>43097</v>
      </c>
      <c r="C456" s="1">
        <v>43101</v>
      </c>
      <c r="D456" t="s">
        <v>47</v>
      </c>
      <c r="E456" t="s">
        <v>2389</v>
      </c>
      <c r="F456" t="s">
        <v>2390</v>
      </c>
      <c r="G456" t="s">
        <v>24</v>
      </c>
      <c r="H456" t="s">
        <v>25</v>
      </c>
      <c r="I456" t="s">
        <v>2391</v>
      </c>
      <c r="J456" t="s">
        <v>86</v>
      </c>
      <c r="K456" t="s">
        <v>2392</v>
      </c>
      <c r="L456" t="s">
        <v>88</v>
      </c>
      <c r="M456" t="s">
        <v>2393</v>
      </c>
      <c r="N456" t="s">
        <v>43</v>
      </c>
      <c r="O456" t="s">
        <v>115</v>
      </c>
      <c r="P456" t="s">
        <v>2394</v>
      </c>
      <c r="Q456" s="2">
        <v>27.167999999999999</v>
      </c>
      <c r="R456">
        <v>2</v>
      </c>
      <c r="S456">
        <v>0</v>
      </c>
      <c r="T456">
        <v>2.7168000000000001</v>
      </c>
    </row>
    <row r="457" spans="1:20" x14ac:dyDescent="0.3">
      <c r="A457" t="s">
        <v>2395</v>
      </c>
      <c r="B457" s="1">
        <v>43069</v>
      </c>
      <c r="C457" s="1">
        <v>43073</v>
      </c>
      <c r="D457" t="s">
        <v>47</v>
      </c>
      <c r="E457" t="s">
        <v>2396</v>
      </c>
      <c r="F457" t="s">
        <v>2397</v>
      </c>
      <c r="G457" t="s">
        <v>24</v>
      </c>
      <c r="H457" t="s">
        <v>25</v>
      </c>
      <c r="I457" t="s">
        <v>1208</v>
      </c>
      <c r="J457" t="s">
        <v>1209</v>
      </c>
      <c r="K457" t="s">
        <v>1210</v>
      </c>
      <c r="L457" t="s">
        <v>29</v>
      </c>
      <c r="M457" t="s">
        <v>242</v>
      </c>
      <c r="N457" t="s">
        <v>43</v>
      </c>
      <c r="O457" t="s">
        <v>99</v>
      </c>
      <c r="P457" t="s">
        <v>243</v>
      </c>
      <c r="Q457" s="2">
        <v>173.8</v>
      </c>
      <c r="R457">
        <v>5</v>
      </c>
      <c r="S457">
        <v>0</v>
      </c>
      <c r="T457">
        <v>43.45</v>
      </c>
    </row>
    <row r="458" spans="1:20" x14ac:dyDescent="0.3">
      <c r="A458" t="s">
        <v>2398</v>
      </c>
      <c r="B458" s="1">
        <v>42870</v>
      </c>
      <c r="C458" s="1">
        <v>42873</v>
      </c>
      <c r="D458" t="s">
        <v>21</v>
      </c>
      <c r="E458" t="s">
        <v>2399</v>
      </c>
      <c r="F458" t="s">
        <v>2400</v>
      </c>
      <c r="G458" t="s">
        <v>24</v>
      </c>
      <c r="H458" t="s">
        <v>25</v>
      </c>
      <c r="I458" t="s">
        <v>465</v>
      </c>
      <c r="J458" t="s">
        <v>261</v>
      </c>
      <c r="K458" t="s">
        <v>466</v>
      </c>
      <c r="L458" t="s">
        <v>41</v>
      </c>
      <c r="M458" t="s">
        <v>2401</v>
      </c>
      <c r="N458" t="s">
        <v>165</v>
      </c>
      <c r="O458" t="s">
        <v>166</v>
      </c>
      <c r="P458" t="s">
        <v>2402</v>
      </c>
      <c r="Q458" s="2">
        <v>29.591999999999999</v>
      </c>
      <c r="R458">
        <v>1</v>
      </c>
      <c r="S458">
        <v>0</v>
      </c>
      <c r="T458">
        <v>2.5893000000000002</v>
      </c>
    </row>
    <row r="459" spans="1:20" x14ac:dyDescent="0.3">
      <c r="A459" t="s">
        <v>2403</v>
      </c>
      <c r="B459" s="1">
        <v>42269</v>
      </c>
      <c r="C459" s="1">
        <v>42269</v>
      </c>
      <c r="D459" t="s">
        <v>1040</v>
      </c>
      <c r="E459" t="s">
        <v>2404</v>
      </c>
      <c r="F459" t="s">
        <v>2405</v>
      </c>
      <c r="G459" t="s">
        <v>24</v>
      </c>
      <c r="H459" t="s">
        <v>25</v>
      </c>
      <c r="I459" t="s">
        <v>1916</v>
      </c>
      <c r="J459" t="s">
        <v>39</v>
      </c>
      <c r="K459" t="s">
        <v>2406</v>
      </c>
      <c r="L459" t="s">
        <v>41</v>
      </c>
      <c r="M459" t="s">
        <v>2407</v>
      </c>
      <c r="N459" t="s">
        <v>31</v>
      </c>
      <c r="O459" t="s">
        <v>61</v>
      </c>
      <c r="P459" t="s">
        <v>2408</v>
      </c>
      <c r="Q459" s="2">
        <v>204.6</v>
      </c>
      <c r="R459">
        <v>2</v>
      </c>
      <c r="S459">
        <v>0</v>
      </c>
      <c r="T459">
        <v>53.195999999999998</v>
      </c>
    </row>
    <row r="460" spans="1:20" x14ac:dyDescent="0.3">
      <c r="A460" t="s">
        <v>2409</v>
      </c>
      <c r="B460" s="1">
        <v>43053</v>
      </c>
      <c r="C460" s="1">
        <v>43058</v>
      </c>
      <c r="D460" t="s">
        <v>47</v>
      </c>
      <c r="E460" t="s">
        <v>2410</v>
      </c>
      <c r="F460" t="s">
        <v>2411</v>
      </c>
      <c r="G460" t="s">
        <v>37</v>
      </c>
      <c r="H460" t="s">
        <v>25</v>
      </c>
      <c r="I460" t="s">
        <v>112</v>
      </c>
      <c r="J460" t="s">
        <v>39</v>
      </c>
      <c r="K460" t="s">
        <v>849</v>
      </c>
      <c r="L460" t="s">
        <v>41</v>
      </c>
      <c r="M460" t="s">
        <v>781</v>
      </c>
      <c r="N460" t="s">
        <v>31</v>
      </c>
      <c r="O460" t="s">
        <v>133</v>
      </c>
      <c r="P460" t="s">
        <v>782</v>
      </c>
      <c r="Q460" s="2">
        <v>321.56799999999998</v>
      </c>
      <c r="R460">
        <v>2</v>
      </c>
      <c r="S460">
        <v>0</v>
      </c>
      <c r="T460">
        <v>28.1372</v>
      </c>
    </row>
    <row r="461" spans="1:20" x14ac:dyDescent="0.3">
      <c r="A461" t="s">
        <v>2412</v>
      </c>
      <c r="B461" s="1">
        <v>42335</v>
      </c>
      <c r="C461" s="1">
        <v>42339</v>
      </c>
      <c r="D461" t="s">
        <v>47</v>
      </c>
      <c r="E461" t="s">
        <v>2413</v>
      </c>
      <c r="F461" t="s">
        <v>2414</v>
      </c>
      <c r="G461" t="s">
        <v>84</v>
      </c>
      <c r="H461" t="s">
        <v>25</v>
      </c>
      <c r="I461" t="s">
        <v>1381</v>
      </c>
      <c r="J461" t="s">
        <v>1382</v>
      </c>
      <c r="K461" t="s">
        <v>1383</v>
      </c>
      <c r="L461" t="s">
        <v>29</v>
      </c>
      <c r="M461" t="s">
        <v>2415</v>
      </c>
      <c r="N461" t="s">
        <v>43</v>
      </c>
      <c r="O461" t="s">
        <v>79</v>
      </c>
      <c r="P461" t="s">
        <v>2416</v>
      </c>
      <c r="Q461" s="2">
        <v>6.24</v>
      </c>
      <c r="R461">
        <v>2</v>
      </c>
      <c r="S461">
        <v>0</v>
      </c>
      <c r="T461">
        <v>3.0575999999999999</v>
      </c>
    </row>
    <row r="462" spans="1:20" x14ac:dyDescent="0.3">
      <c r="A462" t="s">
        <v>2417</v>
      </c>
      <c r="B462" s="1">
        <v>42614</v>
      </c>
      <c r="C462" s="1">
        <v>42617</v>
      </c>
      <c r="D462" t="s">
        <v>159</v>
      </c>
      <c r="E462" t="s">
        <v>410</v>
      </c>
      <c r="F462" t="s">
        <v>411</v>
      </c>
      <c r="G462" t="s">
        <v>37</v>
      </c>
      <c r="H462" t="s">
        <v>25</v>
      </c>
      <c r="I462" t="s">
        <v>231</v>
      </c>
      <c r="J462" t="s">
        <v>232</v>
      </c>
      <c r="K462" t="s">
        <v>412</v>
      </c>
      <c r="L462" t="s">
        <v>131</v>
      </c>
      <c r="M462" t="s">
        <v>2418</v>
      </c>
      <c r="N462" t="s">
        <v>43</v>
      </c>
      <c r="O462" t="s">
        <v>173</v>
      </c>
      <c r="P462" t="s">
        <v>2419</v>
      </c>
      <c r="Q462" s="2">
        <v>21.88</v>
      </c>
      <c r="R462">
        <v>2</v>
      </c>
      <c r="S462">
        <v>0</v>
      </c>
      <c r="T462">
        <v>10.94</v>
      </c>
    </row>
    <row r="463" spans="1:20" x14ac:dyDescent="0.3">
      <c r="A463" t="s">
        <v>2420</v>
      </c>
      <c r="B463" s="1">
        <v>41904</v>
      </c>
      <c r="C463" s="1">
        <v>41906</v>
      </c>
      <c r="D463" t="s">
        <v>21</v>
      </c>
      <c r="E463" t="s">
        <v>2286</v>
      </c>
      <c r="F463" t="s">
        <v>2287</v>
      </c>
      <c r="G463" t="s">
        <v>24</v>
      </c>
      <c r="H463" t="s">
        <v>25</v>
      </c>
      <c r="I463" t="s">
        <v>742</v>
      </c>
      <c r="J463" t="s">
        <v>208</v>
      </c>
      <c r="K463" t="s">
        <v>743</v>
      </c>
      <c r="L463" t="s">
        <v>88</v>
      </c>
      <c r="M463" t="s">
        <v>2421</v>
      </c>
      <c r="N463" t="s">
        <v>43</v>
      </c>
      <c r="O463" t="s">
        <v>44</v>
      </c>
      <c r="P463" t="s">
        <v>2422</v>
      </c>
      <c r="Q463" s="2">
        <v>4.6079999999999997</v>
      </c>
      <c r="R463">
        <v>2</v>
      </c>
      <c r="S463">
        <v>0</v>
      </c>
      <c r="T463">
        <v>1.6704000000000001</v>
      </c>
    </row>
    <row r="464" spans="1:20" x14ac:dyDescent="0.3">
      <c r="A464" t="s">
        <v>2423</v>
      </c>
      <c r="B464" s="1">
        <v>42834</v>
      </c>
      <c r="C464" s="1">
        <v>42836</v>
      </c>
      <c r="D464" t="s">
        <v>159</v>
      </c>
      <c r="E464" t="s">
        <v>2424</v>
      </c>
      <c r="F464" t="s">
        <v>2425</v>
      </c>
      <c r="G464" t="s">
        <v>84</v>
      </c>
      <c r="H464" t="s">
        <v>25</v>
      </c>
      <c r="I464" t="s">
        <v>231</v>
      </c>
      <c r="J464" t="s">
        <v>232</v>
      </c>
      <c r="K464" t="s">
        <v>1653</v>
      </c>
      <c r="L464" t="s">
        <v>131</v>
      </c>
      <c r="M464" t="s">
        <v>2426</v>
      </c>
      <c r="N464" t="s">
        <v>43</v>
      </c>
      <c r="O464" t="s">
        <v>44</v>
      </c>
      <c r="P464" t="s">
        <v>2427</v>
      </c>
      <c r="Q464" s="2">
        <v>9.82</v>
      </c>
      <c r="R464">
        <v>2</v>
      </c>
      <c r="S464">
        <v>0</v>
      </c>
      <c r="T464">
        <v>4.8117999999999999</v>
      </c>
    </row>
    <row r="465" spans="1:20" x14ac:dyDescent="0.3">
      <c r="A465" t="s">
        <v>2428</v>
      </c>
      <c r="B465" s="1">
        <v>41655</v>
      </c>
      <c r="C465" s="1">
        <v>41657</v>
      </c>
      <c r="D465" t="s">
        <v>21</v>
      </c>
      <c r="E465" t="s">
        <v>791</v>
      </c>
      <c r="F465" t="s">
        <v>792</v>
      </c>
      <c r="G465" t="s">
        <v>24</v>
      </c>
      <c r="H465" t="s">
        <v>25</v>
      </c>
      <c r="I465" t="s">
        <v>231</v>
      </c>
      <c r="J465" t="s">
        <v>232</v>
      </c>
      <c r="K465" t="s">
        <v>233</v>
      </c>
      <c r="L465" t="s">
        <v>131</v>
      </c>
      <c r="M465" t="s">
        <v>2429</v>
      </c>
      <c r="N465" t="s">
        <v>31</v>
      </c>
      <c r="O465" t="s">
        <v>61</v>
      </c>
      <c r="P465" t="s">
        <v>2430</v>
      </c>
      <c r="Q465" s="2">
        <v>127.104</v>
      </c>
      <c r="R465">
        <v>6</v>
      </c>
      <c r="S465">
        <v>0</v>
      </c>
      <c r="T465">
        <v>28.598400000000002</v>
      </c>
    </row>
    <row r="466" spans="1:20" x14ac:dyDescent="0.3">
      <c r="A466" t="s">
        <v>2431</v>
      </c>
      <c r="B466" s="1">
        <v>43013</v>
      </c>
      <c r="C466" s="1">
        <v>43016</v>
      </c>
      <c r="D466" t="s">
        <v>21</v>
      </c>
      <c r="E466" t="s">
        <v>1929</v>
      </c>
      <c r="F466" t="s">
        <v>1930</v>
      </c>
      <c r="G466" t="s">
        <v>84</v>
      </c>
      <c r="H466" t="s">
        <v>25</v>
      </c>
      <c r="I466" t="s">
        <v>178</v>
      </c>
      <c r="J466" t="s">
        <v>179</v>
      </c>
      <c r="K466" t="s">
        <v>180</v>
      </c>
      <c r="L466" t="s">
        <v>88</v>
      </c>
      <c r="M466" t="s">
        <v>1429</v>
      </c>
      <c r="N466" t="s">
        <v>165</v>
      </c>
      <c r="O466" t="s">
        <v>166</v>
      </c>
      <c r="P466" t="s">
        <v>1430</v>
      </c>
      <c r="Q466" s="2">
        <v>160.93</v>
      </c>
      <c r="R466">
        <v>7</v>
      </c>
      <c r="S466">
        <v>0</v>
      </c>
      <c r="T466">
        <v>3.2185999999999999</v>
      </c>
    </row>
    <row r="467" spans="1:20" x14ac:dyDescent="0.3">
      <c r="A467" t="s">
        <v>2432</v>
      </c>
      <c r="B467" s="1">
        <v>42925</v>
      </c>
      <c r="C467" s="1">
        <v>42931</v>
      </c>
      <c r="D467" t="s">
        <v>47</v>
      </c>
      <c r="E467" t="s">
        <v>1008</v>
      </c>
      <c r="F467" t="s">
        <v>1009</v>
      </c>
      <c r="G467" t="s">
        <v>24</v>
      </c>
      <c r="H467" t="s">
        <v>25</v>
      </c>
      <c r="I467" t="s">
        <v>1010</v>
      </c>
      <c r="J467" t="s">
        <v>1011</v>
      </c>
      <c r="K467" t="s">
        <v>1012</v>
      </c>
      <c r="L467" t="s">
        <v>131</v>
      </c>
      <c r="M467" t="s">
        <v>2433</v>
      </c>
      <c r="N467" t="s">
        <v>43</v>
      </c>
      <c r="O467" t="s">
        <v>79</v>
      </c>
      <c r="P467" t="s">
        <v>2434</v>
      </c>
      <c r="Q467" s="2">
        <v>1.08</v>
      </c>
      <c r="R467">
        <v>2</v>
      </c>
      <c r="S467">
        <v>0</v>
      </c>
      <c r="T467">
        <v>-0.79200000000000004</v>
      </c>
    </row>
    <row r="468" spans="1:20" x14ac:dyDescent="0.3">
      <c r="A468" t="s">
        <v>2435</v>
      </c>
      <c r="B468" s="1">
        <v>42742</v>
      </c>
      <c r="C468" s="1">
        <v>42745</v>
      </c>
      <c r="D468" t="s">
        <v>159</v>
      </c>
      <c r="E468" t="s">
        <v>2095</v>
      </c>
      <c r="F468" t="s">
        <v>2096</v>
      </c>
      <c r="G468" t="s">
        <v>37</v>
      </c>
      <c r="H468" t="s">
        <v>25</v>
      </c>
      <c r="I468" t="s">
        <v>2097</v>
      </c>
      <c r="J468" t="s">
        <v>96</v>
      </c>
      <c r="K468" t="s">
        <v>2098</v>
      </c>
      <c r="L468" t="s">
        <v>88</v>
      </c>
      <c r="M468" t="s">
        <v>814</v>
      </c>
      <c r="N468" t="s">
        <v>165</v>
      </c>
      <c r="O468" t="s">
        <v>815</v>
      </c>
      <c r="P468" t="s">
        <v>816</v>
      </c>
      <c r="Q468" s="2">
        <v>3059.982</v>
      </c>
      <c r="R468">
        <v>2</v>
      </c>
      <c r="S468">
        <v>0</v>
      </c>
      <c r="T468">
        <v>679.99599999999998</v>
      </c>
    </row>
    <row r="469" spans="1:20" x14ac:dyDescent="0.3">
      <c r="A469" t="s">
        <v>2436</v>
      </c>
      <c r="B469" s="1">
        <v>42520</v>
      </c>
      <c r="C469" s="1">
        <v>42521</v>
      </c>
      <c r="D469" t="s">
        <v>159</v>
      </c>
      <c r="E469" t="s">
        <v>2437</v>
      </c>
      <c r="F469" t="s">
        <v>2438</v>
      </c>
      <c r="G469" t="s">
        <v>24</v>
      </c>
      <c r="H469" t="s">
        <v>25</v>
      </c>
      <c r="I469" t="s">
        <v>446</v>
      </c>
      <c r="J469" t="s">
        <v>67</v>
      </c>
      <c r="K469" t="s">
        <v>1528</v>
      </c>
      <c r="L469" t="s">
        <v>29</v>
      </c>
      <c r="M469" t="s">
        <v>1632</v>
      </c>
      <c r="N469" t="s">
        <v>43</v>
      </c>
      <c r="O469" t="s">
        <v>79</v>
      </c>
      <c r="P469" t="s">
        <v>1633</v>
      </c>
      <c r="Q469" s="2">
        <v>3.282</v>
      </c>
      <c r="R469">
        <v>2</v>
      </c>
      <c r="S469">
        <v>0</v>
      </c>
      <c r="T469">
        <v>-2.6255999999999999</v>
      </c>
    </row>
    <row r="470" spans="1:20" x14ac:dyDescent="0.3">
      <c r="A470" t="s">
        <v>2439</v>
      </c>
      <c r="B470" s="1">
        <v>42347</v>
      </c>
      <c r="C470" s="1">
        <v>42350</v>
      </c>
      <c r="D470" t="s">
        <v>159</v>
      </c>
      <c r="E470" t="s">
        <v>291</v>
      </c>
      <c r="F470" t="s">
        <v>292</v>
      </c>
      <c r="G470" t="s">
        <v>37</v>
      </c>
      <c r="H470" t="s">
        <v>25</v>
      </c>
      <c r="I470" t="s">
        <v>154</v>
      </c>
      <c r="J470" t="s">
        <v>86</v>
      </c>
      <c r="K470" t="s">
        <v>171</v>
      </c>
      <c r="L470" t="s">
        <v>88</v>
      </c>
      <c r="M470" t="s">
        <v>2440</v>
      </c>
      <c r="N470" t="s">
        <v>43</v>
      </c>
      <c r="O470" t="s">
        <v>70</v>
      </c>
      <c r="P470" t="s">
        <v>2441</v>
      </c>
      <c r="Q470" s="2">
        <v>34.020000000000003</v>
      </c>
      <c r="R470">
        <v>3</v>
      </c>
      <c r="S470">
        <v>0</v>
      </c>
      <c r="T470">
        <v>16.669799999999999</v>
      </c>
    </row>
    <row r="471" spans="1:20" x14ac:dyDescent="0.3">
      <c r="A471" t="s">
        <v>2442</v>
      </c>
      <c r="B471" s="1">
        <v>42646</v>
      </c>
      <c r="C471" s="1">
        <v>42651</v>
      </c>
      <c r="D471" t="s">
        <v>47</v>
      </c>
      <c r="E471" t="s">
        <v>136</v>
      </c>
      <c r="F471" t="s">
        <v>137</v>
      </c>
      <c r="G471" t="s">
        <v>24</v>
      </c>
      <c r="H471" t="s">
        <v>25</v>
      </c>
      <c r="I471" t="s">
        <v>138</v>
      </c>
      <c r="J471" t="s">
        <v>105</v>
      </c>
      <c r="K471" t="s">
        <v>139</v>
      </c>
      <c r="L471" t="s">
        <v>41</v>
      </c>
      <c r="M471" t="s">
        <v>2443</v>
      </c>
      <c r="N471" t="s">
        <v>31</v>
      </c>
      <c r="O471" t="s">
        <v>133</v>
      </c>
      <c r="P471" t="s">
        <v>2444</v>
      </c>
      <c r="Q471" s="2">
        <v>599.29200000000003</v>
      </c>
      <c r="R471">
        <v>6</v>
      </c>
      <c r="S471">
        <v>0</v>
      </c>
      <c r="T471">
        <v>93.223200000000006</v>
      </c>
    </row>
    <row r="472" spans="1:20" x14ac:dyDescent="0.3">
      <c r="A472" t="s">
        <v>2445</v>
      </c>
      <c r="B472" s="1">
        <v>41954</v>
      </c>
      <c r="C472" s="1">
        <v>41957</v>
      </c>
      <c r="D472" t="s">
        <v>21</v>
      </c>
      <c r="E472" t="s">
        <v>2446</v>
      </c>
      <c r="F472" t="s">
        <v>2447</v>
      </c>
      <c r="G472" t="s">
        <v>24</v>
      </c>
      <c r="H472" t="s">
        <v>25</v>
      </c>
      <c r="I472" t="s">
        <v>2152</v>
      </c>
      <c r="J472" t="s">
        <v>391</v>
      </c>
      <c r="K472" t="s">
        <v>2448</v>
      </c>
      <c r="L472" t="s">
        <v>41</v>
      </c>
      <c r="M472" t="s">
        <v>2449</v>
      </c>
      <c r="N472" t="s">
        <v>43</v>
      </c>
      <c r="O472" t="s">
        <v>115</v>
      </c>
      <c r="P472" t="s">
        <v>2450</v>
      </c>
      <c r="Q472" s="2">
        <v>3.3919999999999999</v>
      </c>
      <c r="R472">
        <v>1</v>
      </c>
      <c r="S472">
        <v>0</v>
      </c>
      <c r="T472">
        <v>0.80559999999999998</v>
      </c>
    </row>
    <row r="473" spans="1:20" x14ac:dyDescent="0.3">
      <c r="A473" t="s">
        <v>2451</v>
      </c>
      <c r="B473" s="1">
        <v>43007</v>
      </c>
      <c r="C473" s="1">
        <v>43013</v>
      </c>
      <c r="D473" t="s">
        <v>47</v>
      </c>
      <c r="E473" t="s">
        <v>2452</v>
      </c>
      <c r="F473" t="s">
        <v>2453</v>
      </c>
      <c r="G473" t="s">
        <v>84</v>
      </c>
      <c r="H473" t="s">
        <v>25</v>
      </c>
      <c r="I473" t="s">
        <v>505</v>
      </c>
      <c r="J473" t="s">
        <v>86</v>
      </c>
      <c r="K473" t="s">
        <v>808</v>
      </c>
      <c r="L473" t="s">
        <v>88</v>
      </c>
      <c r="M473" t="s">
        <v>2046</v>
      </c>
      <c r="N473" t="s">
        <v>43</v>
      </c>
      <c r="O473" t="s">
        <v>44</v>
      </c>
      <c r="P473" t="s">
        <v>2047</v>
      </c>
      <c r="Q473" s="2">
        <v>7.968</v>
      </c>
      <c r="R473">
        <v>2</v>
      </c>
      <c r="S473">
        <v>0</v>
      </c>
      <c r="T473">
        <v>2.5895999999999999</v>
      </c>
    </row>
    <row r="474" spans="1:20" x14ac:dyDescent="0.3">
      <c r="A474" t="s">
        <v>2454</v>
      </c>
      <c r="B474" s="1">
        <v>42073</v>
      </c>
      <c r="C474" s="1">
        <v>42073</v>
      </c>
      <c r="D474" t="s">
        <v>1040</v>
      </c>
      <c r="E474" t="s">
        <v>2455</v>
      </c>
      <c r="F474" t="s">
        <v>2456</v>
      </c>
      <c r="G474" t="s">
        <v>24</v>
      </c>
      <c r="H474" t="s">
        <v>25</v>
      </c>
      <c r="I474" t="s">
        <v>154</v>
      </c>
      <c r="J474" t="s">
        <v>86</v>
      </c>
      <c r="K474" t="s">
        <v>171</v>
      </c>
      <c r="L474" t="s">
        <v>88</v>
      </c>
      <c r="M474" t="s">
        <v>2457</v>
      </c>
      <c r="N474" t="s">
        <v>43</v>
      </c>
      <c r="O474" t="s">
        <v>79</v>
      </c>
      <c r="P474" t="s">
        <v>2458</v>
      </c>
      <c r="Q474" s="2">
        <v>1.1120000000000001</v>
      </c>
      <c r="R474">
        <v>2</v>
      </c>
      <c r="S474">
        <v>0</v>
      </c>
      <c r="T474">
        <v>-1.8904000000000001</v>
      </c>
    </row>
    <row r="475" spans="1:20" x14ac:dyDescent="0.3">
      <c r="A475" t="s">
        <v>2459</v>
      </c>
      <c r="B475" s="1">
        <v>42876</v>
      </c>
      <c r="C475" s="1">
        <v>42881</v>
      </c>
      <c r="D475" t="s">
        <v>47</v>
      </c>
      <c r="E475" t="s">
        <v>1332</v>
      </c>
      <c r="F475" t="s">
        <v>1333</v>
      </c>
      <c r="G475" t="s">
        <v>37</v>
      </c>
      <c r="H475" t="s">
        <v>25</v>
      </c>
      <c r="I475" t="s">
        <v>231</v>
      </c>
      <c r="J475" t="s">
        <v>232</v>
      </c>
      <c r="K475" t="s">
        <v>233</v>
      </c>
      <c r="L475" t="s">
        <v>131</v>
      </c>
      <c r="M475" t="s">
        <v>1822</v>
      </c>
      <c r="N475" t="s">
        <v>31</v>
      </c>
      <c r="O475" t="s">
        <v>61</v>
      </c>
      <c r="P475" t="s">
        <v>1823</v>
      </c>
      <c r="Q475" s="2">
        <v>520.04999999999995</v>
      </c>
      <c r="R475">
        <v>5</v>
      </c>
      <c r="S475">
        <v>0</v>
      </c>
      <c r="T475">
        <v>72.807000000000002</v>
      </c>
    </row>
    <row r="476" spans="1:20" x14ac:dyDescent="0.3">
      <c r="A476" t="s">
        <v>2460</v>
      </c>
      <c r="B476" s="1">
        <v>42092</v>
      </c>
      <c r="C476" s="1">
        <v>42094</v>
      </c>
      <c r="D476" t="s">
        <v>21</v>
      </c>
      <c r="E476" t="s">
        <v>2461</v>
      </c>
      <c r="F476" t="s">
        <v>2462</v>
      </c>
      <c r="G476" t="s">
        <v>84</v>
      </c>
      <c r="H476" t="s">
        <v>25</v>
      </c>
      <c r="I476" t="s">
        <v>1241</v>
      </c>
      <c r="J476" t="s">
        <v>51</v>
      </c>
      <c r="K476" t="s">
        <v>1242</v>
      </c>
      <c r="L476" t="s">
        <v>29</v>
      </c>
      <c r="M476" t="s">
        <v>2463</v>
      </c>
      <c r="N476" t="s">
        <v>31</v>
      </c>
      <c r="O476" t="s">
        <v>133</v>
      </c>
      <c r="P476" t="s">
        <v>2464</v>
      </c>
      <c r="Q476" s="2">
        <v>1166.92</v>
      </c>
      <c r="R476">
        <v>5</v>
      </c>
      <c r="S476">
        <v>0</v>
      </c>
      <c r="T476">
        <v>131.27850000000001</v>
      </c>
    </row>
    <row r="477" spans="1:20" x14ac:dyDescent="0.3">
      <c r="A477" t="s">
        <v>2465</v>
      </c>
      <c r="B477" s="1">
        <v>42622</v>
      </c>
      <c r="C477" s="1">
        <v>42624</v>
      </c>
      <c r="D477" t="s">
        <v>159</v>
      </c>
      <c r="E477" t="s">
        <v>463</v>
      </c>
      <c r="F477" t="s">
        <v>464</v>
      </c>
      <c r="G477" t="s">
        <v>24</v>
      </c>
      <c r="H477" t="s">
        <v>25</v>
      </c>
      <c r="I477" t="s">
        <v>465</v>
      </c>
      <c r="J477" t="s">
        <v>261</v>
      </c>
      <c r="K477" t="s">
        <v>466</v>
      </c>
      <c r="L477" t="s">
        <v>41</v>
      </c>
      <c r="M477" t="s">
        <v>2005</v>
      </c>
      <c r="N477" t="s">
        <v>43</v>
      </c>
      <c r="O477" t="s">
        <v>79</v>
      </c>
      <c r="P477" t="s">
        <v>2006</v>
      </c>
      <c r="Q477" s="2">
        <v>14.624000000000001</v>
      </c>
      <c r="R477">
        <v>2</v>
      </c>
      <c r="S477">
        <v>0</v>
      </c>
      <c r="T477">
        <v>5.484</v>
      </c>
    </row>
    <row r="478" spans="1:20" x14ac:dyDescent="0.3">
      <c r="A478" t="s">
        <v>2466</v>
      </c>
      <c r="B478" s="1">
        <v>42608</v>
      </c>
      <c r="C478" s="1">
        <v>42609</v>
      </c>
      <c r="D478" t="s">
        <v>159</v>
      </c>
      <c r="E478" t="s">
        <v>1947</v>
      </c>
      <c r="F478" t="s">
        <v>1948</v>
      </c>
      <c r="G478" t="s">
        <v>24</v>
      </c>
      <c r="H478" t="s">
        <v>25</v>
      </c>
      <c r="I478" t="s">
        <v>1949</v>
      </c>
      <c r="J478" t="s">
        <v>208</v>
      </c>
      <c r="K478" t="s">
        <v>1950</v>
      </c>
      <c r="L478" t="s">
        <v>88</v>
      </c>
      <c r="M478" t="s">
        <v>887</v>
      </c>
      <c r="N478" t="s">
        <v>43</v>
      </c>
      <c r="O478" t="s">
        <v>235</v>
      </c>
      <c r="P478" t="s">
        <v>888</v>
      </c>
      <c r="Q478" s="2">
        <v>10.23</v>
      </c>
      <c r="R478">
        <v>3</v>
      </c>
      <c r="S478">
        <v>0</v>
      </c>
      <c r="T478">
        <v>4.9104000000000001</v>
      </c>
    </row>
    <row r="479" spans="1:20" x14ac:dyDescent="0.3">
      <c r="A479" t="s">
        <v>2467</v>
      </c>
      <c r="B479" s="1">
        <v>41780</v>
      </c>
      <c r="C479" s="1">
        <v>41784</v>
      </c>
      <c r="D479" t="s">
        <v>47</v>
      </c>
      <c r="E479" t="s">
        <v>2468</v>
      </c>
      <c r="F479" t="s">
        <v>2469</v>
      </c>
      <c r="G479" t="s">
        <v>37</v>
      </c>
      <c r="H479" t="s">
        <v>25</v>
      </c>
      <c r="I479" t="s">
        <v>2470</v>
      </c>
      <c r="J479" t="s">
        <v>269</v>
      </c>
      <c r="K479" t="s">
        <v>2471</v>
      </c>
      <c r="L479" t="s">
        <v>29</v>
      </c>
      <c r="M479" t="s">
        <v>2472</v>
      </c>
      <c r="N479" t="s">
        <v>43</v>
      </c>
      <c r="O479" t="s">
        <v>79</v>
      </c>
      <c r="P479" t="s">
        <v>2473</v>
      </c>
      <c r="Q479" s="2">
        <v>2715.93</v>
      </c>
      <c r="R479">
        <v>7</v>
      </c>
      <c r="S479">
        <v>0</v>
      </c>
      <c r="T479">
        <v>1276.4871000000001</v>
      </c>
    </row>
    <row r="480" spans="1:20" x14ac:dyDescent="0.3">
      <c r="A480" t="s">
        <v>2474</v>
      </c>
      <c r="B480" s="1">
        <v>42305</v>
      </c>
      <c r="C480" s="1">
        <v>42311</v>
      </c>
      <c r="D480" t="s">
        <v>47</v>
      </c>
      <c r="E480" t="s">
        <v>2475</v>
      </c>
      <c r="F480" t="s">
        <v>2476</v>
      </c>
      <c r="G480" t="s">
        <v>24</v>
      </c>
      <c r="H480" t="s">
        <v>25</v>
      </c>
      <c r="I480" t="s">
        <v>26</v>
      </c>
      <c r="J480" t="s">
        <v>27</v>
      </c>
      <c r="K480" t="s">
        <v>28</v>
      </c>
      <c r="L480" t="s">
        <v>29</v>
      </c>
      <c r="M480" t="s">
        <v>2477</v>
      </c>
      <c r="N480" t="s">
        <v>43</v>
      </c>
      <c r="O480" t="s">
        <v>173</v>
      </c>
      <c r="P480" t="s">
        <v>2478</v>
      </c>
      <c r="Q480" s="2">
        <v>10.67</v>
      </c>
      <c r="R480">
        <v>1</v>
      </c>
      <c r="S480">
        <v>0</v>
      </c>
      <c r="T480">
        <v>4.9081999999999999</v>
      </c>
    </row>
    <row r="481" spans="1:20" x14ac:dyDescent="0.3">
      <c r="A481" t="s">
        <v>2479</v>
      </c>
      <c r="B481" s="1">
        <v>42687</v>
      </c>
      <c r="C481" s="1">
        <v>42691</v>
      </c>
      <c r="D481" t="s">
        <v>47</v>
      </c>
      <c r="E481" t="s">
        <v>632</v>
      </c>
      <c r="F481" t="s">
        <v>633</v>
      </c>
      <c r="G481" t="s">
        <v>84</v>
      </c>
      <c r="H481" t="s">
        <v>25</v>
      </c>
      <c r="I481" t="s">
        <v>38</v>
      </c>
      <c r="J481" t="s">
        <v>39</v>
      </c>
      <c r="K481" t="s">
        <v>59</v>
      </c>
      <c r="L481" t="s">
        <v>41</v>
      </c>
      <c r="M481" t="s">
        <v>2126</v>
      </c>
      <c r="N481" t="s">
        <v>43</v>
      </c>
      <c r="O481" t="s">
        <v>115</v>
      </c>
      <c r="P481" t="s">
        <v>2127</v>
      </c>
      <c r="Q481" s="2">
        <v>44.02</v>
      </c>
      <c r="R481">
        <v>2</v>
      </c>
      <c r="S481">
        <v>0</v>
      </c>
      <c r="T481">
        <v>11.4452</v>
      </c>
    </row>
    <row r="482" spans="1:20" x14ac:dyDescent="0.3">
      <c r="A482" t="s">
        <v>2480</v>
      </c>
      <c r="B482" s="1">
        <v>42216</v>
      </c>
      <c r="C482" s="1">
        <v>42216</v>
      </c>
      <c r="D482" t="s">
        <v>1040</v>
      </c>
      <c r="E482" t="s">
        <v>2049</v>
      </c>
      <c r="F482" t="s">
        <v>2050</v>
      </c>
      <c r="G482" t="s">
        <v>24</v>
      </c>
      <c r="H482" t="s">
        <v>25</v>
      </c>
      <c r="I482" t="s">
        <v>331</v>
      </c>
      <c r="J482" t="s">
        <v>199</v>
      </c>
      <c r="K482" t="s">
        <v>332</v>
      </c>
      <c r="L482" t="s">
        <v>88</v>
      </c>
      <c r="M482" t="s">
        <v>2481</v>
      </c>
      <c r="N482" t="s">
        <v>165</v>
      </c>
      <c r="O482" t="s">
        <v>202</v>
      </c>
      <c r="P482" t="s">
        <v>2482</v>
      </c>
      <c r="Q482" s="2">
        <v>2309.65</v>
      </c>
      <c r="R482">
        <v>7</v>
      </c>
      <c r="S482">
        <v>0</v>
      </c>
      <c r="T482">
        <v>762.18449999999996</v>
      </c>
    </row>
    <row r="483" spans="1:20" x14ac:dyDescent="0.3">
      <c r="A483" t="s">
        <v>2483</v>
      </c>
      <c r="B483" s="1">
        <v>42243</v>
      </c>
      <c r="C483" s="1">
        <v>42247</v>
      </c>
      <c r="D483" t="s">
        <v>47</v>
      </c>
      <c r="E483" t="s">
        <v>2484</v>
      </c>
      <c r="F483" t="s">
        <v>2485</v>
      </c>
      <c r="G483" t="s">
        <v>24</v>
      </c>
      <c r="H483" t="s">
        <v>25</v>
      </c>
      <c r="I483" t="s">
        <v>2486</v>
      </c>
      <c r="J483" t="s">
        <v>39</v>
      </c>
      <c r="K483" t="s">
        <v>2487</v>
      </c>
      <c r="L483" t="s">
        <v>41</v>
      </c>
      <c r="M483" t="s">
        <v>2488</v>
      </c>
      <c r="N483" t="s">
        <v>43</v>
      </c>
      <c r="O483" t="s">
        <v>99</v>
      </c>
      <c r="P483" t="s">
        <v>2489</v>
      </c>
      <c r="Q483" s="2">
        <v>484.65</v>
      </c>
      <c r="R483">
        <v>3</v>
      </c>
      <c r="S483">
        <v>0</v>
      </c>
      <c r="T483">
        <v>92.083500000000001</v>
      </c>
    </row>
    <row r="484" spans="1:20" x14ac:dyDescent="0.3">
      <c r="A484" t="s">
        <v>2490</v>
      </c>
      <c r="B484" s="1">
        <v>42321</v>
      </c>
      <c r="C484" s="1">
        <v>42325</v>
      </c>
      <c r="D484" t="s">
        <v>47</v>
      </c>
      <c r="E484" t="s">
        <v>2037</v>
      </c>
      <c r="F484" t="s">
        <v>2038</v>
      </c>
      <c r="G484" t="s">
        <v>24</v>
      </c>
      <c r="H484" t="s">
        <v>25</v>
      </c>
      <c r="I484" t="s">
        <v>2039</v>
      </c>
      <c r="J484" t="s">
        <v>67</v>
      </c>
      <c r="K484" t="s">
        <v>2040</v>
      </c>
      <c r="L484" t="s">
        <v>29</v>
      </c>
      <c r="M484" t="s">
        <v>2227</v>
      </c>
      <c r="N484" t="s">
        <v>43</v>
      </c>
      <c r="O484" t="s">
        <v>70</v>
      </c>
      <c r="P484" t="s">
        <v>2228</v>
      </c>
      <c r="Q484" s="2">
        <v>115.29600000000001</v>
      </c>
      <c r="R484">
        <v>3</v>
      </c>
      <c r="S484">
        <v>0</v>
      </c>
      <c r="T484">
        <v>40.3536</v>
      </c>
    </row>
    <row r="485" spans="1:20" x14ac:dyDescent="0.3">
      <c r="A485" t="s">
        <v>2491</v>
      </c>
      <c r="B485" s="1">
        <v>42314</v>
      </c>
      <c r="C485" s="1">
        <v>42317</v>
      </c>
      <c r="D485" t="s">
        <v>159</v>
      </c>
      <c r="E485" t="s">
        <v>2492</v>
      </c>
      <c r="F485" t="s">
        <v>2493</v>
      </c>
      <c r="G485" t="s">
        <v>24</v>
      </c>
      <c r="H485" t="s">
        <v>25</v>
      </c>
      <c r="I485" t="s">
        <v>524</v>
      </c>
      <c r="J485" t="s">
        <v>261</v>
      </c>
      <c r="K485" t="s">
        <v>525</v>
      </c>
      <c r="L485" t="s">
        <v>41</v>
      </c>
      <c r="M485" t="s">
        <v>2494</v>
      </c>
      <c r="N485" t="s">
        <v>43</v>
      </c>
      <c r="O485" t="s">
        <v>173</v>
      </c>
      <c r="P485" t="s">
        <v>2495</v>
      </c>
      <c r="Q485" s="2">
        <v>7.08</v>
      </c>
      <c r="R485">
        <v>3</v>
      </c>
      <c r="S485">
        <v>0</v>
      </c>
      <c r="T485">
        <v>2.4780000000000002</v>
      </c>
    </row>
    <row r="486" spans="1:20" x14ac:dyDescent="0.3">
      <c r="A486" t="s">
        <v>2496</v>
      </c>
      <c r="B486" s="1">
        <v>43095</v>
      </c>
      <c r="C486" s="1">
        <v>43101</v>
      </c>
      <c r="D486" t="s">
        <v>47</v>
      </c>
      <c r="E486" t="s">
        <v>978</v>
      </c>
      <c r="F486" t="s">
        <v>979</v>
      </c>
      <c r="G486" t="s">
        <v>24</v>
      </c>
      <c r="H486" t="s">
        <v>25</v>
      </c>
      <c r="I486" t="s">
        <v>128</v>
      </c>
      <c r="J486" t="s">
        <v>129</v>
      </c>
      <c r="K486" t="s">
        <v>948</v>
      </c>
      <c r="L486" t="s">
        <v>131</v>
      </c>
      <c r="M486" t="s">
        <v>2497</v>
      </c>
      <c r="N486" t="s">
        <v>43</v>
      </c>
      <c r="O486" t="s">
        <v>70</v>
      </c>
      <c r="P486" t="s">
        <v>2498</v>
      </c>
      <c r="Q486" s="2">
        <v>44.75</v>
      </c>
      <c r="R486">
        <v>5</v>
      </c>
      <c r="S486">
        <v>0</v>
      </c>
      <c r="T486">
        <v>20.585000000000001</v>
      </c>
    </row>
    <row r="487" spans="1:20" x14ac:dyDescent="0.3">
      <c r="A487" t="s">
        <v>2499</v>
      </c>
      <c r="B487" s="1">
        <v>42948</v>
      </c>
      <c r="C487" s="1">
        <v>42950</v>
      </c>
      <c r="D487" t="s">
        <v>159</v>
      </c>
      <c r="E487" t="s">
        <v>1674</v>
      </c>
      <c r="F487" t="s">
        <v>1675</v>
      </c>
      <c r="G487" t="s">
        <v>24</v>
      </c>
      <c r="H487" t="s">
        <v>25</v>
      </c>
      <c r="I487" t="s">
        <v>75</v>
      </c>
      <c r="J487" t="s">
        <v>76</v>
      </c>
      <c r="K487" t="s">
        <v>544</v>
      </c>
      <c r="L487" t="s">
        <v>41</v>
      </c>
      <c r="M487" t="s">
        <v>1986</v>
      </c>
      <c r="N487" t="s">
        <v>165</v>
      </c>
      <c r="O487" t="s">
        <v>166</v>
      </c>
      <c r="P487" t="s">
        <v>1987</v>
      </c>
      <c r="Q487" s="2">
        <v>95.983999999999995</v>
      </c>
      <c r="R487">
        <v>2</v>
      </c>
      <c r="S487">
        <v>0</v>
      </c>
      <c r="T487">
        <v>5.9989999999999997</v>
      </c>
    </row>
    <row r="488" spans="1:20" x14ac:dyDescent="0.3">
      <c r="A488" t="s">
        <v>2500</v>
      </c>
      <c r="B488" s="1">
        <v>41967</v>
      </c>
      <c r="C488" s="1">
        <v>41969</v>
      </c>
      <c r="D488" t="s">
        <v>159</v>
      </c>
      <c r="E488" t="s">
        <v>2501</v>
      </c>
      <c r="F488" t="s">
        <v>2502</v>
      </c>
      <c r="G488" t="s">
        <v>24</v>
      </c>
      <c r="H488" t="s">
        <v>25</v>
      </c>
      <c r="I488" t="s">
        <v>786</v>
      </c>
      <c r="J488" t="s">
        <v>39</v>
      </c>
      <c r="K488" t="s">
        <v>787</v>
      </c>
      <c r="L488" t="s">
        <v>41</v>
      </c>
      <c r="M488" t="s">
        <v>2503</v>
      </c>
      <c r="N488" t="s">
        <v>31</v>
      </c>
      <c r="O488" t="s">
        <v>61</v>
      </c>
      <c r="P488" t="s">
        <v>2504</v>
      </c>
      <c r="Q488" s="2">
        <v>151.72</v>
      </c>
      <c r="R488">
        <v>4</v>
      </c>
      <c r="S488">
        <v>0</v>
      </c>
      <c r="T488">
        <v>27.3096</v>
      </c>
    </row>
    <row r="489" spans="1:20" x14ac:dyDescent="0.3">
      <c r="A489" t="s">
        <v>2505</v>
      </c>
      <c r="B489" s="1">
        <v>42903</v>
      </c>
      <c r="C489" s="1">
        <v>42907</v>
      </c>
      <c r="D489" t="s">
        <v>21</v>
      </c>
      <c r="E489" t="s">
        <v>456</v>
      </c>
      <c r="F489" t="s">
        <v>457</v>
      </c>
      <c r="G489" t="s">
        <v>24</v>
      </c>
      <c r="H489" t="s">
        <v>25</v>
      </c>
      <c r="I489" t="s">
        <v>458</v>
      </c>
      <c r="J489" t="s">
        <v>179</v>
      </c>
      <c r="K489" t="s">
        <v>459</v>
      </c>
      <c r="L489" t="s">
        <v>88</v>
      </c>
      <c r="M489" t="s">
        <v>487</v>
      </c>
      <c r="N489" t="s">
        <v>31</v>
      </c>
      <c r="O489" t="s">
        <v>61</v>
      </c>
      <c r="P489" t="s">
        <v>488</v>
      </c>
      <c r="Q489" s="2">
        <v>155.25</v>
      </c>
      <c r="R489">
        <v>3</v>
      </c>
      <c r="S489">
        <v>0</v>
      </c>
      <c r="T489">
        <v>46.575000000000003</v>
      </c>
    </row>
    <row r="490" spans="1:20" x14ac:dyDescent="0.3">
      <c r="A490" t="s">
        <v>2506</v>
      </c>
      <c r="B490" s="1">
        <v>42359</v>
      </c>
      <c r="C490" s="1">
        <v>42362</v>
      </c>
      <c r="D490" t="s">
        <v>21</v>
      </c>
      <c r="E490" t="s">
        <v>2507</v>
      </c>
      <c r="F490" t="s">
        <v>2508</v>
      </c>
      <c r="G490" t="s">
        <v>24</v>
      </c>
      <c r="H490" t="s">
        <v>25</v>
      </c>
      <c r="I490" t="s">
        <v>75</v>
      </c>
      <c r="J490" t="s">
        <v>76</v>
      </c>
      <c r="K490" t="s">
        <v>77</v>
      </c>
      <c r="L490" t="s">
        <v>41</v>
      </c>
      <c r="M490" t="s">
        <v>2509</v>
      </c>
      <c r="N490" t="s">
        <v>31</v>
      </c>
      <c r="O490" t="s">
        <v>54</v>
      </c>
      <c r="P490" t="s">
        <v>2510</v>
      </c>
      <c r="Q490" s="2">
        <v>1618.37</v>
      </c>
      <c r="R490">
        <v>13</v>
      </c>
      <c r="S490">
        <v>0</v>
      </c>
      <c r="T490">
        <v>356.04140000000001</v>
      </c>
    </row>
    <row r="491" spans="1:20" x14ac:dyDescent="0.3">
      <c r="A491" t="s">
        <v>2511</v>
      </c>
      <c r="B491" s="1">
        <v>42264</v>
      </c>
      <c r="C491" s="1">
        <v>42266</v>
      </c>
      <c r="D491" t="s">
        <v>21</v>
      </c>
      <c r="E491" t="s">
        <v>1669</v>
      </c>
      <c r="F491" t="s">
        <v>1670</v>
      </c>
      <c r="G491" t="s">
        <v>84</v>
      </c>
      <c r="H491" t="s">
        <v>25</v>
      </c>
      <c r="I491" t="s">
        <v>231</v>
      </c>
      <c r="J491" t="s">
        <v>232</v>
      </c>
      <c r="K491" t="s">
        <v>276</v>
      </c>
      <c r="L491" t="s">
        <v>131</v>
      </c>
      <c r="M491" t="s">
        <v>2512</v>
      </c>
      <c r="N491" t="s">
        <v>43</v>
      </c>
      <c r="O491" t="s">
        <v>70</v>
      </c>
      <c r="P491" t="s">
        <v>2513</v>
      </c>
      <c r="Q491" s="2">
        <v>32.4</v>
      </c>
      <c r="R491">
        <v>5</v>
      </c>
      <c r="S491">
        <v>0</v>
      </c>
      <c r="T491">
        <v>15.552</v>
      </c>
    </row>
    <row r="492" spans="1:20" x14ac:dyDescent="0.3">
      <c r="A492" t="s">
        <v>2514</v>
      </c>
      <c r="B492" s="1">
        <v>42191</v>
      </c>
      <c r="C492" s="1">
        <v>42195</v>
      </c>
      <c r="D492" t="s">
        <v>47</v>
      </c>
      <c r="E492" t="s">
        <v>2515</v>
      </c>
      <c r="F492" t="s">
        <v>2516</v>
      </c>
      <c r="G492" t="s">
        <v>37</v>
      </c>
      <c r="H492" t="s">
        <v>25</v>
      </c>
      <c r="I492" t="s">
        <v>231</v>
      </c>
      <c r="J492" t="s">
        <v>232</v>
      </c>
      <c r="K492" t="s">
        <v>1653</v>
      </c>
      <c r="L492" t="s">
        <v>131</v>
      </c>
      <c r="M492" t="s">
        <v>2517</v>
      </c>
      <c r="N492" t="s">
        <v>31</v>
      </c>
      <c r="O492" t="s">
        <v>61</v>
      </c>
      <c r="P492" t="s">
        <v>2518</v>
      </c>
      <c r="Q492" s="2">
        <v>13.96</v>
      </c>
      <c r="R492">
        <v>2</v>
      </c>
      <c r="S492">
        <v>0</v>
      </c>
      <c r="T492">
        <v>6.7008000000000001</v>
      </c>
    </row>
    <row r="493" spans="1:20" x14ac:dyDescent="0.3">
      <c r="A493" t="s">
        <v>2519</v>
      </c>
      <c r="B493" s="1">
        <v>42121</v>
      </c>
      <c r="C493" s="1">
        <v>42127</v>
      </c>
      <c r="D493" t="s">
        <v>47</v>
      </c>
      <c r="E493" t="s">
        <v>1518</v>
      </c>
      <c r="F493" t="s">
        <v>1519</v>
      </c>
      <c r="G493" t="s">
        <v>24</v>
      </c>
      <c r="H493" t="s">
        <v>25</v>
      </c>
      <c r="I493" t="s">
        <v>154</v>
      </c>
      <c r="J493" t="s">
        <v>86</v>
      </c>
      <c r="K493" t="s">
        <v>1253</v>
      </c>
      <c r="L493" t="s">
        <v>88</v>
      </c>
      <c r="M493" t="s">
        <v>2520</v>
      </c>
      <c r="N493" t="s">
        <v>43</v>
      </c>
      <c r="O493" t="s">
        <v>115</v>
      </c>
      <c r="P493" t="s">
        <v>2521</v>
      </c>
      <c r="Q493" s="2">
        <v>22.74</v>
      </c>
      <c r="R493">
        <v>3</v>
      </c>
      <c r="S493">
        <v>0</v>
      </c>
      <c r="T493">
        <v>8.8686000000000007</v>
      </c>
    </row>
    <row r="494" spans="1:20" x14ac:dyDescent="0.3">
      <c r="A494" t="s">
        <v>2522</v>
      </c>
      <c r="B494" s="1">
        <v>42171</v>
      </c>
      <c r="C494" s="1">
        <v>42175</v>
      </c>
      <c r="D494" t="s">
        <v>47</v>
      </c>
      <c r="E494" t="s">
        <v>1185</v>
      </c>
      <c r="F494" t="s">
        <v>1186</v>
      </c>
      <c r="G494" t="s">
        <v>24</v>
      </c>
      <c r="H494" t="s">
        <v>25</v>
      </c>
      <c r="I494" t="s">
        <v>38</v>
      </c>
      <c r="J494" t="s">
        <v>39</v>
      </c>
      <c r="K494" t="s">
        <v>247</v>
      </c>
      <c r="L494" t="s">
        <v>41</v>
      </c>
      <c r="M494" t="s">
        <v>2523</v>
      </c>
      <c r="N494" t="s">
        <v>43</v>
      </c>
      <c r="O494" t="s">
        <v>173</v>
      </c>
      <c r="P494" t="s">
        <v>2524</v>
      </c>
      <c r="Q494" s="2">
        <v>6.2080000000000002</v>
      </c>
      <c r="R494">
        <v>2</v>
      </c>
      <c r="S494">
        <v>0</v>
      </c>
      <c r="T494">
        <v>2.1728000000000001</v>
      </c>
    </row>
    <row r="495" spans="1:20" x14ac:dyDescent="0.3">
      <c r="A495" t="s">
        <v>2525</v>
      </c>
      <c r="B495" s="1">
        <v>43086</v>
      </c>
      <c r="C495" s="1">
        <v>43089</v>
      </c>
      <c r="D495" t="s">
        <v>159</v>
      </c>
      <c r="E495" t="s">
        <v>2526</v>
      </c>
      <c r="F495" t="s">
        <v>2527</v>
      </c>
      <c r="G495" t="s">
        <v>84</v>
      </c>
      <c r="H495" t="s">
        <v>25</v>
      </c>
      <c r="I495" t="s">
        <v>38</v>
      </c>
      <c r="J495" t="s">
        <v>39</v>
      </c>
      <c r="K495" t="s">
        <v>556</v>
      </c>
      <c r="L495" t="s">
        <v>41</v>
      </c>
      <c r="M495" t="s">
        <v>2528</v>
      </c>
      <c r="N495" t="s">
        <v>43</v>
      </c>
      <c r="O495" t="s">
        <v>79</v>
      </c>
      <c r="P495" t="s">
        <v>2529</v>
      </c>
      <c r="Q495" s="2">
        <v>11.808</v>
      </c>
      <c r="R495">
        <v>2</v>
      </c>
      <c r="S495">
        <v>0</v>
      </c>
      <c r="T495">
        <v>4.2804000000000002</v>
      </c>
    </row>
    <row r="496" spans="1:20" x14ac:dyDescent="0.3">
      <c r="A496" t="s">
        <v>2530</v>
      </c>
      <c r="B496" s="1">
        <v>42380</v>
      </c>
      <c r="C496" s="1">
        <v>42382</v>
      </c>
      <c r="D496" t="s">
        <v>21</v>
      </c>
      <c r="E496" t="s">
        <v>2531</v>
      </c>
      <c r="F496" t="s">
        <v>2532</v>
      </c>
      <c r="G496" t="s">
        <v>84</v>
      </c>
      <c r="H496" t="s">
        <v>25</v>
      </c>
      <c r="I496" t="s">
        <v>268</v>
      </c>
      <c r="J496" t="s">
        <v>427</v>
      </c>
      <c r="K496" t="s">
        <v>1499</v>
      </c>
      <c r="L496" t="s">
        <v>131</v>
      </c>
      <c r="M496" t="s">
        <v>2533</v>
      </c>
      <c r="N496" t="s">
        <v>43</v>
      </c>
      <c r="O496" t="s">
        <v>70</v>
      </c>
      <c r="P496" t="s">
        <v>2534</v>
      </c>
      <c r="Q496" s="2">
        <v>15.552</v>
      </c>
      <c r="R496">
        <v>3</v>
      </c>
      <c r="S496">
        <v>0</v>
      </c>
      <c r="T496">
        <v>5.4432</v>
      </c>
    </row>
    <row r="497" spans="1:20" x14ac:dyDescent="0.3">
      <c r="A497" t="s">
        <v>2535</v>
      </c>
      <c r="B497" s="1">
        <v>41831</v>
      </c>
      <c r="C497" s="1">
        <v>41835</v>
      </c>
      <c r="D497" t="s">
        <v>47</v>
      </c>
      <c r="E497" t="s">
        <v>1085</v>
      </c>
      <c r="F497" t="s">
        <v>1086</v>
      </c>
      <c r="G497" t="s">
        <v>37</v>
      </c>
      <c r="H497" t="s">
        <v>25</v>
      </c>
      <c r="I497" t="s">
        <v>1087</v>
      </c>
      <c r="J497" t="s">
        <v>208</v>
      </c>
      <c r="K497" t="s">
        <v>1088</v>
      </c>
      <c r="L497" t="s">
        <v>88</v>
      </c>
      <c r="M497" t="s">
        <v>876</v>
      </c>
      <c r="N497" t="s">
        <v>43</v>
      </c>
      <c r="O497" t="s">
        <v>70</v>
      </c>
      <c r="P497" t="s">
        <v>157</v>
      </c>
      <c r="Q497" s="2">
        <v>177.2</v>
      </c>
      <c r="R497">
        <v>5</v>
      </c>
      <c r="S497">
        <v>0</v>
      </c>
      <c r="T497">
        <v>83.284000000000006</v>
      </c>
    </row>
    <row r="498" spans="1:20" x14ac:dyDescent="0.3">
      <c r="A498" t="s">
        <v>2536</v>
      </c>
      <c r="B498" s="1">
        <v>42694</v>
      </c>
      <c r="C498" s="1">
        <v>42696</v>
      </c>
      <c r="D498" t="s">
        <v>159</v>
      </c>
      <c r="E498" t="s">
        <v>2537</v>
      </c>
      <c r="F498" t="s">
        <v>2538</v>
      </c>
      <c r="G498" t="s">
        <v>24</v>
      </c>
      <c r="H498" t="s">
        <v>25</v>
      </c>
      <c r="I498" t="s">
        <v>842</v>
      </c>
      <c r="J498" t="s">
        <v>427</v>
      </c>
      <c r="K498" t="s">
        <v>843</v>
      </c>
      <c r="L498" t="s">
        <v>131</v>
      </c>
      <c r="M498" t="s">
        <v>2539</v>
      </c>
      <c r="N498" t="s">
        <v>43</v>
      </c>
      <c r="O498" t="s">
        <v>70</v>
      </c>
      <c r="P498" t="s">
        <v>2540</v>
      </c>
      <c r="Q498" s="2">
        <v>15.696</v>
      </c>
      <c r="R498">
        <v>3</v>
      </c>
      <c r="S498">
        <v>0</v>
      </c>
      <c r="T498">
        <v>5.1012000000000004</v>
      </c>
    </row>
    <row r="499" spans="1:20" x14ac:dyDescent="0.3">
      <c r="A499" t="s">
        <v>2541</v>
      </c>
      <c r="B499" s="1">
        <v>42482</v>
      </c>
      <c r="C499" s="1">
        <v>42486</v>
      </c>
      <c r="D499" t="s">
        <v>47</v>
      </c>
      <c r="E499" t="s">
        <v>2263</v>
      </c>
      <c r="F499" t="s">
        <v>2264</v>
      </c>
      <c r="G499" t="s">
        <v>84</v>
      </c>
      <c r="H499" t="s">
        <v>25</v>
      </c>
      <c r="I499" t="s">
        <v>749</v>
      </c>
      <c r="J499" t="s">
        <v>2265</v>
      </c>
      <c r="K499" t="s">
        <v>2266</v>
      </c>
      <c r="L499" t="s">
        <v>131</v>
      </c>
      <c r="M499" t="s">
        <v>2542</v>
      </c>
      <c r="N499" t="s">
        <v>31</v>
      </c>
      <c r="O499" t="s">
        <v>61</v>
      </c>
      <c r="P499" t="s">
        <v>2543</v>
      </c>
      <c r="Q499" s="2">
        <v>86.62</v>
      </c>
      <c r="R499">
        <v>2</v>
      </c>
      <c r="S499">
        <v>0</v>
      </c>
      <c r="T499">
        <v>8.6620000000000008</v>
      </c>
    </row>
    <row r="500" spans="1:20" x14ac:dyDescent="0.3">
      <c r="A500" t="s">
        <v>2544</v>
      </c>
      <c r="B500" s="1">
        <v>42168</v>
      </c>
      <c r="C500" s="1">
        <v>42169</v>
      </c>
      <c r="D500" t="s">
        <v>159</v>
      </c>
      <c r="E500" t="s">
        <v>2545</v>
      </c>
      <c r="F500" t="s">
        <v>2546</v>
      </c>
      <c r="G500" t="s">
        <v>24</v>
      </c>
      <c r="H500" t="s">
        <v>25</v>
      </c>
      <c r="I500" t="s">
        <v>38</v>
      </c>
      <c r="J500" t="s">
        <v>39</v>
      </c>
      <c r="K500" t="s">
        <v>247</v>
      </c>
      <c r="L500" t="s">
        <v>41</v>
      </c>
      <c r="M500" t="s">
        <v>2547</v>
      </c>
      <c r="N500" t="s">
        <v>43</v>
      </c>
      <c r="O500" t="s">
        <v>79</v>
      </c>
      <c r="P500" t="s">
        <v>2548</v>
      </c>
      <c r="Q500" s="2">
        <v>36.624000000000002</v>
      </c>
      <c r="R500">
        <v>3</v>
      </c>
      <c r="S500">
        <v>0</v>
      </c>
      <c r="T500">
        <v>13.734</v>
      </c>
    </row>
    <row r="501" spans="1:20" x14ac:dyDescent="0.3">
      <c r="A501" t="s">
        <v>2549</v>
      </c>
      <c r="B501" s="1">
        <v>43059</v>
      </c>
      <c r="C501" s="1">
        <v>43060</v>
      </c>
      <c r="D501" t="s">
        <v>159</v>
      </c>
      <c r="E501" t="s">
        <v>2550</v>
      </c>
      <c r="F501" t="s">
        <v>2551</v>
      </c>
      <c r="G501" t="s">
        <v>24</v>
      </c>
      <c r="H501" t="s">
        <v>25</v>
      </c>
      <c r="I501" t="s">
        <v>1803</v>
      </c>
      <c r="J501" t="s">
        <v>67</v>
      </c>
      <c r="K501" t="s">
        <v>1804</v>
      </c>
      <c r="L501" t="s">
        <v>29</v>
      </c>
      <c r="M501" t="s">
        <v>2552</v>
      </c>
      <c r="N501" t="s">
        <v>43</v>
      </c>
      <c r="O501" t="s">
        <v>115</v>
      </c>
      <c r="P501" t="s">
        <v>2553</v>
      </c>
      <c r="Q501" s="2">
        <v>23.968</v>
      </c>
      <c r="R501">
        <v>7</v>
      </c>
      <c r="S501">
        <v>0</v>
      </c>
      <c r="T501">
        <v>2.6964000000000001</v>
      </c>
    </row>
    <row r="502" spans="1:20" x14ac:dyDescent="0.3">
      <c r="A502" t="s">
        <v>2554</v>
      </c>
      <c r="B502" s="1">
        <v>42449</v>
      </c>
      <c r="C502" s="1">
        <v>42453</v>
      </c>
      <c r="D502" t="s">
        <v>47</v>
      </c>
      <c r="E502" t="s">
        <v>2555</v>
      </c>
      <c r="F502" t="s">
        <v>2556</v>
      </c>
      <c r="G502" t="s">
        <v>84</v>
      </c>
      <c r="H502" t="s">
        <v>25</v>
      </c>
      <c r="I502" t="s">
        <v>2557</v>
      </c>
      <c r="J502" t="s">
        <v>498</v>
      </c>
      <c r="K502" t="s">
        <v>2558</v>
      </c>
      <c r="L502" t="s">
        <v>88</v>
      </c>
      <c r="M502" t="s">
        <v>1960</v>
      </c>
      <c r="N502" t="s">
        <v>31</v>
      </c>
      <c r="O502" t="s">
        <v>54</v>
      </c>
      <c r="P502" t="s">
        <v>1961</v>
      </c>
      <c r="Q502" s="2">
        <v>697.16</v>
      </c>
      <c r="R502">
        <v>4</v>
      </c>
      <c r="S502">
        <v>0</v>
      </c>
      <c r="T502">
        <v>146.40360000000001</v>
      </c>
    </row>
    <row r="503" spans="1:20" x14ac:dyDescent="0.3">
      <c r="A503" t="s">
        <v>2559</v>
      </c>
      <c r="B503" s="1">
        <v>42619</v>
      </c>
      <c r="C503" s="1">
        <v>42622</v>
      </c>
      <c r="D503" t="s">
        <v>21</v>
      </c>
      <c r="E503" t="s">
        <v>2560</v>
      </c>
      <c r="F503" t="s">
        <v>2561</v>
      </c>
      <c r="G503" t="s">
        <v>24</v>
      </c>
      <c r="H503" t="s">
        <v>25</v>
      </c>
      <c r="I503" t="s">
        <v>231</v>
      </c>
      <c r="J503" t="s">
        <v>232</v>
      </c>
      <c r="K503" t="s">
        <v>412</v>
      </c>
      <c r="L503" t="s">
        <v>131</v>
      </c>
      <c r="M503" t="s">
        <v>2562</v>
      </c>
      <c r="N503" t="s">
        <v>165</v>
      </c>
      <c r="O503" t="s">
        <v>202</v>
      </c>
      <c r="P503" t="s">
        <v>2563</v>
      </c>
      <c r="Q503" s="2">
        <v>31.86</v>
      </c>
      <c r="R503">
        <v>2</v>
      </c>
      <c r="S503">
        <v>0</v>
      </c>
      <c r="T503">
        <v>11.151</v>
      </c>
    </row>
    <row r="504" spans="1:20" x14ac:dyDescent="0.3">
      <c r="A504" t="s">
        <v>2564</v>
      </c>
      <c r="B504" s="1">
        <v>42925</v>
      </c>
      <c r="C504" s="1">
        <v>42928</v>
      </c>
      <c r="D504" t="s">
        <v>159</v>
      </c>
      <c r="E504" t="s">
        <v>2565</v>
      </c>
      <c r="F504" t="s">
        <v>2566</v>
      </c>
      <c r="G504" t="s">
        <v>37</v>
      </c>
      <c r="H504" t="s">
        <v>25</v>
      </c>
      <c r="I504" t="s">
        <v>253</v>
      </c>
      <c r="J504" t="s">
        <v>179</v>
      </c>
      <c r="K504" t="s">
        <v>254</v>
      </c>
      <c r="L504" t="s">
        <v>88</v>
      </c>
      <c r="M504" t="s">
        <v>2567</v>
      </c>
      <c r="N504" t="s">
        <v>43</v>
      </c>
      <c r="O504" t="s">
        <v>115</v>
      </c>
      <c r="P504" t="s">
        <v>2568</v>
      </c>
      <c r="Q504" s="2">
        <v>8.84</v>
      </c>
      <c r="R504">
        <v>5</v>
      </c>
      <c r="S504">
        <v>0</v>
      </c>
      <c r="T504">
        <v>2.9834999999999998</v>
      </c>
    </row>
    <row r="505" spans="1:20" x14ac:dyDescent="0.3">
      <c r="A505" t="s">
        <v>2569</v>
      </c>
      <c r="B505" s="1">
        <v>43020</v>
      </c>
      <c r="C505" s="1">
        <v>43024</v>
      </c>
      <c r="D505" t="s">
        <v>47</v>
      </c>
      <c r="E505" t="s">
        <v>169</v>
      </c>
      <c r="F505" t="s">
        <v>170</v>
      </c>
      <c r="G505" t="s">
        <v>84</v>
      </c>
      <c r="H505" t="s">
        <v>25</v>
      </c>
      <c r="I505" t="s">
        <v>154</v>
      </c>
      <c r="J505" t="s">
        <v>86</v>
      </c>
      <c r="K505" t="s">
        <v>171</v>
      </c>
      <c r="L505" t="s">
        <v>88</v>
      </c>
      <c r="M505" t="s">
        <v>2570</v>
      </c>
      <c r="N505" t="s">
        <v>31</v>
      </c>
      <c r="O505" t="s">
        <v>133</v>
      </c>
      <c r="P505" t="s">
        <v>2571</v>
      </c>
      <c r="Q505" s="2">
        <v>254.60400000000001</v>
      </c>
      <c r="R505">
        <v>14</v>
      </c>
      <c r="S505">
        <v>0</v>
      </c>
      <c r="T505">
        <v>-18.186</v>
      </c>
    </row>
    <row r="506" spans="1:20" x14ac:dyDescent="0.3">
      <c r="A506" t="s">
        <v>2572</v>
      </c>
      <c r="B506" s="1">
        <v>42437</v>
      </c>
      <c r="C506" s="1">
        <v>42442</v>
      </c>
      <c r="D506" t="s">
        <v>47</v>
      </c>
      <c r="E506" t="s">
        <v>1596</v>
      </c>
      <c r="F506" t="s">
        <v>1597</v>
      </c>
      <c r="G506" t="s">
        <v>24</v>
      </c>
      <c r="H506" t="s">
        <v>25</v>
      </c>
      <c r="I506" t="s">
        <v>1598</v>
      </c>
      <c r="J506" t="s">
        <v>356</v>
      </c>
      <c r="K506" t="s">
        <v>1599</v>
      </c>
      <c r="L506" t="s">
        <v>41</v>
      </c>
      <c r="M506" t="s">
        <v>2041</v>
      </c>
      <c r="N506" t="s">
        <v>165</v>
      </c>
      <c r="O506" t="s">
        <v>166</v>
      </c>
      <c r="P506" t="s">
        <v>2042</v>
      </c>
      <c r="Q506" s="2">
        <v>1363.96</v>
      </c>
      <c r="R506">
        <v>5</v>
      </c>
      <c r="S506">
        <v>0</v>
      </c>
      <c r="T506">
        <v>85.247500000000002</v>
      </c>
    </row>
    <row r="507" spans="1:20" x14ac:dyDescent="0.3">
      <c r="A507" t="s">
        <v>2573</v>
      </c>
      <c r="B507" s="1">
        <v>41786</v>
      </c>
      <c r="C507" s="1">
        <v>41791</v>
      </c>
      <c r="D507" t="s">
        <v>21</v>
      </c>
      <c r="E507" t="s">
        <v>478</v>
      </c>
      <c r="F507" t="s">
        <v>479</v>
      </c>
      <c r="G507" t="s">
        <v>24</v>
      </c>
      <c r="H507" t="s">
        <v>25</v>
      </c>
      <c r="I507" t="s">
        <v>480</v>
      </c>
      <c r="J507" t="s">
        <v>39</v>
      </c>
      <c r="K507" t="s">
        <v>481</v>
      </c>
      <c r="L507" t="s">
        <v>41</v>
      </c>
      <c r="M507" t="s">
        <v>2574</v>
      </c>
      <c r="N507" t="s">
        <v>165</v>
      </c>
      <c r="O507" t="s">
        <v>166</v>
      </c>
      <c r="P507" t="s">
        <v>2575</v>
      </c>
      <c r="Q507" s="2">
        <v>1113.5039999999999</v>
      </c>
      <c r="R507">
        <v>12</v>
      </c>
      <c r="S507">
        <v>0</v>
      </c>
      <c r="T507">
        <v>125.2692</v>
      </c>
    </row>
    <row r="508" spans="1:20" x14ac:dyDescent="0.3">
      <c r="A508" t="s">
        <v>2576</v>
      </c>
      <c r="B508" s="1">
        <v>42188</v>
      </c>
      <c r="C508" s="1">
        <v>42190</v>
      </c>
      <c r="D508" t="s">
        <v>159</v>
      </c>
      <c r="E508" t="s">
        <v>2577</v>
      </c>
      <c r="F508" t="s">
        <v>2578</v>
      </c>
      <c r="G508" t="s">
        <v>37</v>
      </c>
      <c r="H508" t="s">
        <v>25</v>
      </c>
      <c r="I508" t="s">
        <v>128</v>
      </c>
      <c r="J508" t="s">
        <v>129</v>
      </c>
      <c r="K508" t="s">
        <v>562</v>
      </c>
      <c r="L508" t="s">
        <v>131</v>
      </c>
      <c r="M508" t="s">
        <v>2579</v>
      </c>
      <c r="N508" t="s">
        <v>31</v>
      </c>
      <c r="O508" t="s">
        <v>61</v>
      </c>
      <c r="P508" t="s">
        <v>2580</v>
      </c>
      <c r="Q508" s="2">
        <v>168.464</v>
      </c>
      <c r="R508">
        <v>2</v>
      </c>
      <c r="S508">
        <v>0</v>
      </c>
      <c r="T508">
        <v>-29.481200000000001</v>
      </c>
    </row>
    <row r="509" spans="1:20" x14ac:dyDescent="0.3">
      <c r="A509" t="s">
        <v>2581</v>
      </c>
      <c r="B509" s="1">
        <v>42098</v>
      </c>
      <c r="C509" s="1">
        <v>42102</v>
      </c>
      <c r="D509" t="s">
        <v>47</v>
      </c>
      <c r="E509" t="s">
        <v>2582</v>
      </c>
      <c r="F509" t="s">
        <v>2583</v>
      </c>
      <c r="G509" t="s">
        <v>84</v>
      </c>
      <c r="H509" t="s">
        <v>25</v>
      </c>
      <c r="I509" t="s">
        <v>231</v>
      </c>
      <c r="J509" t="s">
        <v>232</v>
      </c>
      <c r="K509" t="s">
        <v>276</v>
      </c>
      <c r="L509" t="s">
        <v>131</v>
      </c>
      <c r="M509" t="s">
        <v>2584</v>
      </c>
      <c r="N509" t="s">
        <v>43</v>
      </c>
      <c r="O509" t="s">
        <v>115</v>
      </c>
      <c r="P509" t="s">
        <v>2585</v>
      </c>
      <c r="Q509" s="2">
        <v>11.16</v>
      </c>
      <c r="R509">
        <v>2</v>
      </c>
      <c r="S509">
        <v>0</v>
      </c>
      <c r="T509">
        <v>4.3524000000000003</v>
      </c>
    </row>
    <row r="510" spans="1:20" x14ac:dyDescent="0.3">
      <c r="A510" t="s">
        <v>2586</v>
      </c>
      <c r="B510" s="1">
        <v>43079</v>
      </c>
      <c r="C510" s="1">
        <v>43086</v>
      </c>
      <c r="D510" t="s">
        <v>47</v>
      </c>
      <c r="E510" t="s">
        <v>925</v>
      </c>
      <c r="F510" t="s">
        <v>926</v>
      </c>
      <c r="G510" t="s">
        <v>37</v>
      </c>
      <c r="H510" t="s">
        <v>25</v>
      </c>
      <c r="I510" t="s">
        <v>927</v>
      </c>
      <c r="J510" t="s">
        <v>391</v>
      </c>
      <c r="K510" t="s">
        <v>928</v>
      </c>
      <c r="L510" t="s">
        <v>41</v>
      </c>
      <c r="M510" t="s">
        <v>2587</v>
      </c>
      <c r="N510" t="s">
        <v>43</v>
      </c>
      <c r="O510" t="s">
        <v>79</v>
      </c>
      <c r="P510" t="s">
        <v>2588</v>
      </c>
      <c r="Q510" s="2">
        <v>19.936</v>
      </c>
      <c r="R510">
        <v>4</v>
      </c>
      <c r="S510">
        <v>0</v>
      </c>
      <c r="T510">
        <v>7.2267999999999999</v>
      </c>
    </row>
    <row r="511" spans="1:20" x14ac:dyDescent="0.3">
      <c r="A511" t="s">
        <v>2589</v>
      </c>
      <c r="B511" s="1">
        <v>42698</v>
      </c>
      <c r="C511" s="1">
        <v>42705</v>
      </c>
      <c r="D511" t="s">
        <v>47</v>
      </c>
      <c r="E511" t="s">
        <v>2590</v>
      </c>
      <c r="F511" t="s">
        <v>2591</v>
      </c>
      <c r="G511" t="s">
        <v>84</v>
      </c>
      <c r="H511" t="s">
        <v>25</v>
      </c>
      <c r="I511" t="s">
        <v>128</v>
      </c>
      <c r="J511" t="s">
        <v>129</v>
      </c>
      <c r="K511" t="s">
        <v>948</v>
      </c>
      <c r="L511" t="s">
        <v>131</v>
      </c>
      <c r="M511" t="s">
        <v>2592</v>
      </c>
      <c r="N511" t="s">
        <v>43</v>
      </c>
      <c r="O511" t="s">
        <v>235</v>
      </c>
      <c r="P511" t="s">
        <v>2593</v>
      </c>
      <c r="Q511" s="2">
        <v>4.4160000000000004</v>
      </c>
      <c r="R511">
        <v>3</v>
      </c>
      <c r="S511">
        <v>0</v>
      </c>
      <c r="T511">
        <v>1.6008</v>
      </c>
    </row>
    <row r="512" spans="1:20" x14ac:dyDescent="0.3">
      <c r="A512" t="s">
        <v>2594</v>
      </c>
      <c r="B512" s="1">
        <v>42086</v>
      </c>
      <c r="C512" s="1">
        <v>42092</v>
      </c>
      <c r="D512" t="s">
        <v>47</v>
      </c>
      <c r="E512" t="s">
        <v>1037</v>
      </c>
      <c r="F512" t="s">
        <v>1038</v>
      </c>
      <c r="G512" t="s">
        <v>24</v>
      </c>
      <c r="H512" t="s">
        <v>25</v>
      </c>
      <c r="I512" t="s">
        <v>112</v>
      </c>
      <c r="J512" t="s">
        <v>39</v>
      </c>
      <c r="K512" t="s">
        <v>113</v>
      </c>
      <c r="L512" t="s">
        <v>41</v>
      </c>
      <c r="M512" t="s">
        <v>1257</v>
      </c>
      <c r="N512" t="s">
        <v>31</v>
      </c>
      <c r="O512" t="s">
        <v>133</v>
      </c>
      <c r="P512" t="s">
        <v>1258</v>
      </c>
      <c r="Q512" s="2">
        <v>107.77200000000001</v>
      </c>
      <c r="R512">
        <v>2</v>
      </c>
      <c r="S512">
        <v>0</v>
      </c>
      <c r="T512">
        <v>-29.252400000000002</v>
      </c>
    </row>
    <row r="513" spans="1:20" x14ac:dyDescent="0.3">
      <c r="A513" t="s">
        <v>2595</v>
      </c>
      <c r="B513" s="1">
        <v>42110</v>
      </c>
      <c r="C513" s="1">
        <v>42115</v>
      </c>
      <c r="D513" t="s">
        <v>47</v>
      </c>
      <c r="E513" t="s">
        <v>2596</v>
      </c>
      <c r="F513" t="s">
        <v>2597</v>
      </c>
      <c r="G513" t="s">
        <v>37</v>
      </c>
      <c r="H513" t="s">
        <v>25</v>
      </c>
      <c r="I513" t="s">
        <v>2598</v>
      </c>
      <c r="J513" t="s">
        <v>427</v>
      </c>
      <c r="K513" t="s">
        <v>2599</v>
      </c>
      <c r="L513" t="s">
        <v>131</v>
      </c>
      <c r="M513" t="s">
        <v>2600</v>
      </c>
      <c r="N513" t="s">
        <v>43</v>
      </c>
      <c r="O513" t="s">
        <v>90</v>
      </c>
      <c r="P513" t="s">
        <v>2601</v>
      </c>
      <c r="Q513" s="2">
        <v>45.216000000000001</v>
      </c>
      <c r="R513">
        <v>3</v>
      </c>
      <c r="S513">
        <v>0</v>
      </c>
      <c r="T513">
        <v>4.5216000000000003</v>
      </c>
    </row>
    <row r="514" spans="1:20" x14ac:dyDescent="0.3">
      <c r="A514" t="s">
        <v>2602</v>
      </c>
      <c r="B514" s="1">
        <v>42644</v>
      </c>
      <c r="C514" s="1">
        <v>42645</v>
      </c>
      <c r="D514" t="s">
        <v>159</v>
      </c>
      <c r="E514" t="s">
        <v>2603</v>
      </c>
      <c r="F514" t="s">
        <v>2604</v>
      </c>
      <c r="G514" t="s">
        <v>24</v>
      </c>
      <c r="H514" t="s">
        <v>25</v>
      </c>
      <c r="I514" t="s">
        <v>112</v>
      </c>
      <c r="J514" t="s">
        <v>39</v>
      </c>
      <c r="K514" t="s">
        <v>309</v>
      </c>
      <c r="L514" t="s">
        <v>41</v>
      </c>
      <c r="M514" t="s">
        <v>255</v>
      </c>
      <c r="N514" t="s">
        <v>31</v>
      </c>
      <c r="O514" t="s">
        <v>133</v>
      </c>
      <c r="P514" t="s">
        <v>256</v>
      </c>
      <c r="Q514" s="2">
        <v>194.84800000000001</v>
      </c>
      <c r="R514">
        <v>4</v>
      </c>
      <c r="S514">
        <v>0</v>
      </c>
      <c r="T514">
        <v>12.178000000000001</v>
      </c>
    </row>
    <row r="515" spans="1:20" x14ac:dyDescent="0.3">
      <c r="A515" t="s">
        <v>2605</v>
      </c>
      <c r="B515" s="1">
        <v>43006</v>
      </c>
      <c r="C515" s="1">
        <v>43008</v>
      </c>
      <c r="D515" t="s">
        <v>21</v>
      </c>
      <c r="E515" t="s">
        <v>2606</v>
      </c>
      <c r="F515" t="s">
        <v>2607</v>
      </c>
      <c r="G515" t="s">
        <v>24</v>
      </c>
      <c r="H515" t="s">
        <v>25</v>
      </c>
      <c r="I515" t="s">
        <v>2608</v>
      </c>
      <c r="J515" t="s">
        <v>86</v>
      </c>
      <c r="K515" t="s">
        <v>2609</v>
      </c>
      <c r="L515" t="s">
        <v>88</v>
      </c>
      <c r="M515" t="s">
        <v>2610</v>
      </c>
      <c r="N515" t="s">
        <v>43</v>
      </c>
      <c r="O515" t="s">
        <v>1145</v>
      </c>
      <c r="P515" t="s">
        <v>2193</v>
      </c>
      <c r="Q515" s="2">
        <v>1.744</v>
      </c>
      <c r="R515">
        <v>1</v>
      </c>
      <c r="S515">
        <v>0</v>
      </c>
      <c r="T515">
        <v>-0.3488</v>
      </c>
    </row>
    <row r="516" spans="1:20" x14ac:dyDescent="0.3">
      <c r="A516" t="s">
        <v>2611</v>
      </c>
      <c r="B516" s="1">
        <v>42210</v>
      </c>
      <c r="C516" s="1">
        <v>42214</v>
      </c>
      <c r="D516" t="s">
        <v>47</v>
      </c>
      <c r="E516" t="s">
        <v>1229</v>
      </c>
      <c r="F516" t="s">
        <v>1230</v>
      </c>
      <c r="G516" t="s">
        <v>84</v>
      </c>
      <c r="H516" t="s">
        <v>25</v>
      </c>
      <c r="I516" t="s">
        <v>1231</v>
      </c>
      <c r="J516" t="s">
        <v>67</v>
      </c>
      <c r="K516" t="s">
        <v>1232</v>
      </c>
      <c r="L516" t="s">
        <v>29</v>
      </c>
      <c r="M516" t="s">
        <v>2612</v>
      </c>
      <c r="N516" t="s">
        <v>43</v>
      </c>
      <c r="O516" t="s">
        <v>79</v>
      </c>
      <c r="P516" t="s">
        <v>2613</v>
      </c>
      <c r="Q516" s="2">
        <v>25.175999999999998</v>
      </c>
      <c r="R516">
        <v>4</v>
      </c>
      <c r="S516">
        <v>0</v>
      </c>
      <c r="T516">
        <v>-18.462399999999999</v>
      </c>
    </row>
    <row r="517" spans="1:20" x14ac:dyDescent="0.3">
      <c r="A517" t="s">
        <v>2614</v>
      </c>
      <c r="B517" s="1">
        <v>42328</v>
      </c>
      <c r="C517" s="1">
        <v>42334</v>
      </c>
      <c r="D517" t="s">
        <v>47</v>
      </c>
      <c r="E517" t="s">
        <v>2615</v>
      </c>
      <c r="F517" t="s">
        <v>2616</v>
      </c>
      <c r="G517" t="s">
        <v>84</v>
      </c>
      <c r="H517" t="s">
        <v>25</v>
      </c>
      <c r="I517" t="s">
        <v>38</v>
      </c>
      <c r="J517" t="s">
        <v>39</v>
      </c>
      <c r="K517" t="s">
        <v>1554</v>
      </c>
      <c r="L517" t="s">
        <v>41</v>
      </c>
      <c r="M517" t="s">
        <v>2617</v>
      </c>
      <c r="N517" t="s">
        <v>43</v>
      </c>
      <c r="O517" t="s">
        <v>115</v>
      </c>
      <c r="P517" t="s">
        <v>2618</v>
      </c>
      <c r="Q517" s="2">
        <v>19.46</v>
      </c>
      <c r="R517">
        <v>7</v>
      </c>
      <c r="S517">
        <v>0</v>
      </c>
      <c r="T517">
        <v>5.0595999999999997</v>
      </c>
    </row>
    <row r="518" spans="1:20" x14ac:dyDescent="0.3">
      <c r="A518" t="s">
        <v>2619</v>
      </c>
      <c r="B518" s="1">
        <v>42488</v>
      </c>
      <c r="C518" s="1">
        <v>42492</v>
      </c>
      <c r="D518" t="s">
        <v>47</v>
      </c>
      <c r="E518" t="s">
        <v>2620</v>
      </c>
      <c r="F518" t="s">
        <v>2621</v>
      </c>
      <c r="G518" t="s">
        <v>84</v>
      </c>
      <c r="H518" t="s">
        <v>25</v>
      </c>
      <c r="I518" t="s">
        <v>686</v>
      </c>
      <c r="J518" t="s">
        <v>391</v>
      </c>
      <c r="K518" t="s">
        <v>687</v>
      </c>
      <c r="L518" t="s">
        <v>41</v>
      </c>
      <c r="M518" t="s">
        <v>2622</v>
      </c>
      <c r="N518" t="s">
        <v>43</v>
      </c>
      <c r="O518" t="s">
        <v>70</v>
      </c>
      <c r="P518" t="s">
        <v>2623</v>
      </c>
      <c r="Q518" s="2">
        <v>29.472000000000001</v>
      </c>
      <c r="R518">
        <v>3</v>
      </c>
      <c r="S518">
        <v>0</v>
      </c>
      <c r="T518">
        <v>9.9467999999999996</v>
      </c>
    </row>
    <row r="519" spans="1:20" x14ac:dyDescent="0.3">
      <c r="A519" t="s">
        <v>2624</v>
      </c>
      <c r="B519" s="1">
        <v>43053</v>
      </c>
      <c r="C519" s="1">
        <v>43058</v>
      </c>
      <c r="D519" t="s">
        <v>47</v>
      </c>
      <c r="E519" t="s">
        <v>2625</v>
      </c>
      <c r="F519" t="s">
        <v>2626</v>
      </c>
      <c r="G519" t="s">
        <v>24</v>
      </c>
      <c r="H519" t="s">
        <v>25</v>
      </c>
      <c r="I519" t="s">
        <v>231</v>
      </c>
      <c r="J519" t="s">
        <v>232</v>
      </c>
      <c r="K519" t="s">
        <v>412</v>
      </c>
      <c r="L519" t="s">
        <v>131</v>
      </c>
      <c r="M519" t="s">
        <v>2627</v>
      </c>
      <c r="N519" t="s">
        <v>43</v>
      </c>
      <c r="O519" t="s">
        <v>79</v>
      </c>
      <c r="P519" t="s">
        <v>2628</v>
      </c>
      <c r="Q519" s="2">
        <v>8.64</v>
      </c>
      <c r="R519">
        <v>2</v>
      </c>
      <c r="S519">
        <v>0</v>
      </c>
      <c r="T519">
        <v>3.024</v>
      </c>
    </row>
    <row r="520" spans="1:20" x14ac:dyDescent="0.3">
      <c r="A520" t="s">
        <v>2629</v>
      </c>
      <c r="B520" s="1">
        <v>42686</v>
      </c>
      <c r="C520" s="1">
        <v>42693</v>
      </c>
      <c r="D520" t="s">
        <v>47</v>
      </c>
      <c r="E520" t="s">
        <v>2630</v>
      </c>
      <c r="F520" t="s">
        <v>2631</v>
      </c>
      <c r="G520" t="s">
        <v>24</v>
      </c>
      <c r="H520" t="s">
        <v>25</v>
      </c>
      <c r="I520" t="s">
        <v>1468</v>
      </c>
      <c r="J520" t="s">
        <v>261</v>
      </c>
      <c r="K520" t="s">
        <v>1469</v>
      </c>
      <c r="L520" t="s">
        <v>41</v>
      </c>
      <c r="M520" t="s">
        <v>2632</v>
      </c>
      <c r="N520" t="s">
        <v>43</v>
      </c>
      <c r="O520" t="s">
        <v>79</v>
      </c>
      <c r="P520" t="s">
        <v>2633</v>
      </c>
      <c r="Q520" s="2">
        <v>6.27</v>
      </c>
      <c r="R520">
        <v>5</v>
      </c>
      <c r="S520">
        <v>0</v>
      </c>
      <c r="T520">
        <v>-4.5979999999999999</v>
      </c>
    </row>
    <row r="521" spans="1:20" x14ac:dyDescent="0.3">
      <c r="A521" t="s">
        <v>2634</v>
      </c>
      <c r="B521" s="1">
        <v>42642</v>
      </c>
      <c r="C521" s="1">
        <v>42643</v>
      </c>
      <c r="D521" t="s">
        <v>159</v>
      </c>
      <c r="E521" t="s">
        <v>2635</v>
      </c>
      <c r="F521" t="s">
        <v>2636</v>
      </c>
      <c r="G521" t="s">
        <v>84</v>
      </c>
      <c r="H521" t="s">
        <v>25</v>
      </c>
      <c r="I521" t="s">
        <v>426</v>
      </c>
      <c r="J521" t="s">
        <v>224</v>
      </c>
      <c r="K521" t="s">
        <v>1265</v>
      </c>
      <c r="L521" t="s">
        <v>88</v>
      </c>
      <c r="M521" t="s">
        <v>2637</v>
      </c>
      <c r="N521" t="s">
        <v>43</v>
      </c>
      <c r="O521" t="s">
        <v>115</v>
      </c>
      <c r="P521" t="s">
        <v>2638</v>
      </c>
      <c r="Q521" s="2">
        <v>40.880000000000003</v>
      </c>
      <c r="R521">
        <v>7</v>
      </c>
      <c r="S521">
        <v>0</v>
      </c>
      <c r="T521">
        <v>10.6288</v>
      </c>
    </row>
    <row r="522" spans="1:20" x14ac:dyDescent="0.3">
      <c r="A522" t="s">
        <v>2639</v>
      </c>
      <c r="B522" s="1">
        <v>43001</v>
      </c>
      <c r="C522" s="1">
        <v>43003</v>
      </c>
      <c r="D522" t="s">
        <v>21</v>
      </c>
      <c r="E522" t="s">
        <v>2640</v>
      </c>
      <c r="F522" t="s">
        <v>2641</v>
      </c>
      <c r="G522" t="s">
        <v>24</v>
      </c>
      <c r="H522" t="s">
        <v>25</v>
      </c>
      <c r="I522" t="s">
        <v>75</v>
      </c>
      <c r="J522" t="s">
        <v>76</v>
      </c>
      <c r="K522" t="s">
        <v>538</v>
      </c>
      <c r="L522" t="s">
        <v>41</v>
      </c>
      <c r="M522" t="s">
        <v>2642</v>
      </c>
      <c r="N522" t="s">
        <v>43</v>
      </c>
      <c r="O522" t="s">
        <v>90</v>
      </c>
      <c r="P522" t="s">
        <v>2643</v>
      </c>
      <c r="Q522" s="2">
        <v>119.96</v>
      </c>
      <c r="R522">
        <v>2</v>
      </c>
      <c r="S522">
        <v>0</v>
      </c>
      <c r="T522">
        <v>33.588799999999999</v>
      </c>
    </row>
    <row r="523" spans="1:20" x14ac:dyDescent="0.3">
      <c r="A523" t="s">
        <v>2644</v>
      </c>
      <c r="B523" s="1">
        <v>42337</v>
      </c>
      <c r="C523" s="1">
        <v>42342</v>
      </c>
      <c r="D523" t="s">
        <v>47</v>
      </c>
      <c r="E523" t="s">
        <v>2645</v>
      </c>
      <c r="F523" t="s">
        <v>2646</v>
      </c>
      <c r="G523" t="s">
        <v>37</v>
      </c>
      <c r="H523" t="s">
        <v>25</v>
      </c>
      <c r="I523" t="s">
        <v>742</v>
      </c>
      <c r="J523" t="s">
        <v>208</v>
      </c>
      <c r="K523" t="s">
        <v>743</v>
      </c>
      <c r="L523" t="s">
        <v>88</v>
      </c>
      <c r="M523" t="s">
        <v>2647</v>
      </c>
      <c r="N523" t="s">
        <v>43</v>
      </c>
      <c r="O523" t="s">
        <v>70</v>
      </c>
      <c r="P523" t="s">
        <v>157</v>
      </c>
      <c r="Q523" s="2">
        <v>19.920000000000002</v>
      </c>
      <c r="R523">
        <v>4</v>
      </c>
      <c r="S523">
        <v>0</v>
      </c>
      <c r="T523">
        <v>9.3623999999999992</v>
      </c>
    </row>
    <row r="524" spans="1:20" x14ac:dyDescent="0.3">
      <c r="A524" t="s">
        <v>2648</v>
      </c>
      <c r="B524" s="1">
        <v>42430</v>
      </c>
      <c r="C524" s="1">
        <v>42434</v>
      </c>
      <c r="D524" t="s">
        <v>47</v>
      </c>
      <c r="E524" t="s">
        <v>266</v>
      </c>
      <c r="F524" t="s">
        <v>267</v>
      </c>
      <c r="G524" t="s">
        <v>24</v>
      </c>
      <c r="H524" t="s">
        <v>25</v>
      </c>
      <c r="I524" t="s">
        <v>268</v>
      </c>
      <c r="J524" t="s">
        <v>269</v>
      </c>
      <c r="K524" t="s">
        <v>270</v>
      </c>
      <c r="L524" t="s">
        <v>29</v>
      </c>
      <c r="M524" t="s">
        <v>1960</v>
      </c>
      <c r="N524" t="s">
        <v>31</v>
      </c>
      <c r="O524" t="s">
        <v>54</v>
      </c>
      <c r="P524" t="s">
        <v>1961</v>
      </c>
      <c r="Q524" s="2">
        <v>836.59199999999998</v>
      </c>
      <c r="R524">
        <v>8</v>
      </c>
      <c r="S524">
        <v>0</v>
      </c>
      <c r="T524">
        <v>-264.92079999999999</v>
      </c>
    </row>
    <row r="525" spans="1:20" x14ac:dyDescent="0.3">
      <c r="A525" t="s">
        <v>2649</v>
      </c>
      <c r="B525" s="1">
        <v>42594</v>
      </c>
      <c r="C525" s="1">
        <v>42594</v>
      </c>
      <c r="D525" t="s">
        <v>1040</v>
      </c>
      <c r="E525" t="s">
        <v>388</v>
      </c>
      <c r="F525" t="s">
        <v>389</v>
      </c>
      <c r="G525" t="s">
        <v>24</v>
      </c>
      <c r="H525" t="s">
        <v>25</v>
      </c>
      <c r="I525" t="s">
        <v>390</v>
      </c>
      <c r="J525" t="s">
        <v>391</v>
      </c>
      <c r="K525" t="s">
        <v>392</v>
      </c>
      <c r="L525" t="s">
        <v>41</v>
      </c>
      <c r="M525" t="s">
        <v>2650</v>
      </c>
      <c r="N525" t="s">
        <v>43</v>
      </c>
      <c r="O525" t="s">
        <v>70</v>
      </c>
      <c r="P525" t="s">
        <v>2651</v>
      </c>
      <c r="Q525" s="2">
        <v>6.48</v>
      </c>
      <c r="R525">
        <v>1</v>
      </c>
      <c r="S525">
        <v>0</v>
      </c>
      <c r="T525">
        <v>3.1103999999999998</v>
      </c>
    </row>
    <row r="526" spans="1:20" x14ac:dyDescent="0.3">
      <c r="A526" t="s">
        <v>2652</v>
      </c>
      <c r="B526" s="1">
        <v>42597</v>
      </c>
      <c r="C526" s="1">
        <v>42602</v>
      </c>
      <c r="D526" t="s">
        <v>21</v>
      </c>
      <c r="E526" t="s">
        <v>2653</v>
      </c>
      <c r="F526" t="s">
        <v>2654</v>
      </c>
      <c r="G526" t="s">
        <v>37</v>
      </c>
      <c r="H526" t="s">
        <v>25</v>
      </c>
      <c r="I526" t="s">
        <v>2655</v>
      </c>
      <c r="J526" t="s">
        <v>39</v>
      </c>
      <c r="K526" t="s">
        <v>2656</v>
      </c>
      <c r="L526" t="s">
        <v>41</v>
      </c>
      <c r="M526" t="s">
        <v>2657</v>
      </c>
      <c r="N526" t="s">
        <v>165</v>
      </c>
      <c r="O526" t="s">
        <v>166</v>
      </c>
      <c r="P526" t="s">
        <v>2658</v>
      </c>
      <c r="Q526" s="2">
        <v>71.975999999999999</v>
      </c>
      <c r="R526">
        <v>3</v>
      </c>
      <c r="S526">
        <v>0</v>
      </c>
      <c r="T526">
        <v>7.1976000000000004</v>
      </c>
    </row>
    <row r="527" spans="1:20" x14ac:dyDescent="0.3">
      <c r="A527" t="s">
        <v>2659</v>
      </c>
      <c r="B527" s="1">
        <v>42890</v>
      </c>
      <c r="C527" s="1">
        <v>42896</v>
      </c>
      <c r="D527" t="s">
        <v>47</v>
      </c>
      <c r="E527" t="s">
        <v>2410</v>
      </c>
      <c r="F527" t="s">
        <v>2411</v>
      </c>
      <c r="G527" t="s">
        <v>37</v>
      </c>
      <c r="H527" t="s">
        <v>25</v>
      </c>
      <c r="I527" t="s">
        <v>112</v>
      </c>
      <c r="J527" t="s">
        <v>39</v>
      </c>
      <c r="K527" t="s">
        <v>849</v>
      </c>
      <c r="L527" t="s">
        <v>41</v>
      </c>
      <c r="M527" t="s">
        <v>975</v>
      </c>
      <c r="N527" t="s">
        <v>31</v>
      </c>
      <c r="O527" t="s">
        <v>61</v>
      </c>
      <c r="P527" t="s">
        <v>976</v>
      </c>
      <c r="Q527" s="2">
        <v>31.984000000000002</v>
      </c>
      <c r="R527">
        <v>2</v>
      </c>
      <c r="S527">
        <v>0</v>
      </c>
      <c r="T527">
        <v>1.9990000000000001</v>
      </c>
    </row>
    <row r="528" spans="1:20" x14ac:dyDescent="0.3">
      <c r="A528" t="s">
        <v>2660</v>
      </c>
      <c r="B528" s="1">
        <v>42344</v>
      </c>
      <c r="C528" s="1">
        <v>42351</v>
      </c>
      <c r="D528" t="s">
        <v>47</v>
      </c>
      <c r="E528" t="s">
        <v>1818</v>
      </c>
      <c r="F528" t="s">
        <v>1819</v>
      </c>
      <c r="G528" t="s">
        <v>24</v>
      </c>
      <c r="H528" t="s">
        <v>25</v>
      </c>
      <c r="I528" t="s">
        <v>1820</v>
      </c>
      <c r="J528" t="s">
        <v>269</v>
      </c>
      <c r="K528" t="s">
        <v>1821</v>
      </c>
      <c r="L528" t="s">
        <v>29</v>
      </c>
      <c r="M528" t="s">
        <v>2661</v>
      </c>
      <c r="N528" t="s">
        <v>43</v>
      </c>
      <c r="O528" t="s">
        <v>115</v>
      </c>
      <c r="P528" t="s">
        <v>2662</v>
      </c>
      <c r="Q528" s="2">
        <v>120.15</v>
      </c>
      <c r="R528">
        <v>9</v>
      </c>
      <c r="S528">
        <v>0</v>
      </c>
      <c r="T528">
        <v>33.642000000000003</v>
      </c>
    </row>
    <row r="529" spans="1:20" x14ac:dyDescent="0.3">
      <c r="A529" t="s">
        <v>2663</v>
      </c>
      <c r="B529" s="1">
        <v>42365</v>
      </c>
      <c r="C529" s="1">
        <v>42369</v>
      </c>
      <c r="D529" t="s">
        <v>47</v>
      </c>
      <c r="E529" t="s">
        <v>2664</v>
      </c>
      <c r="F529" t="s">
        <v>2665</v>
      </c>
      <c r="G529" t="s">
        <v>84</v>
      </c>
      <c r="H529" t="s">
        <v>25</v>
      </c>
      <c r="I529" t="s">
        <v>2666</v>
      </c>
      <c r="J529" t="s">
        <v>2265</v>
      </c>
      <c r="K529" t="s">
        <v>2667</v>
      </c>
      <c r="L529" t="s">
        <v>131</v>
      </c>
      <c r="M529" t="s">
        <v>2668</v>
      </c>
      <c r="N529" t="s">
        <v>43</v>
      </c>
      <c r="O529" t="s">
        <v>70</v>
      </c>
      <c r="P529" t="s">
        <v>2669</v>
      </c>
      <c r="Q529" s="2">
        <v>28.9</v>
      </c>
      <c r="R529">
        <v>5</v>
      </c>
      <c r="S529">
        <v>0</v>
      </c>
      <c r="T529">
        <v>14.161</v>
      </c>
    </row>
    <row r="530" spans="1:20" x14ac:dyDescent="0.3">
      <c r="A530" t="s">
        <v>2670</v>
      </c>
      <c r="B530" s="1">
        <v>42756</v>
      </c>
      <c r="C530" s="1">
        <v>42761</v>
      </c>
      <c r="D530" t="s">
        <v>47</v>
      </c>
      <c r="E530" t="s">
        <v>2671</v>
      </c>
      <c r="F530" t="s">
        <v>2672</v>
      </c>
      <c r="G530" t="s">
        <v>84</v>
      </c>
      <c r="H530" t="s">
        <v>25</v>
      </c>
      <c r="I530" t="s">
        <v>398</v>
      </c>
      <c r="J530" t="s">
        <v>67</v>
      </c>
      <c r="K530" t="s">
        <v>399</v>
      </c>
      <c r="L530" t="s">
        <v>29</v>
      </c>
      <c r="M530" t="s">
        <v>2673</v>
      </c>
      <c r="N530" t="s">
        <v>43</v>
      </c>
      <c r="O530" t="s">
        <v>99</v>
      </c>
      <c r="P530" t="s">
        <v>2674</v>
      </c>
      <c r="Q530" s="2">
        <v>348.20800000000003</v>
      </c>
      <c r="R530">
        <v>7</v>
      </c>
      <c r="S530">
        <v>0</v>
      </c>
      <c r="T530">
        <v>30.4682</v>
      </c>
    </row>
    <row r="531" spans="1:20" x14ac:dyDescent="0.3">
      <c r="A531" t="s">
        <v>2675</v>
      </c>
      <c r="B531" s="1">
        <v>41815</v>
      </c>
      <c r="C531" s="1">
        <v>41818</v>
      </c>
      <c r="D531" t="s">
        <v>159</v>
      </c>
      <c r="E531" t="s">
        <v>2565</v>
      </c>
      <c r="F531" t="s">
        <v>2566</v>
      </c>
      <c r="G531" t="s">
        <v>37</v>
      </c>
      <c r="H531" t="s">
        <v>25</v>
      </c>
      <c r="I531" t="s">
        <v>253</v>
      </c>
      <c r="J531" t="s">
        <v>179</v>
      </c>
      <c r="K531" t="s">
        <v>254</v>
      </c>
      <c r="L531" t="s">
        <v>88</v>
      </c>
      <c r="M531" t="s">
        <v>2676</v>
      </c>
      <c r="N531" t="s">
        <v>31</v>
      </c>
      <c r="O531" t="s">
        <v>54</v>
      </c>
      <c r="P531" t="s">
        <v>2677</v>
      </c>
      <c r="Q531" s="2">
        <v>447.84</v>
      </c>
      <c r="R531">
        <v>5</v>
      </c>
      <c r="S531">
        <v>0</v>
      </c>
      <c r="T531">
        <v>11.196</v>
      </c>
    </row>
    <row r="532" spans="1:20" x14ac:dyDescent="0.3">
      <c r="A532" t="s">
        <v>2678</v>
      </c>
      <c r="B532" s="1">
        <v>42535</v>
      </c>
      <c r="C532" s="1">
        <v>42538</v>
      </c>
      <c r="D532" t="s">
        <v>159</v>
      </c>
      <c r="E532" t="s">
        <v>2679</v>
      </c>
      <c r="F532" t="s">
        <v>2680</v>
      </c>
      <c r="G532" t="s">
        <v>84</v>
      </c>
      <c r="H532" t="s">
        <v>25</v>
      </c>
      <c r="I532" t="s">
        <v>112</v>
      </c>
      <c r="J532" t="s">
        <v>39</v>
      </c>
      <c r="K532" t="s">
        <v>309</v>
      </c>
      <c r="L532" t="s">
        <v>41</v>
      </c>
      <c r="M532" t="s">
        <v>2681</v>
      </c>
      <c r="N532" t="s">
        <v>43</v>
      </c>
      <c r="O532" t="s">
        <v>115</v>
      </c>
      <c r="P532" t="s">
        <v>2682</v>
      </c>
      <c r="Q532" s="2">
        <v>7.04</v>
      </c>
      <c r="R532">
        <v>4</v>
      </c>
      <c r="S532">
        <v>0</v>
      </c>
      <c r="T532">
        <v>2.0415999999999999</v>
      </c>
    </row>
    <row r="533" spans="1:20" x14ac:dyDescent="0.3">
      <c r="A533" t="s">
        <v>2683</v>
      </c>
      <c r="B533" s="1">
        <v>42846</v>
      </c>
      <c r="C533" s="1">
        <v>42852</v>
      </c>
      <c r="D533" t="s">
        <v>47</v>
      </c>
      <c r="E533" t="s">
        <v>1771</v>
      </c>
      <c r="F533" t="s">
        <v>1772</v>
      </c>
      <c r="G533" t="s">
        <v>24</v>
      </c>
      <c r="H533" t="s">
        <v>25</v>
      </c>
      <c r="I533" t="s">
        <v>1773</v>
      </c>
      <c r="J533" t="s">
        <v>427</v>
      </c>
      <c r="K533" t="s">
        <v>1774</v>
      </c>
      <c r="L533" t="s">
        <v>131</v>
      </c>
      <c r="M533" t="s">
        <v>2684</v>
      </c>
      <c r="N533" t="s">
        <v>43</v>
      </c>
      <c r="O533" t="s">
        <v>79</v>
      </c>
      <c r="P533" t="s">
        <v>2685</v>
      </c>
      <c r="Q533" s="2">
        <v>2.694</v>
      </c>
      <c r="R533">
        <v>3</v>
      </c>
      <c r="S533">
        <v>0</v>
      </c>
      <c r="T533">
        <v>-4.7145000000000001</v>
      </c>
    </row>
    <row r="534" spans="1:20" x14ac:dyDescent="0.3">
      <c r="A534" t="s">
        <v>2686</v>
      </c>
      <c r="B534" s="1">
        <v>42664</v>
      </c>
      <c r="C534" s="1">
        <v>42670</v>
      </c>
      <c r="D534" t="s">
        <v>47</v>
      </c>
      <c r="E534" t="s">
        <v>2687</v>
      </c>
      <c r="F534" t="s">
        <v>2688</v>
      </c>
      <c r="G534" t="s">
        <v>24</v>
      </c>
      <c r="H534" t="s">
        <v>25</v>
      </c>
      <c r="I534" t="s">
        <v>2362</v>
      </c>
      <c r="J534" t="s">
        <v>39</v>
      </c>
      <c r="K534" t="s">
        <v>2363</v>
      </c>
      <c r="L534" t="s">
        <v>41</v>
      </c>
      <c r="M534" t="s">
        <v>2689</v>
      </c>
      <c r="N534" t="s">
        <v>43</v>
      </c>
      <c r="O534" t="s">
        <v>70</v>
      </c>
      <c r="P534" t="s">
        <v>2690</v>
      </c>
      <c r="Q534" s="2">
        <v>22.92</v>
      </c>
      <c r="R534">
        <v>3</v>
      </c>
      <c r="S534">
        <v>0</v>
      </c>
      <c r="T534">
        <v>11.2308</v>
      </c>
    </row>
    <row r="535" spans="1:20" x14ac:dyDescent="0.3">
      <c r="A535" t="s">
        <v>2691</v>
      </c>
      <c r="B535" s="1">
        <v>42693</v>
      </c>
      <c r="C535" s="1">
        <v>42698</v>
      </c>
      <c r="D535" t="s">
        <v>47</v>
      </c>
      <c r="E535" t="s">
        <v>141</v>
      </c>
      <c r="F535" t="s">
        <v>142</v>
      </c>
      <c r="G535" t="s">
        <v>24</v>
      </c>
      <c r="H535" t="s">
        <v>25</v>
      </c>
      <c r="I535" t="s">
        <v>38</v>
      </c>
      <c r="J535" t="s">
        <v>39</v>
      </c>
      <c r="K535" t="s">
        <v>143</v>
      </c>
      <c r="L535" t="s">
        <v>41</v>
      </c>
      <c r="M535" t="s">
        <v>715</v>
      </c>
      <c r="N535" t="s">
        <v>43</v>
      </c>
      <c r="O535" t="s">
        <v>99</v>
      </c>
      <c r="P535" t="s">
        <v>716</v>
      </c>
      <c r="Q535" s="2">
        <v>100.70399999999999</v>
      </c>
      <c r="R535">
        <v>6</v>
      </c>
      <c r="S535">
        <v>0</v>
      </c>
      <c r="T535">
        <v>-16.3644</v>
      </c>
    </row>
    <row r="536" spans="1:20" x14ac:dyDescent="0.3">
      <c r="A536" t="s">
        <v>2692</v>
      </c>
      <c r="B536" s="1">
        <v>43087</v>
      </c>
      <c r="C536" s="1">
        <v>43092</v>
      </c>
      <c r="D536" t="s">
        <v>21</v>
      </c>
      <c r="E536" t="s">
        <v>1075</v>
      </c>
      <c r="F536" t="s">
        <v>1076</v>
      </c>
      <c r="G536" t="s">
        <v>24</v>
      </c>
      <c r="H536" t="s">
        <v>25</v>
      </c>
      <c r="I536" t="s">
        <v>154</v>
      </c>
      <c r="J536" t="s">
        <v>86</v>
      </c>
      <c r="K536" t="s">
        <v>155</v>
      </c>
      <c r="L536" t="s">
        <v>88</v>
      </c>
      <c r="M536" t="s">
        <v>2693</v>
      </c>
      <c r="N536" t="s">
        <v>43</v>
      </c>
      <c r="O536" t="s">
        <v>79</v>
      </c>
      <c r="P536" t="s">
        <v>2694</v>
      </c>
      <c r="Q536" s="2">
        <v>46.671999999999997</v>
      </c>
      <c r="R536">
        <v>2</v>
      </c>
      <c r="S536">
        <v>0</v>
      </c>
      <c r="T536">
        <v>16.3352</v>
      </c>
    </row>
    <row r="537" spans="1:20" x14ac:dyDescent="0.3">
      <c r="A537" t="s">
        <v>2695</v>
      </c>
      <c r="B537" s="1">
        <v>42573</v>
      </c>
      <c r="C537" s="1">
        <v>42575</v>
      </c>
      <c r="D537" t="s">
        <v>21</v>
      </c>
      <c r="E537" t="s">
        <v>2696</v>
      </c>
      <c r="F537" t="s">
        <v>2697</v>
      </c>
      <c r="G537" t="s">
        <v>37</v>
      </c>
      <c r="H537" t="s">
        <v>25</v>
      </c>
      <c r="I537" t="s">
        <v>112</v>
      </c>
      <c r="J537" t="s">
        <v>39</v>
      </c>
      <c r="K537" t="s">
        <v>849</v>
      </c>
      <c r="L537" t="s">
        <v>41</v>
      </c>
      <c r="M537" t="s">
        <v>2698</v>
      </c>
      <c r="N537" t="s">
        <v>43</v>
      </c>
      <c r="O537" t="s">
        <v>44</v>
      </c>
      <c r="P537" t="s">
        <v>2699</v>
      </c>
      <c r="Q537" s="2">
        <v>6.3</v>
      </c>
      <c r="R537">
        <v>2</v>
      </c>
      <c r="S537">
        <v>0</v>
      </c>
      <c r="T537">
        <v>3.024</v>
      </c>
    </row>
    <row r="538" spans="1:20" x14ac:dyDescent="0.3">
      <c r="A538" t="s">
        <v>2700</v>
      </c>
      <c r="B538" s="1">
        <v>42251</v>
      </c>
      <c r="C538" s="1">
        <v>42255</v>
      </c>
      <c r="D538" t="s">
        <v>47</v>
      </c>
      <c r="E538" t="s">
        <v>2701</v>
      </c>
      <c r="F538" t="s">
        <v>2702</v>
      </c>
      <c r="G538" t="s">
        <v>24</v>
      </c>
      <c r="H538" t="s">
        <v>25</v>
      </c>
      <c r="I538" t="s">
        <v>2703</v>
      </c>
      <c r="J538" t="s">
        <v>1027</v>
      </c>
      <c r="K538" t="s">
        <v>2704</v>
      </c>
      <c r="L538" t="s">
        <v>29</v>
      </c>
      <c r="M538" t="s">
        <v>2622</v>
      </c>
      <c r="N538" t="s">
        <v>43</v>
      </c>
      <c r="O538" t="s">
        <v>70</v>
      </c>
      <c r="P538" t="s">
        <v>2623</v>
      </c>
      <c r="Q538" s="2">
        <v>279.89999999999998</v>
      </c>
      <c r="R538">
        <v>5</v>
      </c>
      <c r="S538">
        <v>0</v>
      </c>
      <c r="T538">
        <v>137.15100000000001</v>
      </c>
    </row>
    <row r="539" spans="1:20" x14ac:dyDescent="0.3">
      <c r="A539" t="s">
        <v>2705</v>
      </c>
      <c r="B539" s="1">
        <v>41659</v>
      </c>
      <c r="C539" s="1">
        <v>41665</v>
      </c>
      <c r="D539" t="s">
        <v>47</v>
      </c>
      <c r="E539" t="s">
        <v>2282</v>
      </c>
      <c r="F539" t="s">
        <v>2283</v>
      </c>
      <c r="G539" t="s">
        <v>24</v>
      </c>
      <c r="H539" t="s">
        <v>25</v>
      </c>
      <c r="I539" t="s">
        <v>154</v>
      </c>
      <c r="J539" t="s">
        <v>86</v>
      </c>
      <c r="K539" t="s">
        <v>155</v>
      </c>
      <c r="L539" t="s">
        <v>88</v>
      </c>
      <c r="M539" t="s">
        <v>2706</v>
      </c>
      <c r="N539" t="s">
        <v>165</v>
      </c>
      <c r="O539" t="s">
        <v>166</v>
      </c>
      <c r="P539" t="s">
        <v>2707</v>
      </c>
      <c r="Q539" s="2">
        <v>699.93</v>
      </c>
      <c r="R539">
        <v>7</v>
      </c>
      <c r="S539">
        <v>0</v>
      </c>
      <c r="T539">
        <v>181.98179999999999</v>
      </c>
    </row>
    <row r="540" spans="1:20" x14ac:dyDescent="0.3">
      <c r="A540" t="s">
        <v>2708</v>
      </c>
      <c r="B540" s="1">
        <v>42065</v>
      </c>
      <c r="C540" s="1">
        <v>42070</v>
      </c>
      <c r="D540" t="s">
        <v>47</v>
      </c>
      <c r="E540" t="s">
        <v>403</v>
      </c>
      <c r="F540" t="s">
        <v>404</v>
      </c>
      <c r="G540" t="s">
        <v>84</v>
      </c>
      <c r="H540" t="s">
        <v>25</v>
      </c>
      <c r="I540" t="s">
        <v>405</v>
      </c>
      <c r="J540" t="s">
        <v>179</v>
      </c>
      <c r="K540" t="s">
        <v>406</v>
      </c>
      <c r="L540" t="s">
        <v>88</v>
      </c>
      <c r="M540" t="s">
        <v>2709</v>
      </c>
      <c r="N540" t="s">
        <v>43</v>
      </c>
      <c r="O540" t="s">
        <v>115</v>
      </c>
      <c r="P540" t="s">
        <v>2710</v>
      </c>
      <c r="Q540" s="2">
        <v>10.16</v>
      </c>
      <c r="R540">
        <v>1</v>
      </c>
      <c r="S540">
        <v>0</v>
      </c>
      <c r="T540">
        <v>2.6415999999999999</v>
      </c>
    </row>
    <row r="541" spans="1:20" x14ac:dyDescent="0.3">
      <c r="A541" t="s">
        <v>2711</v>
      </c>
      <c r="B541" s="1">
        <v>42472</v>
      </c>
      <c r="C541" s="1">
        <v>42476</v>
      </c>
      <c r="D541" t="s">
        <v>47</v>
      </c>
      <c r="E541" t="s">
        <v>1432</v>
      </c>
      <c r="F541" t="s">
        <v>1433</v>
      </c>
      <c r="G541" t="s">
        <v>24</v>
      </c>
      <c r="H541" t="s">
        <v>25</v>
      </c>
      <c r="I541" t="s">
        <v>1201</v>
      </c>
      <c r="J541" t="s">
        <v>1011</v>
      </c>
      <c r="K541" t="s">
        <v>1202</v>
      </c>
      <c r="L541" t="s">
        <v>131</v>
      </c>
      <c r="M541" t="s">
        <v>2712</v>
      </c>
      <c r="N541" t="s">
        <v>31</v>
      </c>
      <c r="O541" t="s">
        <v>54</v>
      </c>
      <c r="P541" t="s">
        <v>2713</v>
      </c>
      <c r="Q541" s="2">
        <v>343.92</v>
      </c>
      <c r="R541">
        <v>4</v>
      </c>
      <c r="S541">
        <v>0</v>
      </c>
      <c r="T541">
        <v>75.662400000000005</v>
      </c>
    </row>
    <row r="542" spans="1:20" x14ac:dyDescent="0.3">
      <c r="A542" t="s">
        <v>2714</v>
      </c>
      <c r="B542" s="1">
        <v>42710</v>
      </c>
      <c r="C542" s="1">
        <v>42711</v>
      </c>
      <c r="D542" t="s">
        <v>159</v>
      </c>
      <c r="E542" t="s">
        <v>437</v>
      </c>
      <c r="F542" t="s">
        <v>438</v>
      </c>
      <c r="G542" t="s">
        <v>37</v>
      </c>
      <c r="H542" t="s">
        <v>25</v>
      </c>
      <c r="I542" t="s">
        <v>439</v>
      </c>
      <c r="J542" t="s">
        <v>286</v>
      </c>
      <c r="K542" t="s">
        <v>440</v>
      </c>
      <c r="L542" t="s">
        <v>29</v>
      </c>
      <c r="M542" t="s">
        <v>2512</v>
      </c>
      <c r="N542" t="s">
        <v>43</v>
      </c>
      <c r="O542" t="s">
        <v>70</v>
      </c>
      <c r="P542" t="s">
        <v>2513</v>
      </c>
      <c r="Q542" s="2">
        <v>19.440000000000001</v>
      </c>
      <c r="R542">
        <v>3</v>
      </c>
      <c r="S542">
        <v>0</v>
      </c>
      <c r="T542">
        <v>9.3312000000000008</v>
      </c>
    </row>
    <row r="543" spans="1:20" x14ac:dyDescent="0.3">
      <c r="A543" t="s">
        <v>2715</v>
      </c>
      <c r="B543" s="1">
        <v>42526</v>
      </c>
      <c r="C543" s="1">
        <v>42530</v>
      </c>
      <c r="D543" t="s">
        <v>47</v>
      </c>
      <c r="E543" t="s">
        <v>1301</v>
      </c>
      <c r="F543" t="s">
        <v>1302</v>
      </c>
      <c r="G543" t="s">
        <v>84</v>
      </c>
      <c r="H543" t="s">
        <v>25</v>
      </c>
      <c r="I543" t="s">
        <v>1303</v>
      </c>
      <c r="J543" t="s">
        <v>179</v>
      </c>
      <c r="K543" t="s">
        <v>1304</v>
      </c>
      <c r="L543" t="s">
        <v>88</v>
      </c>
      <c r="M543" t="s">
        <v>186</v>
      </c>
      <c r="N543" t="s">
        <v>43</v>
      </c>
      <c r="O543" t="s">
        <v>99</v>
      </c>
      <c r="P543" t="s">
        <v>187</v>
      </c>
      <c r="Q543" s="2">
        <v>124.608</v>
      </c>
      <c r="R543">
        <v>4</v>
      </c>
      <c r="S543">
        <v>0</v>
      </c>
      <c r="T543">
        <v>-23.364000000000001</v>
      </c>
    </row>
    <row r="544" spans="1:20" x14ac:dyDescent="0.3">
      <c r="A544" t="s">
        <v>2716</v>
      </c>
      <c r="B544" s="1">
        <v>42715</v>
      </c>
      <c r="C544" s="1">
        <v>42715</v>
      </c>
      <c r="D544" t="s">
        <v>1040</v>
      </c>
      <c r="E544" t="s">
        <v>1610</v>
      </c>
      <c r="F544" t="s">
        <v>1611</v>
      </c>
      <c r="G544" t="s">
        <v>24</v>
      </c>
      <c r="H544" t="s">
        <v>25</v>
      </c>
      <c r="I544" t="s">
        <v>786</v>
      </c>
      <c r="J544" t="s">
        <v>39</v>
      </c>
      <c r="K544" t="s">
        <v>1339</v>
      </c>
      <c r="L544" t="s">
        <v>41</v>
      </c>
      <c r="M544" t="s">
        <v>2717</v>
      </c>
      <c r="N544" t="s">
        <v>43</v>
      </c>
      <c r="O544" t="s">
        <v>99</v>
      </c>
      <c r="P544" t="s">
        <v>2718</v>
      </c>
      <c r="Q544" s="2">
        <v>85.224000000000004</v>
      </c>
      <c r="R544">
        <v>3</v>
      </c>
      <c r="S544">
        <v>0</v>
      </c>
      <c r="T544">
        <v>7.4570999999999996</v>
      </c>
    </row>
    <row r="545" spans="1:20" x14ac:dyDescent="0.3">
      <c r="A545" t="s">
        <v>2719</v>
      </c>
      <c r="B545" s="1">
        <v>42686</v>
      </c>
      <c r="C545" s="1">
        <v>42689</v>
      </c>
      <c r="D545" t="s">
        <v>21</v>
      </c>
      <c r="E545" t="s">
        <v>2720</v>
      </c>
      <c r="F545" t="s">
        <v>2721</v>
      </c>
      <c r="G545" t="s">
        <v>37</v>
      </c>
      <c r="H545" t="s">
        <v>25</v>
      </c>
      <c r="I545" t="s">
        <v>2722</v>
      </c>
      <c r="J545" t="s">
        <v>224</v>
      </c>
      <c r="K545" t="s">
        <v>2723</v>
      </c>
      <c r="L545" t="s">
        <v>88</v>
      </c>
      <c r="M545" t="s">
        <v>2724</v>
      </c>
      <c r="N545" t="s">
        <v>43</v>
      </c>
      <c r="O545" t="s">
        <v>173</v>
      </c>
      <c r="P545" t="s">
        <v>2725</v>
      </c>
      <c r="Q545" s="2">
        <v>287.52</v>
      </c>
      <c r="R545">
        <v>8</v>
      </c>
      <c r="S545">
        <v>0</v>
      </c>
      <c r="T545">
        <v>129.38399999999999</v>
      </c>
    </row>
    <row r="546" spans="1:20" x14ac:dyDescent="0.3">
      <c r="A546" t="s">
        <v>2726</v>
      </c>
      <c r="B546" s="1">
        <v>41911</v>
      </c>
      <c r="C546" s="1">
        <v>41915</v>
      </c>
      <c r="D546" t="s">
        <v>47</v>
      </c>
      <c r="E546" t="s">
        <v>1857</v>
      </c>
      <c r="F546" t="s">
        <v>1858</v>
      </c>
      <c r="G546" t="s">
        <v>24</v>
      </c>
      <c r="H546" t="s">
        <v>25</v>
      </c>
      <c r="I546" t="s">
        <v>1859</v>
      </c>
      <c r="J546" t="s">
        <v>51</v>
      </c>
      <c r="K546" t="s">
        <v>1860</v>
      </c>
      <c r="L546" t="s">
        <v>29</v>
      </c>
      <c r="M546" t="s">
        <v>2407</v>
      </c>
      <c r="N546" t="s">
        <v>31</v>
      </c>
      <c r="O546" t="s">
        <v>61</v>
      </c>
      <c r="P546" t="s">
        <v>2408</v>
      </c>
      <c r="Q546" s="2">
        <v>204.6</v>
      </c>
      <c r="R546">
        <v>2</v>
      </c>
      <c r="S546">
        <v>0</v>
      </c>
      <c r="T546">
        <v>53.195999999999998</v>
      </c>
    </row>
    <row r="547" spans="1:20" x14ac:dyDescent="0.3">
      <c r="A547" t="s">
        <v>2727</v>
      </c>
      <c r="B547" s="1">
        <v>42098</v>
      </c>
      <c r="C547" s="1">
        <v>42098</v>
      </c>
      <c r="D547" t="s">
        <v>1040</v>
      </c>
      <c r="E547" t="s">
        <v>2728</v>
      </c>
      <c r="F547" t="s">
        <v>2729</v>
      </c>
      <c r="G547" t="s">
        <v>24</v>
      </c>
      <c r="H547" t="s">
        <v>25</v>
      </c>
      <c r="I547" t="s">
        <v>2730</v>
      </c>
      <c r="J547" t="s">
        <v>208</v>
      </c>
      <c r="K547" t="s">
        <v>2731</v>
      </c>
      <c r="L547" t="s">
        <v>88</v>
      </c>
      <c r="M547" t="s">
        <v>2732</v>
      </c>
      <c r="N547" t="s">
        <v>43</v>
      </c>
      <c r="O547" t="s">
        <v>90</v>
      </c>
      <c r="P547" t="s">
        <v>2733</v>
      </c>
      <c r="Q547" s="2">
        <v>644.07600000000002</v>
      </c>
      <c r="R547">
        <v>2</v>
      </c>
      <c r="S547">
        <v>0</v>
      </c>
      <c r="T547">
        <v>107.346</v>
      </c>
    </row>
    <row r="548" spans="1:20" x14ac:dyDescent="0.3">
      <c r="A548" t="s">
        <v>2734</v>
      </c>
      <c r="B548" s="1">
        <v>42132</v>
      </c>
      <c r="C548" s="1">
        <v>42138</v>
      </c>
      <c r="D548" t="s">
        <v>47</v>
      </c>
      <c r="E548" t="s">
        <v>830</v>
      </c>
      <c r="F548" t="s">
        <v>831</v>
      </c>
      <c r="G548" t="s">
        <v>37</v>
      </c>
      <c r="H548" t="s">
        <v>25</v>
      </c>
      <c r="I548" t="s">
        <v>832</v>
      </c>
      <c r="J548" t="s">
        <v>67</v>
      </c>
      <c r="K548" t="s">
        <v>833</v>
      </c>
      <c r="L548" t="s">
        <v>29</v>
      </c>
      <c r="M548" t="s">
        <v>2735</v>
      </c>
      <c r="N548" t="s">
        <v>31</v>
      </c>
      <c r="O548" t="s">
        <v>61</v>
      </c>
      <c r="P548" t="s">
        <v>2736</v>
      </c>
      <c r="Q548" s="2">
        <v>8.3520000000000003</v>
      </c>
      <c r="R548">
        <v>6</v>
      </c>
      <c r="S548">
        <v>0</v>
      </c>
      <c r="T548">
        <v>1.2527999999999999</v>
      </c>
    </row>
    <row r="549" spans="1:20" x14ac:dyDescent="0.3">
      <c r="A549" t="s">
        <v>2737</v>
      </c>
      <c r="B549" s="1">
        <v>42735</v>
      </c>
      <c r="C549" s="1">
        <v>42741</v>
      </c>
      <c r="D549" t="s">
        <v>47</v>
      </c>
      <c r="E549" t="s">
        <v>890</v>
      </c>
      <c r="F549" t="s">
        <v>891</v>
      </c>
      <c r="G549" t="s">
        <v>37</v>
      </c>
      <c r="H549" t="s">
        <v>25</v>
      </c>
      <c r="I549" t="s">
        <v>892</v>
      </c>
      <c r="J549" t="s">
        <v>391</v>
      </c>
      <c r="K549" t="s">
        <v>893</v>
      </c>
      <c r="L549" t="s">
        <v>41</v>
      </c>
      <c r="M549" t="s">
        <v>2738</v>
      </c>
      <c r="N549" t="s">
        <v>43</v>
      </c>
      <c r="O549" t="s">
        <v>115</v>
      </c>
      <c r="P549" t="s">
        <v>2739</v>
      </c>
      <c r="Q549" s="2">
        <v>3.64</v>
      </c>
      <c r="R549">
        <v>2</v>
      </c>
      <c r="S549">
        <v>0</v>
      </c>
      <c r="T549">
        <v>1.6379999999999999</v>
      </c>
    </row>
    <row r="550" spans="1:20" x14ac:dyDescent="0.3">
      <c r="A550" t="s">
        <v>2740</v>
      </c>
      <c r="B550" s="1">
        <v>41993</v>
      </c>
      <c r="C550" s="1">
        <v>41994</v>
      </c>
      <c r="D550" t="s">
        <v>159</v>
      </c>
      <c r="E550" t="s">
        <v>2671</v>
      </c>
      <c r="F550" t="s">
        <v>2672</v>
      </c>
      <c r="G550" t="s">
        <v>84</v>
      </c>
      <c r="H550" t="s">
        <v>25</v>
      </c>
      <c r="I550" t="s">
        <v>398</v>
      </c>
      <c r="J550" t="s">
        <v>67</v>
      </c>
      <c r="K550" t="s">
        <v>399</v>
      </c>
      <c r="L550" t="s">
        <v>29</v>
      </c>
      <c r="M550" t="s">
        <v>2741</v>
      </c>
      <c r="N550" t="s">
        <v>43</v>
      </c>
      <c r="O550" t="s">
        <v>99</v>
      </c>
      <c r="P550" t="s">
        <v>2742</v>
      </c>
      <c r="Q550" s="2">
        <v>122.48</v>
      </c>
      <c r="R550">
        <v>2</v>
      </c>
      <c r="S550">
        <v>0</v>
      </c>
      <c r="T550">
        <v>0</v>
      </c>
    </row>
    <row r="551" spans="1:20" x14ac:dyDescent="0.3">
      <c r="A551" t="s">
        <v>2743</v>
      </c>
      <c r="B551" s="1">
        <v>42553</v>
      </c>
      <c r="C551" s="1">
        <v>42558</v>
      </c>
      <c r="D551" t="s">
        <v>21</v>
      </c>
      <c r="E551" t="s">
        <v>2289</v>
      </c>
      <c r="F551" t="s">
        <v>2290</v>
      </c>
      <c r="G551" t="s">
        <v>37</v>
      </c>
      <c r="H551" t="s">
        <v>25</v>
      </c>
      <c r="I551" t="s">
        <v>1271</v>
      </c>
      <c r="J551" t="s">
        <v>232</v>
      </c>
      <c r="K551" t="s">
        <v>1272</v>
      </c>
      <c r="L551" t="s">
        <v>131</v>
      </c>
      <c r="M551" t="s">
        <v>2744</v>
      </c>
      <c r="N551" t="s">
        <v>31</v>
      </c>
      <c r="O551" t="s">
        <v>133</v>
      </c>
      <c r="P551" t="s">
        <v>2745</v>
      </c>
      <c r="Q551" s="2">
        <v>195.184</v>
      </c>
      <c r="R551">
        <v>1</v>
      </c>
      <c r="S551">
        <v>0</v>
      </c>
      <c r="T551">
        <v>19.5184</v>
      </c>
    </row>
    <row r="552" spans="1:20" x14ac:dyDescent="0.3">
      <c r="A552" t="s">
        <v>2746</v>
      </c>
      <c r="B552" s="1">
        <v>42915</v>
      </c>
      <c r="C552" s="1">
        <v>42920</v>
      </c>
      <c r="D552" t="s">
        <v>47</v>
      </c>
      <c r="E552" t="s">
        <v>2747</v>
      </c>
      <c r="F552" t="s">
        <v>2748</v>
      </c>
      <c r="G552" t="s">
        <v>24</v>
      </c>
      <c r="H552" t="s">
        <v>25</v>
      </c>
      <c r="I552" t="s">
        <v>348</v>
      </c>
      <c r="J552" t="s">
        <v>199</v>
      </c>
      <c r="K552" t="s">
        <v>349</v>
      </c>
      <c r="L552" t="s">
        <v>88</v>
      </c>
      <c r="M552" t="s">
        <v>2070</v>
      </c>
      <c r="N552" t="s">
        <v>43</v>
      </c>
      <c r="O552" t="s">
        <v>90</v>
      </c>
      <c r="P552" t="s">
        <v>2071</v>
      </c>
      <c r="Q552" s="2">
        <v>362.94</v>
      </c>
      <c r="R552">
        <v>3</v>
      </c>
      <c r="S552">
        <v>0</v>
      </c>
      <c r="T552">
        <v>90.734999999999999</v>
      </c>
    </row>
    <row r="553" spans="1:20" x14ac:dyDescent="0.3">
      <c r="A553" t="s">
        <v>2749</v>
      </c>
      <c r="B553" s="1">
        <v>41883</v>
      </c>
      <c r="C553" s="1">
        <v>41887</v>
      </c>
      <c r="D553" t="s">
        <v>21</v>
      </c>
      <c r="E553" t="s">
        <v>2750</v>
      </c>
      <c r="F553" t="s">
        <v>2751</v>
      </c>
      <c r="G553" t="s">
        <v>24</v>
      </c>
      <c r="H553" t="s">
        <v>25</v>
      </c>
      <c r="I553" t="s">
        <v>2752</v>
      </c>
      <c r="J553" t="s">
        <v>39</v>
      </c>
      <c r="K553" t="s">
        <v>2753</v>
      </c>
      <c r="L553" t="s">
        <v>41</v>
      </c>
      <c r="M553" t="s">
        <v>2754</v>
      </c>
      <c r="N553" t="s">
        <v>43</v>
      </c>
      <c r="O553" t="s">
        <v>115</v>
      </c>
      <c r="P553" t="s">
        <v>2755</v>
      </c>
      <c r="Q553" s="2">
        <v>53.94</v>
      </c>
      <c r="R553">
        <v>3</v>
      </c>
      <c r="S553">
        <v>0</v>
      </c>
      <c r="T553">
        <v>15.6426</v>
      </c>
    </row>
    <row r="554" spans="1:20" x14ac:dyDescent="0.3">
      <c r="A554" t="s">
        <v>2756</v>
      </c>
      <c r="B554" s="1">
        <v>41701</v>
      </c>
      <c r="C554" s="1">
        <v>41706</v>
      </c>
      <c r="D554" t="s">
        <v>47</v>
      </c>
      <c r="E554" t="s">
        <v>2757</v>
      </c>
      <c r="F554" t="s">
        <v>2758</v>
      </c>
      <c r="G554" t="s">
        <v>84</v>
      </c>
      <c r="H554" t="s">
        <v>25</v>
      </c>
      <c r="I554" t="s">
        <v>231</v>
      </c>
      <c r="J554" t="s">
        <v>232</v>
      </c>
      <c r="K554" t="s">
        <v>412</v>
      </c>
      <c r="L554" t="s">
        <v>131</v>
      </c>
      <c r="M554" t="s">
        <v>2759</v>
      </c>
      <c r="N554" t="s">
        <v>165</v>
      </c>
      <c r="O554" t="s">
        <v>166</v>
      </c>
      <c r="P554" t="s">
        <v>2760</v>
      </c>
      <c r="Q554" s="2">
        <v>9.99</v>
      </c>
      <c r="R554">
        <v>1</v>
      </c>
      <c r="S554">
        <v>0</v>
      </c>
      <c r="T554">
        <v>4.5953999999999997</v>
      </c>
    </row>
    <row r="555" spans="1:20" x14ac:dyDescent="0.3">
      <c r="A555" t="s">
        <v>2761</v>
      </c>
      <c r="B555" s="1">
        <v>41763</v>
      </c>
      <c r="C555" s="1">
        <v>41767</v>
      </c>
      <c r="D555" t="s">
        <v>47</v>
      </c>
      <c r="E555" t="s">
        <v>2762</v>
      </c>
      <c r="F555" t="s">
        <v>2763</v>
      </c>
      <c r="G555" t="s">
        <v>24</v>
      </c>
      <c r="H555" t="s">
        <v>25</v>
      </c>
      <c r="I555" t="s">
        <v>1208</v>
      </c>
      <c r="J555" t="s">
        <v>208</v>
      </c>
      <c r="K555" t="s">
        <v>2313</v>
      </c>
      <c r="L555" t="s">
        <v>88</v>
      </c>
      <c r="M555" t="s">
        <v>2147</v>
      </c>
      <c r="N555" t="s">
        <v>43</v>
      </c>
      <c r="O555" t="s">
        <v>79</v>
      </c>
      <c r="P555" t="s">
        <v>2148</v>
      </c>
      <c r="Q555" s="2">
        <v>46.8</v>
      </c>
      <c r="R555">
        <v>4</v>
      </c>
      <c r="S555">
        <v>0</v>
      </c>
      <c r="T555">
        <v>21.06</v>
      </c>
    </row>
    <row r="556" spans="1:20" x14ac:dyDescent="0.3">
      <c r="A556" t="s">
        <v>2764</v>
      </c>
      <c r="B556" s="1">
        <v>42310</v>
      </c>
      <c r="C556" s="1">
        <v>42310</v>
      </c>
      <c r="D556" t="s">
        <v>1040</v>
      </c>
      <c r="E556" t="s">
        <v>784</v>
      </c>
      <c r="F556" t="s">
        <v>785</v>
      </c>
      <c r="G556" t="s">
        <v>24</v>
      </c>
      <c r="H556" t="s">
        <v>25</v>
      </c>
      <c r="I556" t="s">
        <v>786</v>
      </c>
      <c r="J556" t="s">
        <v>39</v>
      </c>
      <c r="K556" t="s">
        <v>787</v>
      </c>
      <c r="L556" t="s">
        <v>41</v>
      </c>
      <c r="M556" t="s">
        <v>393</v>
      </c>
      <c r="N556" t="s">
        <v>165</v>
      </c>
      <c r="O556" t="s">
        <v>202</v>
      </c>
      <c r="P556" t="s">
        <v>394</v>
      </c>
      <c r="Q556" s="2">
        <v>447.93</v>
      </c>
      <c r="R556">
        <v>9</v>
      </c>
      <c r="S556">
        <v>0</v>
      </c>
      <c r="T556">
        <v>49.272300000000001</v>
      </c>
    </row>
    <row r="557" spans="1:20" x14ac:dyDescent="0.3">
      <c r="A557" t="s">
        <v>2765</v>
      </c>
      <c r="B557" s="1">
        <v>43077</v>
      </c>
      <c r="C557" s="1">
        <v>43079</v>
      </c>
      <c r="D557" t="s">
        <v>21</v>
      </c>
      <c r="E557" t="s">
        <v>791</v>
      </c>
      <c r="F557" t="s">
        <v>792</v>
      </c>
      <c r="G557" t="s">
        <v>24</v>
      </c>
      <c r="H557" t="s">
        <v>25</v>
      </c>
      <c r="I557" t="s">
        <v>231</v>
      </c>
      <c r="J557" t="s">
        <v>232</v>
      </c>
      <c r="K557" t="s">
        <v>233</v>
      </c>
      <c r="L557" t="s">
        <v>131</v>
      </c>
      <c r="M557" t="s">
        <v>2766</v>
      </c>
      <c r="N557" t="s">
        <v>31</v>
      </c>
      <c r="O557" t="s">
        <v>61</v>
      </c>
      <c r="P557" t="s">
        <v>2767</v>
      </c>
      <c r="Q557" s="2">
        <v>109.48</v>
      </c>
      <c r="R557">
        <v>2</v>
      </c>
      <c r="S557">
        <v>0</v>
      </c>
      <c r="T557">
        <v>33.938800000000001</v>
      </c>
    </row>
    <row r="558" spans="1:20" x14ac:dyDescent="0.3">
      <c r="A558" t="s">
        <v>2768</v>
      </c>
      <c r="B558" s="1">
        <v>41708</v>
      </c>
      <c r="C558" s="1">
        <v>41712</v>
      </c>
      <c r="D558" t="s">
        <v>47</v>
      </c>
      <c r="E558" t="s">
        <v>2396</v>
      </c>
      <c r="F558" t="s">
        <v>2397</v>
      </c>
      <c r="G558" t="s">
        <v>24</v>
      </c>
      <c r="H558" t="s">
        <v>25</v>
      </c>
      <c r="I558" t="s">
        <v>1208</v>
      </c>
      <c r="J558" t="s">
        <v>1209</v>
      </c>
      <c r="K558" t="s">
        <v>1210</v>
      </c>
      <c r="L558" t="s">
        <v>29</v>
      </c>
      <c r="M558" t="s">
        <v>2769</v>
      </c>
      <c r="N558" t="s">
        <v>43</v>
      </c>
      <c r="O558" t="s">
        <v>70</v>
      </c>
      <c r="P558" t="s">
        <v>2770</v>
      </c>
      <c r="Q558" s="2">
        <v>22.38</v>
      </c>
      <c r="R558">
        <v>2</v>
      </c>
      <c r="S558">
        <v>0</v>
      </c>
      <c r="T558">
        <v>10.7424</v>
      </c>
    </row>
    <row r="559" spans="1:20" x14ac:dyDescent="0.3">
      <c r="A559" t="s">
        <v>2771</v>
      </c>
      <c r="B559" s="1">
        <v>41750</v>
      </c>
      <c r="C559" s="1">
        <v>41754</v>
      </c>
      <c r="D559" t="s">
        <v>47</v>
      </c>
      <c r="E559" t="s">
        <v>1466</v>
      </c>
      <c r="F559" t="s">
        <v>1467</v>
      </c>
      <c r="G559" t="s">
        <v>24</v>
      </c>
      <c r="H559" t="s">
        <v>25</v>
      </c>
      <c r="I559" t="s">
        <v>1468</v>
      </c>
      <c r="J559" t="s">
        <v>261</v>
      </c>
      <c r="K559" t="s">
        <v>1469</v>
      </c>
      <c r="L559" t="s">
        <v>41</v>
      </c>
      <c r="M559" t="s">
        <v>2772</v>
      </c>
      <c r="N559" t="s">
        <v>43</v>
      </c>
      <c r="O559" t="s">
        <v>79</v>
      </c>
      <c r="P559" t="s">
        <v>2773</v>
      </c>
      <c r="Q559" s="2">
        <v>16.52</v>
      </c>
      <c r="R559">
        <v>5</v>
      </c>
      <c r="S559">
        <v>0</v>
      </c>
      <c r="T559">
        <v>5.5754999999999999</v>
      </c>
    </row>
    <row r="560" spans="1:20" x14ac:dyDescent="0.3">
      <c r="A560" t="s">
        <v>2774</v>
      </c>
      <c r="B560" s="1">
        <v>42299</v>
      </c>
      <c r="C560" s="1">
        <v>42303</v>
      </c>
      <c r="D560" t="s">
        <v>47</v>
      </c>
      <c r="E560" t="s">
        <v>2027</v>
      </c>
      <c r="F560" t="s">
        <v>2028</v>
      </c>
      <c r="G560" t="s">
        <v>24</v>
      </c>
      <c r="H560" t="s">
        <v>25</v>
      </c>
      <c r="I560" t="s">
        <v>2029</v>
      </c>
      <c r="J560" t="s">
        <v>39</v>
      </c>
      <c r="K560" t="s">
        <v>2030</v>
      </c>
      <c r="L560" t="s">
        <v>41</v>
      </c>
      <c r="M560" t="s">
        <v>2775</v>
      </c>
      <c r="N560" t="s">
        <v>43</v>
      </c>
      <c r="O560" t="s">
        <v>79</v>
      </c>
      <c r="P560" t="s">
        <v>2776</v>
      </c>
      <c r="Q560" s="2">
        <v>5.1760000000000002</v>
      </c>
      <c r="R560">
        <v>4</v>
      </c>
      <c r="S560">
        <v>0</v>
      </c>
      <c r="T560">
        <v>-7.7640000000000002</v>
      </c>
    </row>
    <row r="561" spans="1:20" x14ac:dyDescent="0.3">
      <c r="A561" t="s">
        <v>2777</v>
      </c>
      <c r="B561" s="1">
        <v>42238</v>
      </c>
      <c r="C561" s="1">
        <v>42241</v>
      </c>
      <c r="D561" t="s">
        <v>159</v>
      </c>
      <c r="E561" t="s">
        <v>2171</v>
      </c>
      <c r="F561" t="s">
        <v>2172</v>
      </c>
      <c r="G561" t="s">
        <v>37</v>
      </c>
      <c r="H561" t="s">
        <v>25</v>
      </c>
      <c r="I561" t="s">
        <v>2173</v>
      </c>
      <c r="J561" t="s">
        <v>39</v>
      </c>
      <c r="K561" t="s">
        <v>2174</v>
      </c>
      <c r="L561" t="s">
        <v>41</v>
      </c>
      <c r="M561" t="s">
        <v>2778</v>
      </c>
      <c r="N561" t="s">
        <v>43</v>
      </c>
      <c r="O561" t="s">
        <v>79</v>
      </c>
      <c r="P561" t="s">
        <v>2779</v>
      </c>
      <c r="Q561" s="2">
        <v>50.112000000000002</v>
      </c>
      <c r="R561">
        <v>6</v>
      </c>
      <c r="S561">
        <v>0</v>
      </c>
      <c r="T561">
        <v>16.2864</v>
      </c>
    </row>
    <row r="562" spans="1:20" x14ac:dyDescent="0.3">
      <c r="A562" t="s">
        <v>2780</v>
      </c>
      <c r="B562" s="1">
        <v>42611</v>
      </c>
      <c r="C562" s="1">
        <v>42616</v>
      </c>
      <c r="D562" t="s">
        <v>47</v>
      </c>
      <c r="E562" t="s">
        <v>1016</v>
      </c>
      <c r="F562" t="s">
        <v>1017</v>
      </c>
      <c r="G562" t="s">
        <v>84</v>
      </c>
      <c r="H562" t="s">
        <v>25</v>
      </c>
      <c r="I562" t="s">
        <v>231</v>
      </c>
      <c r="J562" t="s">
        <v>232</v>
      </c>
      <c r="K562" t="s">
        <v>276</v>
      </c>
      <c r="L562" t="s">
        <v>131</v>
      </c>
      <c r="M562" t="s">
        <v>2781</v>
      </c>
      <c r="N562" t="s">
        <v>43</v>
      </c>
      <c r="O562" t="s">
        <v>1145</v>
      </c>
      <c r="P562" t="s">
        <v>2782</v>
      </c>
      <c r="Q562" s="2">
        <v>27.93</v>
      </c>
      <c r="R562">
        <v>3</v>
      </c>
      <c r="S562">
        <v>0</v>
      </c>
      <c r="T562">
        <v>8.0997000000000003</v>
      </c>
    </row>
    <row r="563" spans="1:20" x14ac:dyDescent="0.3">
      <c r="A563" t="s">
        <v>2783</v>
      </c>
      <c r="B563" s="1">
        <v>42000</v>
      </c>
      <c r="C563" s="1">
        <v>42003</v>
      </c>
      <c r="D563" t="s">
        <v>21</v>
      </c>
      <c r="E563" t="s">
        <v>2784</v>
      </c>
      <c r="F563" t="s">
        <v>2785</v>
      </c>
      <c r="G563" t="s">
        <v>84</v>
      </c>
      <c r="H563" t="s">
        <v>25</v>
      </c>
      <c r="I563" t="s">
        <v>38</v>
      </c>
      <c r="J563" t="s">
        <v>39</v>
      </c>
      <c r="K563" t="s">
        <v>247</v>
      </c>
      <c r="L563" t="s">
        <v>41</v>
      </c>
      <c r="M563" t="s">
        <v>2786</v>
      </c>
      <c r="N563" t="s">
        <v>43</v>
      </c>
      <c r="O563" t="s">
        <v>44</v>
      </c>
      <c r="P563" t="s">
        <v>2787</v>
      </c>
      <c r="Q563" s="2">
        <v>11.56</v>
      </c>
      <c r="R563">
        <v>4</v>
      </c>
      <c r="S563">
        <v>0</v>
      </c>
      <c r="T563">
        <v>5.4332000000000003</v>
      </c>
    </row>
    <row r="564" spans="1:20" x14ac:dyDescent="0.3">
      <c r="A564" t="s">
        <v>2788</v>
      </c>
      <c r="B564" s="1">
        <v>42705</v>
      </c>
      <c r="C564" s="1">
        <v>42709</v>
      </c>
      <c r="D564" t="s">
        <v>47</v>
      </c>
      <c r="E564" t="s">
        <v>283</v>
      </c>
      <c r="F564" t="s">
        <v>284</v>
      </c>
      <c r="G564" t="s">
        <v>24</v>
      </c>
      <c r="H564" t="s">
        <v>25</v>
      </c>
      <c r="I564" t="s">
        <v>285</v>
      </c>
      <c r="J564" t="s">
        <v>286</v>
      </c>
      <c r="K564" t="s">
        <v>287</v>
      </c>
      <c r="L564" t="s">
        <v>29</v>
      </c>
      <c r="M564" t="s">
        <v>2789</v>
      </c>
      <c r="N564" t="s">
        <v>31</v>
      </c>
      <c r="O564" t="s">
        <v>133</v>
      </c>
      <c r="P564" t="s">
        <v>2790</v>
      </c>
      <c r="Q564" s="2">
        <v>172.5</v>
      </c>
      <c r="R564">
        <v>2</v>
      </c>
      <c r="S564">
        <v>0</v>
      </c>
      <c r="T564">
        <v>51.75</v>
      </c>
    </row>
    <row r="565" spans="1:20" x14ac:dyDescent="0.3">
      <c r="A565" t="s">
        <v>2791</v>
      </c>
      <c r="B565" s="1">
        <v>42484</v>
      </c>
      <c r="C565" s="1">
        <v>42487</v>
      </c>
      <c r="D565" t="s">
        <v>21</v>
      </c>
      <c r="E565" t="s">
        <v>2792</v>
      </c>
      <c r="F565" t="s">
        <v>2793</v>
      </c>
      <c r="G565" t="s">
        <v>84</v>
      </c>
      <c r="H565" t="s">
        <v>25</v>
      </c>
      <c r="I565" t="s">
        <v>154</v>
      </c>
      <c r="J565" t="s">
        <v>86</v>
      </c>
      <c r="K565" t="s">
        <v>1253</v>
      </c>
      <c r="L565" t="s">
        <v>88</v>
      </c>
      <c r="M565" t="s">
        <v>2794</v>
      </c>
      <c r="N565" t="s">
        <v>165</v>
      </c>
      <c r="O565" t="s">
        <v>202</v>
      </c>
      <c r="P565" t="s">
        <v>2795</v>
      </c>
      <c r="Q565" s="2">
        <v>258.69600000000003</v>
      </c>
      <c r="R565">
        <v>3</v>
      </c>
      <c r="S565">
        <v>0</v>
      </c>
      <c r="T565">
        <v>64.674000000000007</v>
      </c>
    </row>
    <row r="566" spans="1:20" x14ac:dyDescent="0.3">
      <c r="A566" t="s">
        <v>2796</v>
      </c>
      <c r="B566" s="1">
        <v>41811</v>
      </c>
      <c r="C566" s="1">
        <v>41815</v>
      </c>
      <c r="D566" t="s">
        <v>47</v>
      </c>
      <c r="E566" t="s">
        <v>542</v>
      </c>
      <c r="F566" t="s">
        <v>543</v>
      </c>
      <c r="G566" t="s">
        <v>24</v>
      </c>
      <c r="H566" t="s">
        <v>25</v>
      </c>
      <c r="I566" t="s">
        <v>75</v>
      </c>
      <c r="J566" t="s">
        <v>76</v>
      </c>
      <c r="K566" t="s">
        <v>544</v>
      </c>
      <c r="L566" t="s">
        <v>41</v>
      </c>
      <c r="M566" t="s">
        <v>2797</v>
      </c>
      <c r="N566" t="s">
        <v>165</v>
      </c>
      <c r="O566" t="s">
        <v>166</v>
      </c>
      <c r="P566" t="s">
        <v>2798</v>
      </c>
      <c r="Q566" s="2">
        <v>1322.93</v>
      </c>
      <c r="R566">
        <v>7</v>
      </c>
      <c r="S566">
        <v>0</v>
      </c>
      <c r="T566">
        <v>357.19110000000001</v>
      </c>
    </row>
    <row r="567" spans="1:20" x14ac:dyDescent="0.3">
      <c r="A567" t="s">
        <v>2799</v>
      </c>
      <c r="B567" s="1">
        <v>42749</v>
      </c>
      <c r="C567" s="1">
        <v>42750</v>
      </c>
      <c r="D567" t="s">
        <v>159</v>
      </c>
      <c r="E567" t="s">
        <v>1784</v>
      </c>
      <c r="F567" t="s">
        <v>1785</v>
      </c>
      <c r="G567" t="s">
        <v>24</v>
      </c>
      <c r="H567" t="s">
        <v>25</v>
      </c>
      <c r="I567" t="s">
        <v>426</v>
      </c>
      <c r="J567" t="s">
        <v>224</v>
      </c>
      <c r="K567" t="s">
        <v>1265</v>
      </c>
      <c r="L567" t="s">
        <v>88</v>
      </c>
      <c r="M567" t="s">
        <v>2800</v>
      </c>
      <c r="N567" t="s">
        <v>43</v>
      </c>
      <c r="O567" t="s">
        <v>173</v>
      </c>
      <c r="P567" t="s">
        <v>2801</v>
      </c>
      <c r="Q567" s="2">
        <v>21.744</v>
      </c>
      <c r="R567">
        <v>1</v>
      </c>
      <c r="S567">
        <v>0</v>
      </c>
      <c r="T567">
        <v>7.3385999999999996</v>
      </c>
    </row>
    <row r="568" spans="1:20" x14ac:dyDescent="0.3">
      <c r="A568" t="s">
        <v>2802</v>
      </c>
      <c r="B568" s="1">
        <v>41967</v>
      </c>
      <c r="C568" s="1">
        <v>41973</v>
      </c>
      <c r="D568" t="s">
        <v>47</v>
      </c>
      <c r="E568" t="s">
        <v>2803</v>
      </c>
      <c r="F568" t="s">
        <v>2804</v>
      </c>
      <c r="G568" t="s">
        <v>37</v>
      </c>
      <c r="H568" t="s">
        <v>25</v>
      </c>
      <c r="I568" t="s">
        <v>75</v>
      </c>
      <c r="J568" t="s">
        <v>76</v>
      </c>
      <c r="K568" t="s">
        <v>77</v>
      </c>
      <c r="L568" t="s">
        <v>41</v>
      </c>
      <c r="M568" t="s">
        <v>2805</v>
      </c>
      <c r="N568" t="s">
        <v>43</v>
      </c>
      <c r="O568" t="s">
        <v>79</v>
      </c>
      <c r="P568" t="s">
        <v>2806</v>
      </c>
      <c r="Q568" s="2">
        <v>12.096</v>
      </c>
      <c r="R568">
        <v>7</v>
      </c>
      <c r="S568">
        <v>0</v>
      </c>
      <c r="T568">
        <v>4.2336</v>
      </c>
    </row>
    <row r="569" spans="1:20" x14ac:dyDescent="0.3">
      <c r="A569" t="s">
        <v>2807</v>
      </c>
      <c r="B569" s="1">
        <v>42792</v>
      </c>
      <c r="C569" s="1">
        <v>42794</v>
      </c>
      <c r="D569" t="s">
        <v>21</v>
      </c>
      <c r="E569" t="s">
        <v>2808</v>
      </c>
      <c r="F569" t="s">
        <v>2809</v>
      </c>
      <c r="G569" t="s">
        <v>84</v>
      </c>
      <c r="H569" t="s">
        <v>25</v>
      </c>
      <c r="I569" t="s">
        <v>38</v>
      </c>
      <c r="J569" t="s">
        <v>39</v>
      </c>
      <c r="K569" t="s">
        <v>40</v>
      </c>
      <c r="L569" t="s">
        <v>41</v>
      </c>
      <c r="M569" t="s">
        <v>1786</v>
      </c>
      <c r="N569" t="s">
        <v>43</v>
      </c>
      <c r="O569" t="s">
        <v>90</v>
      </c>
      <c r="P569" t="s">
        <v>1787</v>
      </c>
      <c r="Q569" s="2">
        <v>81.92</v>
      </c>
      <c r="R569">
        <v>4</v>
      </c>
      <c r="S569">
        <v>0</v>
      </c>
      <c r="T569">
        <v>22.118400000000001</v>
      </c>
    </row>
    <row r="570" spans="1:20" x14ac:dyDescent="0.3">
      <c r="A570" t="s">
        <v>2810</v>
      </c>
      <c r="B570" s="1">
        <v>42262</v>
      </c>
      <c r="C570" s="1">
        <v>42262</v>
      </c>
      <c r="D570" t="s">
        <v>1040</v>
      </c>
      <c r="E570" t="s">
        <v>1651</v>
      </c>
      <c r="F570" t="s">
        <v>1652</v>
      </c>
      <c r="G570" t="s">
        <v>37</v>
      </c>
      <c r="H570" t="s">
        <v>25</v>
      </c>
      <c r="I570" t="s">
        <v>231</v>
      </c>
      <c r="J570" t="s">
        <v>232</v>
      </c>
      <c r="K570" t="s">
        <v>1653</v>
      </c>
      <c r="L570" t="s">
        <v>131</v>
      </c>
      <c r="M570" t="s">
        <v>2811</v>
      </c>
      <c r="N570" t="s">
        <v>43</v>
      </c>
      <c r="O570" t="s">
        <v>70</v>
      </c>
      <c r="P570" t="s">
        <v>2812</v>
      </c>
      <c r="Q570" s="2">
        <v>15.552</v>
      </c>
      <c r="R570">
        <v>3</v>
      </c>
      <c r="S570">
        <v>0</v>
      </c>
      <c r="T570">
        <v>5.4432</v>
      </c>
    </row>
    <row r="571" spans="1:20" x14ac:dyDescent="0.3">
      <c r="A571" t="s">
        <v>2813</v>
      </c>
      <c r="B571" s="1">
        <v>42468</v>
      </c>
      <c r="C571" s="1">
        <v>42472</v>
      </c>
      <c r="D571" t="s">
        <v>47</v>
      </c>
      <c r="E571" t="s">
        <v>1596</v>
      </c>
      <c r="F571" t="s">
        <v>1597</v>
      </c>
      <c r="G571" t="s">
        <v>24</v>
      </c>
      <c r="H571" t="s">
        <v>25</v>
      </c>
      <c r="I571" t="s">
        <v>1598</v>
      </c>
      <c r="J571" t="s">
        <v>356</v>
      </c>
      <c r="K571" t="s">
        <v>1599</v>
      </c>
      <c r="L571" t="s">
        <v>41</v>
      </c>
      <c r="M571" t="s">
        <v>2814</v>
      </c>
      <c r="N571" t="s">
        <v>165</v>
      </c>
      <c r="O571" t="s">
        <v>202</v>
      </c>
      <c r="P571" t="s">
        <v>2815</v>
      </c>
      <c r="Q571" s="2">
        <v>431.928</v>
      </c>
      <c r="R571">
        <v>9</v>
      </c>
      <c r="S571">
        <v>0</v>
      </c>
      <c r="T571">
        <v>64.789199999999994</v>
      </c>
    </row>
    <row r="572" spans="1:20" x14ac:dyDescent="0.3">
      <c r="A572" t="s">
        <v>2816</v>
      </c>
      <c r="B572" s="1">
        <v>42569</v>
      </c>
      <c r="C572" s="1">
        <v>42575</v>
      </c>
      <c r="D572" t="s">
        <v>47</v>
      </c>
      <c r="E572" t="s">
        <v>2203</v>
      </c>
      <c r="F572" t="s">
        <v>2204</v>
      </c>
      <c r="G572" t="s">
        <v>37</v>
      </c>
      <c r="H572" t="s">
        <v>25</v>
      </c>
      <c r="I572" t="s">
        <v>128</v>
      </c>
      <c r="J572" t="s">
        <v>129</v>
      </c>
      <c r="K572" t="s">
        <v>130</v>
      </c>
      <c r="L572" t="s">
        <v>131</v>
      </c>
      <c r="M572" t="s">
        <v>2013</v>
      </c>
      <c r="N572" t="s">
        <v>31</v>
      </c>
      <c r="O572" t="s">
        <v>133</v>
      </c>
      <c r="P572" t="s">
        <v>2014</v>
      </c>
      <c r="Q572" s="2">
        <v>544.00800000000004</v>
      </c>
      <c r="R572">
        <v>3</v>
      </c>
      <c r="S572">
        <v>0</v>
      </c>
      <c r="T572">
        <v>40.800600000000003</v>
      </c>
    </row>
    <row r="573" spans="1:20" x14ac:dyDescent="0.3">
      <c r="A573" t="s">
        <v>2817</v>
      </c>
      <c r="B573" s="1">
        <v>42948</v>
      </c>
      <c r="C573" s="1">
        <v>42951</v>
      </c>
      <c r="D573" t="s">
        <v>159</v>
      </c>
      <c r="E573" t="s">
        <v>2818</v>
      </c>
      <c r="F573" t="s">
        <v>2819</v>
      </c>
      <c r="G573" t="s">
        <v>24</v>
      </c>
      <c r="H573" t="s">
        <v>25</v>
      </c>
      <c r="I573" t="s">
        <v>398</v>
      </c>
      <c r="J573" t="s">
        <v>67</v>
      </c>
      <c r="K573" t="s">
        <v>399</v>
      </c>
      <c r="L573" t="s">
        <v>29</v>
      </c>
      <c r="M573" t="s">
        <v>2820</v>
      </c>
      <c r="N573" t="s">
        <v>165</v>
      </c>
      <c r="O573" t="s">
        <v>166</v>
      </c>
      <c r="P573" t="s">
        <v>2821</v>
      </c>
      <c r="Q573" s="2">
        <v>271.95999999999998</v>
      </c>
      <c r="R573">
        <v>5</v>
      </c>
      <c r="S573">
        <v>0</v>
      </c>
      <c r="T573">
        <v>16.997499999999999</v>
      </c>
    </row>
    <row r="574" spans="1:20" x14ac:dyDescent="0.3">
      <c r="A574" t="s">
        <v>2822</v>
      </c>
      <c r="B574" s="1">
        <v>42565</v>
      </c>
      <c r="C574" s="1">
        <v>42569</v>
      </c>
      <c r="D574" t="s">
        <v>21</v>
      </c>
      <c r="E574" t="s">
        <v>2823</v>
      </c>
      <c r="F574" t="s">
        <v>2824</v>
      </c>
      <c r="G574" t="s">
        <v>37</v>
      </c>
      <c r="H574" t="s">
        <v>25</v>
      </c>
      <c r="I574" t="s">
        <v>231</v>
      </c>
      <c r="J574" t="s">
        <v>232</v>
      </c>
      <c r="K574" t="s">
        <v>276</v>
      </c>
      <c r="L574" t="s">
        <v>131</v>
      </c>
      <c r="M574" t="s">
        <v>2825</v>
      </c>
      <c r="N574" t="s">
        <v>43</v>
      </c>
      <c r="O574" t="s">
        <v>99</v>
      </c>
      <c r="P574" t="s">
        <v>2826</v>
      </c>
      <c r="Q574" s="2">
        <v>11.21</v>
      </c>
      <c r="R574">
        <v>1</v>
      </c>
      <c r="S574">
        <v>0</v>
      </c>
      <c r="T574">
        <v>3.363</v>
      </c>
    </row>
    <row r="575" spans="1:20" x14ac:dyDescent="0.3">
      <c r="A575" t="s">
        <v>2827</v>
      </c>
      <c r="B575" s="1">
        <v>42987</v>
      </c>
      <c r="C575" s="1">
        <v>42991</v>
      </c>
      <c r="D575" t="s">
        <v>47</v>
      </c>
      <c r="E575" t="s">
        <v>2828</v>
      </c>
      <c r="F575" t="s">
        <v>2829</v>
      </c>
      <c r="G575" t="s">
        <v>37</v>
      </c>
      <c r="H575" t="s">
        <v>25</v>
      </c>
      <c r="I575" t="s">
        <v>128</v>
      </c>
      <c r="J575" t="s">
        <v>129</v>
      </c>
      <c r="K575" t="s">
        <v>562</v>
      </c>
      <c r="L575" t="s">
        <v>131</v>
      </c>
      <c r="M575" t="s">
        <v>751</v>
      </c>
      <c r="N575" t="s">
        <v>31</v>
      </c>
      <c r="O575" t="s">
        <v>133</v>
      </c>
      <c r="P575" t="s">
        <v>752</v>
      </c>
      <c r="Q575" s="2">
        <v>141.37200000000001</v>
      </c>
      <c r="R575">
        <v>2</v>
      </c>
      <c r="S575">
        <v>0</v>
      </c>
      <c r="T575">
        <v>-48.470399999999998</v>
      </c>
    </row>
    <row r="576" spans="1:20" x14ac:dyDescent="0.3">
      <c r="A576" t="s">
        <v>2830</v>
      </c>
      <c r="B576" s="1">
        <v>41832</v>
      </c>
      <c r="C576" s="1">
        <v>41836</v>
      </c>
      <c r="D576" t="s">
        <v>47</v>
      </c>
      <c r="E576" t="s">
        <v>2831</v>
      </c>
      <c r="F576" t="s">
        <v>2832</v>
      </c>
      <c r="G576" t="s">
        <v>84</v>
      </c>
      <c r="H576" t="s">
        <v>25</v>
      </c>
      <c r="I576" t="s">
        <v>38</v>
      </c>
      <c r="J576" t="s">
        <v>39</v>
      </c>
      <c r="K576" t="s">
        <v>40</v>
      </c>
      <c r="L576" t="s">
        <v>41</v>
      </c>
      <c r="M576" t="s">
        <v>107</v>
      </c>
      <c r="N576" t="s">
        <v>43</v>
      </c>
      <c r="O576" t="s">
        <v>99</v>
      </c>
      <c r="P576" t="s">
        <v>108</v>
      </c>
      <c r="Q576" s="2">
        <v>249.75</v>
      </c>
      <c r="R576">
        <v>9</v>
      </c>
      <c r="S576">
        <v>0</v>
      </c>
      <c r="T576">
        <v>44.954999999999998</v>
      </c>
    </row>
    <row r="577" spans="1:20" x14ac:dyDescent="0.3">
      <c r="A577" t="s">
        <v>2833</v>
      </c>
      <c r="B577" s="1">
        <v>42708</v>
      </c>
      <c r="C577" s="1">
        <v>42709</v>
      </c>
      <c r="D577" t="s">
        <v>159</v>
      </c>
      <c r="E577" t="s">
        <v>579</v>
      </c>
      <c r="F577" t="s">
        <v>580</v>
      </c>
      <c r="G577" t="s">
        <v>24</v>
      </c>
      <c r="H577" t="s">
        <v>25</v>
      </c>
      <c r="I577" t="s">
        <v>581</v>
      </c>
      <c r="J577" t="s">
        <v>86</v>
      </c>
      <c r="K577" t="s">
        <v>582</v>
      </c>
      <c r="L577" t="s">
        <v>88</v>
      </c>
      <c r="M577" t="s">
        <v>2503</v>
      </c>
      <c r="N577" t="s">
        <v>31</v>
      </c>
      <c r="O577" t="s">
        <v>61</v>
      </c>
      <c r="P577" t="s">
        <v>2504</v>
      </c>
      <c r="Q577" s="2">
        <v>113.79</v>
      </c>
      <c r="R577">
        <v>3</v>
      </c>
      <c r="S577">
        <v>0</v>
      </c>
      <c r="T577">
        <v>20.482199999999999</v>
      </c>
    </row>
    <row r="578" spans="1:20" x14ac:dyDescent="0.3">
      <c r="A578" t="s">
        <v>2834</v>
      </c>
      <c r="B578" s="1">
        <v>43045</v>
      </c>
      <c r="C578" s="1">
        <v>43050</v>
      </c>
      <c r="D578" t="s">
        <v>47</v>
      </c>
      <c r="E578" t="s">
        <v>1596</v>
      </c>
      <c r="F578" t="s">
        <v>1597</v>
      </c>
      <c r="G578" t="s">
        <v>24</v>
      </c>
      <c r="H578" t="s">
        <v>25</v>
      </c>
      <c r="I578" t="s">
        <v>1598</v>
      </c>
      <c r="J578" t="s">
        <v>356</v>
      </c>
      <c r="K578" t="s">
        <v>1599</v>
      </c>
      <c r="L578" t="s">
        <v>41</v>
      </c>
      <c r="M578" t="s">
        <v>1861</v>
      </c>
      <c r="N578" t="s">
        <v>43</v>
      </c>
      <c r="O578" t="s">
        <v>173</v>
      </c>
      <c r="P578" t="s">
        <v>1862</v>
      </c>
      <c r="Q578" s="2">
        <v>15.28</v>
      </c>
      <c r="R578">
        <v>2</v>
      </c>
      <c r="S578">
        <v>0</v>
      </c>
      <c r="T578">
        <v>7.4871999999999996</v>
      </c>
    </row>
    <row r="579" spans="1:20" x14ac:dyDescent="0.3">
      <c r="A579" t="s">
        <v>2835</v>
      </c>
      <c r="B579" s="1">
        <v>42308</v>
      </c>
      <c r="C579" s="1">
        <v>42310</v>
      </c>
      <c r="D579" t="s">
        <v>21</v>
      </c>
      <c r="E579" t="s">
        <v>2836</v>
      </c>
      <c r="F579" t="s">
        <v>2837</v>
      </c>
      <c r="G579" t="s">
        <v>24</v>
      </c>
      <c r="H579" t="s">
        <v>25</v>
      </c>
      <c r="I579" t="s">
        <v>2838</v>
      </c>
      <c r="J579" t="s">
        <v>232</v>
      </c>
      <c r="K579" t="s">
        <v>2839</v>
      </c>
      <c r="L579" t="s">
        <v>131</v>
      </c>
      <c r="M579" t="s">
        <v>1226</v>
      </c>
      <c r="N579" t="s">
        <v>43</v>
      </c>
      <c r="O579" t="s">
        <v>115</v>
      </c>
      <c r="P579" t="s">
        <v>1227</v>
      </c>
      <c r="Q579" s="2">
        <v>2.78</v>
      </c>
      <c r="R579">
        <v>2</v>
      </c>
      <c r="S579">
        <v>0</v>
      </c>
      <c r="T579">
        <v>0.7228</v>
      </c>
    </row>
    <row r="580" spans="1:20" x14ac:dyDescent="0.3">
      <c r="A580" t="s">
        <v>2840</v>
      </c>
      <c r="B580" s="1">
        <v>42520</v>
      </c>
      <c r="C580" s="1">
        <v>42522</v>
      </c>
      <c r="D580" t="s">
        <v>159</v>
      </c>
      <c r="E580" t="s">
        <v>2841</v>
      </c>
      <c r="F580" t="s">
        <v>2842</v>
      </c>
      <c r="G580" t="s">
        <v>37</v>
      </c>
      <c r="H580" t="s">
        <v>25</v>
      </c>
      <c r="I580" t="s">
        <v>842</v>
      </c>
      <c r="J580" t="s">
        <v>427</v>
      </c>
      <c r="K580" t="s">
        <v>843</v>
      </c>
      <c r="L580" t="s">
        <v>131</v>
      </c>
      <c r="M580" t="s">
        <v>2843</v>
      </c>
      <c r="N580" t="s">
        <v>165</v>
      </c>
      <c r="O580" t="s">
        <v>1419</v>
      </c>
      <c r="P580" t="s">
        <v>2844</v>
      </c>
      <c r="Q580" s="2">
        <v>839.98800000000006</v>
      </c>
      <c r="R580">
        <v>2</v>
      </c>
      <c r="S580">
        <v>0</v>
      </c>
      <c r="T580">
        <v>69.998999999999995</v>
      </c>
    </row>
    <row r="581" spans="1:20" x14ac:dyDescent="0.3">
      <c r="A581" t="s">
        <v>2845</v>
      </c>
      <c r="B581" s="1">
        <v>42671</v>
      </c>
      <c r="C581" s="1">
        <v>42671</v>
      </c>
      <c r="D581" t="s">
        <v>1040</v>
      </c>
      <c r="E581" t="s">
        <v>2115</v>
      </c>
      <c r="F581" t="s">
        <v>2116</v>
      </c>
      <c r="G581" t="s">
        <v>24</v>
      </c>
      <c r="H581" t="s">
        <v>25</v>
      </c>
      <c r="I581" t="s">
        <v>112</v>
      </c>
      <c r="J581" t="s">
        <v>39</v>
      </c>
      <c r="K581" t="s">
        <v>849</v>
      </c>
      <c r="L581" t="s">
        <v>41</v>
      </c>
      <c r="M581" t="s">
        <v>2846</v>
      </c>
      <c r="N581" t="s">
        <v>31</v>
      </c>
      <c r="O581" t="s">
        <v>61</v>
      </c>
      <c r="P581" t="s">
        <v>2847</v>
      </c>
      <c r="Q581" s="2">
        <v>47.951999999999998</v>
      </c>
      <c r="R581">
        <v>3</v>
      </c>
      <c r="S581">
        <v>0</v>
      </c>
      <c r="T581">
        <v>13.786199999999999</v>
      </c>
    </row>
    <row r="582" spans="1:20" x14ac:dyDescent="0.3">
      <c r="A582" t="s">
        <v>2848</v>
      </c>
      <c r="B582" s="1">
        <v>41862</v>
      </c>
      <c r="C582" s="1">
        <v>41866</v>
      </c>
      <c r="D582" t="s">
        <v>47</v>
      </c>
      <c r="E582" t="s">
        <v>2849</v>
      </c>
      <c r="F582" t="s">
        <v>2850</v>
      </c>
      <c r="G582" t="s">
        <v>24</v>
      </c>
      <c r="H582" t="s">
        <v>25</v>
      </c>
      <c r="I582" t="s">
        <v>75</v>
      </c>
      <c r="J582" t="s">
        <v>76</v>
      </c>
      <c r="K582" t="s">
        <v>538</v>
      </c>
      <c r="L582" t="s">
        <v>41</v>
      </c>
      <c r="M582" t="s">
        <v>2851</v>
      </c>
      <c r="N582" t="s">
        <v>31</v>
      </c>
      <c r="O582" t="s">
        <v>61</v>
      </c>
      <c r="P582" t="s">
        <v>2852</v>
      </c>
      <c r="Q582" s="2">
        <v>12.35</v>
      </c>
      <c r="R582">
        <v>1</v>
      </c>
      <c r="S582">
        <v>0</v>
      </c>
      <c r="T582">
        <v>5.4340000000000002</v>
      </c>
    </row>
    <row r="583" spans="1:20" x14ac:dyDescent="0.3">
      <c r="A583" t="s">
        <v>2853</v>
      </c>
      <c r="B583" s="1">
        <v>42611</v>
      </c>
      <c r="C583" s="1">
        <v>42617</v>
      </c>
      <c r="D583" t="s">
        <v>47</v>
      </c>
      <c r="E583" t="s">
        <v>1669</v>
      </c>
      <c r="F583" t="s">
        <v>1670</v>
      </c>
      <c r="G583" t="s">
        <v>84</v>
      </c>
      <c r="H583" t="s">
        <v>25</v>
      </c>
      <c r="I583" t="s">
        <v>231</v>
      </c>
      <c r="J583" t="s">
        <v>232</v>
      </c>
      <c r="K583" t="s">
        <v>276</v>
      </c>
      <c r="L583" t="s">
        <v>131</v>
      </c>
      <c r="M583" t="s">
        <v>2854</v>
      </c>
      <c r="N583" t="s">
        <v>165</v>
      </c>
      <c r="O583" t="s">
        <v>166</v>
      </c>
      <c r="P583" t="s">
        <v>2855</v>
      </c>
      <c r="Q583" s="2">
        <v>22</v>
      </c>
      <c r="R583">
        <v>4</v>
      </c>
      <c r="S583">
        <v>0</v>
      </c>
      <c r="T583">
        <v>5.5</v>
      </c>
    </row>
    <row r="584" spans="1:20" x14ac:dyDescent="0.3">
      <c r="A584" t="s">
        <v>2856</v>
      </c>
      <c r="B584" s="1">
        <v>42415</v>
      </c>
      <c r="C584" s="1">
        <v>42422</v>
      </c>
      <c r="D584" t="s">
        <v>47</v>
      </c>
      <c r="E584" t="s">
        <v>2115</v>
      </c>
      <c r="F584" t="s">
        <v>2116</v>
      </c>
      <c r="G584" t="s">
        <v>24</v>
      </c>
      <c r="H584" t="s">
        <v>25</v>
      </c>
      <c r="I584" t="s">
        <v>112</v>
      </c>
      <c r="J584" t="s">
        <v>39</v>
      </c>
      <c r="K584" t="s">
        <v>849</v>
      </c>
      <c r="L584" t="s">
        <v>41</v>
      </c>
      <c r="M584" t="s">
        <v>2857</v>
      </c>
      <c r="N584" t="s">
        <v>43</v>
      </c>
      <c r="O584" t="s">
        <v>79</v>
      </c>
      <c r="P584" t="s">
        <v>2858</v>
      </c>
      <c r="Q584" s="2">
        <v>398.35199999999998</v>
      </c>
      <c r="R584">
        <v>3</v>
      </c>
      <c r="S584">
        <v>0</v>
      </c>
      <c r="T584">
        <v>124.485</v>
      </c>
    </row>
    <row r="585" spans="1:20" x14ac:dyDescent="0.3">
      <c r="A585" t="s">
        <v>2859</v>
      </c>
      <c r="B585" s="1">
        <v>42869</v>
      </c>
      <c r="C585" s="1">
        <v>42876</v>
      </c>
      <c r="D585" t="s">
        <v>47</v>
      </c>
      <c r="E585" t="s">
        <v>2860</v>
      </c>
      <c r="F585" t="s">
        <v>2861</v>
      </c>
      <c r="G585" t="s">
        <v>24</v>
      </c>
      <c r="H585" t="s">
        <v>25</v>
      </c>
      <c r="I585" t="s">
        <v>2862</v>
      </c>
      <c r="J585" t="s">
        <v>1209</v>
      </c>
      <c r="K585" t="s">
        <v>2863</v>
      </c>
      <c r="L585" t="s">
        <v>29</v>
      </c>
      <c r="M585" t="s">
        <v>2864</v>
      </c>
      <c r="N585" t="s">
        <v>43</v>
      </c>
      <c r="O585" t="s">
        <v>173</v>
      </c>
      <c r="P585" t="s">
        <v>2865</v>
      </c>
      <c r="Q585" s="2">
        <v>48.69</v>
      </c>
      <c r="R585">
        <v>9</v>
      </c>
      <c r="S585">
        <v>0</v>
      </c>
      <c r="T585">
        <v>23.8581</v>
      </c>
    </row>
    <row r="586" spans="1:20" x14ac:dyDescent="0.3">
      <c r="A586" t="s">
        <v>2866</v>
      </c>
      <c r="B586" s="1">
        <v>41985</v>
      </c>
      <c r="C586" s="1">
        <v>41987</v>
      </c>
      <c r="D586" t="s">
        <v>21</v>
      </c>
      <c r="E586" t="s">
        <v>2867</v>
      </c>
      <c r="F586" t="s">
        <v>2868</v>
      </c>
      <c r="G586" t="s">
        <v>24</v>
      </c>
      <c r="H586" t="s">
        <v>25</v>
      </c>
      <c r="I586" t="s">
        <v>2869</v>
      </c>
      <c r="J586" t="s">
        <v>39</v>
      </c>
      <c r="K586" t="s">
        <v>2870</v>
      </c>
      <c r="L586" t="s">
        <v>41</v>
      </c>
      <c r="M586" t="s">
        <v>2871</v>
      </c>
      <c r="N586" t="s">
        <v>31</v>
      </c>
      <c r="O586" t="s">
        <v>54</v>
      </c>
      <c r="P586" t="s">
        <v>2872</v>
      </c>
      <c r="Q586" s="2">
        <v>764.68799999999999</v>
      </c>
      <c r="R586">
        <v>6</v>
      </c>
      <c r="S586">
        <v>0</v>
      </c>
      <c r="T586">
        <v>95.585999999999999</v>
      </c>
    </row>
    <row r="587" spans="1:20" x14ac:dyDescent="0.3">
      <c r="A587" t="s">
        <v>2873</v>
      </c>
      <c r="B587" s="1">
        <v>43087</v>
      </c>
      <c r="C587" s="1">
        <v>43093</v>
      </c>
      <c r="D587" t="s">
        <v>47</v>
      </c>
      <c r="E587" t="s">
        <v>1796</v>
      </c>
      <c r="F587" t="s">
        <v>1797</v>
      </c>
      <c r="G587" t="s">
        <v>24</v>
      </c>
      <c r="H587" t="s">
        <v>25</v>
      </c>
      <c r="I587" t="s">
        <v>231</v>
      </c>
      <c r="J587" t="s">
        <v>232</v>
      </c>
      <c r="K587" t="s">
        <v>233</v>
      </c>
      <c r="L587" t="s">
        <v>131</v>
      </c>
      <c r="M587" t="s">
        <v>2874</v>
      </c>
      <c r="N587" t="s">
        <v>43</v>
      </c>
      <c r="O587" t="s">
        <v>115</v>
      </c>
      <c r="P587" t="s">
        <v>2521</v>
      </c>
      <c r="Q587" s="2">
        <v>38.82</v>
      </c>
      <c r="R587">
        <v>6</v>
      </c>
      <c r="S587">
        <v>0</v>
      </c>
      <c r="T587">
        <v>17.469000000000001</v>
      </c>
    </row>
    <row r="588" spans="1:20" x14ac:dyDescent="0.3">
      <c r="A588" t="s">
        <v>2875</v>
      </c>
      <c r="B588" s="1">
        <v>42189</v>
      </c>
      <c r="C588" s="1">
        <v>42194</v>
      </c>
      <c r="D588" t="s">
        <v>47</v>
      </c>
      <c r="E588" t="s">
        <v>73</v>
      </c>
      <c r="F588" t="s">
        <v>74</v>
      </c>
      <c r="G588" t="s">
        <v>24</v>
      </c>
      <c r="H588" t="s">
        <v>25</v>
      </c>
      <c r="I588" t="s">
        <v>75</v>
      </c>
      <c r="J588" t="s">
        <v>76</v>
      </c>
      <c r="K588" t="s">
        <v>77</v>
      </c>
      <c r="L588" t="s">
        <v>41</v>
      </c>
      <c r="M588" t="s">
        <v>2876</v>
      </c>
      <c r="N588" t="s">
        <v>165</v>
      </c>
      <c r="O588" t="s">
        <v>166</v>
      </c>
      <c r="P588" t="s">
        <v>2877</v>
      </c>
      <c r="Q588" s="2">
        <v>1099.96</v>
      </c>
      <c r="R588">
        <v>4</v>
      </c>
      <c r="S588">
        <v>0</v>
      </c>
      <c r="T588">
        <v>285.9896</v>
      </c>
    </row>
    <row r="589" spans="1:20" x14ac:dyDescent="0.3">
      <c r="A589" t="s">
        <v>2878</v>
      </c>
      <c r="B589" s="1">
        <v>42804</v>
      </c>
      <c r="C589" s="1">
        <v>42808</v>
      </c>
      <c r="D589" t="s">
        <v>47</v>
      </c>
      <c r="E589" t="s">
        <v>2879</v>
      </c>
      <c r="F589" t="s">
        <v>2880</v>
      </c>
      <c r="G589" t="s">
        <v>84</v>
      </c>
      <c r="H589" t="s">
        <v>25</v>
      </c>
      <c r="I589" t="s">
        <v>1832</v>
      </c>
      <c r="J589" t="s">
        <v>129</v>
      </c>
      <c r="K589" t="s">
        <v>1833</v>
      </c>
      <c r="L589" t="s">
        <v>131</v>
      </c>
      <c r="M589" t="s">
        <v>2881</v>
      </c>
      <c r="N589" t="s">
        <v>43</v>
      </c>
      <c r="O589" t="s">
        <v>115</v>
      </c>
      <c r="P589" t="s">
        <v>2882</v>
      </c>
      <c r="Q589" s="2">
        <v>5.2480000000000002</v>
      </c>
      <c r="R589">
        <v>2</v>
      </c>
      <c r="S589">
        <v>0</v>
      </c>
      <c r="T589">
        <v>0.59040000000000004</v>
      </c>
    </row>
    <row r="590" spans="1:20" x14ac:dyDescent="0.3">
      <c r="A590" t="s">
        <v>2883</v>
      </c>
      <c r="B590" s="1">
        <v>42728</v>
      </c>
      <c r="C590" s="1">
        <v>42732</v>
      </c>
      <c r="D590" t="s">
        <v>21</v>
      </c>
      <c r="E590" t="s">
        <v>1229</v>
      </c>
      <c r="F590" t="s">
        <v>1230</v>
      </c>
      <c r="G590" t="s">
        <v>84</v>
      </c>
      <c r="H590" t="s">
        <v>25</v>
      </c>
      <c r="I590" t="s">
        <v>1231</v>
      </c>
      <c r="J590" t="s">
        <v>67</v>
      </c>
      <c r="K590" t="s">
        <v>1232</v>
      </c>
      <c r="L590" t="s">
        <v>29</v>
      </c>
      <c r="M590" t="s">
        <v>2884</v>
      </c>
      <c r="N590" t="s">
        <v>43</v>
      </c>
      <c r="O590" t="s">
        <v>79</v>
      </c>
      <c r="P590" t="s">
        <v>2885</v>
      </c>
      <c r="Q590" s="2">
        <v>27.882000000000001</v>
      </c>
      <c r="R590">
        <v>3</v>
      </c>
      <c r="S590">
        <v>0</v>
      </c>
      <c r="T590">
        <v>-20.4468</v>
      </c>
    </row>
    <row r="591" spans="1:20" x14ac:dyDescent="0.3">
      <c r="A591" t="s">
        <v>2886</v>
      </c>
      <c r="B591" s="1">
        <v>43031</v>
      </c>
      <c r="C591" s="1">
        <v>43035</v>
      </c>
      <c r="D591" t="s">
        <v>47</v>
      </c>
      <c r="E591" t="s">
        <v>2887</v>
      </c>
      <c r="F591" t="s">
        <v>2888</v>
      </c>
      <c r="G591" t="s">
        <v>24</v>
      </c>
      <c r="H591" t="s">
        <v>25</v>
      </c>
      <c r="I591" t="s">
        <v>1241</v>
      </c>
      <c r="J591" t="s">
        <v>51</v>
      </c>
      <c r="K591" t="s">
        <v>1242</v>
      </c>
      <c r="L591" t="s">
        <v>29</v>
      </c>
      <c r="M591" t="s">
        <v>2889</v>
      </c>
      <c r="N591" t="s">
        <v>165</v>
      </c>
      <c r="O591" t="s">
        <v>166</v>
      </c>
      <c r="P591" t="s">
        <v>2890</v>
      </c>
      <c r="Q591" s="2">
        <v>863.88</v>
      </c>
      <c r="R591">
        <v>3</v>
      </c>
      <c r="S591">
        <v>0</v>
      </c>
      <c r="T591">
        <v>107.985</v>
      </c>
    </row>
    <row r="592" spans="1:20" x14ac:dyDescent="0.3">
      <c r="A592" t="s">
        <v>2891</v>
      </c>
      <c r="B592" s="1">
        <v>42671</v>
      </c>
      <c r="C592" s="1">
        <v>42678</v>
      </c>
      <c r="D592" t="s">
        <v>47</v>
      </c>
      <c r="E592" t="s">
        <v>2892</v>
      </c>
      <c r="F592" t="s">
        <v>2893</v>
      </c>
      <c r="G592" t="s">
        <v>37</v>
      </c>
      <c r="H592" t="s">
        <v>25</v>
      </c>
      <c r="I592" t="s">
        <v>2894</v>
      </c>
      <c r="J592" t="s">
        <v>67</v>
      </c>
      <c r="K592" t="s">
        <v>2895</v>
      </c>
      <c r="L592" t="s">
        <v>29</v>
      </c>
      <c r="M592" t="s">
        <v>2896</v>
      </c>
      <c r="N592" t="s">
        <v>43</v>
      </c>
      <c r="O592" t="s">
        <v>79</v>
      </c>
      <c r="P592" t="s">
        <v>2897</v>
      </c>
      <c r="Q592" s="2">
        <v>17.616</v>
      </c>
      <c r="R592">
        <v>4</v>
      </c>
      <c r="S592">
        <v>0</v>
      </c>
      <c r="T592">
        <v>-14.0928</v>
      </c>
    </row>
    <row r="593" spans="1:20" x14ac:dyDescent="0.3">
      <c r="A593" t="s">
        <v>2898</v>
      </c>
      <c r="B593" s="1">
        <v>42923</v>
      </c>
      <c r="C593" s="1">
        <v>42925</v>
      </c>
      <c r="D593" t="s">
        <v>21</v>
      </c>
      <c r="E593" t="s">
        <v>2701</v>
      </c>
      <c r="F593" t="s">
        <v>2702</v>
      </c>
      <c r="G593" t="s">
        <v>24</v>
      </c>
      <c r="H593" t="s">
        <v>25</v>
      </c>
      <c r="I593" t="s">
        <v>2703</v>
      </c>
      <c r="J593" t="s">
        <v>1027</v>
      </c>
      <c r="K593" t="s">
        <v>2704</v>
      </c>
      <c r="L593" t="s">
        <v>29</v>
      </c>
      <c r="M593" t="s">
        <v>144</v>
      </c>
      <c r="N593" t="s">
        <v>43</v>
      </c>
      <c r="O593" t="s">
        <v>79</v>
      </c>
      <c r="P593" t="s">
        <v>145</v>
      </c>
      <c r="Q593" s="2">
        <v>17.472000000000001</v>
      </c>
      <c r="R593">
        <v>3</v>
      </c>
      <c r="S593">
        <v>0</v>
      </c>
      <c r="T593">
        <v>6.3335999999999997</v>
      </c>
    </row>
    <row r="594" spans="1:20" x14ac:dyDescent="0.3">
      <c r="A594" t="s">
        <v>2899</v>
      </c>
      <c r="B594" s="1">
        <v>42644</v>
      </c>
      <c r="C594" s="1">
        <v>42645</v>
      </c>
      <c r="D594" t="s">
        <v>159</v>
      </c>
      <c r="E594" t="s">
        <v>2900</v>
      </c>
      <c r="F594" t="s">
        <v>2901</v>
      </c>
      <c r="G594" t="s">
        <v>24</v>
      </c>
      <c r="H594" t="s">
        <v>25</v>
      </c>
      <c r="I594" t="s">
        <v>2722</v>
      </c>
      <c r="J594" t="s">
        <v>224</v>
      </c>
      <c r="K594" t="s">
        <v>2723</v>
      </c>
      <c r="L594" t="s">
        <v>88</v>
      </c>
      <c r="M594" t="s">
        <v>519</v>
      </c>
      <c r="N594" t="s">
        <v>165</v>
      </c>
      <c r="O594" t="s">
        <v>166</v>
      </c>
      <c r="P594" t="s">
        <v>520</v>
      </c>
      <c r="Q594" s="2">
        <v>69.900000000000006</v>
      </c>
      <c r="R594">
        <v>2</v>
      </c>
      <c r="S594">
        <v>0</v>
      </c>
      <c r="T594">
        <v>18.873000000000001</v>
      </c>
    </row>
    <row r="595" spans="1:20" x14ac:dyDescent="0.3">
      <c r="A595" t="s">
        <v>2902</v>
      </c>
      <c r="B595" s="1">
        <v>42980</v>
      </c>
      <c r="C595" s="1">
        <v>42985</v>
      </c>
      <c r="D595" t="s">
        <v>47</v>
      </c>
      <c r="E595" t="s">
        <v>2903</v>
      </c>
      <c r="F595" t="s">
        <v>2904</v>
      </c>
      <c r="G595" t="s">
        <v>24</v>
      </c>
      <c r="H595" t="s">
        <v>25</v>
      </c>
      <c r="I595" t="s">
        <v>112</v>
      </c>
      <c r="J595" t="s">
        <v>39</v>
      </c>
      <c r="K595" t="s">
        <v>309</v>
      </c>
      <c r="L595" t="s">
        <v>41</v>
      </c>
      <c r="M595" t="s">
        <v>2905</v>
      </c>
      <c r="N595" t="s">
        <v>43</v>
      </c>
      <c r="O595" t="s">
        <v>115</v>
      </c>
      <c r="P595" t="s">
        <v>2906</v>
      </c>
      <c r="Q595" s="2">
        <v>6.57</v>
      </c>
      <c r="R595">
        <v>3</v>
      </c>
      <c r="S595">
        <v>0</v>
      </c>
      <c r="T595">
        <v>1.7739</v>
      </c>
    </row>
    <row r="596" spans="1:20" x14ac:dyDescent="0.3">
      <c r="A596" t="s">
        <v>2907</v>
      </c>
      <c r="B596" s="1">
        <v>41997</v>
      </c>
      <c r="C596" s="1">
        <v>42002</v>
      </c>
      <c r="D596" t="s">
        <v>47</v>
      </c>
      <c r="E596" t="s">
        <v>313</v>
      </c>
      <c r="F596" t="s">
        <v>314</v>
      </c>
      <c r="G596" t="s">
        <v>37</v>
      </c>
      <c r="H596" t="s">
        <v>25</v>
      </c>
      <c r="I596" t="s">
        <v>315</v>
      </c>
      <c r="J596" t="s">
        <v>67</v>
      </c>
      <c r="K596" t="s">
        <v>316</v>
      </c>
      <c r="L596" t="s">
        <v>29</v>
      </c>
      <c r="M596" t="s">
        <v>1236</v>
      </c>
      <c r="N596" t="s">
        <v>43</v>
      </c>
      <c r="O596" t="s">
        <v>99</v>
      </c>
      <c r="P596" t="s">
        <v>1237</v>
      </c>
      <c r="Q596" s="2">
        <v>142.86000000000001</v>
      </c>
      <c r="R596">
        <v>1</v>
      </c>
      <c r="S596">
        <v>0</v>
      </c>
      <c r="T596">
        <v>41.429400000000001</v>
      </c>
    </row>
    <row r="597" spans="1:20" x14ac:dyDescent="0.3">
      <c r="A597" t="s">
        <v>2908</v>
      </c>
      <c r="B597" s="1">
        <v>43001</v>
      </c>
      <c r="C597" s="1">
        <v>43005</v>
      </c>
      <c r="D597" t="s">
        <v>47</v>
      </c>
      <c r="E597" t="s">
        <v>2841</v>
      </c>
      <c r="F597" t="s">
        <v>2842</v>
      </c>
      <c r="G597" t="s">
        <v>37</v>
      </c>
      <c r="H597" t="s">
        <v>25</v>
      </c>
      <c r="I597" t="s">
        <v>842</v>
      </c>
      <c r="J597" t="s">
        <v>427</v>
      </c>
      <c r="K597" t="s">
        <v>843</v>
      </c>
      <c r="L597" t="s">
        <v>131</v>
      </c>
      <c r="M597" t="s">
        <v>1260</v>
      </c>
      <c r="N597" t="s">
        <v>31</v>
      </c>
      <c r="O597" t="s">
        <v>61</v>
      </c>
      <c r="P597" t="s">
        <v>1261</v>
      </c>
      <c r="Q597" s="2">
        <v>29.327999999999999</v>
      </c>
      <c r="R597">
        <v>3</v>
      </c>
      <c r="S597">
        <v>0</v>
      </c>
      <c r="T597">
        <v>3.6659999999999999</v>
      </c>
    </row>
    <row r="598" spans="1:20" x14ac:dyDescent="0.3">
      <c r="A598" t="s">
        <v>2909</v>
      </c>
      <c r="B598" s="1">
        <v>42890</v>
      </c>
      <c r="C598" s="1">
        <v>42894</v>
      </c>
      <c r="D598" t="s">
        <v>47</v>
      </c>
      <c r="E598" t="s">
        <v>2910</v>
      </c>
      <c r="F598" t="s">
        <v>2911</v>
      </c>
      <c r="G598" t="s">
        <v>24</v>
      </c>
      <c r="H598" t="s">
        <v>25</v>
      </c>
      <c r="I598" t="s">
        <v>2912</v>
      </c>
      <c r="J598" t="s">
        <v>302</v>
      </c>
      <c r="K598" t="s">
        <v>2913</v>
      </c>
      <c r="L598" t="s">
        <v>29</v>
      </c>
      <c r="M598" t="s">
        <v>2914</v>
      </c>
      <c r="N598" t="s">
        <v>43</v>
      </c>
      <c r="O598" t="s">
        <v>70</v>
      </c>
      <c r="P598" t="s">
        <v>2915</v>
      </c>
      <c r="Q598" s="2">
        <v>12.48</v>
      </c>
      <c r="R598">
        <v>2</v>
      </c>
      <c r="S598">
        <v>0</v>
      </c>
      <c r="T598">
        <v>5.6159999999999997</v>
      </c>
    </row>
    <row r="599" spans="1:20" x14ac:dyDescent="0.3">
      <c r="A599" t="s">
        <v>2916</v>
      </c>
      <c r="B599" s="1">
        <v>42481</v>
      </c>
      <c r="C599" s="1">
        <v>42486</v>
      </c>
      <c r="D599" t="s">
        <v>47</v>
      </c>
      <c r="E599" t="s">
        <v>1759</v>
      </c>
      <c r="F599" t="s">
        <v>1760</v>
      </c>
      <c r="G599" t="s">
        <v>37</v>
      </c>
      <c r="H599" t="s">
        <v>25</v>
      </c>
      <c r="I599" t="s">
        <v>231</v>
      </c>
      <c r="J599" t="s">
        <v>232</v>
      </c>
      <c r="K599" t="s">
        <v>1653</v>
      </c>
      <c r="L599" t="s">
        <v>131</v>
      </c>
      <c r="M599" t="s">
        <v>2917</v>
      </c>
      <c r="N599" t="s">
        <v>43</v>
      </c>
      <c r="O599" t="s">
        <v>99</v>
      </c>
      <c r="P599" t="s">
        <v>2918</v>
      </c>
      <c r="Q599" s="2">
        <v>102.336</v>
      </c>
      <c r="R599">
        <v>4</v>
      </c>
      <c r="S599">
        <v>0</v>
      </c>
      <c r="T599">
        <v>-12.792</v>
      </c>
    </row>
    <row r="600" spans="1:20" x14ac:dyDescent="0.3">
      <c r="A600" t="s">
        <v>2919</v>
      </c>
      <c r="B600" s="1">
        <v>42516</v>
      </c>
      <c r="C600" s="1">
        <v>42516</v>
      </c>
      <c r="D600" t="s">
        <v>1040</v>
      </c>
      <c r="E600" t="s">
        <v>2630</v>
      </c>
      <c r="F600" t="s">
        <v>2631</v>
      </c>
      <c r="G600" t="s">
        <v>24</v>
      </c>
      <c r="H600" t="s">
        <v>25</v>
      </c>
      <c r="I600" t="s">
        <v>1468</v>
      </c>
      <c r="J600" t="s">
        <v>261</v>
      </c>
      <c r="K600" t="s">
        <v>1469</v>
      </c>
      <c r="L600" t="s">
        <v>41</v>
      </c>
      <c r="M600" t="s">
        <v>2920</v>
      </c>
      <c r="N600" t="s">
        <v>43</v>
      </c>
      <c r="O600" t="s">
        <v>70</v>
      </c>
      <c r="P600" t="s">
        <v>2921</v>
      </c>
      <c r="Q600" s="2">
        <v>10.368</v>
      </c>
      <c r="R600">
        <v>2</v>
      </c>
      <c r="S600">
        <v>0</v>
      </c>
      <c r="T600">
        <v>3.6288</v>
      </c>
    </row>
    <row r="601" spans="1:20" x14ac:dyDescent="0.3">
      <c r="A601" t="s">
        <v>2922</v>
      </c>
      <c r="B601" s="1">
        <v>42492</v>
      </c>
      <c r="C601" s="1">
        <v>42497</v>
      </c>
      <c r="D601" t="s">
        <v>47</v>
      </c>
      <c r="E601" t="s">
        <v>2923</v>
      </c>
      <c r="F601" t="s">
        <v>2924</v>
      </c>
      <c r="G601" t="s">
        <v>24</v>
      </c>
      <c r="H601" t="s">
        <v>25</v>
      </c>
      <c r="I601" t="s">
        <v>154</v>
      </c>
      <c r="J601" t="s">
        <v>86</v>
      </c>
      <c r="K601" t="s">
        <v>1253</v>
      </c>
      <c r="L601" t="s">
        <v>88</v>
      </c>
      <c r="M601" t="s">
        <v>2925</v>
      </c>
      <c r="N601" t="s">
        <v>43</v>
      </c>
      <c r="O601" t="s">
        <v>115</v>
      </c>
      <c r="P601" t="s">
        <v>2926</v>
      </c>
      <c r="Q601" s="2">
        <v>86.352000000000004</v>
      </c>
      <c r="R601">
        <v>3</v>
      </c>
      <c r="S601">
        <v>0</v>
      </c>
      <c r="T601">
        <v>5.3970000000000002</v>
      </c>
    </row>
    <row r="602" spans="1:20" x14ac:dyDescent="0.3">
      <c r="A602" t="s">
        <v>2927</v>
      </c>
      <c r="B602" s="1">
        <v>41890</v>
      </c>
      <c r="C602" s="1">
        <v>41893</v>
      </c>
      <c r="D602" t="s">
        <v>159</v>
      </c>
      <c r="E602" t="s">
        <v>2367</v>
      </c>
      <c r="F602" t="s">
        <v>2368</v>
      </c>
      <c r="G602" t="s">
        <v>37</v>
      </c>
      <c r="H602" t="s">
        <v>25</v>
      </c>
      <c r="I602" t="s">
        <v>112</v>
      </c>
      <c r="J602" t="s">
        <v>39</v>
      </c>
      <c r="K602" t="s">
        <v>849</v>
      </c>
      <c r="L602" t="s">
        <v>41</v>
      </c>
      <c r="M602" t="s">
        <v>2928</v>
      </c>
      <c r="N602" t="s">
        <v>165</v>
      </c>
      <c r="O602" t="s">
        <v>202</v>
      </c>
      <c r="P602" t="s">
        <v>2929</v>
      </c>
      <c r="Q602" s="2">
        <v>32.97</v>
      </c>
      <c r="R602">
        <v>3</v>
      </c>
      <c r="S602">
        <v>0</v>
      </c>
      <c r="T602">
        <v>12.8583</v>
      </c>
    </row>
    <row r="603" spans="1:20" x14ac:dyDescent="0.3">
      <c r="A603" t="s">
        <v>2930</v>
      </c>
      <c r="B603" s="1">
        <v>42618</v>
      </c>
      <c r="C603" s="1">
        <v>42619</v>
      </c>
      <c r="D603" t="s">
        <v>159</v>
      </c>
      <c r="E603" t="s">
        <v>2108</v>
      </c>
      <c r="F603" t="s">
        <v>2109</v>
      </c>
      <c r="G603" t="s">
        <v>24</v>
      </c>
      <c r="H603" t="s">
        <v>25</v>
      </c>
      <c r="I603" t="s">
        <v>2110</v>
      </c>
      <c r="J603" t="s">
        <v>666</v>
      </c>
      <c r="K603" t="s">
        <v>2111</v>
      </c>
      <c r="L603" t="s">
        <v>131</v>
      </c>
      <c r="M603" t="s">
        <v>2931</v>
      </c>
      <c r="N603" t="s">
        <v>165</v>
      </c>
      <c r="O603" t="s">
        <v>166</v>
      </c>
      <c r="P603" t="s">
        <v>2932</v>
      </c>
      <c r="Q603" s="2">
        <v>278.39999999999998</v>
      </c>
      <c r="R603">
        <v>3</v>
      </c>
      <c r="S603">
        <v>0</v>
      </c>
      <c r="T603">
        <v>80.736000000000004</v>
      </c>
    </row>
    <row r="604" spans="1:20" x14ac:dyDescent="0.3">
      <c r="A604" t="s">
        <v>2933</v>
      </c>
      <c r="B604" s="1">
        <v>42834</v>
      </c>
      <c r="C604" s="1">
        <v>42836</v>
      </c>
      <c r="D604" t="s">
        <v>159</v>
      </c>
      <c r="E604" t="s">
        <v>1351</v>
      </c>
      <c r="F604" t="s">
        <v>1352</v>
      </c>
      <c r="G604" t="s">
        <v>24</v>
      </c>
      <c r="H604" t="s">
        <v>25</v>
      </c>
      <c r="I604" t="s">
        <v>253</v>
      </c>
      <c r="J604" t="s">
        <v>179</v>
      </c>
      <c r="K604" t="s">
        <v>254</v>
      </c>
      <c r="L604" t="s">
        <v>88</v>
      </c>
      <c r="M604" t="s">
        <v>2934</v>
      </c>
      <c r="N604" t="s">
        <v>43</v>
      </c>
      <c r="O604" t="s">
        <v>44</v>
      </c>
      <c r="P604" t="s">
        <v>2935</v>
      </c>
      <c r="Q604" s="2">
        <v>15.12</v>
      </c>
      <c r="R604">
        <v>3</v>
      </c>
      <c r="S604">
        <v>0</v>
      </c>
      <c r="T604">
        <v>4.9139999999999997</v>
      </c>
    </row>
    <row r="605" spans="1:20" x14ac:dyDescent="0.3">
      <c r="A605" t="s">
        <v>2936</v>
      </c>
      <c r="B605" s="1">
        <v>42344</v>
      </c>
      <c r="C605" s="1">
        <v>42350</v>
      </c>
      <c r="D605" t="s">
        <v>47</v>
      </c>
      <c r="E605" t="s">
        <v>1032</v>
      </c>
      <c r="F605" t="s">
        <v>1033</v>
      </c>
      <c r="G605" t="s">
        <v>24</v>
      </c>
      <c r="H605" t="s">
        <v>25</v>
      </c>
      <c r="I605" t="s">
        <v>231</v>
      </c>
      <c r="J605" t="s">
        <v>232</v>
      </c>
      <c r="K605" t="s">
        <v>276</v>
      </c>
      <c r="L605" t="s">
        <v>131</v>
      </c>
      <c r="M605" t="s">
        <v>2937</v>
      </c>
      <c r="N605" t="s">
        <v>43</v>
      </c>
      <c r="O605" t="s">
        <v>79</v>
      </c>
      <c r="P605" t="s">
        <v>2938</v>
      </c>
      <c r="Q605" s="2">
        <v>2.7719999999999998</v>
      </c>
      <c r="R605">
        <v>7</v>
      </c>
      <c r="S605">
        <v>0</v>
      </c>
      <c r="T605">
        <v>-4.851</v>
      </c>
    </row>
    <row r="606" spans="1:20" x14ac:dyDescent="0.3">
      <c r="A606" t="s">
        <v>2939</v>
      </c>
      <c r="B606" s="1">
        <v>42547</v>
      </c>
      <c r="C606" s="1">
        <v>42554</v>
      </c>
      <c r="D606" t="s">
        <v>47</v>
      </c>
      <c r="E606" t="s">
        <v>2940</v>
      </c>
      <c r="F606" t="s">
        <v>2941</v>
      </c>
      <c r="G606" t="s">
        <v>24</v>
      </c>
      <c r="H606" t="s">
        <v>25</v>
      </c>
      <c r="I606" t="s">
        <v>2942</v>
      </c>
      <c r="J606" t="s">
        <v>1139</v>
      </c>
      <c r="K606" t="s">
        <v>2943</v>
      </c>
      <c r="L606" t="s">
        <v>131</v>
      </c>
      <c r="M606" t="s">
        <v>2944</v>
      </c>
      <c r="N606" t="s">
        <v>43</v>
      </c>
      <c r="O606" t="s">
        <v>99</v>
      </c>
      <c r="P606" t="s">
        <v>2945</v>
      </c>
      <c r="Q606" s="2">
        <v>14.9</v>
      </c>
      <c r="R606">
        <v>5</v>
      </c>
      <c r="S606">
        <v>0</v>
      </c>
      <c r="T606">
        <v>1.0429999999999999</v>
      </c>
    </row>
    <row r="607" spans="1:20" x14ac:dyDescent="0.3">
      <c r="A607" t="s">
        <v>2946</v>
      </c>
      <c r="B607" s="1">
        <v>42189</v>
      </c>
      <c r="C607" s="1">
        <v>42193</v>
      </c>
      <c r="D607" t="s">
        <v>47</v>
      </c>
      <c r="E607" t="s">
        <v>451</v>
      </c>
      <c r="F607" t="s">
        <v>452</v>
      </c>
      <c r="G607" t="s">
        <v>84</v>
      </c>
      <c r="H607" t="s">
        <v>25</v>
      </c>
      <c r="I607" t="s">
        <v>154</v>
      </c>
      <c r="J607" t="s">
        <v>86</v>
      </c>
      <c r="K607" t="s">
        <v>171</v>
      </c>
      <c r="L607" t="s">
        <v>88</v>
      </c>
      <c r="M607" t="s">
        <v>2947</v>
      </c>
      <c r="N607" t="s">
        <v>43</v>
      </c>
      <c r="O607" t="s">
        <v>115</v>
      </c>
      <c r="P607" t="s">
        <v>2948</v>
      </c>
      <c r="Q607" s="2">
        <v>15.48</v>
      </c>
      <c r="R607">
        <v>3</v>
      </c>
      <c r="S607">
        <v>0</v>
      </c>
      <c r="T607">
        <v>4.4892000000000003</v>
      </c>
    </row>
    <row r="608" spans="1:20" x14ac:dyDescent="0.3">
      <c r="A608" t="s">
        <v>2949</v>
      </c>
      <c r="B608" s="1">
        <v>42696</v>
      </c>
      <c r="C608" s="1">
        <v>42700</v>
      </c>
      <c r="D608" t="s">
        <v>47</v>
      </c>
      <c r="E608" t="s">
        <v>2950</v>
      </c>
      <c r="F608" t="s">
        <v>2951</v>
      </c>
      <c r="G608" t="s">
        <v>37</v>
      </c>
      <c r="H608" t="s">
        <v>25</v>
      </c>
      <c r="I608" t="s">
        <v>231</v>
      </c>
      <c r="J608" t="s">
        <v>232</v>
      </c>
      <c r="K608" t="s">
        <v>276</v>
      </c>
      <c r="L608" t="s">
        <v>131</v>
      </c>
      <c r="M608" t="s">
        <v>2952</v>
      </c>
      <c r="N608" t="s">
        <v>31</v>
      </c>
      <c r="O608" t="s">
        <v>61</v>
      </c>
      <c r="P608" t="s">
        <v>2953</v>
      </c>
      <c r="Q608" s="2">
        <v>39.880000000000003</v>
      </c>
      <c r="R608">
        <v>2</v>
      </c>
      <c r="S608">
        <v>0</v>
      </c>
      <c r="T608">
        <v>11.166399999999999</v>
      </c>
    </row>
    <row r="609" spans="1:20" x14ac:dyDescent="0.3">
      <c r="A609" t="s">
        <v>2954</v>
      </c>
      <c r="B609" s="1">
        <v>42684</v>
      </c>
      <c r="C609" s="1">
        <v>42686</v>
      </c>
      <c r="D609" t="s">
        <v>159</v>
      </c>
      <c r="E609" t="s">
        <v>1727</v>
      </c>
      <c r="F609" t="s">
        <v>1728</v>
      </c>
      <c r="G609" t="s">
        <v>84</v>
      </c>
      <c r="H609" t="s">
        <v>25</v>
      </c>
      <c r="I609" t="s">
        <v>426</v>
      </c>
      <c r="J609" t="s">
        <v>224</v>
      </c>
      <c r="K609" t="s">
        <v>1265</v>
      </c>
      <c r="L609" t="s">
        <v>88</v>
      </c>
      <c r="M609" t="s">
        <v>2955</v>
      </c>
      <c r="N609" t="s">
        <v>43</v>
      </c>
      <c r="O609" t="s">
        <v>79</v>
      </c>
      <c r="P609" t="s">
        <v>2956</v>
      </c>
      <c r="Q609" s="2">
        <v>13.215999999999999</v>
      </c>
      <c r="R609">
        <v>4</v>
      </c>
      <c r="S609">
        <v>0</v>
      </c>
      <c r="T609">
        <v>4.4603999999999999</v>
      </c>
    </row>
    <row r="610" spans="1:20" x14ac:dyDescent="0.3">
      <c r="A610" t="s">
        <v>2957</v>
      </c>
      <c r="B610" s="1">
        <v>42243</v>
      </c>
      <c r="C610" s="1">
        <v>42248</v>
      </c>
      <c r="D610" t="s">
        <v>47</v>
      </c>
      <c r="E610" t="s">
        <v>456</v>
      </c>
      <c r="F610" t="s">
        <v>457</v>
      </c>
      <c r="G610" t="s">
        <v>24</v>
      </c>
      <c r="H610" t="s">
        <v>25</v>
      </c>
      <c r="I610" t="s">
        <v>458</v>
      </c>
      <c r="J610" t="s">
        <v>179</v>
      </c>
      <c r="K610" t="s">
        <v>459</v>
      </c>
      <c r="L610" t="s">
        <v>88</v>
      </c>
      <c r="M610" t="s">
        <v>2958</v>
      </c>
      <c r="N610" t="s">
        <v>43</v>
      </c>
      <c r="O610" t="s">
        <v>1145</v>
      </c>
      <c r="P610" t="s">
        <v>2959</v>
      </c>
      <c r="Q610" s="2">
        <v>32.94</v>
      </c>
      <c r="R610">
        <v>3</v>
      </c>
      <c r="S610">
        <v>0</v>
      </c>
      <c r="T610">
        <v>9.2232000000000003</v>
      </c>
    </row>
    <row r="611" spans="1:20" x14ac:dyDescent="0.3">
      <c r="A611" t="s">
        <v>2960</v>
      </c>
      <c r="B611" s="1">
        <v>42149</v>
      </c>
      <c r="C611" s="1">
        <v>42153</v>
      </c>
      <c r="D611" t="s">
        <v>47</v>
      </c>
      <c r="E611" t="s">
        <v>2961</v>
      </c>
      <c r="F611" t="s">
        <v>2962</v>
      </c>
      <c r="G611" t="s">
        <v>24</v>
      </c>
      <c r="H611" t="s">
        <v>25</v>
      </c>
      <c r="I611" t="s">
        <v>2963</v>
      </c>
      <c r="J611" t="s">
        <v>391</v>
      </c>
      <c r="K611" t="s">
        <v>2964</v>
      </c>
      <c r="L611" t="s">
        <v>41</v>
      </c>
      <c r="M611" t="s">
        <v>2965</v>
      </c>
      <c r="N611" t="s">
        <v>43</v>
      </c>
      <c r="O611" t="s">
        <v>90</v>
      </c>
      <c r="P611" t="s">
        <v>2966</v>
      </c>
      <c r="Q611" s="2">
        <v>845.72799999999995</v>
      </c>
      <c r="R611">
        <v>13</v>
      </c>
      <c r="S611">
        <v>0</v>
      </c>
      <c r="T611">
        <v>84.572800000000001</v>
      </c>
    </row>
    <row r="612" spans="1:20" x14ac:dyDescent="0.3">
      <c r="A612" t="s">
        <v>2967</v>
      </c>
      <c r="B612" s="1">
        <v>43099</v>
      </c>
      <c r="C612" s="1">
        <v>43103</v>
      </c>
      <c r="D612" t="s">
        <v>47</v>
      </c>
      <c r="E612" t="s">
        <v>2968</v>
      </c>
      <c r="F612" t="s">
        <v>2969</v>
      </c>
      <c r="G612" t="s">
        <v>37</v>
      </c>
      <c r="H612" t="s">
        <v>25</v>
      </c>
      <c r="I612" t="s">
        <v>626</v>
      </c>
      <c r="J612" t="s">
        <v>39</v>
      </c>
      <c r="K612" t="s">
        <v>2970</v>
      </c>
      <c r="L612" t="s">
        <v>41</v>
      </c>
      <c r="M612" t="s">
        <v>1659</v>
      </c>
      <c r="N612" t="s">
        <v>43</v>
      </c>
      <c r="O612" t="s">
        <v>79</v>
      </c>
      <c r="P612" t="s">
        <v>1660</v>
      </c>
      <c r="Q612" s="2">
        <v>13.904</v>
      </c>
      <c r="R612">
        <v>2</v>
      </c>
      <c r="S612">
        <v>0</v>
      </c>
      <c r="T612">
        <v>4.5187999999999997</v>
      </c>
    </row>
    <row r="613" spans="1:20" x14ac:dyDescent="0.3">
      <c r="A613" t="s">
        <v>2971</v>
      </c>
      <c r="B613" s="1">
        <v>42712</v>
      </c>
      <c r="C613" s="1">
        <v>42716</v>
      </c>
      <c r="D613" t="s">
        <v>21</v>
      </c>
      <c r="E613" t="s">
        <v>2972</v>
      </c>
      <c r="F613" t="s">
        <v>2973</v>
      </c>
      <c r="G613" t="s">
        <v>37</v>
      </c>
      <c r="H613" t="s">
        <v>25</v>
      </c>
      <c r="I613" t="s">
        <v>373</v>
      </c>
      <c r="J613" t="s">
        <v>199</v>
      </c>
      <c r="K613" t="s">
        <v>374</v>
      </c>
      <c r="L613" t="s">
        <v>88</v>
      </c>
      <c r="M613" t="s">
        <v>1429</v>
      </c>
      <c r="N613" t="s">
        <v>165</v>
      </c>
      <c r="O613" t="s">
        <v>166</v>
      </c>
      <c r="P613" t="s">
        <v>1430</v>
      </c>
      <c r="Q613" s="2">
        <v>114.95</v>
      </c>
      <c r="R613">
        <v>5</v>
      </c>
      <c r="S613">
        <v>0</v>
      </c>
      <c r="T613">
        <v>2.2989999999999999</v>
      </c>
    </row>
    <row r="614" spans="1:20" x14ac:dyDescent="0.3">
      <c r="A614" t="s">
        <v>2974</v>
      </c>
      <c r="B614" s="1">
        <v>42281</v>
      </c>
      <c r="C614" s="1">
        <v>42284</v>
      </c>
      <c r="D614" t="s">
        <v>159</v>
      </c>
      <c r="E614" t="s">
        <v>2747</v>
      </c>
      <c r="F614" t="s">
        <v>2748</v>
      </c>
      <c r="G614" t="s">
        <v>24</v>
      </c>
      <c r="H614" t="s">
        <v>25</v>
      </c>
      <c r="I614" t="s">
        <v>348</v>
      </c>
      <c r="J614" t="s">
        <v>199</v>
      </c>
      <c r="K614" t="s">
        <v>349</v>
      </c>
      <c r="L614" t="s">
        <v>88</v>
      </c>
      <c r="M614" t="s">
        <v>2975</v>
      </c>
      <c r="N614" t="s">
        <v>43</v>
      </c>
      <c r="O614" t="s">
        <v>99</v>
      </c>
      <c r="P614" t="s">
        <v>2976</v>
      </c>
      <c r="Q614" s="2">
        <v>26.96</v>
      </c>
      <c r="R614">
        <v>2</v>
      </c>
      <c r="S614">
        <v>0</v>
      </c>
      <c r="T614">
        <v>7.0095999999999998</v>
      </c>
    </row>
    <row r="615" spans="1:20" x14ac:dyDescent="0.3">
      <c r="A615" t="s">
        <v>2977</v>
      </c>
      <c r="B615" s="1">
        <v>42727</v>
      </c>
      <c r="C615" s="1">
        <v>42729</v>
      </c>
      <c r="D615" t="s">
        <v>21</v>
      </c>
      <c r="E615" t="s">
        <v>691</v>
      </c>
      <c r="F615" t="s">
        <v>692</v>
      </c>
      <c r="G615" t="s">
        <v>24</v>
      </c>
      <c r="H615" t="s">
        <v>25</v>
      </c>
      <c r="I615" t="s">
        <v>693</v>
      </c>
      <c r="J615" t="s">
        <v>86</v>
      </c>
      <c r="K615" t="s">
        <v>694</v>
      </c>
      <c r="L615" t="s">
        <v>88</v>
      </c>
      <c r="M615" t="s">
        <v>2978</v>
      </c>
      <c r="N615" t="s">
        <v>31</v>
      </c>
      <c r="O615" t="s">
        <v>61</v>
      </c>
      <c r="P615" t="s">
        <v>2979</v>
      </c>
      <c r="Q615" s="2">
        <v>572.76</v>
      </c>
      <c r="R615">
        <v>6</v>
      </c>
      <c r="S615">
        <v>0</v>
      </c>
      <c r="T615">
        <v>166.10040000000001</v>
      </c>
    </row>
    <row r="616" spans="1:20" x14ac:dyDescent="0.3">
      <c r="A616" t="s">
        <v>2980</v>
      </c>
      <c r="B616" s="1">
        <v>42266</v>
      </c>
      <c r="C616" s="1">
        <v>42271</v>
      </c>
      <c r="D616" t="s">
        <v>21</v>
      </c>
      <c r="E616" t="s">
        <v>2981</v>
      </c>
      <c r="F616" t="s">
        <v>2982</v>
      </c>
      <c r="G616" t="s">
        <v>84</v>
      </c>
      <c r="H616" t="s">
        <v>25</v>
      </c>
      <c r="I616" t="s">
        <v>920</v>
      </c>
      <c r="J616" t="s">
        <v>269</v>
      </c>
      <c r="K616" t="s">
        <v>921</v>
      </c>
      <c r="L616" t="s">
        <v>29</v>
      </c>
      <c r="M616" t="s">
        <v>2983</v>
      </c>
      <c r="N616" t="s">
        <v>31</v>
      </c>
      <c r="O616" t="s">
        <v>32</v>
      </c>
      <c r="P616" t="s">
        <v>2984</v>
      </c>
      <c r="Q616" s="2">
        <v>61.96</v>
      </c>
      <c r="R616">
        <v>2</v>
      </c>
      <c r="S616">
        <v>0</v>
      </c>
      <c r="T616">
        <v>4.3372000000000002</v>
      </c>
    </row>
    <row r="617" spans="1:20" x14ac:dyDescent="0.3">
      <c r="A617" t="s">
        <v>2985</v>
      </c>
      <c r="B617" s="1">
        <v>42919</v>
      </c>
      <c r="C617" s="1">
        <v>42923</v>
      </c>
      <c r="D617" t="s">
        <v>47</v>
      </c>
      <c r="E617" t="s">
        <v>2986</v>
      </c>
      <c r="F617" t="s">
        <v>2987</v>
      </c>
      <c r="G617" t="s">
        <v>24</v>
      </c>
      <c r="H617" t="s">
        <v>25</v>
      </c>
      <c r="I617" t="s">
        <v>426</v>
      </c>
      <c r="J617" t="s">
        <v>1027</v>
      </c>
      <c r="K617" t="s">
        <v>1028</v>
      </c>
      <c r="L617" t="s">
        <v>29</v>
      </c>
      <c r="M617" t="s">
        <v>2988</v>
      </c>
      <c r="N617" t="s">
        <v>31</v>
      </c>
      <c r="O617" t="s">
        <v>61</v>
      </c>
      <c r="P617" t="s">
        <v>2989</v>
      </c>
      <c r="Q617" s="2">
        <v>23.99</v>
      </c>
      <c r="R617">
        <v>1</v>
      </c>
      <c r="S617">
        <v>0</v>
      </c>
      <c r="T617">
        <v>5.5176999999999996</v>
      </c>
    </row>
    <row r="618" spans="1:20" x14ac:dyDescent="0.3">
      <c r="A618" t="s">
        <v>2990</v>
      </c>
      <c r="B618" s="1">
        <v>42565</v>
      </c>
      <c r="C618" s="1">
        <v>42567</v>
      </c>
      <c r="D618" t="s">
        <v>21</v>
      </c>
      <c r="E618" t="s">
        <v>2016</v>
      </c>
      <c r="F618" t="s">
        <v>2017</v>
      </c>
      <c r="G618" t="s">
        <v>24</v>
      </c>
      <c r="H618" t="s">
        <v>25</v>
      </c>
      <c r="I618" t="s">
        <v>426</v>
      </c>
      <c r="J618" t="s">
        <v>427</v>
      </c>
      <c r="K618" t="s">
        <v>428</v>
      </c>
      <c r="L618" t="s">
        <v>131</v>
      </c>
      <c r="M618" t="s">
        <v>2991</v>
      </c>
      <c r="N618" t="s">
        <v>165</v>
      </c>
      <c r="O618" t="s">
        <v>166</v>
      </c>
      <c r="P618" t="s">
        <v>2992</v>
      </c>
      <c r="Q618" s="2">
        <v>419.94400000000002</v>
      </c>
      <c r="R618">
        <v>7</v>
      </c>
      <c r="S618">
        <v>0</v>
      </c>
      <c r="T618">
        <v>52.493000000000002</v>
      </c>
    </row>
    <row r="619" spans="1:20" x14ac:dyDescent="0.3">
      <c r="A619" t="s">
        <v>2993</v>
      </c>
      <c r="B619" s="1">
        <v>42541</v>
      </c>
      <c r="C619" s="1">
        <v>42542</v>
      </c>
      <c r="D619" t="s">
        <v>159</v>
      </c>
      <c r="E619" t="s">
        <v>818</v>
      </c>
      <c r="F619" t="s">
        <v>819</v>
      </c>
      <c r="G619" t="s">
        <v>24</v>
      </c>
      <c r="H619" t="s">
        <v>25</v>
      </c>
      <c r="I619" t="s">
        <v>253</v>
      </c>
      <c r="J619" t="s">
        <v>179</v>
      </c>
      <c r="K619" t="s">
        <v>254</v>
      </c>
      <c r="L619" t="s">
        <v>88</v>
      </c>
      <c r="M619" t="s">
        <v>2994</v>
      </c>
      <c r="N619" t="s">
        <v>43</v>
      </c>
      <c r="O619" t="s">
        <v>70</v>
      </c>
      <c r="P619" t="s">
        <v>2995</v>
      </c>
      <c r="Q619" s="2">
        <v>46.76</v>
      </c>
      <c r="R619">
        <v>7</v>
      </c>
      <c r="S619">
        <v>0</v>
      </c>
      <c r="T619">
        <v>22.444800000000001</v>
      </c>
    </row>
    <row r="620" spans="1:20" x14ac:dyDescent="0.3">
      <c r="A620" t="s">
        <v>2996</v>
      </c>
      <c r="B620" s="1">
        <v>42713</v>
      </c>
      <c r="C620" s="1">
        <v>42717</v>
      </c>
      <c r="D620" t="s">
        <v>47</v>
      </c>
      <c r="E620" t="s">
        <v>1682</v>
      </c>
      <c r="F620" t="s">
        <v>1683</v>
      </c>
      <c r="G620" t="s">
        <v>24</v>
      </c>
      <c r="H620" t="s">
        <v>25</v>
      </c>
      <c r="I620" t="s">
        <v>390</v>
      </c>
      <c r="J620" t="s">
        <v>391</v>
      </c>
      <c r="K620" t="s">
        <v>392</v>
      </c>
      <c r="L620" t="s">
        <v>41</v>
      </c>
      <c r="M620" t="s">
        <v>2997</v>
      </c>
      <c r="N620" t="s">
        <v>43</v>
      </c>
      <c r="O620" t="s">
        <v>44</v>
      </c>
      <c r="P620" t="s">
        <v>2998</v>
      </c>
      <c r="Q620" s="2">
        <v>3.69</v>
      </c>
      <c r="R620">
        <v>1</v>
      </c>
      <c r="S620">
        <v>0</v>
      </c>
      <c r="T620">
        <v>1.7343</v>
      </c>
    </row>
    <row r="621" spans="1:20" x14ac:dyDescent="0.3">
      <c r="A621" t="s">
        <v>2999</v>
      </c>
      <c r="B621" s="1">
        <v>42637</v>
      </c>
      <c r="C621" s="1">
        <v>42644</v>
      </c>
      <c r="D621" t="s">
        <v>47</v>
      </c>
      <c r="E621" t="s">
        <v>93</v>
      </c>
      <c r="F621" t="s">
        <v>94</v>
      </c>
      <c r="G621" t="s">
        <v>24</v>
      </c>
      <c r="H621" t="s">
        <v>25</v>
      </c>
      <c r="I621" t="s">
        <v>95</v>
      </c>
      <c r="J621" t="s">
        <v>96</v>
      </c>
      <c r="K621" t="s">
        <v>97</v>
      </c>
      <c r="L621" t="s">
        <v>88</v>
      </c>
      <c r="M621" t="s">
        <v>2443</v>
      </c>
      <c r="N621" t="s">
        <v>31</v>
      </c>
      <c r="O621" t="s">
        <v>133</v>
      </c>
      <c r="P621" t="s">
        <v>2444</v>
      </c>
      <c r="Q621" s="2">
        <v>155.37200000000001</v>
      </c>
      <c r="R621">
        <v>2</v>
      </c>
      <c r="S621">
        <v>0</v>
      </c>
      <c r="T621">
        <v>-13.317600000000001</v>
      </c>
    </row>
    <row r="622" spans="1:20" x14ac:dyDescent="0.3">
      <c r="A622" t="s">
        <v>3000</v>
      </c>
      <c r="B622" s="1">
        <v>42722</v>
      </c>
      <c r="C622" s="1">
        <v>42727</v>
      </c>
      <c r="D622" t="s">
        <v>47</v>
      </c>
      <c r="E622" t="s">
        <v>3001</v>
      </c>
      <c r="F622" t="s">
        <v>3002</v>
      </c>
      <c r="G622" t="s">
        <v>37</v>
      </c>
      <c r="H622" t="s">
        <v>25</v>
      </c>
      <c r="I622" t="s">
        <v>38</v>
      </c>
      <c r="J622" t="s">
        <v>39</v>
      </c>
      <c r="K622" t="s">
        <v>59</v>
      </c>
      <c r="L622" t="s">
        <v>41</v>
      </c>
      <c r="M622" t="s">
        <v>3003</v>
      </c>
      <c r="N622" t="s">
        <v>43</v>
      </c>
      <c r="O622" t="s">
        <v>70</v>
      </c>
      <c r="P622" t="s">
        <v>3004</v>
      </c>
      <c r="Q622" s="2">
        <v>38.880000000000003</v>
      </c>
      <c r="R622">
        <v>6</v>
      </c>
      <c r="S622">
        <v>0</v>
      </c>
      <c r="T622">
        <v>18.662400000000002</v>
      </c>
    </row>
    <row r="623" spans="1:20" x14ac:dyDescent="0.3">
      <c r="A623" t="s">
        <v>3005</v>
      </c>
      <c r="B623" s="1">
        <v>43079</v>
      </c>
      <c r="C623" s="1">
        <v>43083</v>
      </c>
      <c r="D623" t="s">
        <v>47</v>
      </c>
      <c r="E623" t="s">
        <v>503</v>
      </c>
      <c r="F623" t="s">
        <v>504</v>
      </c>
      <c r="G623" t="s">
        <v>24</v>
      </c>
      <c r="H623" t="s">
        <v>25</v>
      </c>
      <c r="I623" t="s">
        <v>505</v>
      </c>
      <c r="J623" t="s">
        <v>39</v>
      </c>
      <c r="K623" t="s">
        <v>506</v>
      </c>
      <c r="L623" t="s">
        <v>41</v>
      </c>
      <c r="M623" t="s">
        <v>3006</v>
      </c>
      <c r="N623" t="s">
        <v>165</v>
      </c>
      <c r="O623" t="s">
        <v>202</v>
      </c>
      <c r="P623" t="s">
        <v>3007</v>
      </c>
      <c r="Q623" s="2">
        <v>14.2</v>
      </c>
      <c r="R623">
        <v>1</v>
      </c>
      <c r="S623">
        <v>0</v>
      </c>
      <c r="T623">
        <v>3.3725000000000001</v>
      </c>
    </row>
    <row r="624" spans="1:20" x14ac:dyDescent="0.3">
      <c r="A624" t="s">
        <v>3008</v>
      </c>
      <c r="B624" s="1">
        <v>41821</v>
      </c>
      <c r="C624" s="1">
        <v>41825</v>
      </c>
      <c r="D624" t="s">
        <v>47</v>
      </c>
      <c r="E624" t="s">
        <v>3009</v>
      </c>
      <c r="F624" t="s">
        <v>3010</v>
      </c>
      <c r="G624" t="s">
        <v>37</v>
      </c>
      <c r="H624" t="s">
        <v>25</v>
      </c>
      <c r="I624" t="s">
        <v>3011</v>
      </c>
      <c r="J624" t="s">
        <v>51</v>
      </c>
      <c r="K624" t="s">
        <v>3012</v>
      </c>
      <c r="L624" t="s">
        <v>29</v>
      </c>
      <c r="M624" t="s">
        <v>2889</v>
      </c>
      <c r="N624" t="s">
        <v>165</v>
      </c>
      <c r="O624" t="s">
        <v>166</v>
      </c>
      <c r="P624" t="s">
        <v>2890</v>
      </c>
      <c r="Q624" s="2">
        <v>575.91999999999996</v>
      </c>
      <c r="R624">
        <v>2</v>
      </c>
      <c r="S624">
        <v>0</v>
      </c>
      <c r="T624">
        <v>71.989999999999995</v>
      </c>
    </row>
    <row r="625" spans="1:20" x14ac:dyDescent="0.3">
      <c r="A625" t="s">
        <v>3013</v>
      </c>
      <c r="B625" s="1">
        <v>42769</v>
      </c>
      <c r="C625" s="1">
        <v>42774</v>
      </c>
      <c r="D625" t="s">
        <v>47</v>
      </c>
      <c r="E625" t="s">
        <v>3014</v>
      </c>
      <c r="F625" t="s">
        <v>3015</v>
      </c>
      <c r="G625" t="s">
        <v>24</v>
      </c>
      <c r="H625" t="s">
        <v>25</v>
      </c>
      <c r="I625" t="s">
        <v>842</v>
      </c>
      <c r="J625" t="s">
        <v>427</v>
      </c>
      <c r="K625" t="s">
        <v>843</v>
      </c>
      <c r="L625" t="s">
        <v>131</v>
      </c>
      <c r="M625" t="s">
        <v>2257</v>
      </c>
      <c r="N625" t="s">
        <v>43</v>
      </c>
      <c r="O625" t="s">
        <v>79</v>
      </c>
      <c r="P625" t="s">
        <v>2258</v>
      </c>
      <c r="Q625" s="2">
        <v>5.2290000000000001</v>
      </c>
      <c r="R625">
        <v>3</v>
      </c>
      <c r="S625">
        <v>0</v>
      </c>
      <c r="T625">
        <v>-4.1832000000000003</v>
      </c>
    </row>
    <row r="626" spans="1:20" x14ac:dyDescent="0.3">
      <c r="A626" t="s">
        <v>3016</v>
      </c>
      <c r="B626" s="1">
        <v>42797</v>
      </c>
      <c r="C626" s="1">
        <v>42802</v>
      </c>
      <c r="D626" t="s">
        <v>47</v>
      </c>
      <c r="E626" t="s">
        <v>3017</v>
      </c>
      <c r="F626" t="s">
        <v>3018</v>
      </c>
      <c r="G626" t="s">
        <v>24</v>
      </c>
      <c r="H626" t="s">
        <v>25</v>
      </c>
      <c r="I626" t="s">
        <v>3019</v>
      </c>
      <c r="J626" t="s">
        <v>27</v>
      </c>
      <c r="K626" t="s">
        <v>3020</v>
      </c>
      <c r="L626" t="s">
        <v>29</v>
      </c>
      <c r="M626" t="s">
        <v>3021</v>
      </c>
      <c r="N626" t="s">
        <v>43</v>
      </c>
      <c r="O626" t="s">
        <v>90</v>
      </c>
      <c r="P626" t="s">
        <v>3022</v>
      </c>
      <c r="Q626" s="2">
        <v>72.8</v>
      </c>
      <c r="R626">
        <v>5</v>
      </c>
      <c r="S626">
        <v>0</v>
      </c>
      <c r="T626">
        <v>19.655999999999999</v>
      </c>
    </row>
    <row r="627" spans="1:20" x14ac:dyDescent="0.3">
      <c r="A627" t="s">
        <v>3023</v>
      </c>
      <c r="B627" s="1">
        <v>43017</v>
      </c>
      <c r="C627" s="1">
        <v>43018</v>
      </c>
      <c r="D627" t="s">
        <v>159</v>
      </c>
      <c r="E627" t="s">
        <v>3024</v>
      </c>
      <c r="F627" t="s">
        <v>3025</v>
      </c>
      <c r="G627" t="s">
        <v>24</v>
      </c>
      <c r="H627" t="s">
        <v>25</v>
      </c>
      <c r="I627" t="s">
        <v>446</v>
      </c>
      <c r="J627" t="s">
        <v>67</v>
      </c>
      <c r="K627" t="s">
        <v>1528</v>
      </c>
      <c r="L627" t="s">
        <v>29</v>
      </c>
      <c r="M627" t="s">
        <v>3026</v>
      </c>
      <c r="N627" t="s">
        <v>43</v>
      </c>
      <c r="O627" t="s">
        <v>70</v>
      </c>
      <c r="P627" t="s">
        <v>3027</v>
      </c>
      <c r="Q627" s="2">
        <v>10.816000000000001</v>
      </c>
      <c r="R627">
        <v>4</v>
      </c>
      <c r="S627">
        <v>0</v>
      </c>
      <c r="T627">
        <v>3.5152000000000001</v>
      </c>
    </row>
    <row r="628" spans="1:20" x14ac:dyDescent="0.3">
      <c r="A628" t="s">
        <v>3028</v>
      </c>
      <c r="B628" s="1">
        <v>41910</v>
      </c>
      <c r="C628" s="1">
        <v>41915</v>
      </c>
      <c r="D628" t="s">
        <v>47</v>
      </c>
      <c r="E628" t="s">
        <v>3029</v>
      </c>
      <c r="F628" t="s">
        <v>3030</v>
      </c>
      <c r="G628" t="s">
        <v>37</v>
      </c>
      <c r="H628" t="s">
        <v>25</v>
      </c>
      <c r="I628" t="s">
        <v>1201</v>
      </c>
      <c r="J628" t="s">
        <v>1011</v>
      </c>
      <c r="K628" t="s">
        <v>1202</v>
      </c>
      <c r="L628" t="s">
        <v>131</v>
      </c>
      <c r="M628" t="s">
        <v>2241</v>
      </c>
      <c r="N628" t="s">
        <v>43</v>
      </c>
      <c r="O628" t="s">
        <v>99</v>
      </c>
      <c r="P628" t="s">
        <v>2242</v>
      </c>
      <c r="Q628" s="2">
        <v>46.26</v>
      </c>
      <c r="R628">
        <v>3</v>
      </c>
      <c r="S628">
        <v>0</v>
      </c>
      <c r="T628">
        <v>12.4902</v>
      </c>
    </row>
    <row r="629" spans="1:20" x14ac:dyDescent="0.3">
      <c r="A629" t="s">
        <v>3031</v>
      </c>
      <c r="B629" s="1">
        <v>41786</v>
      </c>
      <c r="C629" s="1">
        <v>41789</v>
      </c>
      <c r="D629" t="s">
        <v>159</v>
      </c>
      <c r="E629" t="s">
        <v>704</v>
      </c>
      <c r="F629" t="s">
        <v>705</v>
      </c>
      <c r="G629" t="s">
        <v>24</v>
      </c>
      <c r="H629" t="s">
        <v>25</v>
      </c>
      <c r="I629" t="s">
        <v>706</v>
      </c>
      <c r="J629" t="s">
        <v>39</v>
      </c>
      <c r="K629" t="s">
        <v>707</v>
      </c>
      <c r="L629" t="s">
        <v>41</v>
      </c>
      <c r="M629" t="s">
        <v>3032</v>
      </c>
      <c r="N629" t="s">
        <v>43</v>
      </c>
      <c r="O629" t="s">
        <v>79</v>
      </c>
      <c r="P629" t="s">
        <v>3033</v>
      </c>
      <c r="Q629" s="2">
        <v>17.46</v>
      </c>
      <c r="R629">
        <v>6</v>
      </c>
      <c r="S629">
        <v>0</v>
      </c>
      <c r="T629">
        <v>-30.555</v>
      </c>
    </row>
    <row r="630" spans="1:20" x14ac:dyDescent="0.3">
      <c r="A630" t="s">
        <v>3034</v>
      </c>
      <c r="B630" s="1">
        <v>42169</v>
      </c>
      <c r="C630" s="1">
        <v>42173</v>
      </c>
      <c r="D630" t="s">
        <v>47</v>
      </c>
      <c r="E630" t="s">
        <v>451</v>
      </c>
      <c r="F630" t="s">
        <v>452</v>
      </c>
      <c r="G630" t="s">
        <v>84</v>
      </c>
      <c r="H630" t="s">
        <v>25</v>
      </c>
      <c r="I630" t="s">
        <v>154</v>
      </c>
      <c r="J630" t="s">
        <v>86</v>
      </c>
      <c r="K630" t="s">
        <v>171</v>
      </c>
      <c r="L630" t="s">
        <v>88</v>
      </c>
      <c r="M630" t="s">
        <v>3035</v>
      </c>
      <c r="N630" t="s">
        <v>31</v>
      </c>
      <c r="O630" t="s">
        <v>61</v>
      </c>
      <c r="P630" t="s">
        <v>3036</v>
      </c>
      <c r="Q630" s="2">
        <v>51.072000000000003</v>
      </c>
      <c r="R630">
        <v>6</v>
      </c>
      <c r="S630">
        <v>0</v>
      </c>
      <c r="T630">
        <v>5.1071999999999997</v>
      </c>
    </row>
    <row r="631" spans="1:20" x14ac:dyDescent="0.3">
      <c r="A631" t="s">
        <v>3037</v>
      </c>
      <c r="B631" s="1">
        <v>42459</v>
      </c>
      <c r="C631" s="1">
        <v>42461</v>
      </c>
      <c r="D631" t="s">
        <v>159</v>
      </c>
      <c r="E631" t="s">
        <v>3038</v>
      </c>
      <c r="F631" t="s">
        <v>3039</v>
      </c>
      <c r="G631" t="s">
        <v>37</v>
      </c>
      <c r="H631" t="s">
        <v>25</v>
      </c>
      <c r="I631" t="s">
        <v>2319</v>
      </c>
      <c r="J631" t="s">
        <v>627</v>
      </c>
      <c r="K631" t="s">
        <v>2320</v>
      </c>
      <c r="L631" t="s">
        <v>131</v>
      </c>
      <c r="M631" t="s">
        <v>2440</v>
      </c>
      <c r="N631" t="s">
        <v>43</v>
      </c>
      <c r="O631" t="s">
        <v>70</v>
      </c>
      <c r="P631" t="s">
        <v>2441</v>
      </c>
      <c r="Q631" s="2">
        <v>11.34</v>
      </c>
      <c r="R631">
        <v>1</v>
      </c>
      <c r="S631">
        <v>0</v>
      </c>
      <c r="T631">
        <v>5.5566000000000004</v>
      </c>
    </row>
    <row r="632" spans="1:20" x14ac:dyDescent="0.3">
      <c r="A632" t="s">
        <v>3040</v>
      </c>
      <c r="B632" s="1">
        <v>43023</v>
      </c>
      <c r="C632" s="1">
        <v>43026</v>
      </c>
      <c r="D632" t="s">
        <v>21</v>
      </c>
      <c r="E632" t="s">
        <v>3041</v>
      </c>
      <c r="F632" t="s">
        <v>3042</v>
      </c>
      <c r="G632" t="s">
        <v>84</v>
      </c>
      <c r="H632" t="s">
        <v>25</v>
      </c>
      <c r="I632" t="s">
        <v>112</v>
      </c>
      <c r="J632" t="s">
        <v>39</v>
      </c>
      <c r="K632" t="s">
        <v>849</v>
      </c>
      <c r="L632" t="s">
        <v>41</v>
      </c>
      <c r="M632" t="s">
        <v>3043</v>
      </c>
      <c r="N632" t="s">
        <v>43</v>
      </c>
      <c r="O632" t="s">
        <v>115</v>
      </c>
      <c r="P632" t="s">
        <v>3044</v>
      </c>
      <c r="Q632" s="2">
        <v>87.92</v>
      </c>
      <c r="R632">
        <v>4</v>
      </c>
      <c r="S632">
        <v>0</v>
      </c>
      <c r="T632">
        <v>26.376000000000001</v>
      </c>
    </row>
    <row r="633" spans="1:20" x14ac:dyDescent="0.3">
      <c r="A633" t="s">
        <v>3045</v>
      </c>
      <c r="B633" s="1">
        <v>42513</v>
      </c>
      <c r="C633" s="1">
        <v>42517</v>
      </c>
      <c r="D633" t="s">
        <v>47</v>
      </c>
      <c r="E633" t="s">
        <v>3046</v>
      </c>
      <c r="F633" t="s">
        <v>3047</v>
      </c>
      <c r="G633" t="s">
        <v>24</v>
      </c>
      <c r="H633" t="s">
        <v>25</v>
      </c>
      <c r="I633" t="s">
        <v>112</v>
      </c>
      <c r="J633" t="s">
        <v>39</v>
      </c>
      <c r="K633" t="s">
        <v>113</v>
      </c>
      <c r="L633" t="s">
        <v>41</v>
      </c>
      <c r="M633" t="s">
        <v>2851</v>
      </c>
      <c r="N633" t="s">
        <v>31</v>
      </c>
      <c r="O633" t="s">
        <v>61</v>
      </c>
      <c r="P633" t="s">
        <v>2852</v>
      </c>
      <c r="Q633" s="2">
        <v>37.049999999999997</v>
      </c>
      <c r="R633">
        <v>3</v>
      </c>
      <c r="S633">
        <v>0</v>
      </c>
      <c r="T633">
        <v>16.302</v>
      </c>
    </row>
    <row r="634" spans="1:20" x14ac:dyDescent="0.3">
      <c r="A634" t="s">
        <v>3048</v>
      </c>
      <c r="B634" s="1">
        <v>42888</v>
      </c>
      <c r="C634" s="1">
        <v>42892</v>
      </c>
      <c r="D634" t="s">
        <v>47</v>
      </c>
      <c r="E634" t="s">
        <v>3049</v>
      </c>
      <c r="F634" t="s">
        <v>3050</v>
      </c>
      <c r="G634" t="s">
        <v>84</v>
      </c>
      <c r="H634" t="s">
        <v>25</v>
      </c>
      <c r="I634" t="s">
        <v>2159</v>
      </c>
      <c r="J634" t="s">
        <v>427</v>
      </c>
      <c r="K634" t="s">
        <v>2160</v>
      </c>
      <c r="L634" t="s">
        <v>131</v>
      </c>
      <c r="M634" t="s">
        <v>3051</v>
      </c>
      <c r="N634" t="s">
        <v>165</v>
      </c>
      <c r="O634" t="s">
        <v>166</v>
      </c>
      <c r="P634" t="s">
        <v>3052</v>
      </c>
      <c r="Q634" s="2">
        <v>2.97</v>
      </c>
      <c r="R634">
        <v>1</v>
      </c>
      <c r="S634">
        <v>0</v>
      </c>
      <c r="T634">
        <v>-0.64349999999999996</v>
      </c>
    </row>
    <row r="635" spans="1:20" x14ac:dyDescent="0.3">
      <c r="A635" t="s">
        <v>3053</v>
      </c>
      <c r="B635" s="1">
        <v>41686</v>
      </c>
      <c r="C635" s="1">
        <v>41691</v>
      </c>
      <c r="D635" t="s">
        <v>47</v>
      </c>
      <c r="E635" t="s">
        <v>3054</v>
      </c>
      <c r="F635" t="s">
        <v>3055</v>
      </c>
      <c r="G635" t="s">
        <v>24</v>
      </c>
      <c r="H635" t="s">
        <v>25</v>
      </c>
      <c r="I635" t="s">
        <v>693</v>
      </c>
      <c r="J635" t="s">
        <v>86</v>
      </c>
      <c r="K635" t="s">
        <v>694</v>
      </c>
      <c r="L635" t="s">
        <v>88</v>
      </c>
      <c r="M635" t="s">
        <v>2433</v>
      </c>
      <c r="N635" t="s">
        <v>43</v>
      </c>
      <c r="O635" t="s">
        <v>79</v>
      </c>
      <c r="P635" t="s">
        <v>2434</v>
      </c>
      <c r="Q635" s="2">
        <v>1.08</v>
      </c>
      <c r="R635">
        <v>3</v>
      </c>
      <c r="S635">
        <v>0</v>
      </c>
      <c r="T635">
        <v>-1.728</v>
      </c>
    </row>
    <row r="636" spans="1:20" x14ac:dyDescent="0.3">
      <c r="A636" t="s">
        <v>3056</v>
      </c>
      <c r="B636" s="1">
        <v>41765</v>
      </c>
      <c r="C636" s="1">
        <v>41769</v>
      </c>
      <c r="D636" t="s">
        <v>47</v>
      </c>
      <c r="E636" t="s">
        <v>82</v>
      </c>
      <c r="F636" t="s">
        <v>83</v>
      </c>
      <c r="G636" t="s">
        <v>84</v>
      </c>
      <c r="H636" t="s">
        <v>25</v>
      </c>
      <c r="I636" t="s">
        <v>85</v>
      </c>
      <c r="J636" t="s">
        <v>86</v>
      </c>
      <c r="K636" t="s">
        <v>87</v>
      </c>
      <c r="L636" t="s">
        <v>88</v>
      </c>
      <c r="M636" t="s">
        <v>3057</v>
      </c>
      <c r="N636" t="s">
        <v>43</v>
      </c>
      <c r="O636" t="s">
        <v>79</v>
      </c>
      <c r="P636" t="s">
        <v>3058</v>
      </c>
      <c r="Q636" s="2">
        <v>140.73599999999999</v>
      </c>
      <c r="R636">
        <v>8</v>
      </c>
      <c r="S636">
        <v>0</v>
      </c>
      <c r="T636">
        <v>52.776000000000003</v>
      </c>
    </row>
    <row r="637" spans="1:20" x14ac:dyDescent="0.3">
      <c r="A637" t="s">
        <v>3059</v>
      </c>
      <c r="B637" s="1">
        <v>42506</v>
      </c>
      <c r="C637" s="1">
        <v>42513</v>
      </c>
      <c r="D637" t="s">
        <v>47</v>
      </c>
      <c r="E637" t="s">
        <v>3060</v>
      </c>
      <c r="F637" t="s">
        <v>3061</v>
      </c>
      <c r="G637" t="s">
        <v>24</v>
      </c>
      <c r="H637" t="s">
        <v>25</v>
      </c>
      <c r="I637" t="s">
        <v>3062</v>
      </c>
      <c r="J637" t="s">
        <v>627</v>
      </c>
      <c r="K637" t="s">
        <v>3063</v>
      </c>
      <c r="L637" t="s">
        <v>131</v>
      </c>
      <c r="M637" t="s">
        <v>3064</v>
      </c>
      <c r="N637" t="s">
        <v>43</v>
      </c>
      <c r="O637" t="s">
        <v>99</v>
      </c>
      <c r="P637" t="s">
        <v>3065</v>
      </c>
      <c r="Q637" s="2">
        <v>552.55999999999995</v>
      </c>
      <c r="R637">
        <v>4</v>
      </c>
      <c r="S637">
        <v>0</v>
      </c>
      <c r="T637">
        <v>0</v>
      </c>
    </row>
    <row r="638" spans="1:20" x14ac:dyDescent="0.3">
      <c r="A638" t="s">
        <v>3066</v>
      </c>
      <c r="B638" s="1">
        <v>42827</v>
      </c>
      <c r="C638" s="1">
        <v>42832</v>
      </c>
      <c r="D638" t="s">
        <v>47</v>
      </c>
      <c r="E638" t="s">
        <v>3067</v>
      </c>
      <c r="F638" t="s">
        <v>3068</v>
      </c>
      <c r="G638" t="s">
        <v>24</v>
      </c>
      <c r="H638" t="s">
        <v>25</v>
      </c>
      <c r="I638" t="s">
        <v>38</v>
      </c>
      <c r="J638" t="s">
        <v>39</v>
      </c>
      <c r="K638" t="s">
        <v>1554</v>
      </c>
      <c r="L638" t="s">
        <v>41</v>
      </c>
      <c r="M638" t="s">
        <v>3069</v>
      </c>
      <c r="N638" t="s">
        <v>31</v>
      </c>
      <c r="O638" t="s">
        <v>61</v>
      </c>
      <c r="P638" t="s">
        <v>3070</v>
      </c>
      <c r="Q638" s="2">
        <v>25.11</v>
      </c>
      <c r="R638">
        <v>3</v>
      </c>
      <c r="S638">
        <v>0</v>
      </c>
      <c r="T638">
        <v>6.5286</v>
      </c>
    </row>
    <row r="639" spans="1:20" x14ac:dyDescent="0.3">
      <c r="A639" t="s">
        <v>3071</v>
      </c>
      <c r="B639" s="1">
        <v>42825</v>
      </c>
      <c r="C639" s="1">
        <v>42827</v>
      </c>
      <c r="D639" t="s">
        <v>21</v>
      </c>
      <c r="E639" t="s">
        <v>3072</v>
      </c>
      <c r="F639" t="s">
        <v>3073</v>
      </c>
      <c r="G639" t="s">
        <v>24</v>
      </c>
      <c r="H639" t="s">
        <v>25</v>
      </c>
      <c r="I639" t="s">
        <v>231</v>
      </c>
      <c r="J639" t="s">
        <v>232</v>
      </c>
      <c r="K639" t="s">
        <v>1653</v>
      </c>
      <c r="L639" t="s">
        <v>131</v>
      </c>
      <c r="M639" t="s">
        <v>3074</v>
      </c>
      <c r="N639" t="s">
        <v>31</v>
      </c>
      <c r="O639" t="s">
        <v>61</v>
      </c>
      <c r="P639" t="s">
        <v>3075</v>
      </c>
      <c r="Q639" s="2">
        <v>29.78</v>
      </c>
      <c r="R639">
        <v>2</v>
      </c>
      <c r="S639">
        <v>0</v>
      </c>
      <c r="T639">
        <v>8.0405999999999995</v>
      </c>
    </row>
    <row r="640" spans="1:20" x14ac:dyDescent="0.3">
      <c r="A640" t="s">
        <v>3076</v>
      </c>
      <c r="B640" s="1">
        <v>42737</v>
      </c>
      <c r="C640" s="1">
        <v>42739</v>
      </c>
      <c r="D640" t="s">
        <v>159</v>
      </c>
      <c r="E640" t="s">
        <v>3077</v>
      </c>
      <c r="F640" t="s">
        <v>3078</v>
      </c>
      <c r="G640" t="s">
        <v>37</v>
      </c>
      <c r="H640" t="s">
        <v>25</v>
      </c>
      <c r="I640" t="s">
        <v>1241</v>
      </c>
      <c r="J640" t="s">
        <v>67</v>
      </c>
      <c r="K640" t="s">
        <v>3079</v>
      </c>
      <c r="L640" t="s">
        <v>29</v>
      </c>
      <c r="M640" t="s">
        <v>3080</v>
      </c>
      <c r="N640" t="s">
        <v>165</v>
      </c>
      <c r="O640" t="s">
        <v>815</v>
      </c>
      <c r="P640" t="s">
        <v>3081</v>
      </c>
      <c r="Q640" s="2">
        <v>695.7</v>
      </c>
      <c r="R640">
        <v>2</v>
      </c>
      <c r="S640">
        <v>0</v>
      </c>
      <c r="T640">
        <v>-27.827999999999999</v>
      </c>
    </row>
    <row r="641" spans="1:20" x14ac:dyDescent="0.3">
      <c r="A641" t="s">
        <v>3082</v>
      </c>
      <c r="B641" s="1">
        <v>42152</v>
      </c>
      <c r="C641" s="1">
        <v>42156</v>
      </c>
      <c r="D641" t="s">
        <v>47</v>
      </c>
      <c r="E641" t="s">
        <v>346</v>
      </c>
      <c r="F641" t="s">
        <v>347</v>
      </c>
      <c r="G641" t="s">
        <v>24</v>
      </c>
      <c r="H641" t="s">
        <v>25</v>
      </c>
      <c r="I641" t="s">
        <v>348</v>
      </c>
      <c r="J641" t="s">
        <v>199</v>
      </c>
      <c r="K641" t="s">
        <v>349</v>
      </c>
      <c r="L641" t="s">
        <v>88</v>
      </c>
      <c r="M641" t="s">
        <v>3083</v>
      </c>
      <c r="N641" t="s">
        <v>43</v>
      </c>
      <c r="O641" t="s">
        <v>115</v>
      </c>
      <c r="P641" t="s">
        <v>3084</v>
      </c>
      <c r="Q641" s="2">
        <v>47.82</v>
      </c>
      <c r="R641">
        <v>3</v>
      </c>
      <c r="S641">
        <v>0</v>
      </c>
      <c r="T641">
        <v>14.346</v>
      </c>
    </row>
    <row r="642" spans="1:20" x14ac:dyDescent="0.3">
      <c r="A642" t="s">
        <v>3085</v>
      </c>
      <c r="B642" s="1">
        <v>41715</v>
      </c>
      <c r="C642" s="1">
        <v>41722</v>
      </c>
      <c r="D642" t="s">
        <v>47</v>
      </c>
      <c r="E642" t="s">
        <v>1413</v>
      </c>
      <c r="F642" t="s">
        <v>1414</v>
      </c>
      <c r="G642" t="s">
        <v>24</v>
      </c>
      <c r="H642" t="s">
        <v>25</v>
      </c>
      <c r="I642" t="s">
        <v>38</v>
      </c>
      <c r="J642" t="s">
        <v>39</v>
      </c>
      <c r="K642" t="s">
        <v>143</v>
      </c>
      <c r="L642" t="s">
        <v>41</v>
      </c>
      <c r="M642" t="s">
        <v>1868</v>
      </c>
      <c r="N642" t="s">
        <v>43</v>
      </c>
      <c r="O642" t="s">
        <v>90</v>
      </c>
      <c r="P642" t="s">
        <v>1869</v>
      </c>
      <c r="Q642" s="2">
        <v>93.78</v>
      </c>
      <c r="R642">
        <v>2</v>
      </c>
      <c r="S642">
        <v>0</v>
      </c>
      <c r="T642">
        <v>36.574199999999998</v>
      </c>
    </row>
    <row r="643" spans="1:20" x14ac:dyDescent="0.3">
      <c r="A643" t="s">
        <v>3086</v>
      </c>
      <c r="B643" s="1">
        <v>41915</v>
      </c>
      <c r="C643" s="1">
        <v>41920</v>
      </c>
      <c r="D643" t="s">
        <v>21</v>
      </c>
      <c r="E643" t="s">
        <v>3087</v>
      </c>
      <c r="F643" t="s">
        <v>3088</v>
      </c>
      <c r="G643" t="s">
        <v>24</v>
      </c>
      <c r="H643" t="s">
        <v>25</v>
      </c>
      <c r="I643" t="s">
        <v>1942</v>
      </c>
      <c r="J643" t="s">
        <v>179</v>
      </c>
      <c r="K643" t="s">
        <v>1943</v>
      </c>
      <c r="L643" t="s">
        <v>88</v>
      </c>
      <c r="M643" t="s">
        <v>3089</v>
      </c>
      <c r="N643" t="s">
        <v>31</v>
      </c>
      <c r="O643" t="s">
        <v>133</v>
      </c>
      <c r="P643" t="s">
        <v>3090</v>
      </c>
      <c r="Q643" s="2">
        <v>258.279</v>
      </c>
      <c r="R643">
        <v>3</v>
      </c>
      <c r="S643">
        <v>0</v>
      </c>
      <c r="T643">
        <v>-70.104299999999995</v>
      </c>
    </row>
    <row r="644" spans="1:20" x14ac:dyDescent="0.3">
      <c r="A644" t="s">
        <v>3091</v>
      </c>
      <c r="B644" s="1">
        <v>42457</v>
      </c>
      <c r="C644" s="1">
        <v>42460</v>
      </c>
      <c r="D644" t="s">
        <v>159</v>
      </c>
      <c r="E644" t="s">
        <v>3077</v>
      </c>
      <c r="F644" t="s">
        <v>3078</v>
      </c>
      <c r="G644" t="s">
        <v>37</v>
      </c>
      <c r="H644" t="s">
        <v>25</v>
      </c>
      <c r="I644" t="s">
        <v>1241</v>
      </c>
      <c r="J644" t="s">
        <v>67</v>
      </c>
      <c r="K644" t="s">
        <v>3079</v>
      </c>
      <c r="L644" t="s">
        <v>29</v>
      </c>
      <c r="M644" t="s">
        <v>3092</v>
      </c>
      <c r="N644" t="s">
        <v>43</v>
      </c>
      <c r="O644" t="s">
        <v>99</v>
      </c>
      <c r="P644" t="s">
        <v>3093</v>
      </c>
      <c r="Q644" s="2">
        <v>31.4</v>
      </c>
      <c r="R644">
        <v>2</v>
      </c>
      <c r="S644">
        <v>0</v>
      </c>
      <c r="T644">
        <v>7.85</v>
      </c>
    </row>
    <row r="645" spans="1:20" x14ac:dyDescent="0.3">
      <c r="A645" t="s">
        <v>3094</v>
      </c>
      <c r="B645" s="1">
        <v>42859</v>
      </c>
      <c r="C645" s="1">
        <v>42864</v>
      </c>
      <c r="D645" t="s">
        <v>47</v>
      </c>
      <c r="E645" t="s">
        <v>2410</v>
      </c>
      <c r="F645" t="s">
        <v>2411</v>
      </c>
      <c r="G645" t="s">
        <v>37</v>
      </c>
      <c r="H645" t="s">
        <v>25</v>
      </c>
      <c r="I645" t="s">
        <v>112</v>
      </c>
      <c r="J645" t="s">
        <v>39</v>
      </c>
      <c r="K645" t="s">
        <v>849</v>
      </c>
      <c r="L645" t="s">
        <v>41</v>
      </c>
      <c r="M645" t="s">
        <v>3095</v>
      </c>
      <c r="N645" t="s">
        <v>165</v>
      </c>
      <c r="O645" t="s">
        <v>166</v>
      </c>
      <c r="P645" t="s">
        <v>3096</v>
      </c>
      <c r="Q645" s="2">
        <v>183.96</v>
      </c>
      <c r="R645">
        <v>5</v>
      </c>
      <c r="S645">
        <v>0</v>
      </c>
      <c r="T645">
        <v>20.695499999999999</v>
      </c>
    </row>
    <row r="646" spans="1:20" x14ac:dyDescent="0.3">
      <c r="A646" t="s">
        <v>3097</v>
      </c>
      <c r="B646" s="1">
        <v>41825</v>
      </c>
      <c r="C646" s="1">
        <v>41825</v>
      </c>
      <c r="D646" t="s">
        <v>1040</v>
      </c>
      <c r="E646" t="s">
        <v>2910</v>
      </c>
      <c r="F646" t="s">
        <v>2911</v>
      </c>
      <c r="G646" t="s">
        <v>24</v>
      </c>
      <c r="H646" t="s">
        <v>25</v>
      </c>
      <c r="I646" t="s">
        <v>2912</v>
      </c>
      <c r="J646" t="s">
        <v>302</v>
      </c>
      <c r="K646" t="s">
        <v>2913</v>
      </c>
      <c r="L646" t="s">
        <v>29</v>
      </c>
      <c r="M646" t="s">
        <v>1761</v>
      </c>
      <c r="N646" t="s">
        <v>43</v>
      </c>
      <c r="O646" t="s">
        <v>99</v>
      </c>
      <c r="P646" t="s">
        <v>1762</v>
      </c>
      <c r="Q646" s="2">
        <v>220.77600000000001</v>
      </c>
      <c r="R646">
        <v>3</v>
      </c>
      <c r="S646">
        <v>0</v>
      </c>
      <c r="T646">
        <v>-44.155200000000001</v>
      </c>
    </row>
    <row r="647" spans="1:20" x14ac:dyDescent="0.3">
      <c r="A647" t="s">
        <v>3098</v>
      </c>
      <c r="B647" s="1">
        <v>42495</v>
      </c>
      <c r="C647" s="1">
        <v>42497</v>
      </c>
      <c r="D647" t="s">
        <v>159</v>
      </c>
      <c r="E647" t="s">
        <v>3099</v>
      </c>
      <c r="F647" t="s">
        <v>3100</v>
      </c>
      <c r="G647" t="s">
        <v>24</v>
      </c>
      <c r="H647" t="s">
        <v>25</v>
      </c>
      <c r="I647" t="s">
        <v>2152</v>
      </c>
      <c r="J647" t="s">
        <v>27</v>
      </c>
      <c r="K647" t="s">
        <v>2153</v>
      </c>
      <c r="L647" t="s">
        <v>29</v>
      </c>
      <c r="M647" t="s">
        <v>3101</v>
      </c>
      <c r="N647" t="s">
        <v>43</v>
      </c>
      <c r="O647" t="s">
        <v>70</v>
      </c>
      <c r="P647" t="s">
        <v>3102</v>
      </c>
      <c r="Q647" s="2">
        <v>79.14</v>
      </c>
      <c r="R647">
        <v>3</v>
      </c>
      <c r="S647">
        <v>0</v>
      </c>
      <c r="T647">
        <v>36.404400000000003</v>
      </c>
    </row>
    <row r="648" spans="1:20" x14ac:dyDescent="0.3">
      <c r="A648" t="s">
        <v>3103</v>
      </c>
      <c r="B648" s="1">
        <v>42851</v>
      </c>
      <c r="C648" s="1">
        <v>42852</v>
      </c>
      <c r="D648" t="s">
        <v>159</v>
      </c>
      <c r="E648" t="s">
        <v>3104</v>
      </c>
      <c r="F648" t="s">
        <v>3105</v>
      </c>
      <c r="G648" t="s">
        <v>24</v>
      </c>
      <c r="H648" t="s">
        <v>25</v>
      </c>
      <c r="I648" t="s">
        <v>85</v>
      </c>
      <c r="J648" t="s">
        <v>86</v>
      </c>
      <c r="K648" t="s">
        <v>87</v>
      </c>
      <c r="L648" t="s">
        <v>88</v>
      </c>
      <c r="M648" t="s">
        <v>1876</v>
      </c>
      <c r="N648" t="s">
        <v>31</v>
      </c>
      <c r="O648" t="s">
        <v>61</v>
      </c>
      <c r="P648" t="s">
        <v>1877</v>
      </c>
      <c r="Q648" s="2">
        <v>1.988</v>
      </c>
      <c r="R648">
        <v>1</v>
      </c>
      <c r="S648">
        <v>0</v>
      </c>
      <c r="T648">
        <v>-1.4413</v>
      </c>
    </row>
    <row r="649" spans="1:20" x14ac:dyDescent="0.3">
      <c r="A649" t="s">
        <v>3106</v>
      </c>
      <c r="B649" s="1">
        <v>41908</v>
      </c>
      <c r="C649" s="1">
        <v>41913</v>
      </c>
      <c r="D649" t="s">
        <v>21</v>
      </c>
      <c r="E649" t="s">
        <v>3107</v>
      </c>
      <c r="F649" t="s">
        <v>3108</v>
      </c>
      <c r="G649" t="s">
        <v>24</v>
      </c>
      <c r="H649" t="s">
        <v>25</v>
      </c>
      <c r="I649" t="s">
        <v>38</v>
      </c>
      <c r="J649" t="s">
        <v>39</v>
      </c>
      <c r="K649" t="s">
        <v>143</v>
      </c>
      <c r="L649" t="s">
        <v>41</v>
      </c>
      <c r="M649" t="s">
        <v>3109</v>
      </c>
      <c r="N649" t="s">
        <v>31</v>
      </c>
      <c r="O649" t="s">
        <v>133</v>
      </c>
      <c r="P649" t="s">
        <v>3110</v>
      </c>
      <c r="Q649" s="2">
        <v>145.56800000000001</v>
      </c>
      <c r="R649">
        <v>2</v>
      </c>
      <c r="S649">
        <v>0</v>
      </c>
      <c r="T649">
        <v>0</v>
      </c>
    </row>
    <row r="650" spans="1:20" x14ac:dyDescent="0.3">
      <c r="A650" t="s">
        <v>3111</v>
      </c>
      <c r="B650" s="1">
        <v>43027</v>
      </c>
      <c r="C650" s="1">
        <v>43033</v>
      </c>
      <c r="D650" t="s">
        <v>47</v>
      </c>
      <c r="E650" t="s">
        <v>3112</v>
      </c>
      <c r="F650" t="s">
        <v>3113</v>
      </c>
      <c r="G650" t="s">
        <v>37</v>
      </c>
      <c r="H650" t="s">
        <v>25</v>
      </c>
      <c r="I650" t="s">
        <v>128</v>
      </c>
      <c r="J650" t="s">
        <v>129</v>
      </c>
      <c r="K650" t="s">
        <v>673</v>
      </c>
      <c r="L650" t="s">
        <v>131</v>
      </c>
      <c r="M650" t="s">
        <v>2126</v>
      </c>
      <c r="N650" t="s">
        <v>43</v>
      </c>
      <c r="O650" t="s">
        <v>115</v>
      </c>
      <c r="P650" t="s">
        <v>2127</v>
      </c>
      <c r="Q650" s="2">
        <v>123.256</v>
      </c>
      <c r="R650">
        <v>7</v>
      </c>
      <c r="S650">
        <v>0</v>
      </c>
      <c r="T650">
        <v>9.2441999999999993</v>
      </c>
    </row>
    <row r="651" spans="1:20" x14ac:dyDescent="0.3">
      <c r="A651" t="s">
        <v>3114</v>
      </c>
      <c r="B651" s="1">
        <v>43049</v>
      </c>
      <c r="C651" s="1">
        <v>43050</v>
      </c>
      <c r="D651" t="s">
        <v>159</v>
      </c>
      <c r="E651" t="s">
        <v>3115</v>
      </c>
      <c r="F651" t="s">
        <v>3116</v>
      </c>
      <c r="G651" t="s">
        <v>37</v>
      </c>
      <c r="H651" t="s">
        <v>25</v>
      </c>
      <c r="I651" t="s">
        <v>1057</v>
      </c>
      <c r="J651" t="s">
        <v>261</v>
      </c>
      <c r="K651" t="s">
        <v>1058</v>
      </c>
      <c r="L651" t="s">
        <v>41</v>
      </c>
      <c r="M651" t="s">
        <v>2005</v>
      </c>
      <c r="N651" t="s">
        <v>43</v>
      </c>
      <c r="O651" t="s">
        <v>79</v>
      </c>
      <c r="P651" t="s">
        <v>2006</v>
      </c>
      <c r="Q651" s="2">
        <v>38.387999999999998</v>
      </c>
      <c r="R651">
        <v>14</v>
      </c>
      <c r="S651">
        <v>0</v>
      </c>
      <c r="T651">
        <v>-25.591999999999999</v>
      </c>
    </row>
    <row r="652" spans="1:20" x14ac:dyDescent="0.3">
      <c r="A652" t="s">
        <v>3117</v>
      </c>
      <c r="B652" s="1">
        <v>42924</v>
      </c>
      <c r="C652" s="1">
        <v>42927</v>
      </c>
      <c r="D652" t="s">
        <v>159</v>
      </c>
      <c r="E652" t="s">
        <v>3118</v>
      </c>
      <c r="F652" t="s">
        <v>3119</v>
      </c>
      <c r="G652" t="s">
        <v>84</v>
      </c>
      <c r="H652" t="s">
        <v>25</v>
      </c>
      <c r="I652" t="s">
        <v>3120</v>
      </c>
      <c r="J652" t="s">
        <v>39</v>
      </c>
      <c r="K652" t="s">
        <v>3121</v>
      </c>
      <c r="L652" t="s">
        <v>41</v>
      </c>
      <c r="M652" t="s">
        <v>936</v>
      </c>
      <c r="N652" t="s">
        <v>31</v>
      </c>
      <c r="O652" t="s">
        <v>61</v>
      </c>
      <c r="P652" t="s">
        <v>937</v>
      </c>
      <c r="Q652" s="2">
        <v>145.9</v>
      </c>
      <c r="R652">
        <v>5</v>
      </c>
      <c r="S652">
        <v>0</v>
      </c>
      <c r="T652">
        <v>62.737000000000002</v>
      </c>
    </row>
    <row r="653" spans="1:20" x14ac:dyDescent="0.3">
      <c r="A653" t="s">
        <v>3122</v>
      </c>
      <c r="B653" s="1">
        <v>42362</v>
      </c>
      <c r="C653" s="1">
        <v>42366</v>
      </c>
      <c r="D653" t="s">
        <v>47</v>
      </c>
      <c r="E653" t="s">
        <v>3060</v>
      </c>
      <c r="F653" t="s">
        <v>3061</v>
      </c>
      <c r="G653" t="s">
        <v>24</v>
      </c>
      <c r="H653" t="s">
        <v>25</v>
      </c>
      <c r="I653" t="s">
        <v>3062</v>
      </c>
      <c r="J653" t="s">
        <v>627</v>
      </c>
      <c r="K653" t="s">
        <v>3063</v>
      </c>
      <c r="L653" t="s">
        <v>131</v>
      </c>
      <c r="M653" t="s">
        <v>646</v>
      </c>
      <c r="N653" t="s">
        <v>31</v>
      </c>
      <c r="O653" t="s">
        <v>32</v>
      </c>
      <c r="P653" t="s">
        <v>647</v>
      </c>
      <c r="Q653" s="2">
        <v>590.05799999999999</v>
      </c>
      <c r="R653">
        <v>7</v>
      </c>
      <c r="S653">
        <v>0</v>
      </c>
      <c r="T653">
        <v>-786.74400000000003</v>
      </c>
    </row>
    <row r="654" spans="1:20" x14ac:dyDescent="0.3">
      <c r="A654" t="s">
        <v>3123</v>
      </c>
      <c r="B654" s="1">
        <v>42801</v>
      </c>
      <c r="C654" s="1">
        <v>42806</v>
      </c>
      <c r="D654" t="s">
        <v>47</v>
      </c>
      <c r="E654" t="s">
        <v>3124</v>
      </c>
      <c r="F654" t="s">
        <v>3125</v>
      </c>
      <c r="G654" t="s">
        <v>84</v>
      </c>
      <c r="H654" t="s">
        <v>25</v>
      </c>
      <c r="I654" t="s">
        <v>2666</v>
      </c>
      <c r="J654" t="s">
        <v>2265</v>
      </c>
      <c r="K654" t="s">
        <v>2667</v>
      </c>
      <c r="L654" t="s">
        <v>131</v>
      </c>
      <c r="M654" t="s">
        <v>3126</v>
      </c>
      <c r="N654" t="s">
        <v>165</v>
      </c>
      <c r="O654" t="s">
        <v>202</v>
      </c>
      <c r="P654" t="s">
        <v>3127</v>
      </c>
      <c r="Q654" s="2">
        <v>49.08</v>
      </c>
      <c r="R654">
        <v>3</v>
      </c>
      <c r="S654">
        <v>0</v>
      </c>
      <c r="T654">
        <v>4.9080000000000004</v>
      </c>
    </row>
    <row r="655" spans="1:20" x14ac:dyDescent="0.3">
      <c r="A655" t="s">
        <v>3128</v>
      </c>
      <c r="B655" s="1">
        <v>41730</v>
      </c>
      <c r="C655" s="1">
        <v>41735</v>
      </c>
      <c r="D655" t="s">
        <v>21</v>
      </c>
      <c r="E655" t="s">
        <v>245</v>
      </c>
      <c r="F655" t="s">
        <v>246</v>
      </c>
      <c r="G655" t="s">
        <v>24</v>
      </c>
      <c r="H655" t="s">
        <v>25</v>
      </c>
      <c r="I655" t="s">
        <v>38</v>
      </c>
      <c r="J655" t="s">
        <v>39</v>
      </c>
      <c r="K655" t="s">
        <v>247</v>
      </c>
      <c r="L655" t="s">
        <v>41</v>
      </c>
      <c r="M655" t="s">
        <v>3129</v>
      </c>
      <c r="N655" t="s">
        <v>43</v>
      </c>
      <c r="O655" t="s">
        <v>44</v>
      </c>
      <c r="P655" t="s">
        <v>3130</v>
      </c>
      <c r="Q655" s="2">
        <v>29.6</v>
      </c>
      <c r="R655">
        <v>2</v>
      </c>
      <c r="S655">
        <v>0</v>
      </c>
      <c r="T655">
        <v>14.8</v>
      </c>
    </row>
    <row r="656" spans="1:20" x14ac:dyDescent="0.3">
      <c r="A656" t="s">
        <v>3131</v>
      </c>
      <c r="B656" s="1">
        <v>42261</v>
      </c>
      <c r="C656" s="1">
        <v>42266</v>
      </c>
      <c r="D656" t="s">
        <v>47</v>
      </c>
      <c r="E656" t="s">
        <v>1657</v>
      </c>
      <c r="F656" t="s">
        <v>1658</v>
      </c>
      <c r="G656" t="s">
        <v>24</v>
      </c>
      <c r="H656" t="s">
        <v>25</v>
      </c>
      <c r="I656" t="s">
        <v>253</v>
      </c>
      <c r="J656" t="s">
        <v>179</v>
      </c>
      <c r="K656" t="s">
        <v>254</v>
      </c>
      <c r="L656" t="s">
        <v>88</v>
      </c>
      <c r="M656" t="s">
        <v>3132</v>
      </c>
      <c r="N656" t="s">
        <v>31</v>
      </c>
      <c r="O656" t="s">
        <v>54</v>
      </c>
      <c r="P656" t="s">
        <v>3133</v>
      </c>
      <c r="Q656" s="2">
        <v>912.75</v>
      </c>
      <c r="R656">
        <v>5</v>
      </c>
      <c r="S656">
        <v>0</v>
      </c>
      <c r="T656">
        <v>118.6575</v>
      </c>
    </row>
    <row r="657" spans="1:20" x14ac:dyDescent="0.3">
      <c r="A657" t="s">
        <v>3134</v>
      </c>
      <c r="B657" s="1">
        <v>41855</v>
      </c>
      <c r="C657" s="1">
        <v>41860</v>
      </c>
      <c r="D657" t="s">
        <v>21</v>
      </c>
      <c r="E657" t="s">
        <v>747</v>
      </c>
      <c r="F657" t="s">
        <v>748</v>
      </c>
      <c r="G657" t="s">
        <v>24</v>
      </c>
      <c r="H657" t="s">
        <v>25</v>
      </c>
      <c r="I657" t="s">
        <v>749</v>
      </c>
      <c r="J657" t="s">
        <v>286</v>
      </c>
      <c r="K657" t="s">
        <v>750</v>
      </c>
      <c r="L657" t="s">
        <v>29</v>
      </c>
      <c r="M657" t="s">
        <v>3135</v>
      </c>
      <c r="N657" t="s">
        <v>43</v>
      </c>
      <c r="O657" t="s">
        <v>90</v>
      </c>
      <c r="P657" t="s">
        <v>3136</v>
      </c>
      <c r="Q657" s="2">
        <v>1089.75</v>
      </c>
      <c r="R657">
        <v>3</v>
      </c>
      <c r="S657">
        <v>0</v>
      </c>
      <c r="T657">
        <v>305.13</v>
      </c>
    </row>
    <row r="658" spans="1:20" x14ac:dyDescent="0.3">
      <c r="A658" t="s">
        <v>3137</v>
      </c>
      <c r="B658" s="1">
        <v>42616</v>
      </c>
      <c r="C658" s="1">
        <v>42622</v>
      </c>
      <c r="D658" t="s">
        <v>47</v>
      </c>
      <c r="E658" t="s">
        <v>3138</v>
      </c>
      <c r="F658" t="s">
        <v>3139</v>
      </c>
      <c r="G658" t="s">
        <v>84</v>
      </c>
      <c r="H658" t="s">
        <v>25</v>
      </c>
      <c r="I658" t="s">
        <v>390</v>
      </c>
      <c r="J658" t="s">
        <v>179</v>
      </c>
      <c r="K658" t="s">
        <v>1754</v>
      </c>
      <c r="L658" t="s">
        <v>88</v>
      </c>
      <c r="M658" t="s">
        <v>1836</v>
      </c>
      <c r="N658" t="s">
        <v>31</v>
      </c>
      <c r="O658" t="s">
        <v>61</v>
      </c>
      <c r="P658" t="s">
        <v>1837</v>
      </c>
      <c r="Q658" s="2">
        <v>83.951999999999998</v>
      </c>
      <c r="R658">
        <v>3</v>
      </c>
      <c r="S658">
        <v>0</v>
      </c>
      <c r="T658">
        <v>-90.248400000000004</v>
      </c>
    </row>
    <row r="659" spans="1:20" x14ac:dyDescent="0.3">
      <c r="A659" t="s">
        <v>3140</v>
      </c>
      <c r="B659" s="1">
        <v>42405</v>
      </c>
      <c r="C659" s="1">
        <v>42405</v>
      </c>
      <c r="D659" t="s">
        <v>1040</v>
      </c>
      <c r="E659" t="s">
        <v>3141</v>
      </c>
      <c r="F659" t="s">
        <v>3142</v>
      </c>
      <c r="G659" t="s">
        <v>84</v>
      </c>
      <c r="H659" t="s">
        <v>25</v>
      </c>
      <c r="I659" t="s">
        <v>3143</v>
      </c>
      <c r="J659" t="s">
        <v>1027</v>
      </c>
      <c r="K659" t="s">
        <v>3144</v>
      </c>
      <c r="L659" t="s">
        <v>29</v>
      </c>
      <c r="M659" t="s">
        <v>3145</v>
      </c>
      <c r="N659" t="s">
        <v>43</v>
      </c>
      <c r="O659" t="s">
        <v>99</v>
      </c>
      <c r="P659" t="s">
        <v>3146</v>
      </c>
      <c r="Q659" s="2">
        <v>80.98</v>
      </c>
      <c r="R659">
        <v>1</v>
      </c>
      <c r="S659">
        <v>0</v>
      </c>
      <c r="T659">
        <v>1.6195999999999999</v>
      </c>
    </row>
    <row r="660" spans="1:20" x14ac:dyDescent="0.3">
      <c r="A660" t="s">
        <v>3147</v>
      </c>
      <c r="B660" s="1">
        <v>42919</v>
      </c>
      <c r="C660" s="1">
        <v>42920</v>
      </c>
      <c r="D660" t="s">
        <v>159</v>
      </c>
      <c r="E660" t="s">
        <v>3148</v>
      </c>
      <c r="F660" t="s">
        <v>3149</v>
      </c>
      <c r="G660" t="s">
        <v>37</v>
      </c>
      <c r="H660" t="s">
        <v>25</v>
      </c>
      <c r="I660" t="s">
        <v>1803</v>
      </c>
      <c r="J660" t="s">
        <v>67</v>
      </c>
      <c r="K660" t="s">
        <v>1804</v>
      </c>
      <c r="L660" t="s">
        <v>29</v>
      </c>
      <c r="M660" t="s">
        <v>3150</v>
      </c>
      <c r="N660" t="s">
        <v>43</v>
      </c>
      <c r="O660" t="s">
        <v>115</v>
      </c>
      <c r="P660" t="s">
        <v>3151</v>
      </c>
      <c r="Q660" s="2">
        <v>9.5519999999999996</v>
      </c>
      <c r="R660">
        <v>3</v>
      </c>
      <c r="S660">
        <v>0</v>
      </c>
      <c r="T660">
        <v>1.5522</v>
      </c>
    </row>
    <row r="661" spans="1:20" x14ac:dyDescent="0.3">
      <c r="A661" t="s">
        <v>3152</v>
      </c>
      <c r="B661" s="1">
        <v>43017</v>
      </c>
      <c r="C661" s="1">
        <v>43022</v>
      </c>
      <c r="D661" t="s">
        <v>47</v>
      </c>
      <c r="E661" t="s">
        <v>2164</v>
      </c>
      <c r="F661" t="s">
        <v>2165</v>
      </c>
      <c r="G661" t="s">
        <v>37</v>
      </c>
      <c r="H661" t="s">
        <v>25</v>
      </c>
      <c r="I661" t="s">
        <v>2166</v>
      </c>
      <c r="J661" t="s">
        <v>666</v>
      </c>
      <c r="K661" t="s">
        <v>2167</v>
      </c>
      <c r="L661" t="s">
        <v>131</v>
      </c>
      <c r="M661" t="s">
        <v>3153</v>
      </c>
      <c r="N661" t="s">
        <v>31</v>
      </c>
      <c r="O661" t="s">
        <v>54</v>
      </c>
      <c r="P661" t="s">
        <v>3154</v>
      </c>
      <c r="Q661" s="2">
        <v>652.45000000000005</v>
      </c>
      <c r="R661">
        <v>5</v>
      </c>
      <c r="S661">
        <v>0</v>
      </c>
      <c r="T661">
        <v>-430.61700000000002</v>
      </c>
    </row>
    <row r="662" spans="1:20" x14ac:dyDescent="0.3">
      <c r="A662" t="s">
        <v>3155</v>
      </c>
      <c r="B662" s="1">
        <v>42698</v>
      </c>
      <c r="C662" s="1">
        <v>42700</v>
      </c>
      <c r="D662" t="s">
        <v>159</v>
      </c>
      <c r="E662" t="s">
        <v>2728</v>
      </c>
      <c r="F662" t="s">
        <v>2729</v>
      </c>
      <c r="G662" t="s">
        <v>24</v>
      </c>
      <c r="H662" t="s">
        <v>25</v>
      </c>
      <c r="I662" t="s">
        <v>2730</v>
      </c>
      <c r="J662" t="s">
        <v>208</v>
      </c>
      <c r="K662" t="s">
        <v>2731</v>
      </c>
      <c r="L662" t="s">
        <v>88</v>
      </c>
      <c r="M662" t="s">
        <v>3156</v>
      </c>
      <c r="N662" t="s">
        <v>43</v>
      </c>
      <c r="O662" t="s">
        <v>79</v>
      </c>
      <c r="P662" t="s">
        <v>3157</v>
      </c>
      <c r="Q662" s="2">
        <v>17.216000000000001</v>
      </c>
      <c r="R662">
        <v>4</v>
      </c>
      <c r="S662">
        <v>0</v>
      </c>
      <c r="T662">
        <v>6.0255999999999998</v>
      </c>
    </row>
    <row r="663" spans="1:20" x14ac:dyDescent="0.3">
      <c r="A663" t="s">
        <v>3158</v>
      </c>
      <c r="B663" s="1">
        <v>42675</v>
      </c>
      <c r="C663" s="1">
        <v>42679</v>
      </c>
      <c r="D663" t="s">
        <v>47</v>
      </c>
      <c r="E663" t="s">
        <v>3159</v>
      </c>
      <c r="F663" t="s">
        <v>3160</v>
      </c>
      <c r="G663" t="s">
        <v>84</v>
      </c>
      <c r="H663" t="s">
        <v>25</v>
      </c>
      <c r="I663" t="s">
        <v>1598</v>
      </c>
      <c r="J663" t="s">
        <v>269</v>
      </c>
      <c r="K663" t="s">
        <v>3161</v>
      </c>
      <c r="L663" t="s">
        <v>29</v>
      </c>
      <c r="M663" t="s">
        <v>3162</v>
      </c>
      <c r="N663" t="s">
        <v>165</v>
      </c>
      <c r="O663" t="s">
        <v>166</v>
      </c>
      <c r="P663" t="s">
        <v>3163</v>
      </c>
      <c r="Q663" s="2">
        <v>21.8</v>
      </c>
      <c r="R663">
        <v>2</v>
      </c>
      <c r="S663">
        <v>0</v>
      </c>
      <c r="T663">
        <v>6.1040000000000001</v>
      </c>
    </row>
    <row r="664" spans="1:20" x14ac:dyDescent="0.3">
      <c r="A664" t="s">
        <v>3164</v>
      </c>
      <c r="B664" s="1">
        <v>42479</v>
      </c>
      <c r="C664" s="1">
        <v>42485</v>
      </c>
      <c r="D664" t="s">
        <v>47</v>
      </c>
      <c r="E664" t="s">
        <v>336</v>
      </c>
      <c r="F664" t="s">
        <v>337</v>
      </c>
      <c r="G664" t="s">
        <v>84</v>
      </c>
      <c r="H664" t="s">
        <v>25</v>
      </c>
      <c r="I664" t="s">
        <v>154</v>
      </c>
      <c r="J664" t="s">
        <v>86</v>
      </c>
      <c r="K664" t="s">
        <v>155</v>
      </c>
      <c r="L664" t="s">
        <v>88</v>
      </c>
      <c r="M664" t="s">
        <v>3165</v>
      </c>
      <c r="N664" t="s">
        <v>31</v>
      </c>
      <c r="O664" t="s">
        <v>54</v>
      </c>
      <c r="P664" t="s">
        <v>3166</v>
      </c>
      <c r="Q664" s="2">
        <v>205.17599999999999</v>
      </c>
      <c r="R664">
        <v>2</v>
      </c>
      <c r="S664">
        <v>0</v>
      </c>
      <c r="T664">
        <v>-58.133200000000002</v>
      </c>
    </row>
    <row r="665" spans="1:20" x14ac:dyDescent="0.3">
      <c r="A665" t="s">
        <v>3167</v>
      </c>
      <c r="B665" s="1">
        <v>41735</v>
      </c>
      <c r="C665" s="1">
        <v>41737</v>
      </c>
      <c r="D665" t="s">
        <v>159</v>
      </c>
      <c r="E665" t="s">
        <v>1217</v>
      </c>
      <c r="F665" t="s">
        <v>1218</v>
      </c>
      <c r="G665" t="s">
        <v>84</v>
      </c>
      <c r="H665" t="s">
        <v>25</v>
      </c>
      <c r="I665" t="s">
        <v>1219</v>
      </c>
      <c r="J665" t="s">
        <v>232</v>
      </c>
      <c r="K665" t="s">
        <v>1220</v>
      </c>
      <c r="L665" t="s">
        <v>131</v>
      </c>
      <c r="M665" t="s">
        <v>1583</v>
      </c>
      <c r="N665" t="s">
        <v>43</v>
      </c>
      <c r="O665" t="s">
        <v>1145</v>
      </c>
      <c r="P665" t="s">
        <v>1584</v>
      </c>
      <c r="Q665" s="2">
        <v>10.304</v>
      </c>
      <c r="R665">
        <v>1</v>
      </c>
      <c r="S665">
        <v>0</v>
      </c>
      <c r="T665">
        <v>-2.1896</v>
      </c>
    </row>
    <row r="666" spans="1:20" x14ac:dyDescent="0.3">
      <c r="A666" t="s">
        <v>3168</v>
      </c>
      <c r="B666" s="1">
        <v>42615</v>
      </c>
      <c r="C666" s="1">
        <v>42619</v>
      </c>
      <c r="D666" t="s">
        <v>47</v>
      </c>
      <c r="E666" t="s">
        <v>266</v>
      </c>
      <c r="F666" t="s">
        <v>267</v>
      </c>
      <c r="G666" t="s">
        <v>24</v>
      </c>
      <c r="H666" t="s">
        <v>25</v>
      </c>
      <c r="I666" t="s">
        <v>268</v>
      </c>
      <c r="J666" t="s">
        <v>269</v>
      </c>
      <c r="K666" t="s">
        <v>270</v>
      </c>
      <c r="L666" t="s">
        <v>29</v>
      </c>
      <c r="M666" t="s">
        <v>3169</v>
      </c>
      <c r="N666" t="s">
        <v>43</v>
      </c>
      <c r="O666" t="s">
        <v>115</v>
      </c>
      <c r="P666" t="s">
        <v>3170</v>
      </c>
      <c r="Q666" s="2">
        <v>75.48</v>
      </c>
      <c r="R666">
        <v>2</v>
      </c>
      <c r="S666">
        <v>0</v>
      </c>
      <c r="T666">
        <v>19.6248</v>
      </c>
    </row>
    <row r="667" spans="1:20" x14ac:dyDescent="0.3">
      <c r="A667" t="s">
        <v>3171</v>
      </c>
      <c r="B667" s="1">
        <v>42638</v>
      </c>
      <c r="C667" s="1">
        <v>42643</v>
      </c>
      <c r="D667" t="s">
        <v>47</v>
      </c>
      <c r="E667" t="s">
        <v>3172</v>
      </c>
      <c r="F667" t="s">
        <v>3173</v>
      </c>
      <c r="G667" t="s">
        <v>24</v>
      </c>
      <c r="H667" t="s">
        <v>25</v>
      </c>
      <c r="I667" t="s">
        <v>465</v>
      </c>
      <c r="J667" t="s">
        <v>261</v>
      </c>
      <c r="K667" t="s">
        <v>466</v>
      </c>
      <c r="L667" t="s">
        <v>41</v>
      </c>
      <c r="M667" t="s">
        <v>2378</v>
      </c>
      <c r="N667" t="s">
        <v>31</v>
      </c>
      <c r="O667" t="s">
        <v>54</v>
      </c>
      <c r="P667" t="s">
        <v>2379</v>
      </c>
      <c r="Q667" s="2">
        <v>393.16500000000002</v>
      </c>
      <c r="R667">
        <v>3</v>
      </c>
      <c r="S667">
        <v>0</v>
      </c>
      <c r="T667">
        <v>-204.44579999999999</v>
      </c>
    </row>
    <row r="668" spans="1:20" x14ac:dyDescent="0.3">
      <c r="A668" t="s">
        <v>3174</v>
      </c>
      <c r="B668" s="1">
        <v>43043</v>
      </c>
      <c r="C668" s="1">
        <v>43050</v>
      </c>
      <c r="D668" t="s">
        <v>47</v>
      </c>
      <c r="E668" t="s">
        <v>3118</v>
      </c>
      <c r="F668" t="s">
        <v>3119</v>
      </c>
      <c r="G668" t="s">
        <v>84</v>
      </c>
      <c r="H668" t="s">
        <v>25</v>
      </c>
      <c r="I668" t="s">
        <v>3120</v>
      </c>
      <c r="J668" t="s">
        <v>39</v>
      </c>
      <c r="K668" t="s">
        <v>3121</v>
      </c>
      <c r="L668" t="s">
        <v>41</v>
      </c>
      <c r="M668" t="s">
        <v>1348</v>
      </c>
      <c r="N668" t="s">
        <v>43</v>
      </c>
      <c r="O668" t="s">
        <v>44</v>
      </c>
      <c r="P668" t="s">
        <v>1349</v>
      </c>
      <c r="Q668" s="2">
        <v>23.68</v>
      </c>
      <c r="R668">
        <v>2</v>
      </c>
      <c r="S668">
        <v>0</v>
      </c>
      <c r="T668">
        <v>8.8800000000000008</v>
      </c>
    </row>
    <row r="669" spans="1:20" x14ac:dyDescent="0.3">
      <c r="A669" t="s">
        <v>3175</v>
      </c>
      <c r="B669" s="1">
        <v>42560</v>
      </c>
      <c r="C669" s="1">
        <v>42564</v>
      </c>
      <c r="D669" t="s">
        <v>47</v>
      </c>
      <c r="E669" t="s">
        <v>485</v>
      </c>
      <c r="F669" t="s">
        <v>486</v>
      </c>
      <c r="G669" t="s">
        <v>37</v>
      </c>
      <c r="H669" t="s">
        <v>25</v>
      </c>
      <c r="I669" t="s">
        <v>128</v>
      </c>
      <c r="J669" t="s">
        <v>129</v>
      </c>
      <c r="K669" t="s">
        <v>130</v>
      </c>
      <c r="L669" t="s">
        <v>131</v>
      </c>
      <c r="M669" t="s">
        <v>2013</v>
      </c>
      <c r="N669" t="s">
        <v>31</v>
      </c>
      <c r="O669" t="s">
        <v>133</v>
      </c>
      <c r="P669" t="s">
        <v>2014</v>
      </c>
      <c r="Q669" s="2">
        <v>408.00599999999997</v>
      </c>
      <c r="R669">
        <v>2</v>
      </c>
      <c r="S669">
        <v>0</v>
      </c>
      <c r="T669">
        <v>72.534400000000005</v>
      </c>
    </row>
    <row r="670" spans="1:20" x14ac:dyDescent="0.3">
      <c r="A670" t="s">
        <v>3176</v>
      </c>
      <c r="B670" s="1">
        <v>41820</v>
      </c>
      <c r="C670" s="1">
        <v>41825</v>
      </c>
      <c r="D670" t="s">
        <v>47</v>
      </c>
      <c r="E670" t="s">
        <v>3177</v>
      </c>
      <c r="F670" t="s">
        <v>3178</v>
      </c>
      <c r="G670" t="s">
        <v>24</v>
      </c>
      <c r="H670" t="s">
        <v>25</v>
      </c>
      <c r="I670" t="s">
        <v>231</v>
      </c>
      <c r="J670" t="s">
        <v>232</v>
      </c>
      <c r="K670" t="s">
        <v>233</v>
      </c>
      <c r="L670" t="s">
        <v>131</v>
      </c>
      <c r="M670" t="s">
        <v>3179</v>
      </c>
      <c r="N670" t="s">
        <v>43</v>
      </c>
      <c r="O670" t="s">
        <v>79</v>
      </c>
      <c r="P670" t="s">
        <v>3180</v>
      </c>
      <c r="Q670" s="2">
        <v>334.76799999999997</v>
      </c>
      <c r="R670">
        <v>7</v>
      </c>
      <c r="S670">
        <v>0</v>
      </c>
      <c r="T670">
        <v>108.7996</v>
      </c>
    </row>
    <row r="671" spans="1:20" x14ac:dyDescent="0.3">
      <c r="A671" t="s">
        <v>3181</v>
      </c>
      <c r="B671" s="1">
        <v>42763</v>
      </c>
      <c r="C671" s="1">
        <v>42766</v>
      </c>
      <c r="D671" t="s">
        <v>21</v>
      </c>
      <c r="E671" t="s">
        <v>3182</v>
      </c>
      <c r="F671" t="s">
        <v>3183</v>
      </c>
      <c r="G671" t="s">
        <v>84</v>
      </c>
      <c r="H671" t="s">
        <v>25</v>
      </c>
      <c r="I671" t="s">
        <v>3184</v>
      </c>
      <c r="J671" t="s">
        <v>39</v>
      </c>
      <c r="K671" t="s">
        <v>3185</v>
      </c>
      <c r="L671" t="s">
        <v>41</v>
      </c>
      <c r="M671" t="s">
        <v>3186</v>
      </c>
      <c r="N671" t="s">
        <v>165</v>
      </c>
      <c r="O671" t="s">
        <v>202</v>
      </c>
      <c r="P671" t="s">
        <v>3187</v>
      </c>
      <c r="Q671" s="2">
        <v>239.97</v>
      </c>
      <c r="R671">
        <v>3</v>
      </c>
      <c r="S671">
        <v>0</v>
      </c>
      <c r="T671">
        <v>26.396699999999999</v>
      </c>
    </row>
    <row r="672" spans="1:20" x14ac:dyDescent="0.3">
      <c r="A672" t="s">
        <v>3188</v>
      </c>
      <c r="B672" s="1">
        <v>42268</v>
      </c>
      <c r="C672" s="1">
        <v>42271</v>
      </c>
      <c r="D672" t="s">
        <v>159</v>
      </c>
      <c r="E672" t="s">
        <v>3189</v>
      </c>
      <c r="F672" t="s">
        <v>3190</v>
      </c>
      <c r="G672" t="s">
        <v>37</v>
      </c>
      <c r="H672" t="s">
        <v>25</v>
      </c>
      <c r="I672" t="s">
        <v>154</v>
      </c>
      <c r="J672" t="s">
        <v>86</v>
      </c>
      <c r="K672" t="s">
        <v>171</v>
      </c>
      <c r="L672" t="s">
        <v>88</v>
      </c>
      <c r="M672" t="s">
        <v>3191</v>
      </c>
      <c r="N672" t="s">
        <v>165</v>
      </c>
      <c r="O672" t="s">
        <v>166</v>
      </c>
      <c r="P672" t="s">
        <v>3192</v>
      </c>
      <c r="Q672" s="2">
        <v>946.34400000000005</v>
      </c>
      <c r="R672">
        <v>7</v>
      </c>
      <c r="S672">
        <v>0</v>
      </c>
      <c r="T672">
        <v>118.29300000000001</v>
      </c>
    </row>
    <row r="673" spans="1:20" x14ac:dyDescent="0.3">
      <c r="A673" t="s">
        <v>3193</v>
      </c>
      <c r="B673" s="1">
        <v>42273</v>
      </c>
      <c r="C673" s="1">
        <v>42277</v>
      </c>
      <c r="D673" t="s">
        <v>47</v>
      </c>
      <c r="E673" t="s">
        <v>3194</v>
      </c>
      <c r="F673" t="s">
        <v>3195</v>
      </c>
      <c r="G673" t="s">
        <v>37</v>
      </c>
      <c r="H673" t="s">
        <v>25</v>
      </c>
      <c r="I673" t="s">
        <v>1468</v>
      </c>
      <c r="J673" t="s">
        <v>261</v>
      </c>
      <c r="K673" t="s">
        <v>1469</v>
      </c>
      <c r="L673" t="s">
        <v>41</v>
      </c>
      <c r="M673" t="s">
        <v>3196</v>
      </c>
      <c r="N673" t="s">
        <v>43</v>
      </c>
      <c r="O673" t="s">
        <v>70</v>
      </c>
      <c r="P673" t="s">
        <v>3197</v>
      </c>
      <c r="Q673" s="2">
        <v>86.272000000000006</v>
      </c>
      <c r="R673">
        <v>4</v>
      </c>
      <c r="S673">
        <v>0</v>
      </c>
      <c r="T673">
        <v>31.273599999999998</v>
      </c>
    </row>
    <row r="674" spans="1:20" x14ac:dyDescent="0.3">
      <c r="A674" t="s">
        <v>3198</v>
      </c>
      <c r="B674" s="1">
        <v>42308</v>
      </c>
      <c r="C674" s="1">
        <v>42312</v>
      </c>
      <c r="D674" t="s">
        <v>21</v>
      </c>
      <c r="E674" t="s">
        <v>3199</v>
      </c>
      <c r="F674" t="s">
        <v>3200</v>
      </c>
      <c r="G674" t="s">
        <v>37</v>
      </c>
      <c r="H674" t="s">
        <v>25</v>
      </c>
      <c r="I674" t="s">
        <v>2173</v>
      </c>
      <c r="J674" t="s">
        <v>39</v>
      </c>
      <c r="K674" t="s">
        <v>2174</v>
      </c>
      <c r="L674" t="s">
        <v>41</v>
      </c>
      <c r="M674" t="s">
        <v>3201</v>
      </c>
      <c r="N674" t="s">
        <v>43</v>
      </c>
      <c r="O674" t="s">
        <v>79</v>
      </c>
      <c r="P674" t="s">
        <v>3202</v>
      </c>
      <c r="Q674" s="2">
        <v>9.7279999999999998</v>
      </c>
      <c r="R674">
        <v>2</v>
      </c>
      <c r="S674">
        <v>0</v>
      </c>
      <c r="T674">
        <v>3.2831999999999999</v>
      </c>
    </row>
    <row r="675" spans="1:20" x14ac:dyDescent="0.3">
      <c r="A675" t="s">
        <v>3203</v>
      </c>
      <c r="B675" s="1">
        <v>43065</v>
      </c>
      <c r="C675" s="1">
        <v>43069</v>
      </c>
      <c r="D675" t="s">
        <v>47</v>
      </c>
      <c r="E675" t="s">
        <v>2027</v>
      </c>
      <c r="F675" t="s">
        <v>2028</v>
      </c>
      <c r="G675" t="s">
        <v>24</v>
      </c>
      <c r="H675" t="s">
        <v>25</v>
      </c>
      <c r="I675" t="s">
        <v>2029</v>
      </c>
      <c r="J675" t="s">
        <v>39</v>
      </c>
      <c r="K675" t="s">
        <v>2030</v>
      </c>
      <c r="L675" t="s">
        <v>41</v>
      </c>
      <c r="M675" t="s">
        <v>3095</v>
      </c>
      <c r="N675" t="s">
        <v>165</v>
      </c>
      <c r="O675" t="s">
        <v>166</v>
      </c>
      <c r="P675" t="s">
        <v>3096</v>
      </c>
      <c r="Q675" s="2">
        <v>220.75200000000001</v>
      </c>
      <c r="R675">
        <v>8</v>
      </c>
      <c r="S675">
        <v>0</v>
      </c>
      <c r="T675">
        <v>-40.471200000000003</v>
      </c>
    </row>
    <row r="676" spans="1:20" x14ac:dyDescent="0.3">
      <c r="A676" t="s">
        <v>3204</v>
      </c>
      <c r="B676" s="1">
        <v>41992</v>
      </c>
      <c r="C676" s="1">
        <v>41994</v>
      </c>
      <c r="D676" t="s">
        <v>21</v>
      </c>
      <c r="E676" t="s">
        <v>73</v>
      </c>
      <c r="F676" t="s">
        <v>74</v>
      </c>
      <c r="G676" t="s">
        <v>24</v>
      </c>
      <c r="H676" t="s">
        <v>25</v>
      </c>
      <c r="I676" t="s">
        <v>75</v>
      </c>
      <c r="J676" t="s">
        <v>76</v>
      </c>
      <c r="K676" t="s">
        <v>77</v>
      </c>
      <c r="L676" t="s">
        <v>41</v>
      </c>
      <c r="M676" t="s">
        <v>3205</v>
      </c>
      <c r="N676" t="s">
        <v>43</v>
      </c>
      <c r="O676" t="s">
        <v>79</v>
      </c>
      <c r="P676" t="s">
        <v>3206</v>
      </c>
      <c r="Q676" s="2">
        <v>152.76</v>
      </c>
      <c r="R676">
        <v>6</v>
      </c>
      <c r="S676">
        <v>0</v>
      </c>
      <c r="T676">
        <v>74.852400000000003</v>
      </c>
    </row>
    <row r="677" spans="1:20" x14ac:dyDescent="0.3">
      <c r="A677" t="s">
        <v>3207</v>
      </c>
      <c r="B677" s="1">
        <v>42730</v>
      </c>
      <c r="C677" s="1">
        <v>42734</v>
      </c>
      <c r="D677" t="s">
        <v>47</v>
      </c>
      <c r="E677" t="s">
        <v>1552</v>
      </c>
      <c r="F677" t="s">
        <v>1553</v>
      </c>
      <c r="G677" t="s">
        <v>24</v>
      </c>
      <c r="H677" t="s">
        <v>25</v>
      </c>
      <c r="I677" t="s">
        <v>38</v>
      </c>
      <c r="J677" t="s">
        <v>39</v>
      </c>
      <c r="K677" t="s">
        <v>1554</v>
      </c>
      <c r="L677" t="s">
        <v>41</v>
      </c>
      <c r="M677" t="s">
        <v>3208</v>
      </c>
      <c r="N677" t="s">
        <v>43</v>
      </c>
      <c r="O677" t="s">
        <v>70</v>
      </c>
      <c r="P677" t="s">
        <v>3209</v>
      </c>
      <c r="Q677" s="2">
        <v>33.9</v>
      </c>
      <c r="R677">
        <v>5</v>
      </c>
      <c r="S677">
        <v>0</v>
      </c>
      <c r="T677">
        <v>15.593999999999999</v>
      </c>
    </row>
    <row r="678" spans="1:20" x14ac:dyDescent="0.3">
      <c r="A678" t="s">
        <v>3210</v>
      </c>
      <c r="B678" s="1">
        <v>42906</v>
      </c>
      <c r="C678" s="1">
        <v>42913</v>
      </c>
      <c r="D678" t="s">
        <v>47</v>
      </c>
      <c r="E678" t="s">
        <v>3211</v>
      </c>
      <c r="F678" t="s">
        <v>3212</v>
      </c>
      <c r="G678" t="s">
        <v>24</v>
      </c>
      <c r="H678" t="s">
        <v>25</v>
      </c>
      <c r="I678" t="s">
        <v>3213</v>
      </c>
      <c r="J678" t="s">
        <v>427</v>
      </c>
      <c r="K678" t="s">
        <v>3214</v>
      </c>
      <c r="L678" t="s">
        <v>131</v>
      </c>
      <c r="M678" t="s">
        <v>3215</v>
      </c>
      <c r="N678" t="s">
        <v>43</v>
      </c>
      <c r="O678" t="s">
        <v>70</v>
      </c>
      <c r="P678" t="s">
        <v>3216</v>
      </c>
      <c r="Q678" s="2">
        <v>31.103999999999999</v>
      </c>
      <c r="R678">
        <v>6</v>
      </c>
      <c r="S678">
        <v>0</v>
      </c>
      <c r="T678">
        <v>10.8864</v>
      </c>
    </row>
    <row r="679" spans="1:20" x14ac:dyDescent="0.3">
      <c r="A679" t="s">
        <v>3217</v>
      </c>
      <c r="B679" s="1">
        <v>42292</v>
      </c>
      <c r="C679" s="1">
        <v>42292</v>
      </c>
      <c r="D679" t="s">
        <v>1040</v>
      </c>
      <c r="E679" t="s">
        <v>283</v>
      </c>
      <c r="F679" t="s">
        <v>284</v>
      </c>
      <c r="G679" t="s">
        <v>24</v>
      </c>
      <c r="H679" t="s">
        <v>25</v>
      </c>
      <c r="I679" t="s">
        <v>285</v>
      </c>
      <c r="J679" t="s">
        <v>286</v>
      </c>
      <c r="K679" t="s">
        <v>287</v>
      </c>
      <c r="L679" t="s">
        <v>29</v>
      </c>
      <c r="M679" t="s">
        <v>3218</v>
      </c>
      <c r="N679" t="s">
        <v>165</v>
      </c>
      <c r="O679" t="s">
        <v>202</v>
      </c>
      <c r="P679" t="s">
        <v>3219</v>
      </c>
      <c r="Q679" s="2">
        <v>263.88</v>
      </c>
      <c r="R679">
        <v>3</v>
      </c>
      <c r="S679">
        <v>0</v>
      </c>
      <c r="T679">
        <v>42.880499999999998</v>
      </c>
    </row>
    <row r="680" spans="1:20" x14ac:dyDescent="0.3">
      <c r="A680" t="s">
        <v>3220</v>
      </c>
      <c r="B680" s="1">
        <v>42837</v>
      </c>
      <c r="C680" s="1">
        <v>42840</v>
      </c>
      <c r="D680" t="s">
        <v>21</v>
      </c>
      <c r="E680" t="s">
        <v>1510</v>
      </c>
      <c r="F680" t="s">
        <v>1511</v>
      </c>
      <c r="G680" t="s">
        <v>24</v>
      </c>
      <c r="H680" t="s">
        <v>25</v>
      </c>
      <c r="I680" t="s">
        <v>112</v>
      </c>
      <c r="J680" t="s">
        <v>39</v>
      </c>
      <c r="K680" t="s">
        <v>849</v>
      </c>
      <c r="L680" t="s">
        <v>41</v>
      </c>
      <c r="M680" t="s">
        <v>3221</v>
      </c>
      <c r="N680" t="s">
        <v>43</v>
      </c>
      <c r="O680" t="s">
        <v>79</v>
      </c>
      <c r="P680" t="s">
        <v>991</v>
      </c>
      <c r="Q680" s="2">
        <v>29.7</v>
      </c>
      <c r="R680">
        <v>5</v>
      </c>
      <c r="S680">
        <v>0</v>
      </c>
      <c r="T680">
        <v>13.365</v>
      </c>
    </row>
    <row r="681" spans="1:20" x14ac:dyDescent="0.3">
      <c r="A681" t="s">
        <v>3222</v>
      </c>
      <c r="B681" s="1">
        <v>43088</v>
      </c>
      <c r="C681" s="1">
        <v>43093</v>
      </c>
      <c r="D681" t="s">
        <v>21</v>
      </c>
      <c r="E681" t="s">
        <v>3223</v>
      </c>
      <c r="F681" t="s">
        <v>3224</v>
      </c>
      <c r="G681" t="s">
        <v>24</v>
      </c>
      <c r="H681" t="s">
        <v>25</v>
      </c>
      <c r="I681" t="s">
        <v>112</v>
      </c>
      <c r="J681" t="s">
        <v>39</v>
      </c>
      <c r="K681" t="s">
        <v>849</v>
      </c>
      <c r="L681" t="s">
        <v>41</v>
      </c>
      <c r="M681" t="s">
        <v>3225</v>
      </c>
      <c r="N681" t="s">
        <v>43</v>
      </c>
      <c r="O681" t="s">
        <v>79</v>
      </c>
      <c r="P681" t="s">
        <v>3226</v>
      </c>
      <c r="Q681" s="2">
        <v>36.671999999999997</v>
      </c>
      <c r="R681">
        <v>2</v>
      </c>
      <c r="S681">
        <v>0</v>
      </c>
      <c r="T681">
        <v>11.46</v>
      </c>
    </row>
    <row r="682" spans="1:20" x14ac:dyDescent="0.3">
      <c r="A682" t="s">
        <v>3227</v>
      </c>
      <c r="B682" s="1">
        <v>42952</v>
      </c>
      <c r="C682" s="1">
        <v>42955</v>
      </c>
      <c r="D682" t="s">
        <v>159</v>
      </c>
      <c r="E682" t="s">
        <v>3228</v>
      </c>
      <c r="F682" t="s">
        <v>3229</v>
      </c>
      <c r="G682" t="s">
        <v>37</v>
      </c>
      <c r="H682" t="s">
        <v>25</v>
      </c>
      <c r="I682" t="s">
        <v>1591</v>
      </c>
      <c r="J682" t="s">
        <v>27</v>
      </c>
      <c r="K682" t="s">
        <v>1592</v>
      </c>
      <c r="L682" t="s">
        <v>29</v>
      </c>
      <c r="M682" t="s">
        <v>3230</v>
      </c>
      <c r="N682" t="s">
        <v>43</v>
      </c>
      <c r="O682" t="s">
        <v>70</v>
      </c>
      <c r="P682" t="s">
        <v>3231</v>
      </c>
      <c r="Q682" s="2">
        <v>13.76</v>
      </c>
      <c r="R682">
        <v>2</v>
      </c>
      <c r="S682">
        <v>0</v>
      </c>
      <c r="T682">
        <v>6.3296000000000001</v>
      </c>
    </row>
    <row r="683" spans="1:20" x14ac:dyDescent="0.3">
      <c r="A683" t="s">
        <v>3232</v>
      </c>
      <c r="B683" s="1">
        <v>42278</v>
      </c>
      <c r="C683" s="1">
        <v>42283</v>
      </c>
      <c r="D683" t="s">
        <v>47</v>
      </c>
      <c r="E683" t="s">
        <v>3233</v>
      </c>
      <c r="F683" t="s">
        <v>3234</v>
      </c>
      <c r="G683" t="s">
        <v>37</v>
      </c>
      <c r="H683" t="s">
        <v>25</v>
      </c>
      <c r="I683" t="s">
        <v>390</v>
      </c>
      <c r="J683" t="s">
        <v>391</v>
      </c>
      <c r="K683" t="s">
        <v>392</v>
      </c>
      <c r="L683" t="s">
        <v>41</v>
      </c>
      <c r="M683" t="s">
        <v>1578</v>
      </c>
      <c r="N683" t="s">
        <v>43</v>
      </c>
      <c r="O683" t="s">
        <v>99</v>
      </c>
      <c r="P683" t="s">
        <v>1579</v>
      </c>
      <c r="Q683" s="2">
        <v>139.42400000000001</v>
      </c>
      <c r="R683">
        <v>4</v>
      </c>
      <c r="S683">
        <v>0</v>
      </c>
      <c r="T683">
        <v>17.428000000000001</v>
      </c>
    </row>
    <row r="684" spans="1:20" x14ac:dyDescent="0.3">
      <c r="A684" t="s">
        <v>3235</v>
      </c>
      <c r="B684" s="1">
        <v>42513</v>
      </c>
      <c r="C684" s="1">
        <v>42518</v>
      </c>
      <c r="D684" t="s">
        <v>47</v>
      </c>
      <c r="E684" t="s">
        <v>769</v>
      </c>
      <c r="F684" t="s">
        <v>770</v>
      </c>
      <c r="G684" t="s">
        <v>24</v>
      </c>
      <c r="H684" t="s">
        <v>25</v>
      </c>
      <c r="I684" t="s">
        <v>253</v>
      </c>
      <c r="J684" t="s">
        <v>179</v>
      </c>
      <c r="K684" t="s">
        <v>254</v>
      </c>
      <c r="L684" t="s">
        <v>88</v>
      </c>
      <c r="M684" t="s">
        <v>2876</v>
      </c>
      <c r="N684" t="s">
        <v>165</v>
      </c>
      <c r="O684" t="s">
        <v>166</v>
      </c>
      <c r="P684" t="s">
        <v>2877</v>
      </c>
      <c r="Q684" s="2">
        <v>1979.9280000000001</v>
      </c>
      <c r="R684">
        <v>9</v>
      </c>
      <c r="S684">
        <v>0</v>
      </c>
      <c r="T684">
        <v>148.49459999999999</v>
      </c>
    </row>
    <row r="685" spans="1:20" x14ac:dyDescent="0.3">
      <c r="A685" t="s">
        <v>3236</v>
      </c>
      <c r="B685" s="1">
        <v>42899</v>
      </c>
      <c r="C685" s="1">
        <v>42902</v>
      </c>
      <c r="D685" t="s">
        <v>159</v>
      </c>
      <c r="E685" t="s">
        <v>1217</v>
      </c>
      <c r="F685" t="s">
        <v>1218</v>
      </c>
      <c r="G685" t="s">
        <v>84</v>
      </c>
      <c r="H685" t="s">
        <v>25</v>
      </c>
      <c r="I685" t="s">
        <v>1219</v>
      </c>
      <c r="J685" t="s">
        <v>232</v>
      </c>
      <c r="K685" t="s">
        <v>1220</v>
      </c>
      <c r="L685" t="s">
        <v>131</v>
      </c>
      <c r="M685" t="s">
        <v>3237</v>
      </c>
      <c r="N685" t="s">
        <v>43</v>
      </c>
      <c r="O685" t="s">
        <v>99</v>
      </c>
      <c r="P685" t="s">
        <v>3238</v>
      </c>
      <c r="Q685" s="2">
        <v>164.73599999999999</v>
      </c>
      <c r="R685">
        <v>4</v>
      </c>
      <c r="S685">
        <v>0</v>
      </c>
      <c r="T685">
        <v>-39.1248</v>
      </c>
    </row>
    <row r="686" spans="1:20" x14ac:dyDescent="0.3">
      <c r="A686" t="s">
        <v>3239</v>
      </c>
      <c r="B686" s="1">
        <v>41752</v>
      </c>
      <c r="C686" s="1">
        <v>41753</v>
      </c>
      <c r="D686" t="s">
        <v>159</v>
      </c>
      <c r="E686" t="s">
        <v>2596</v>
      </c>
      <c r="F686" t="s">
        <v>2597</v>
      </c>
      <c r="G686" t="s">
        <v>37</v>
      </c>
      <c r="H686" t="s">
        <v>25</v>
      </c>
      <c r="I686" t="s">
        <v>2598</v>
      </c>
      <c r="J686" t="s">
        <v>427</v>
      </c>
      <c r="K686" t="s">
        <v>2599</v>
      </c>
      <c r="L686" t="s">
        <v>131</v>
      </c>
      <c r="M686" t="s">
        <v>3240</v>
      </c>
      <c r="N686" t="s">
        <v>43</v>
      </c>
      <c r="O686" t="s">
        <v>79</v>
      </c>
      <c r="P686" t="s">
        <v>3241</v>
      </c>
      <c r="Q686" s="2">
        <v>2.5019999999999998</v>
      </c>
      <c r="R686">
        <v>3</v>
      </c>
      <c r="S686">
        <v>0</v>
      </c>
      <c r="T686">
        <v>-1.7514000000000001</v>
      </c>
    </row>
    <row r="687" spans="1:20" x14ac:dyDescent="0.3">
      <c r="A687" t="s">
        <v>3242</v>
      </c>
      <c r="B687" s="1">
        <v>42125</v>
      </c>
      <c r="C687" s="1">
        <v>42131</v>
      </c>
      <c r="D687" t="s">
        <v>47</v>
      </c>
      <c r="E687" t="s">
        <v>591</v>
      </c>
      <c r="F687" t="s">
        <v>592</v>
      </c>
      <c r="G687" t="s">
        <v>37</v>
      </c>
      <c r="H687" t="s">
        <v>25</v>
      </c>
      <c r="I687" t="s">
        <v>253</v>
      </c>
      <c r="J687" t="s">
        <v>179</v>
      </c>
      <c r="K687" t="s">
        <v>322</v>
      </c>
      <c r="L687" t="s">
        <v>88</v>
      </c>
      <c r="M687" t="s">
        <v>3243</v>
      </c>
      <c r="N687" t="s">
        <v>165</v>
      </c>
      <c r="O687" t="s">
        <v>166</v>
      </c>
      <c r="P687" t="s">
        <v>3244</v>
      </c>
      <c r="Q687" s="2">
        <v>88.751999999999995</v>
      </c>
      <c r="R687">
        <v>3</v>
      </c>
      <c r="S687">
        <v>0</v>
      </c>
      <c r="T687">
        <v>11.093999999999999</v>
      </c>
    </row>
    <row r="688" spans="1:20" x14ac:dyDescent="0.3">
      <c r="A688" t="s">
        <v>3245</v>
      </c>
      <c r="B688" s="1">
        <v>42204</v>
      </c>
      <c r="C688" s="1">
        <v>42205</v>
      </c>
      <c r="D688" t="s">
        <v>159</v>
      </c>
      <c r="E688" t="s">
        <v>3246</v>
      </c>
      <c r="F688" t="s">
        <v>3247</v>
      </c>
      <c r="G688" t="s">
        <v>24</v>
      </c>
      <c r="H688" t="s">
        <v>25</v>
      </c>
      <c r="I688" t="s">
        <v>465</v>
      </c>
      <c r="J688" t="s">
        <v>261</v>
      </c>
      <c r="K688" t="s">
        <v>466</v>
      </c>
      <c r="L688" t="s">
        <v>41</v>
      </c>
      <c r="M688" t="s">
        <v>3248</v>
      </c>
      <c r="N688" t="s">
        <v>43</v>
      </c>
      <c r="O688" t="s">
        <v>79</v>
      </c>
      <c r="P688" t="s">
        <v>3249</v>
      </c>
      <c r="Q688" s="2">
        <v>2.0249999999999999</v>
      </c>
      <c r="R688">
        <v>1</v>
      </c>
      <c r="S688">
        <v>0</v>
      </c>
      <c r="T688">
        <v>-1.35</v>
      </c>
    </row>
    <row r="689" spans="1:20" x14ac:dyDescent="0.3">
      <c r="A689" t="s">
        <v>3250</v>
      </c>
      <c r="B689" s="1">
        <v>42700</v>
      </c>
      <c r="C689" s="1">
        <v>42703</v>
      </c>
      <c r="D689" t="s">
        <v>159</v>
      </c>
      <c r="E689" t="s">
        <v>3251</v>
      </c>
      <c r="F689" t="s">
        <v>3252</v>
      </c>
      <c r="G689" t="s">
        <v>37</v>
      </c>
      <c r="H689" t="s">
        <v>25</v>
      </c>
      <c r="I689" t="s">
        <v>3253</v>
      </c>
      <c r="J689" t="s">
        <v>302</v>
      </c>
      <c r="K689" t="s">
        <v>3254</v>
      </c>
      <c r="L689" t="s">
        <v>29</v>
      </c>
      <c r="M689" t="s">
        <v>3255</v>
      </c>
      <c r="N689" t="s">
        <v>43</v>
      </c>
      <c r="O689" t="s">
        <v>70</v>
      </c>
      <c r="P689" t="s">
        <v>157</v>
      </c>
      <c r="Q689" s="2">
        <v>70.98</v>
      </c>
      <c r="R689">
        <v>7</v>
      </c>
      <c r="S689">
        <v>0</v>
      </c>
      <c r="T689">
        <v>34.780200000000001</v>
      </c>
    </row>
    <row r="690" spans="1:20" x14ac:dyDescent="0.3">
      <c r="A690" t="s">
        <v>3256</v>
      </c>
      <c r="B690" s="1">
        <v>42898</v>
      </c>
      <c r="C690" s="1">
        <v>42905</v>
      </c>
      <c r="D690" t="s">
        <v>47</v>
      </c>
      <c r="E690" t="s">
        <v>3257</v>
      </c>
      <c r="F690" t="s">
        <v>3258</v>
      </c>
      <c r="G690" t="s">
        <v>84</v>
      </c>
      <c r="H690" t="s">
        <v>25</v>
      </c>
      <c r="I690" t="s">
        <v>426</v>
      </c>
      <c r="J690" t="s">
        <v>1027</v>
      </c>
      <c r="K690" t="s">
        <v>1028</v>
      </c>
      <c r="L690" t="s">
        <v>29</v>
      </c>
      <c r="M690" t="s">
        <v>3259</v>
      </c>
      <c r="N690" t="s">
        <v>43</v>
      </c>
      <c r="O690" t="s">
        <v>79</v>
      </c>
      <c r="P690" t="s">
        <v>3260</v>
      </c>
      <c r="Q690" s="2">
        <v>91.2</v>
      </c>
      <c r="R690">
        <v>3</v>
      </c>
      <c r="S690">
        <v>0</v>
      </c>
      <c r="T690">
        <v>41.951999999999998</v>
      </c>
    </row>
    <row r="691" spans="1:20" x14ac:dyDescent="0.3">
      <c r="A691" t="s">
        <v>3261</v>
      </c>
      <c r="B691" s="1">
        <v>42233</v>
      </c>
      <c r="C691" s="1">
        <v>42237</v>
      </c>
      <c r="D691" t="s">
        <v>47</v>
      </c>
      <c r="E691" t="s">
        <v>3233</v>
      </c>
      <c r="F691" t="s">
        <v>3234</v>
      </c>
      <c r="G691" t="s">
        <v>37</v>
      </c>
      <c r="H691" t="s">
        <v>25</v>
      </c>
      <c r="I691" t="s">
        <v>390</v>
      </c>
      <c r="J691" t="s">
        <v>391</v>
      </c>
      <c r="K691" t="s">
        <v>392</v>
      </c>
      <c r="L691" t="s">
        <v>41</v>
      </c>
      <c r="M691" t="s">
        <v>1045</v>
      </c>
      <c r="N691" t="s">
        <v>43</v>
      </c>
      <c r="O691" t="s">
        <v>79</v>
      </c>
      <c r="P691" t="s">
        <v>1046</v>
      </c>
      <c r="Q691" s="2">
        <v>52.2</v>
      </c>
      <c r="R691">
        <v>9</v>
      </c>
      <c r="S691">
        <v>0</v>
      </c>
      <c r="T691">
        <v>23.49</v>
      </c>
    </row>
    <row r="692" spans="1:20" x14ac:dyDescent="0.3">
      <c r="A692" t="s">
        <v>3262</v>
      </c>
      <c r="B692" s="1">
        <v>42638</v>
      </c>
      <c r="C692" s="1">
        <v>42644</v>
      </c>
      <c r="D692" t="s">
        <v>47</v>
      </c>
      <c r="E692" t="s">
        <v>3263</v>
      </c>
      <c r="F692" t="s">
        <v>3264</v>
      </c>
      <c r="G692" t="s">
        <v>37</v>
      </c>
      <c r="H692" t="s">
        <v>25</v>
      </c>
      <c r="I692" t="s">
        <v>3265</v>
      </c>
      <c r="J692" t="s">
        <v>86</v>
      </c>
      <c r="K692" t="s">
        <v>3266</v>
      </c>
      <c r="L692" t="s">
        <v>88</v>
      </c>
      <c r="M692" t="s">
        <v>2046</v>
      </c>
      <c r="N692" t="s">
        <v>43</v>
      </c>
      <c r="O692" t="s">
        <v>44</v>
      </c>
      <c r="P692" t="s">
        <v>2047</v>
      </c>
      <c r="Q692" s="2">
        <v>15.936</v>
      </c>
      <c r="R692">
        <v>4</v>
      </c>
      <c r="S692">
        <v>0</v>
      </c>
      <c r="T692">
        <v>5.1791999999999998</v>
      </c>
    </row>
    <row r="693" spans="1:20" x14ac:dyDescent="0.3">
      <c r="A693" t="s">
        <v>3267</v>
      </c>
      <c r="B693" s="1">
        <v>41763</v>
      </c>
      <c r="C693" s="1">
        <v>41763</v>
      </c>
      <c r="D693" t="s">
        <v>1040</v>
      </c>
      <c r="E693" t="s">
        <v>64</v>
      </c>
      <c r="F693" t="s">
        <v>65</v>
      </c>
      <c r="G693" t="s">
        <v>24</v>
      </c>
      <c r="H693" t="s">
        <v>25</v>
      </c>
      <c r="I693" t="s">
        <v>66</v>
      </c>
      <c r="J693" t="s">
        <v>67</v>
      </c>
      <c r="K693" t="s">
        <v>68</v>
      </c>
      <c r="L693" t="s">
        <v>29</v>
      </c>
      <c r="M693" t="s">
        <v>3268</v>
      </c>
      <c r="N693" t="s">
        <v>31</v>
      </c>
      <c r="O693" t="s">
        <v>61</v>
      </c>
      <c r="P693" t="s">
        <v>3269</v>
      </c>
      <c r="Q693" s="2">
        <v>27.46</v>
      </c>
      <c r="R693">
        <v>2</v>
      </c>
      <c r="S693">
        <v>0</v>
      </c>
      <c r="T693">
        <v>9.8856000000000002</v>
      </c>
    </row>
    <row r="694" spans="1:20" x14ac:dyDescent="0.3">
      <c r="A694" t="s">
        <v>3270</v>
      </c>
      <c r="B694" s="1">
        <v>42339</v>
      </c>
      <c r="C694" s="1">
        <v>42346</v>
      </c>
      <c r="D694" t="s">
        <v>47</v>
      </c>
      <c r="E694" t="s">
        <v>691</v>
      </c>
      <c r="F694" t="s">
        <v>692</v>
      </c>
      <c r="G694" t="s">
        <v>24</v>
      </c>
      <c r="H694" t="s">
        <v>25</v>
      </c>
      <c r="I694" t="s">
        <v>693</v>
      </c>
      <c r="J694" t="s">
        <v>86</v>
      </c>
      <c r="K694" t="s">
        <v>694</v>
      </c>
      <c r="L694" t="s">
        <v>88</v>
      </c>
      <c r="M694" t="s">
        <v>3271</v>
      </c>
      <c r="N694" t="s">
        <v>43</v>
      </c>
      <c r="O694" t="s">
        <v>79</v>
      </c>
      <c r="P694" t="s">
        <v>3272</v>
      </c>
      <c r="Q694" s="2">
        <v>55.423999999999999</v>
      </c>
      <c r="R694">
        <v>2</v>
      </c>
      <c r="S694">
        <v>0</v>
      </c>
      <c r="T694">
        <v>19.398399999999999</v>
      </c>
    </row>
    <row r="695" spans="1:20" x14ac:dyDescent="0.3">
      <c r="A695" t="s">
        <v>3273</v>
      </c>
      <c r="B695" s="1">
        <v>42440</v>
      </c>
      <c r="C695" s="1">
        <v>42444</v>
      </c>
      <c r="D695" t="s">
        <v>47</v>
      </c>
      <c r="E695" t="s">
        <v>3274</v>
      </c>
      <c r="F695" t="s">
        <v>3275</v>
      </c>
      <c r="G695" t="s">
        <v>24</v>
      </c>
      <c r="H695" t="s">
        <v>25</v>
      </c>
      <c r="I695" t="s">
        <v>3276</v>
      </c>
      <c r="J695" t="s">
        <v>666</v>
      </c>
      <c r="K695" t="s">
        <v>3277</v>
      </c>
      <c r="L695" t="s">
        <v>131</v>
      </c>
      <c r="M695" t="s">
        <v>1960</v>
      </c>
      <c r="N695" t="s">
        <v>31</v>
      </c>
      <c r="O695" t="s">
        <v>54</v>
      </c>
      <c r="P695" t="s">
        <v>1961</v>
      </c>
      <c r="Q695" s="2">
        <v>244.006</v>
      </c>
      <c r="R695">
        <v>2</v>
      </c>
      <c r="S695">
        <v>0</v>
      </c>
      <c r="T695">
        <v>-31.372199999999999</v>
      </c>
    </row>
    <row r="696" spans="1:20" x14ac:dyDescent="0.3">
      <c r="A696" t="s">
        <v>3278</v>
      </c>
      <c r="B696" s="1">
        <v>42608</v>
      </c>
      <c r="C696" s="1">
        <v>42610</v>
      </c>
      <c r="D696" t="s">
        <v>159</v>
      </c>
      <c r="E696" t="s">
        <v>176</v>
      </c>
      <c r="F696" t="s">
        <v>177</v>
      </c>
      <c r="G696" t="s">
        <v>37</v>
      </c>
      <c r="H696" t="s">
        <v>25</v>
      </c>
      <c r="I696" t="s">
        <v>178</v>
      </c>
      <c r="J696" t="s">
        <v>179</v>
      </c>
      <c r="K696" t="s">
        <v>180</v>
      </c>
      <c r="L696" t="s">
        <v>88</v>
      </c>
      <c r="M696" t="s">
        <v>3279</v>
      </c>
      <c r="N696" t="s">
        <v>165</v>
      </c>
      <c r="O696" t="s">
        <v>202</v>
      </c>
      <c r="P696" t="s">
        <v>3280</v>
      </c>
      <c r="Q696" s="2">
        <v>159.98400000000001</v>
      </c>
      <c r="R696">
        <v>2</v>
      </c>
      <c r="S696">
        <v>0</v>
      </c>
      <c r="T696">
        <v>43.995600000000003</v>
      </c>
    </row>
    <row r="697" spans="1:20" x14ac:dyDescent="0.3">
      <c r="A697" t="s">
        <v>3281</v>
      </c>
      <c r="B697" s="1">
        <v>42720</v>
      </c>
      <c r="C697" s="1">
        <v>42723</v>
      </c>
      <c r="D697" t="s">
        <v>159</v>
      </c>
      <c r="E697" t="s">
        <v>3282</v>
      </c>
      <c r="F697" t="s">
        <v>3283</v>
      </c>
      <c r="G697" t="s">
        <v>37</v>
      </c>
      <c r="H697" t="s">
        <v>25</v>
      </c>
      <c r="I697" t="s">
        <v>231</v>
      </c>
      <c r="J697" t="s">
        <v>232</v>
      </c>
      <c r="K697" t="s">
        <v>276</v>
      </c>
      <c r="L697" t="s">
        <v>131</v>
      </c>
      <c r="M697" t="s">
        <v>2592</v>
      </c>
      <c r="N697" t="s">
        <v>43</v>
      </c>
      <c r="O697" t="s">
        <v>235</v>
      </c>
      <c r="P697" t="s">
        <v>2593</v>
      </c>
      <c r="Q697" s="2">
        <v>3.68</v>
      </c>
      <c r="R697">
        <v>2</v>
      </c>
      <c r="S697">
        <v>0</v>
      </c>
      <c r="T697">
        <v>1.8031999999999999</v>
      </c>
    </row>
    <row r="698" spans="1:20" x14ac:dyDescent="0.3">
      <c r="A698" t="s">
        <v>3284</v>
      </c>
      <c r="B698" s="1">
        <v>41859</v>
      </c>
      <c r="C698" s="1">
        <v>41865</v>
      </c>
      <c r="D698" t="s">
        <v>47</v>
      </c>
      <c r="E698" t="s">
        <v>677</v>
      </c>
      <c r="F698" t="s">
        <v>678</v>
      </c>
      <c r="G698" t="s">
        <v>24</v>
      </c>
      <c r="H698" t="s">
        <v>25</v>
      </c>
      <c r="I698" t="s">
        <v>679</v>
      </c>
      <c r="J698" t="s">
        <v>427</v>
      </c>
      <c r="K698" t="s">
        <v>680</v>
      </c>
      <c r="L698" t="s">
        <v>131</v>
      </c>
      <c r="M698" t="s">
        <v>2503</v>
      </c>
      <c r="N698" t="s">
        <v>31</v>
      </c>
      <c r="O698" t="s">
        <v>61</v>
      </c>
      <c r="P698" t="s">
        <v>2504</v>
      </c>
      <c r="Q698" s="2">
        <v>121.376</v>
      </c>
      <c r="R698">
        <v>4</v>
      </c>
      <c r="S698">
        <v>0</v>
      </c>
      <c r="T698">
        <v>-3.0344000000000002</v>
      </c>
    </row>
    <row r="699" spans="1:20" x14ac:dyDescent="0.3">
      <c r="A699" t="s">
        <v>3285</v>
      </c>
      <c r="B699" s="1">
        <v>42140</v>
      </c>
      <c r="C699" s="1">
        <v>42140</v>
      </c>
      <c r="D699" t="s">
        <v>1040</v>
      </c>
      <c r="E699" t="s">
        <v>1854</v>
      </c>
      <c r="F699" t="s">
        <v>1855</v>
      </c>
      <c r="G699" t="s">
        <v>84</v>
      </c>
      <c r="H699" t="s">
        <v>25</v>
      </c>
      <c r="I699" t="s">
        <v>231</v>
      </c>
      <c r="J699" t="s">
        <v>232</v>
      </c>
      <c r="K699" t="s">
        <v>412</v>
      </c>
      <c r="L699" t="s">
        <v>131</v>
      </c>
      <c r="M699" t="s">
        <v>2112</v>
      </c>
      <c r="N699" t="s">
        <v>165</v>
      </c>
      <c r="O699" t="s">
        <v>202</v>
      </c>
      <c r="P699" t="s">
        <v>2113</v>
      </c>
      <c r="Q699" s="2">
        <v>255.96799999999999</v>
      </c>
      <c r="R699">
        <v>4</v>
      </c>
      <c r="S699">
        <v>0</v>
      </c>
      <c r="T699">
        <v>31.995999999999999</v>
      </c>
    </row>
    <row r="700" spans="1:20" x14ac:dyDescent="0.3">
      <c r="A700" t="s">
        <v>3286</v>
      </c>
      <c r="B700" s="1">
        <v>43078</v>
      </c>
      <c r="C700" s="1">
        <v>43082</v>
      </c>
      <c r="D700" t="s">
        <v>47</v>
      </c>
      <c r="E700" t="s">
        <v>3199</v>
      </c>
      <c r="F700" t="s">
        <v>3200</v>
      </c>
      <c r="G700" t="s">
        <v>37</v>
      </c>
      <c r="H700" t="s">
        <v>25</v>
      </c>
      <c r="I700" t="s">
        <v>2173</v>
      </c>
      <c r="J700" t="s">
        <v>39</v>
      </c>
      <c r="K700" t="s">
        <v>2174</v>
      </c>
      <c r="L700" t="s">
        <v>41</v>
      </c>
      <c r="M700" t="s">
        <v>3287</v>
      </c>
      <c r="N700" t="s">
        <v>31</v>
      </c>
      <c r="O700" t="s">
        <v>133</v>
      </c>
      <c r="P700" t="s">
        <v>3288</v>
      </c>
      <c r="Q700" s="2">
        <v>872.94</v>
      </c>
      <c r="R700">
        <v>3</v>
      </c>
      <c r="S700">
        <v>0</v>
      </c>
      <c r="T700">
        <v>226.96440000000001</v>
      </c>
    </row>
    <row r="701" spans="1:20" x14ac:dyDescent="0.3">
      <c r="A701" t="s">
        <v>3289</v>
      </c>
      <c r="B701" s="1">
        <v>42271</v>
      </c>
      <c r="C701" s="1">
        <v>42274</v>
      </c>
      <c r="D701" t="s">
        <v>21</v>
      </c>
      <c r="E701" t="s">
        <v>196</v>
      </c>
      <c r="F701" t="s">
        <v>197</v>
      </c>
      <c r="G701" t="s">
        <v>37</v>
      </c>
      <c r="H701" t="s">
        <v>25</v>
      </c>
      <c r="I701" t="s">
        <v>198</v>
      </c>
      <c r="J701" t="s">
        <v>199</v>
      </c>
      <c r="K701" t="s">
        <v>200</v>
      </c>
      <c r="L701" t="s">
        <v>88</v>
      </c>
      <c r="M701" t="s">
        <v>3290</v>
      </c>
      <c r="N701" t="s">
        <v>43</v>
      </c>
      <c r="O701" t="s">
        <v>115</v>
      </c>
      <c r="P701" t="s">
        <v>3291</v>
      </c>
      <c r="Q701" s="2">
        <v>6.8479999999999999</v>
      </c>
      <c r="R701">
        <v>2</v>
      </c>
      <c r="S701">
        <v>0</v>
      </c>
      <c r="T701">
        <v>0.59919999999999995</v>
      </c>
    </row>
    <row r="702" spans="1:20" x14ac:dyDescent="0.3">
      <c r="A702" t="s">
        <v>3292</v>
      </c>
      <c r="B702" s="1">
        <v>42927</v>
      </c>
      <c r="C702" s="1">
        <v>42931</v>
      </c>
      <c r="D702" t="s">
        <v>47</v>
      </c>
      <c r="E702" t="s">
        <v>3293</v>
      </c>
      <c r="F702" t="s">
        <v>3294</v>
      </c>
      <c r="G702" t="s">
        <v>37</v>
      </c>
      <c r="H702" t="s">
        <v>25</v>
      </c>
      <c r="I702" t="s">
        <v>38</v>
      </c>
      <c r="J702" t="s">
        <v>39</v>
      </c>
      <c r="K702" t="s">
        <v>247</v>
      </c>
      <c r="L702" t="s">
        <v>41</v>
      </c>
      <c r="M702" t="s">
        <v>2200</v>
      </c>
      <c r="N702" t="s">
        <v>43</v>
      </c>
      <c r="O702" t="s">
        <v>44</v>
      </c>
      <c r="P702" t="s">
        <v>2201</v>
      </c>
      <c r="Q702" s="2">
        <v>8.67</v>
      </c>
      <c r="R702">
        <v>3</v>
      </c>
      <c r="S702">
        <v>0</v>
      </c>
      <c r="T702">
        <v>4.0749000000000004</v>
      </c>
    </row>
    <row r="703" spans="1:20" x14ac:dyDescent="0.3">
      <c r="A703" t="s">
        <v>3295</v>
      </c>
      <c r="B703" s="1">
        <v>42339</v>
      </c>
      <c r="C703" s="1">
        <v>42340</v>
      </c>
      <c r="D703" t="s">
        <v>1040</v>
      </c>
      <c r="E703" t="s">
        <v>2687</v>
      </c>
      <c r="F703" t="s">
        <v>2688</v>
      </c>
      <c r="G703" t="s">
        <v>24</v>
      </c>
      <c r="H703" t="s">
        <v>25</v>
      </c>
      <c r="I703" t="s">
        <v>2362</v>
      </c>
      <c r="J703" t="s">
        <v>39</v>
      </c>
      <c r="K703" t="s">
        <v>2363</v>
      </c>
      <c r="L703" t="s">
        <v>41</v>
      </c>
      <c r="M703" t="s">
        <v>3296</v>
      </c>
      <c r="N703" t="s">
        <v>31</v>
      </c>
      <c r="O703" t="s">
        <v>61</v>
      </c>
      <c r="P703" t="s">
        <v>3297</v>
      </c>
      <c r="Q703" s="2">
        <v>6.6879999999999997</v>
      </c>
      <c r="R703">
        <v>4</v>
      </c>
      <c r="S703">
        <v>0</v>
      </c>
      <c r="T703">
        <v>-4.0128000000000004</v>
      </c>
    </row>
    <row r="704" spans="1:20" x14ac:dyDescent="0.3">
      <c r="A704" t="s">
        <v>3298</v>
      </c>
      <c r="B704" s="1">
        <v>42693</v>
      </c>
      <c r="C704" s="1">
        <v>42699</v>
      </c>
      <c r="D704" t="s">
        <v>47</v>
      </c>
      <c r="E704" t="s">
        <v>3299</v>
      </c>
      <c r="F704" t="s">
        <v>3300</v>
      </c>
      <c r="G704" t="s">
        <v>84</v>
      </c>
      <c r="H704" t="s">
        <v>25</v>
      </c>
      <c r="I704" t="s">
        <v>3301</v>
      </c>
      <c r="J704" t="s">
        <v>232</v>
      </c>
      <c r="K704" t="s">
        <v>3302</v>
      </c>
      <c r="L704" t="s">
        <v>131</v>
      </c>
      <c r="M704" t="s">
        <v>3303</v>
      </c>
      <c r="N704" t="s">
        <v>43</v>
      </c>
      <c r="O704" t="s">
        <v>115</v>
      </c>
      <c r="P704" t="s">
        <v>3304</v>
      </c>
      <c r="Q704" s="2">
        <v>17.28</v>
      </c>
      <c r="R704">
        <v>6</v>
      </c>
      <c r="S704">
        <v>0</v>
      </c>
      <c r="T704">
        <v>5.0111999999999997</v>
      </c>
    </row>
    <row r="705" spans="1:20" x14ac:dyDescent="0.3">
      <c r="A705" t="s">
        <v>3305</v>
      </c>
      <c r="B705" s="1">
        <v>42813</v>
      </c>
      <c r="C705" s="1">
        <v>42818</v>
      </c>
      <c r="D705" t="s">
        <v>47</v>
      </c>
      <c r="E705" t="s">
        <v>2354</v>
      </c>
      <c r="F705" t="s">
        <v>2355</v>
      </c>
      <c r="G705" t="s">
        <v>84</v>
      </c>
      <c r="H705" t="s">
        <v>25</v>
      </c>
      <c r="I705" t="s">
        <v>128</v>
      </c>
      <c r="J705" t="s">
        <v>129</v>
      </c>
      <c r="K705" t="s">
        <v>673</v>
      </c>
      <c r="L705" t="s">
        <v>131</v>
      </c>
      <c r="M705" t="s">
        <v>3306</v>
      </c>
      <c r="N705" t="s">
        <v>43</v>
      </c>
      <c r="O705" t="s">
        <v>44</v>
      </c>
      <c r="P705" t="s">
        <v>3307</v>
      </c>
      <c r="Q705" s="2">
        <v>28.91</v>
      </c>
      <c r="R705">
        <v>7</v>
      </c>
      <c r="S705">
        <v>0</v>
      </c>
      <c r="T705">
        <v>13.2986</v>
      </c>
    </row>
    <row r="706" spans="1:20" x14ac:dyDescent="0.3">
      <c r="A706" t="s">
        <v>3308</v>
      </c>
      <c r="B706" s="1">
        <v>42687</v>
      </c>
      <c r="C706" s="1">
        <v>42691</v>
      </c>
      <c r="D706" t="s">
        <v>47</v>
      </c>
      <c r="E706" t="s">
        <v>3309</v>
      </c>
      <c r="F706" t="s">
        <v>3310</v>
      </c>
      <c r="G706" t="s">
        <v>24</v>
      </c>
      <c r="H706" t="s">
        <v>25</v>
      </c>
      <c r="I706" t="s">
        <v>3311</v>
      </c>
      <c r="J706" t="s">
        <v>67</v>
      </c>
      <c r="K706" t="s">
        <v>3312</v>
      </c>
      <c r="L706" t="s">
        <v>29</v>
      </c>
      <c r="M706" t="s">
        <v>2781</v>
      </c>
      <c r="N706" t="s">
        <v>43</v>
      </c>
      <c r="O706" t="s">
        <v>1145</v>
      </c>
      <c r="P706" t="s">
        <v>2782</v>
      </c>
      <c r="Q706" s="2">
        <v>52.136000000000003</v>
      </c>
      <c r="R706">
        <v>7</v>
      </c>
      <c r="S706">
        <v>0</v>
      </c>
      <c r="T706">
        <v>5.8653000000000004</v>
      </c>
    </row>
    <row r="707" spans="1:20" x14ac:dyDescent="0.3">
      <c r="A707" t="s">
        <v>3313</v>
      </c>
      <c r="B707" s="1">
        <v>43058</v>
      </c>
      <c r="C707" s="1">
        <v>43059</v>
      </c>
      <c r="D707" t="s">
        <v>159</v>
      </c>
      <c r="E707" t="s">
        <v>366</v>
      </c>
      <c r="F707" t="s">
        <v>367</v>
      </c>
      <c r="G707" t="s">
        <v>24</v>
      </c>
      <c r="H707" t="s">
        <v>25</v>
      </c>
      <c r="I707" t="s">
        <v>112</v>
      </c>
      <c r="J707" t="s">
        <v>39</v>
      </c>
      <c r="K707" t="s">
        <v>309</v>
      </c>
      <c r="L707" t="s">
        <v>41</v>
      </c>
      <c r="M707" t="s">
        <v>1360</v>
      </c>
      <c r="N707" t="s">
        <v>165</v>
      </c>
      <c r="O707" t="s">
        <v>166</v>
      </c>
      <c r="P707" t="s">
        <v>1361</v>
      </c>
      <c r="Q707" s="2">
        <v>31.968</v>
      </c>
      <c r="R707">
        <v>4</v>
      </c>
      <c r="S707">
        <v>0</v>
      </c>
      <c r="T707">
        <v>2.3976000000000002</v>
      </c>
    </row>
    <row r="708" spans="1:20" x14ac:dyDescent="0.3">
      <c r="A708" t="s">
        <v>3314</v>
      </c>
      <c r="B708" s="1">
        <v>42706</v>
      </c>
      <c r="C708" s="1">
        <v>42712</v>
      </c>
      <c r="D708" t="s">
        <v>47</v>
      </c>
      <c r="E708" t="s">
        <v>1239</v>
      </c>
      <c r="F708" t="s">
        <v>1240</v>
      </c>
      <c r="G708" t="s">
        <v>24</v>
      </c>
      <c r="H708" t="s">
        <v>25</v>
      </c>
      <c r="I708" t="s">
        <v>1241</v>
      </c>
      <c r="J708" t="s">
        <v>51</v>
      </c>
      <c r="K708" t="s">
        <v>1242</v>
      </c>
      <c r="L708" t="s">
        <v>29</v>
      </c>
      <c r="M708" t="s">
        <v>3315</v>
      </c>
      <c r="N708" t="s">
        <v>43</v>
      </c>
      <c r="O708" t="s">
        <v>70</v>
      </c>
      <c r="P708" t="s">
        <v>3316</v>
      </c>
      <c r="Q708" s="2">
        <v>25.92</v>
      </c>
      <c r="R708">
        <v>4</v>
      </c>
      <c r="S708">
        <v>0</v>
      </c>
      <c r="T708">
        <v>12.441599999999999</v>
      </c>
    </row>
    <row r="709" spans="1:20" x14ac:dyDescent="0.3">
      <c r="A709" t="s">
        <v>3317</v>
      </c>
      <c r="B709" s="1">
        <v>42972</v>
      </c>
      <c r="C709" s="1">
        <v>42975</v>
      </c>
      <c r="D709" t="s">
        <v>21</v>
      </c>
      <c r="E709" t="s">
        <v>2640</v>
      </c>
      <c r="F709" t="s">
        <v>2641</v>
      </c>
      <c r="G709" t="s">
        <v>24</v>
      </c>
      <c r="H709" t="s">
        <v>25</v>
      </c>
      <c r="I709" t="s">
        <v>75</v>
      </c>
      <c r="J709" t="s">
        <v>76</v>
      </c>
      <c r="K709" t="s">
        <v>538</v>
      </c>
      <c r="L709" t="s">
        <v>41</v>
      </c>
      <c r="M709" t="s">
        <v>1529</v>
      </c>
      <c r="N709" t="s">
        <v>43</v>
      </c>
      <c r="O709" t="s">
        <v>115</v>
      </c>
      <c r="P709" t="s">
        <v>1530</v>
      </c>
      <c r="Q709" s="2">
        <v>9.7279999999999998</v>
      </c>
      <c r="R709">
        <v>2</v>
      </c>
      <c r="S709">
        <v>0</v>
      </c>
      <c r="T709">
        <v>1.7023999999999999</v>
      </c>
    </row>
    <row r="710" spans="1:20" x14ac:dyDescent="0.3">
      <c r="A710" t="s">
        <v>3318</v>
      </c>
      <c r="B710" s="1">
        <v>42657</v>
      </c>
      <c r="C710" s="1">
        <v>42661</v>
      </c>
      <c r="D710" t="s">
        <v>47</v>
      </c>
      <c r="E710" t="s">
        <v>1970</v>
      </c>
      <c r="F710" t="s">
        <v>1971</v>
      </c>
      <c r="G710" t="s">
        <v>37</v>
      </c>
      <c r="H710" t="s">
        <v>25</v>
      </c>
      <c r="I710" t="s">
        <v>231</v>
      </c>
      <c r="J710" t="s">
        <v>232</v>
      </c>
      <c r="K710" t="s">
        <v>276</v>
      </c>
      <c r="L710" t="s">
        <v>131</v>
      </c>
      <c r="M710" t="s">
        <v>3319</v>
      </c>
      <c r="N710" t="s">
        <v>165</v>
      </c>
      <c r="O710" t="s">
        <v>202</v>
      </c>
      <c r="P710" t="s">
        <v>3320</v>
      </c>
      <c r="Q710" s="2">
        <v>177</v>
      </c>
      <c r="R710">
        <v>3</v>
      </c>
      <c r="S710">
        <v>0</v>
      </c>
      <c r="T710">
        <v>30.09</v>
      </c>
    </row>
    <row r="711" spans="1:20" x14ac:dyDescent="0.3">
      <c r="A711" t="s">
        <v>3321</v>
      </c>
      <c r="B711" s="1">
        <v>41970</v>
      </c>
      <c r="C711" s="1">
        <v>41976</v>
      </c>
      <c r="D711" t="s">
        <v>47</v>
      </c>
      <c r="E711" t="s">
        <v>3322</v>
      </c>
      <c r="F711" t="s">
        <v>3323</v>
      </c>
      <c r="G711" t="s">
        <v>24</v>
      </c>
      <c r="H711" t="s">
        <v>25</v>
      </c>
      <c r="I711" t="s">
        <v>231</v>
      </c>
      <c r="J711" t="s">
        <v>232</v>
      </c>
      <c r="K711" t="s">
        <v>412</v>
      </c>
      <c r="L711" t="s">
        <v>131</v>
      </c>
      <c r="M711" t="s">
        <v>3324</v>
      </c>
      <c r="N711" t="s">
        <v>43</v>
      </c>
      <c r="O711" t="s">
        <v>235</v>
      </c>
      <c r="P711" t="s">
        <v>1435</v>
      </c>
      <c r="Q711" s="2">
        <v>3.76</v>
      </c>
      <c r="R711">
        <v>2</v>
      </c>
      <c r="S711">
        <v>0</v>
      </c>
      <c r="T711">
        <v>1.3160000000000001</v>
      </c>
    </row>
    <row r="712" spans="1:20" x14ac:dyDescent="0.3">
      <c r="A712" t="s">
        <v>3325</v>
      </c>
      <c r="B712" s="1">
        <v>42311</v>
      </c>
      <c r="C712" s="1">
        <v>42315</v>
      </c>
      <c r="D712" t="s">
        <v>47</v>
      </c>
      <c r="E712" t="s">
        <v>3326</v>
      </c>
      <c r="F712" t="s">
        <v>3327</v>
      </c>
      <c r="G712" t="s">
        <v>84</v>
      </c>
      <c r="H712" t="s">
        <v>25</v>
      </c>
      <c r="I712" t="s">
        <v>38</v>
      </c>
      <c r="J712" t="s">
        <v>39</v>
      </c>
      <c r="K712" t="s">
        <v>1554</v>
      </c>
      <c r="L712" t="s">
        <v>41</v>
      </c>
      <c r="M712" t="s">
        <v>3328</v>
      </c>
      <c r="N712" t="s">
        <v>165</v>
      </c>
      <c r="O712" t="s">
        <v>166</v>
      </c>
      <c r="P712" t="s">
        <v>3329</v>
      </c>
      <c r="Q712" s="2">
        <v>1212.848</v>
      </c>
      <c r="R712">
        <v>7</v>
      </c>
      <c r="S712">
        <v>0</v>
      </c>
      <c r="T712">
        <v>106.1242</v>
      </c>
    </row>
    <row r="713" spans="1:20" x14ac:dyDescent="0.3">
      <c r="A713" t="s">
        <v>3330</v>
      </c>
      <c r="B713" s="1">
        <v>41972</v>
      </c>
      <c r="C713" s="1">
        <v>41979</v>
      </c>
      <c r="D713" t="s">
        <v>47</v>
      </c>
      <c r="E713" t="s">
        <v>3331</v>
      </c>
      <c r="F713" t="s">
        <v>3332</v>
      </c>
      <c r="G713" t="s">
        <v>24</v>
      </c>
      <c r="H713" t="s">
        <v>25</v>
      </c>
      <c r="I713" t="s">
        <v>128</v>
      </c>
      <c r="J713" t="s">
        <v>129</v>
      </c>
      <c r="K713" t="s">
        <v>948</v>
      </c>
      <c r="L713" t="s">
        <v>131</v>
      </c>
      <c r="M713" t="s">
        <v>3333</v>
      </c>
      <c r="N713" t="s">
        <v>43</v>
      </c>
      <c r="O713" t="s">
        <v>44</v>
      </c>
      <c r="P713" t="s">
        <v>3334</v>
      </c>
      <c r="Q713" s="2">
        <v>5.04</v>
      </c>
      <c r="R713">
        <v>2</v>
      </c>
      <c r="S713">
        <v>0</v>
      </c>
      <c r="T713">
        <v>1.764</v>
      </c>
    </row>
    <row r="714" spans="1:20" x14ac:dyDescent="0.3">
      <c r="A714" t="s">
        <v>3335</v>
      </c>
      <c r="B714" s="1">
        <v>42855</v>
      </c>
      <c r="C714" s="1">
        <v>42860</v>
      </c>
      <c r="D714" t="s">
        <v>21</v>
      </c>
      <c r="E714" t="s">
        <v>2696</v>
      </c>
      <c r="F714" t="s">
        <v>2697</v>
      </c>
      <c r="G714" t="s">
        <v>37</v>
      </c>
      <c r="H714" t="s">
        <v>25</v>
      </c>
      <c r="I714" t="s">
        <v>112</v>
      </c>
      <c r="J714" t="s">
        <v>39</v>
      </c>
      <c r="K714" t="s">
        <v>849</v>
      </c>
      <c r="L714" t="s">
        <v>41</v>
      </c>
      <c r="M714" t="s">
        <v>172</v>
      </c>
      <c r="N714" t="s">
        <v>43</v>
      </c>
      <c r="O714" t="s">
        <v>173</v>
      </c>
      <c r="P714" t="s">
        <v>174</v>
      </c>
      <c r="Q714" s="2">
        <v>62.96</v>
      </c>
      <c r="R714">
        <v>4</v>
      </c>
      <c r="S714">
        <v>0</v>
      </c>
      <c r="T714">
        <v>28.332000000000001</v>
      </c>
    </row>
    <row r="715" spans="1:20" x14ac:dyDescent="0.3">
      <c r="A715" t="s">
        <v>3336</v>
      </c>
      <c r="B715" s="1">
        <v>43063</v>
      </c>
      <c r="C715" s="1">
        <v>43067</v>
      </c>
      <c r="D715" t="s">
        <v>47</v>
      </c>
      <c r="E715" t="s">
        <v>3337</v>
      </c>
      <c r="F715" t="s">
        <v>3338</v>
      </c>
      <c r="G715" t="s">
        <v>37</v>
      </c>
      <c r="H715" t="s">
        <v>25</v>
      </c>
      <c r="I715" t="s">
        <v>231</v>
      </c>
      <c r="J715" t="s">
        <v>232</v>
      </c>
      <c r="K715" t="s">
        <v>412</v>
      </c>
      <c r="L715" t="s">
        <v>131</v>
      </c>
      <c r="M715" t="s">
        <v>3339</v>
      </c>
      <c r="N715" t="s">
        <v>43</v>
      </c>
      <c r="O715" t="s">
        <v>70</v>
      </c>
      <c r="P715" t="s">
        <v>3340</v>
      </c>
      <c r="Q715" s="2">
        <v>5.88</v>
      </c>
      <c r="R715">
        <v>1</v>
      </c>
      <c r="S715">
        <v>0</v>
      </c>
      <c r="T715">
        <v>2.8812000000000002</v>
      </c>
    </row>
    <row r="716" spans="1:20" x14ac:dyDescent="0.3">
      <c r="A716" t="s">
        <v>3341</v>
      </c>
      <c r="B716" s="1">
        <v>43038</v>
      </c>
      <c r="C716" s="1">
        <v>43042</v>
      </c>
      <c r="D716" t="s">
        <v>47</v>
      </c>
      <c r="E716" t="s">
        <v>3342</v>
      </c>
      <c r="F716" t="s">
        <v>3343</v>
      </c>
      <c r="G716" t="s">
        <v>37</v>
      </c>
      <c r="H716" t="s">
        <v>25</v>
      </c>
      <c r="I716" t="s">
        <v>1736</v>
      </c>
      <c r="J716" t="s">
        <v>76</v>
      </c>
      <c r="K716" t="s">
        <v>1737</v>
      </c>
      <c r="L716" t="s">
        <v>41</v>
      </c>
      <c r="M716" t="s">
        <v>3344</v>
      </c>
      <c r="N716" t="s">
        <v>31</v>
      </c>
      <c r="O716" t="s">
        <v>61</v>
      </c>
      <c r="P716" t="s">
        <v>3345</v>
      </c>
      <c r="Q716" s="2">
        <v>9.64</v>
      </c>
      <c r="R716">
        <v>2</v>
      </c>
      <c r="S716">
        <v>0</v>
      </c>
      <c r="T716">
        <v>3.6631999999999998</v>
      </c>
    </row>
    <row r="717" spans="1:20" x14ac:dyDescent="0.3">
      <c r="A717" t="s">
        <v>3346</v>
      </c>
      <c r="B717" s="1">
        <v>41990</v>
      </c>
      <c r="C717" s="1">
        <v>41992</v>
      </c>
      <c r="D717" t="s">
        <v>21</v>
      </c>
      <c r="E717" t="s">
        <v>1163</v>
      </c>
      <c r="F717" t="s">
        <v>1164</v>
      </c>
      <c r="G717" t="s">
        <v>24</v>
      </c>
      <c r="H717" t="s">
        <v>25</v>
      </c>
      <c r="I717" t="s">
        <v>231</v>
      </c>
      <c r="J717" t="s">
        <v>232</v>
      </c>
      <c r="K717" t="s">
        <v>233</v>
      </c>
      <c r="L717" t="s">
        <v>131</v>
      </c>
      <c r="M717" t="s">
        <v>2661</v>
      </c>
      <c r="N717" t="s">
        <v>43</v>
      </c>
      <c r="O717" t="s">
        <v>115</v>
      </c>
      <c r="P717" t="s">
        <v>2662</v>
      </c>
      <c r="Q717" s="2">
        <v>40.049999999999997</v>
      </c>
      <c r="R717">
        <v>3</v>
      </c>
      <c r="S717">
        <v>0</v>
      </c>
      <c r="T717">
        <v>11.214</v>
      </c>
    </row>
    <row r="718" spans="1:20" x14ac:dyDescent="0.3">
      <c r="A718" t="s">
        <v>3347</v>
      </c>
      <c r="B718" s="1">
        <v>42982</v>
      </c>
      <c r="C718" s="1">
        <v>42986</v>
      </c>
      <c r="D718" t="s">
        <v>47</v>
      </c>
      <c r="E718" t="s">
        <v>3348</v>
      </c>
      <c r="F718" t="s">
        <v>3349</v>
      </c>
      <c r="G718" t="s">
        <v>24</v>
      </c>
      <c r="H718" t="s">
        <v>25</v>
      </c>
      <c r="I718" t="s">
        <v>3350</v>
      </c>
      <c r="J718" t="s">
        <v>86</v>
      </c>
      <c r="K718" t="s">
        <v>3351</v>
      </c>
      <c r="L718" t="s">
        <v>88</v>
      </c>
      <c r="M718" t="s">
        <v>2738</v>
      </c>
      <c r="N718" t="s">
        <v>43</v>
      </c>
      <c r="O718" t="s">
        <v>115</v>
      </c>
      <c r="P718" t="s">
        <v>2739</v>
      </c>
      <c r="Q718" s="2">
        <v>10.192</v>
      </c>
      <c r="R718">
        <v>7</v>
      </c>
      <c r="S718">
        <v>0</v>
      </c>
      <c r="T718">
        <v>3.1850000000000001</v>
      </c>
    </row>
    <row r="719" spans="1:20" x14ac:dyDescent="0.3">
      <c r="A719" t="s">
        <v>3352</v>
      </c>
      <c r="B719" s="1">
        <v>42660</v>
      </c>
      <c r="C719" s="1">
        <v>42663</v>
      </c>
      <c r="D719" t="s">
        <v>159</v>
      </c>
      <c r="E719" t="s">
        <v>536</v>
      </c>
      <c r="F719" t="s">
        <v>537</v>
      </c>
      <c r="G719" t="s">
        <v>84</v>
      </c>
      <c r="H719" t="s">
        <v>25</v>
      </c>
      <c r="I719" t="s">
        <v>75</v>
      </c>
      <c r="J719" t="s">
        <v>76</v>
      </c>
      <c r="K719" t="s">
        <v>538</v>
      </c>
      <c r="L719" t="s">
        <v>41</v>
      </c>
      <c r="M719" t="s">
        <v>3353</v>
      </c>
      <c r="N719" t="s">
        <v>43</v>
      </c>
      <c r="O719" t="s">
        <v>79</v>
      </c>
      <c r="P719" t="s">
        <v>3354</v>
      </c>
      <c r="Q719" s="2">
        <v>18.16</v>
      </c>
      <c r="R719">
        <v>5</v>
      </c>
      <c r="S719">
        <v>0</v>
      </c>
      <c r="T719">
        <v>6.5830000000000002</v>
      </c>
    </row>
    <row r="720" spans="1:20" x14ac:dyDescent="0.3">
      <c r="A720" t="s">
        <v>3355</v>
      </c>
      <c r="B720" s="1">
        <v>43051</v>
      </c>
      <c r="C720" s="1">
        <v>43057</v>
      </c>
      <c r="D720" t="s">
        <v>47</v>
      </c>
      <c r="E720" t="s">
        <v>1104</v>
      </c>
      <c r="F720" t="s">
        <v>1105</v>
      </c>
      <c r="G720" t="s">
        <v>24</v>
      </c>
      <c r="H720" t="s">
        <v>25</v>
      </c>
      <c r="I720" t="s">
        <v>842</v>
      </c>
      <c r="J720" t="s">
        <v>427</v>
      </c>
      <c r="K720" t="s">
        <v>843</v>
      </c>
      <c r="L720" t="s">
        <v>131</v>
      </c>
      <c r="M720" t="s">
        <v>3356</v>
      </c>
      <c r="N720" t="s">
        <v>43</v>
      </c>
      <c r="O720" t="s">
        <v>70</v>
      </c>
      <c r="P720" t="s">
        <v>3357</v>
      </c>
      <c r="Q720" s="2">
        <v>16.056000000000001</v>
      </c>
      <c r="R720">
        <v>3</v>
      </c>
      <c r="S720">
        <v>0</v>
      </c>
      <c r="T720">
        <v>5.8202999999999996</v>
      </c>
    </row>
    <row r="721" spans="1:20" x14ac:dyDescent="0.3">
      <c r="A721" t="s">
        <v>3358</v>
      </c>
      <c r="B721" s="1">
        <v>42698</v>
      </c>
      <c r="C721" s="1">
        <v>42705</v>
      </c>
      <c r="D721" t="s">
        <v>47</v>
      </c>
      <c r="E721" t="s">
        <v>2784</v>
      </c>
      <c r="F721" t="s">
        <v>2785</v>
      </c>
      <c r="G721" t="s">
        <v>84</v>
      </c>
      <c r="H721" t="s">
        <v>25</v>
      </c>
      <c r="I721" t="s">
        <v>38</v>
      </c>
      <c r="J721" t="s">
        <v>39</v>
      </c>
      <c r="K721" t="s">
        <v>247</v>
      </c>
      <c r="L721" t="s">
        <v>41</v>
      </c>
      <c r="M721" t="s">
        <v>3359</v>
      </c>
      <c r="N721" t="s">
        <v>165</v>
      </c>
      <c r="O721" t="s">
        <v>166</v>
      </c>
      <c r="P721" t="s">
        <v>3360</v>
      </c>
      <c r="Q721" s="2">
        <v>33.520000000000003</v>
      </c>
      <c r="R721">
        <v>2</v>
      </c>
      <c r="S721">
        <v>0</v>
      </c>
      <c r="T721">
        <v>3.3519999999999999</v>
      </c>
    </row>
    <row r="722" spans="1:20" x14ac:dyDescent="0.3">
      <c r="A722" t="s">
        <v>3361</v>
      </c>
      <c r="B722" s="1">
        <v>42217</v>
      </c>
      <c r="C722" s="1">
        <v>42223</v>
      </c>
      <c r="D722" t="s">
        <v>47</v>
      </c>
      <c r="E722" t="s">
        <v>3362</v>
      </c>
      <c r="F722" t="s">
        <v>3363</v>
      </c>
      <c r="G722" t="s">
        <v>84</v>
      </c>
      <c r="H722" t="s">
        <v>25</v>
      </c>
      <c r="I722" t="s">
        <v>38</v>
      </c>
      <c r="J722" t="s">
        <v>39</v>
      </c>
      <c r="K722" t="s">
        <v>247</v>
      </c>
      <c r="L722" t="s">
        <v>41</v>
      </c>
      <c r="M722" t="s">
        <v>3364</v>
      </c>
      <c r="N722" t="s">
        <v>43</v>
      </c>
      <c r="O722" t="s">
        <v>115</v>
      </c>
      <c r="P722" t="s">
        <v>3365</v>
      </c>
      <c r="Q722" s="2">
        <v>6.72</v>
      </c>
      <c r="R722">
        <v>4</v>
      </c>
      <c r="S722">
        <v>0</v>
      </c>
      <c r="T722">
        <v>3.36</v>
      </c>
    </row>
    <row r="723" spans="1:20" x14ac:dyDescent="0.3">
      <c r="A723" t="s">
        <v>3366</v>
      </c>
      <c r="B723" s="1">
        <v>43093</v>
      </c>
      <c r="C723" s="1">
        <v>43098</v>
      </c>
      <c r="D723" t="s">
        <v>47</v>
      </c>
      <c r="E723" t="s">
        <v>3367</v>
      </c>
      <c r="F723" t="s">
        <v>3368</v>
      </c>
      <c r="G723" t="s">
        <v>24</v>
      </c>
      <c r="H723" t="s">
        <v>25</v>
      </c>
      <c r="I723" t="s">
        <v>231</v>
      </c>
      <c r="J723" t="s">
        <v>232</v>
      </c>
      <c r="K723" t="s">
        <v>233</v>
      </c>
      <c r="L723" t="s">
        <v>131</v>
      </c>
      <c r="M723" t="s">
        <v>3369</v>
      </c>
      <c r="N723" t="s">
        <v>43</v>
      </c>
      <c r="O723" t="s">
        <v>79</v>
      </c>
      <c r="P723" t="s">
        <v>3370</v>
      </c>
      <c r="Q723" s="2">
        <v>17.88</v>
      </c>
      <c r="R723">
        <v>3</v>
      </c>
      <c r="S723">
        <v>0</v>
      </c>
      <c r="T723">
        <v>5.5875000000000004</v>
      </c>
    </row>
    <row r="724" spans="1:20" x14ac:dyDescent="0.3">
      <c r="A724" t="s">
        <v>3371</v>
      </c>
      <c r="B724" s="1">
        <v>42630</v>
      </c>
      <c r="C724" s="1">
        <v>42636</v>
      </c>
      <c r="D724" t="s">
        <v>47</v>
      </c>
      <c r="E724" t="s">
        <v>3309</v>
      </c>
      <c r="F724" t="s">
        <v>3310</v>
      </c>
      <c r="G724" t="s">
        <v>24</v>
      </c>
      <c r="H724" t="s">
        <v>25</v>
      </c>
      <c r="I724" t="s">
        <v>3311</v>
      </c>
      <c r="J724" t="s">
        <v>67</v>
      </c>
      <c r="K724" t="s">
        <v>3312</v>
      </c>
      <c r="L724" t="s">
        <v>29</v>
      </c>
      <c r="M724" t="s">
        <v>3372</v>
      </c>
      <c r="N724" t="s">
        <v>165</v>
      </c>
      <c r="O724" t="s">
        <v>815</v>
      </c>
      <c r="P724" t="s">
        <v>3373</v>
      </c>
      <c r="Q724" s="2">
        <v>396</v>
      </c>
      <c r="R724">
        <v>4</v>
      </c>
      <c r="S724">
        <v>0</v>
      </c>
      <c r="T724">
        <v>190.08</v>
      </c>
    </row>
    <row r="725" spans="1:20" x14ac:dyDescent="0.3">
      <c r="A725" t="s">
        <v>3374</v>
      </c>
      <c r="B725" s="1">
        <v>43079</v>
      </c>
      <c r="C725" s="1">
        <v>43079</v>
      </c>
      <c r="D725" t="s">
        <v>1040</v>
      </c>
      <c r="E725" t="s">
        <v>470</v>
      </c>
      <c r="F725" t="s">
        <v>471</v>
      </c>
      <c r="G725" t="s">
        <v>84</v>
      </c>
      <c r="H725" t="s">
        <v>25</v>
      </c>
      <c r="I725" t="s">
        <v>38</v>
      </c>
      <c r="J725" t="s">
        <v>39</v>
      </c>
      <c r="K725" t="s">
        <v>247</v>
      </c>
      <c r="L725" t="s">
        <v>41</v>
      </c>
      <c r="M725" t="s">
        <v>3375</v>
      </c>
      <c r="N725" t="s">
        <v>43</v>
      </c>
      <c r="O725" t="s">
        <v>79</v>
      </c>
      <c r="P725" t="s">
        <v>3376</v>
      </c>
      <c r="Q725" s="2">
        <v>34.5</v>
      </c>
      <c r="R725">
        <v>3</v>
      </c>
      <c r="S725">
        <v>0</v>
      </c>
      <c r="T725">
        <v>15.525</v>
      </c>
    </row>
    <row r="726" spans="1:20" x14ac:dyDescent="0.3">
      <c r="A726" t="s">
        <v>3377</v>
      </c>
      <c r="B726" s="1">
        <v>42990</v>
      </c>
      <c r="C726" s="1">
        <v>42993</v>
      </c>
      <c r="D726" t="s">
        <v>159</v>
      </c>
      <c r="E726" t="s">
        <v>2338</v>
      </c>
      <c r="F726" t="s">
        <v>2339</v>
      </c>
      <c r="G726" t="s">
        <v>24</v>
      </c>
      <c r="H726" t="s">
        <v>25</v>
      </c>
      <c r="I726" t="s">
        <v>128</v>
      </c>
      <c r="J726" t="s">
        <v>129</v>
      </c>
      <c r="K726" t="s">
        <v>948</v>
      </c>
      <c r="L726" t="s">
        <v>131</v>
      </c>
      <c r="M726" t="s">
        <v>3296</v>
      </c>
      <c r="N726" t="s">
        <v>31</v>
      </c>
      <c r="O726" t="s">
        <v>61</v>
      </c>
      <c r="P726" t="s">
        <v>3297</v>
      </c>
      <c r="Q726" s="2">
        <v>8.36</v>
      </c>
      <c r="R726">
        <v>2</v>
      </c>
      <c r="S726">
        <v>0</v>
      </c>
      <c r="T726">
        <v>3.0095999999999998</v>
      </c>
    </row>
    <row r="727" spans="1:20" x14ac:dyDescent="0.3">
      <c r="A727" t="s">
        <v>3378</v>
      </c>
      <c r="B727" s="1">
        <v>42910</v>
      </c>
      <c r="C727" s="1">
        <v>42917</v>
      </c>
      <c r="D727" t="s">
        <v>47</v>
      </c>
      <c r="E727" t="s">
        <v>3263</v>
      </c>
      <c r="F727" t="s">
        <v>3264</v>
      </c>
      <c r="G727" t="s">
        <v>37</v>
      </c>
      <c r="H727" t="s">
        <v>25</v>
      </c>
      <c r="I727" t="s">
        <v>3265</v>
      </c>
      <c r="J727" t="s">
        <v>86</v>
      </c>
      <c r="K727" t="s">
        <v>3266</v>
      </c>
      <c r="L727" t="s">
        <v>88</v>
      </c>
      <c r="M727" t="s">
        <v>3379</v>
      </c>
      <c r="N727" t="s">
        <v>43</v>
      </c>
      <c r="O727" t="s">
        <v>115</v>
      </c>
      <c r="P727" t="s">
        <v>3380</v>
      </c>
      <c r="Q727" s="2">
        <v>385.6</v>
      </c>
      <c r="R727">
        <v>8</v>
      </c>
      <c r="S727">
        <v>0</v>
      </c>
      <c r="T727">
        <v>111.824</v>
      </c>
    </row>
    <row r="728" spans="1:20" x14ac:dyDescent="0.3">
      <c r="A728" t="s">
        <v>3381</v>
      </c>
      <c r="B728" s="1">
        <v>42965</v>
      </c>
      <c r="C728" s="1">
        <v>42969</v>
      </c>
      <c r="D728" t="s">
        <v>47</v>
      </c>
      <c r="E728" t="s">
        <v>1075</v>
      </c>
      <c r="F728" t="s">
        <v>1076</v>
      </c>
      <c r="G728" t="s">
        <v>24</v>
      </c>
      <c r="H728" t="s">
        <v>25</v>
      </c>
      <c r="I728" t="s">
        <v>154</v>
      </c>
      <c r="J728" t="s">
        <v>86</v>
      </c>
      <c r="K728" t="s">
        <v>155</v>
      </c>
      <c r="L728" t="s">
        <v>88</v>
      </c>
      <c r="M728" t="s">
        <v>3382</v>
      </c>
      <c r="N728" t="s">
        <v>43</v>
      </c>
      <c r="O728" t="s">
        <v>99</v>
      </c>
      <c r="P728" t="s">
        <v>3383</v>
      </c>
      <c r="Q728" s="2">
        <v>200.06399999999999</v>
      </c>
      <c r="R728">
        <v>3</v>
      </c>
      <c r="S728">
        <v>0</v>
      </c>
      <c r="T728">
        <v>12.504</v>
      </c>
    </row>
    <row r="729" spans="1:20" x14ac:dyDescent="0.3">
      <c r="A729" t="s">
        <v>3384</v>
      </c>
      <c r="B729" s="1">
        <v>43080</v>
      </c>
      <c r="C729" s="1">
        <v>43086</v>
      </c>
      <c r="D729" t="s">
        <v>47</v>
      </c>
      <c r="E729" t="s">
        <v>3385</v>
      </c>
      <c r="F729" t="s">
        <v>3386</v>
      </c>
      <c r="G729" t="s">
        <v>24</v>
      </c>
      <c r="H729" t="s">
        <v>25</v>
      </c>
      <c r="I729" t="s">
        <v>128</v>
      </c>
      <c r="J729" t="s">
        <v>129</v>
      </c>
      <c r="K729" t="s">
        <v>673</v>
      </c>
      <c r="L729" t="s">
        <v>131</v>
      </c>
      <c r="M729" t="s">
        <v>3109</v>
      </c>
      <c r="N729" t="s">
        <v>31</v>
      </c>
      <c r="O729" t="s">
        <v>133</v>
      </c>
      <c r="P729" t="s">
        <v>3110</v>
      </c>
      <c r="Q729" s="2">
        <v>63.686</v>
      </c>
      <c r="R729">
        <v>1</v>
      </c>
      <c r="S729">
        <v>0</v>
      </c>
      <c r="T729">
        <v>-9.0980000000000008</v>
      </c>
    </row>
    <row r="730" spans="1:20" x14ac:dyDescent="0.3">
      <c r="A730" t="s">
        <v>3387</v>
      </c>
      <c r="B730" s="1">
        <v>43079</v>
      </c>
      <c r="C730" s="1">
        <v>43083</v>
      </c>
      <c r="D730" t="s">
        <v>21</v>
      </c>
      <c r="E730" t="s">
        <v>1808</v>
      </c>
      <c r="F730" t="s">
        <v>1809</v>
      </c>
      <c r="G730" t="s">
        <v>24</v>
      </c>
      <c r="H730" t="s">
        <v>25</v>
      </c>
      <c r="I730" t="s">
        <v>1208</v>
      </c>
      <c r="J730" t="s">
        <v>1209</v>
      </c>
      <c r="K730" t="s">
        <v>1210</v>
      </c>
      <c r="L730" t="s">
        <v>29</v>
      </c>
      <c r="M730" t="s">
        <v>3388</v>
      </c>
      <c r="N730" t="s">
        <v>31</v>
      </c>
      <c r="O730" t="s">
        <v>54</v>
      </c>
      <c r="P730" t="s">
        <v>3389</v>
      </c>
      <c r="Q730" s="2">
        <v>1669.6</v>
      </c>
      <c r="R730">
        <v>4</v>
      </c>
      <c r="S730">
        <v>0</v>
      </c>
      <c r="T730">
        <v>116.872</v>
      </c>
    </row>
    <row r="731" spans="1:20" x14ac:dyDescent="0.3">
      <c r="A731" t="s">
        <v>3390</v>
      </c>
      <c r="B731" s="1">
        <v>41673</v>
      </c>
      <c r="C731" s="1">
        <v>41676</v>
      </c>
      <c r="D731" t="s">
        <v>21</v>
      </c>
      <c r="E731" t="s">
        <v>3391</v>
      </c>
      <c r="F731" t="s">
        <v>3392</v>
      </c>
      <c r="G731" t="s">
        <v>24</v>
      </c>
      <c r="H731" t="s">
        <v>25</v>
      </c>
      <c r="I731" t="s">
        <v>75</v>
      </c>
      <c r="J731" t="s">
        <v>76</v>
      </c>
      <c r="K731" t="s">
        <v>538</v>
      </c>
      <c r="L731" t="s">
        <v>41</v>
      </c>
      <c r="M731" t="s">
        <v>968</v>
      </c>
      <c r="N731" t="s">
        <v>43</v>
      </c>
      <c r="O731" t="s">
        <v>79</v>
      </c>
      <c r="P731" t="s">
        <v>969</v>
      </c>
      <c r="Q731" s="2">
        <v>83.84</v>
      </c>
      <c r="R731">
        <v>2</v>
      </c>
      <c r="S731">
        <v>0</v>
      </c>
      <c r="T731">
        <v>27.248000000000001</v>
      </c>
    </row>
    <row r="732" spans="1:20" x14ac:dyDescent="0.3">
      <c r="A732" t="s">
        <v>3393</v>
      </c>
      <c r="B732" s="1">
        <v>42777</v>
      </c>
      <c r="C732" s="1">
        <v>42780</v>
      </c>
      <c r="D732" t="s">
        <v>21</v>
      </c>
      <c r="E732" t="s">
        <v>723</v>
      </c>
      <c r="F732" t="s">
        <v>724</v>
      </c>
      <c r="G732" t="s">
        <v>37</v>
      </c>
      <c r="H732" t="s">
        <v>25</v>
      </c>
      <c r="I732" t="s">
        <v>725</v>
      </c>
      <c r="J732" t="s">
        <v>427</v>
      </c>
      <c r="K732" t="s">
        <v>726</v>
      </c>
      <c r="L732" t="s">
        <v>131</v>
      </c>
      <c r="M732" t="s">
        <v>2372</v>
      </c>
      <c r="N732" t="s">
        <v>43</v>
      </c>
      <c r="O732" t="s">
        <v>79</v>
      </c>
      <c r="P732" t="s">
        <v>2373</v>
      </c>
      <c r="Q732" s="2">
        <v>21.335999999999999</v>
      </c>
      <c r="R732">
        <v>7</v>
      </c>
      <c r="S732">
        <v>0</v>
      </c>
      <c r="T732">
        <v>7.7343000000000002</v>
      </c>
    </row>
    <row r="733" spans="1:20" x14ac:dyDescent="0.3">
      <c r="A733" t="s">
        <v>3394</v>
      </c>
      <c r="B733" s="1">
        <v>42841</v>
      </c>
      <c r="C733" s="1">
        <v>42846</v>
      </c>
      <c r="D733" t="s">
        <v>47</v>
      </c>
      <c r="E733" t="s">
        <v>3395</v>
      </c>
      <c r="F733" t="s">
        <v>3396</v>
      </c>
      <c r="G733" t="s">
        <v>84</v>
      </c>
      <c r="H733" t="s">
        <v>25</v>
      </c>
      <c r="I733" t="s">
        <v>253</v>
      </c>
      <c r="J733" t="s">
        <v>179</v>
      </c>
      <c r="K733" t="s">
        <v>254</v>
      </c>
      <c r="L733" t="s">
        <v>88</v>
      </c>
      <c r="M733" t="s">
        <v>3397</v>
      </c>
      <c r="N733" t="s">
        <v>43</v>
      </c>
      <c r="O733" t="s">
        <v>115</v>
      </c>
      <c r="P733" t="s">
        <v>3398</v>
      </c>
      <c r="Q733" s="2">
        <v>16.52</v>
      </c>
      <c r="R733">
        <v>5</v>
      </c>
      <c r="S733">
        <v>0</v>
      </c>
      <c r="T733">
        <v>2.0649999999999999</v>
      </c>
    </row>
    <row r="734" spans="1:20" x14ac:dyDescent="0.3">
      <c r="A734" t="s">
        <v>3399</v>
      </c>
      <c r="B734" s="1">
        <v>42344</v>
      </c>
      <c r="C734" s="1">
        <v>42349</v>
      </c>
      <c r="D734" t="s">
        <v>47</v>
      </c>
      <c r="E734" t="s">
        <v>3400</v>
      </c>
      <c r="F734" t="s">
        <v>3401</v>
      </c>
      <c r="G734" t="s">
        <v>24</v>
      </c>
      <c r="H734" t="s">
        <v>25</v>
      </c>
      <c r="I734" t="s">
        <v>1057</v>
      </c>
      <c r="J734" t="s">
        <v>261</v>
      </c>
      <c r="K734" t="s">
        <v>1058</v>
      </c>
      <c r="L734" t="s">
        <v>41</v>
      </c>
      <c r="M734" t="s">
        <v>1879</v>
      </c>
      <c r="N734" t="s">
        <v>31</v>
      </c>
      <c r="O734" t="s">
        <v>61</v>
      </c>
      <c r="P734" t="s">
        <v>1880</v>
      </c>
      <c r="Q734" s="2">
        <v>206.11199999999999</v>
      </c>
      <c r="R734">
        <v>6</v>
      </c>
      <c r="S734">
        <v>0</v>
      </c>
      <c r="T734">
        <v>48.951599999999999</v>
      </c>
    </row>
    <row r="735" spans="1:20" x14ac:dyDescent="0.3">
      <c r="A735" t="s">
        <v>3402</v>
      </c>
      <c r="B735" s="1">
        <v>42573</v>
      </c>
      <c r="C735" s="1">
        <v>42578</v>
      </c>
      <c r="D735" t="s">
        <v>47</v>
      </c>
      <c r="E735" t="s">
        <v>1178</v>
      </c>
      <c r="F735" t="s">
        <v>1179</v>
      </c>
      <c r="G735" t="s">
        <v>24</v>
      </c>
      <c r="H735" t="s">
        <v>25</v>
      </c>
      <c r="I735" t="s">
        <v>1180</v>
      </c>
      <c r="J735" t="s">
        <v>39</v>
      </c>
      <c r="K735" t="s">
        <v>1181</v>
      </c>
      <c r="L735" t="s">
        <v>41</v>
      </c>
      <c r="M735" t="s">
        <v>3403</v>
      </c>
      <c r="N735" t="s">
        <v>43</v>
      </c>
      <c r="O735" t="s">
        <v>115</v>
      </c>
      <c r="P735" t="s">
        <v>3404</v>
      </c>
      <c r="Q735" s="2">
        <v>4.16</v>
      </c>
      <c r="R735">
        <v>2</v>
      </c>
      <c r="S735">
        <v>0</v>
      </c>
      <c r="T735">
        <v>0.36399999999999999</v>
      </c>
    </row>
    <row r="736" spans="1:20" x14ac:dyDescent="0.3">
      <c r="A736" t="s">
        <v>3405</v>
      </c>
      <c r="B736" s="1">
        <v>42315</v>
      </c>
      <c r="C736" s="1">
        <v>42318</v>
      </c>
      <c r="D736" t="s">
        <v>21</v>
      </c>
      <c r="E736" t="s">
        <v>2073</v>
      </c>
      <c r="F736" t="s">
        <v>2074</v>
      </c>
      <c r="G736" t="s">
        <v>37</v>
      </c>
      <c r="H736" t="s">
        <v>25</v>
      </c>
      <c r="I736" t="s">
        <v>618</v>
      </c>
      <c r="J736" t="s">
        <v>619</v>
      </c>
      <c r="K736" t="s">
        <v>620</v>
      </c>
      <c r="L736" t="s">
        <v>29</v>
      </c>
      <c r="M736" t="s">
        <v>3406</v>
      </c>
      <c r="N736" t="s">
        <v>43</v>
      </c>
      <c r="O736" t="s">
        <v>235</v>
      </c>
      <c r="P736" t="s">
        <v>3407</v>
      </c>
      <c r="Q736" s="2">
        <v>26.18</v>
      </c>
      <c r="R736">
        <v>7</v>
      </c>
      <c r="S736">
        <v>0</v>
      </c>
      <c r="T736">
        <v>0.52359999999999995</v>
      </c>
    </row>
    <row r="737" spans="1:20" x14ac:dyDescent="0.3">
      <c r="A737" t="s">
        <v>3408</v>
      </c>
      <c r="B737" s="1">
        <v>42089</v>
      </c>
      <c r="C737" s="1">
        <v>42094</v>
      </c>
      <c r="D737" t="s">
        <v>47</v>
      </c>
      <c r="E737" t="s">
        <v>2002</v>
      </c>
      <c r="F737" t="s">
        <v>2003</v>
      </c>
      <c r="G737" t="s">
        <v>37</v>
      </c>
      <c r="H737" t="s">
        <v>25</v>
      </c>
      <c r="I737" t="s">
        <v>1116</v>
      </c>
      <c r="J737" t="s">
        <v>419</v>
      </c>
      <c r="K737" t="s">
        <v>2004</v>
      </c>
      <c r="L737" t="s">
        <v>88</v>
      </c>
      <c r="M737" t="s">
        <v>3409</v>
      </c>
      <c r="N737" t="s">
        <v>43</v>
      </c>
      <c r="O737" t="s">
        <v>70</v>
      </c>
      <c r="P737" t="s">
        <v>3410</v>
      </c>
      <c r="Q737" s="2">
        <v>74.352000000000004</v>
      </c>
      <c r="R737">
        <v>3</v>
      </c>
      <c r="S737">
        <v>0</v>
      </c>
      <c r="T737">
        <v>23.234999999999999</v>
      </c>
    </row>
    <row r="738" spans="1:20" x14ac:dyDescent="0.3">
      <c r="A738" t="s">
        <v>3411</v>
      </c>
      <c r="B738" s="1">
        <v>42978</v>
      </c>
      <c r="C738" s="1">
        <v>42983</v>
      </c>
      <c r="D738" t="s">
        <v>47</v>
      </c>
      <c r="E738" t="s">
        <v>1547</v>
      </c>
      <c r="F738" t="s">
        <v>1548</v>
      </c>
      <c r="G738" t="s">
        <v>24</v>
      </c>
      <c r="H738" t="s">
        <v>25</v>
      </c>
      <c r="I738" t="s">
        <v>75</v>
      </c>
      <c r="J738" t="s">
        <v>76</v>
      </c>
      <c r="K738" t="s">
        <v>538</v>
      </c>
      <c r="L738" t="s">
        <v>41</v>
      </c>
      <c r="M738" t="s">
        <v>3412</v>
      </c>
      <c r="N738" t="s">
        <v>43</v>
      </c>
      <c r="O738" t="s">
        <v>99</v>
      </c>
      <c r="P738" t="s">
        <v>3413</v>
      </c>
      <c r="Q738" s="2">
        <v>10.744</v>
      </c>
      <c r="R738">
        <v>1</v>
      </c>
      <c r="S738">
        <v>0</v>
      </c>
      <c r="T738">
        <v>0.80579999999999996</v>
      </c>
    </row>
    <row r="739" spans="1:20" x14ac:dyDescent="0.3">
      <c r="A739" t="s">
        <v>3414</v>
      </c>
      <c r="B739" s="1">
        <v>42708</v>
      </c>
      <c r="C739" s="1">
        <v>42712</v>
      </c>
      <c r="D739" t="s">
        <v>47</v>
      </c>
      <c r="E739" t="s">
        <v>1558</v>
      </c>
      <c r="F739" t="s">
        <v>1559</v>
      </c>
      <c r="G739" t="s">
        <v>37</v>
      </c>
      <c r="H739" t="s">
        <v>25</v>
      </c>
      <c r="I739" t="s">
        <v>75</v>
      </c>
      <c r="J739" t="s">
        <v>76</v>
      </c>
      <c r="K739" t="s">
        <v>538</v>
      </c>
      <c r="L739" t="s">
        <v>41</v>
      </c>
      <c r="M739" t="s">
        <v>3415</v>
      </c>
      <c r="N739" t="s">
        <v>43</v>
      </c>
      <c r="O739" t="s">
        <v>99</v>
      </c>
      <c r="P739" t="s">
        <v>3416</v>
      </c>
      <c r="Q739" s="2">
        <v>212.88</v>
      </c>
      <c r="R739">
        <v>6</v>
      </c>
      <c r="S739">
        <v>0</v>
      </c>
      <c r="T739">
        <v>0</v>
      </c>
    </row>
    <row r="740" spans="1:20" x14ac:dyDescent="0.3">
      <c r="A740" t="s">
        <v>3417</v>
      </c>
      <c r="B740" s="1">
        <v>42776</v>
      </c>
      <c r="C740" s="1">
        <v>42780</v>
      </c>
      <c r="D740" t="s">
        <v>47</v>
      </c>
      <c r="E740" t="s">
        <v>3418</v>
      </c>
      <c r="F740" t="s">
        <v>3419</v>
      </c>
      <c r="G740" t="s">
        <v>84</v>
      </c>
      <c r="H740" t="s">
        <v>25</v>
      </c>
      <c r="I740" t="s">
        <v>3420</v>
      </c>
      <c r="J740" t="s">
        <v>39</v>
      </c>
      <c r="K740" t="s">
        <v>3421</v>
      </c>
      <c r="L740" t="s">
        <v>41</v>
      </c>
      <c r="M740" t="s">
        <v>1815</v>
      </c>
      <c r="N740" t="s">
        <v>31</v>
      </c>
      <c r="O740" t="s">
        <v>32</v>
      </c>
      <c r="P740" t="s">
        <v>1816</v>
      </c>
      <c r="Q740" s="2">
        <v>203.983</v>
      </c>
      <c r="R740">
        <v>2</v>
      </c>
      <c r="S740">
        <v>0</v>
      </c>
      <c r="T740">
        <v>16.7986</v>
      </c>
    </row>
    <row r="741" spans="1:20" x14ac:dyDescent="0.3">
      <c r="A741" t="s">
        <v>3422</v>
      </c>
      <c r="B741" s="1">
        <v>42672</v>
      </c>
      <c r="C741" s="1">
        <v>42676</v>
      </c>
      <c r="D741" t="s">
        <v>47</v>
      </c>
      <c r="E741" t="s">
        <v>3423</v>
      </c>
      <c r="F741" t="s">
        <v>3424</v>
      </c>
      <c r="G741" t="s">
        <v>37</v>
      </c>
      <c r="H741" t="s">
        <v>25</v>
      </c>
      <c r="I741" t="s">
        <v>3425</v>
      </c>
      <c r="J741" t="s">
        <v>666</v>
      </c>
      <c r="K741" t="s">
        <v>3426</v>
      </c>
      <c r="L741" t="s">
        <v>131</v>
      </c>
      <c r="M741" t="s">
        <v>3427</v>
      </c>
      <c r="N741" t="s">
        <v>43</v>
      </c>
      <c r="O741" t="s">
        <v>99</v>
      </c>
      <c r="P741" t="s">
        <v>3428</v>
      </c>
      <c r="Q741" s="2">
        <v>40.74</v>
      </c>
      <c r="R741">
        <v>3</v>
      </c>
      <c r="S741">
        <v>0</v>
      </c>
      <c r="T741">
        <v>0.40739999999999998</v>
      </c>
    </row>
    <row r="742" spans="1:20" x14ac:dyDescent="0.3">
      <c r="A742" t="s">
        <v>3429</v>
      </c>
      <c r="B742" s="1">
        <v>42993</v>
      </c>
      <c r="C742" s="1">
        <v>42995</v>
      </c>
      <c r="D742" t="s">
        <v>21</v>
      </c>
      <c r="E742" t="s">
        <v>3430</v>
      </c>
      <c r="F742" t="s">
        <v>3431</v>
      </c>
      <c r="G742" t="s">
        <v>24</v>
      </c>
      <c r="H742" t="s">
        <v>25</v>
      </c>
      <c r="I742" t="s">
        <v>3432</v>
      </c>
      <c r="J742" t="s">
        <v>1011</v>
      </c>
      <c r="K742" t="s">
        <v>3433</v>
      </c>
      <c r="L742" t="s">
        <v>131</v>
      </c>
      <c r="M742" t="s">
        <v>3434</v>
      </c>
      <c r="N742" t="s">
        <v>165</v>
      </c>
      <c r="O742" t="s">
        <v>166</v>
      </c>
      <c r="P742" t="s">
        <v>3435</v>
      </c>
      <c r="Q742" s="2">
        <v>39.99</v>
      </c>
      <c r="R742">
        <v>1</v>
      </c>
      <c r="S742">
        <v>0</v>
      </c>
      <c r="T742">
        <v>11.597099999999999</v>
      </c>
    </row>
    <row r="743" spans="1:20" x14ac:dyDescent="0.3">
      <c r="A743" t="s">
        <v>3436</v>
      </c>
      <c r="B743" s="1">
        <v>41709</v>
      </c>
      <c r="C743" s="1">
        <v>41714</v>
      </c>
      <c r="D743" t="s">
        <v>21</v>
      </c>
      <c r="E743" t="s">
        <v>1620</v>
      </c>
      <c r="F743" t="s">
        <v>1621</v>
      </c>
      <c r="G743" t="s">
        <v>24</v>
      </c>
      <c r="H743" t="s">
        <v>25</v>
      </c>
      <c r="I743" t="s">
        <v>128</v>
      </c>
      <c r="J743" t="s">
        <v>129</v>
      </c>
      <c r="K743" t="s">
        <v>673</v>
      </c>
      <c r="L743" t="s">
        <v>131</v>
      </c>
      <c r="M743" t="s">
        <v>3437</v>
      </c>
      <c r="N743" t="s">
        <v>31</v>
      </c>
      <c r="O743" t="s">
        <v>61</v>
      </c>
      <c r="P743" t="s">
        <v>1299</v>
      </c>
      <c r="Q743" s="2">
        <v>8.32</v>
      </c>
      <c r="R743">
        <v>5</v>
      </c>
      <c r="S743">
        <v>0</v>
      </c>
      <c r="T743">
        <v>2.2879999999999998</v>
      </c>
    </row>
    <row r="744" spans="1:20" x14ac:dyDescent="0.3">
      <c r="A744" t="s">
        <v>3438</v>
      </c>
      <c r="B744" s="1">
        <v>41674</v>
      </c>
      <c r="C744" s="1">
        <v>41678</v>
      </c>
      <c r="D744" t="s">
        <v>47</v>
      </c>
      <c r="E744" t="s">
        <v>3439</v>
      </c>
      <c r="F744" t="s">
        <v>3440</v>
      </c>
      <c r="G744" t="s">
        <v>84</v>
      </c>
      <c r="H744" t="s">
        <v>25</v>
      </c>
      <c r="I744" t="s">
        <v>786</v>
      </c>
      <c r="J744" t="s">
        <v>39</v>
      </c>
      <c r="K744" t="s">
        <v>1339</v>
      </c>
      <c r="L744" t="s">
        <v>41</v>
      </c>
      <c r="M744" t="s">
        <v>3441</v>
      </c>
      <c r="N744" t="s">
        <v>43</v>
      </c>
      <c r="O744" t="s">
        <v>79</v>
      </c>
      <c r="P744" t="s">
        <v>3442</v>
      </c>
      <c r="Q744" s="2">
        <v>82.896000000000001</v>
      </c>
      <c r="R744">
        <v>3</v>
      </c>
      <c r="S744">
        <v>0</v>
      </c>
      <c r="T744">
        <v>29.0136</v>
      </c>
    </row>
    <row r="745" spans="1:20" x14ac:dyDescent="0.3">
      <c r="A745" t="s">
        <v>3443</v>
      </c>
      <c r="B745" s="1">
        <v>42004</v>
      </c>
      <c r="C745" s="1">
        <v>42008</v>
      </c>
      <c r="D745" t="s">
        <v>21</v>
      </c>
      <c r="E745" t="s">
        <v>2277</v>
      </c>
      <c r="F745" t="s">
        <v>2278</v>
      </c>
      <c r="G745" t="s">
        <v>37</v>
      </c>
      <c r="H745" t="s">
        <v>25</v>
      </c>
      <c r="I745" t="s">
        <v>112</v>
      </c>
      <c r="J745" t="s">
        <v>39</v>
      </c>
      <c r="K745" t="s">
        <v>309</v>
      </c>
      <c r="L745" t="s">
        <v>41</v>
      </c>
      <c r="M745" t="s">
        <v>646</v>
      </c>
      <c r="N745" t="s">
        <v>31</v>
      </c>
      <c r="O745" t="s">
        <v>32</v>
      </c>
      <c r="P745" t="s">
        <v>647</v>
      </c>
      <c r="Q745" s="2">
        <v>1573.4880000000001</v>
      </c>
      <c r="R745">
        <v>7</v>
      </c>
      <c r="S745">
        <v>0</v>
      </c>
      <c r="T745">
        <v>196.68600000000001</v>
      </c>
    </row>
    <row r="746" spans="1:20" x14ac:dyDescent="0.3">
      <c r="A746" t="s">
        <v>3444</v>
      </c>
      <c r="B746" s="1">
        <v>42331</v>
      </c>
      <c r="C746" s="1">
        <v>42335</v>
      </c>
      <c r="D746" t="s">
        <v>47</v>
      </c>
      <c r="E746" t="s">
        <v>1025</v>
      </c>
      <c r="F746" t="s">
        <v>1026</v>
      </c>
      <c r="G746" t="s">
        <v>37</v>
      </c>
      <c r="H746" t="s">
        <v>25</v>
      </c>
      <c r="I746" t="s">
        <v>426</v>
      </c>
      <c r="J746" t="s">
        <v>1027</v>
      </c>
      <c r="K746" t="s">
        <v>1028</v>
      </c>
      <c r="L746" t="s">
        <v>29</v>
      </c>
      <c r="M746" t="s">
        <v>3445</v>
      </c>
      <c r="N746" t="s">
        <v>43</v>
      </c>
      <c r="O746" t="s">
        <v>70</v>
      </c>
      <c r="P746" t="s">
        <v>3446</v>
      </c>
      <c r="Q746" s="2">
        <v>335.52</v>
      </c>
      <c r="R746">
        <v>4</v>
      </c>
      <c r="S746">
        <v>0</v>
      </c>
      <c r="T746">
        <v>117.432</v>
      </c>
    </row>
    <row r="747" spans="1:20" x14ac:dyDescent="0.3">
      <c r="A747" t="s">
        <v>3447</v>
      </c>
      <c r="B747" s="1">
        <v>41826</v>
      </c>
      <c r="C747" s="1">
        <v>41828</v>
      </c>
      <c r="D747" t="s">
        <v>159</v>
      </c>
      <c r="E747" t="s">
        <v>1473</v>
      </c>
      <c r="F747" t="s">
        <v>1474</v>
      </c>
      <c r="G747" t="s">
        <v>24</v>
      </c>
      <c r="H747" t="s">
        <v>25</v>
      </c>
      <c r="I747" t="s">
        <v>253</v>
      </c>
      <c r="J747" t="s">
        <v>179</v>
      </c>
      <c r="K747" t="s">
        <v>1475</v>
      </c>
      <c r="L747" t="s">
        <v>88</v>
      </c>
      <c r="M747" t="s">
        <v>2843</v>
      </c>
      <c r="N747" t="s">
        <v>165</v>
      </c>
      <c r="O747" t="s">
        <v>1419</v>
      </c>
      <c r="P747" t="s">
        <v>2844</v>
      </c>
      <c r="Q747" s="2">
        <v>559.99199999999996</v>
      </c>
      <c r="R747">
        <v>1</v>
      </c>
      <c r="S747">
        <v>0</v>
      </c>
      <c r="T747">
        <v>174.9975</v>
      </c>
    </row>
    <row r="748" spans="1:20" x14ac:dyDescent="0.3">
      <c r="A748" t="s">
        <v>3448</v>
      </c>
      <c r="B748" s="1">
        <v>43052</v>
      </c>
      <c r="C748" s="1">
        <v>43057</v>
      </c>
      <c r="D748" t="s">
        <v>21</v>
      </c>
      <c r="E748" t="s">
        <v>3257</v>
      </c>
      <c r="F748" t="s">
        <v>3258</v>
      </c>
      <c r="G748" t="s">
        <v>84</v>
      </c>
      <c r="H748" t="s">
        <v>25</v>
      </c>
      <c r="I748" t="s">
        <v>426</v>
      </c>
      <c r="J748" t="s">
        <v>1027</v>
      </c>
      <c r="K748" t="s">
        <v>1028</v>
      </c>
      <c r="L748" t="s">
        <v>29</v>
      </c>
      <c r="M748" t="s">
        <v>3449</v>
      </c>
      <c r="N748" t="s">
        <v>43</v>
      </c>
      <c r="O748" t="s">
        <v>90</v>
      </c>
      <c r="P748" t="s">
        <v>3450</v>
      </c>
      <c r="Q748" s="2">
        <v>9.3239999999999998</v>
      </c>
      <c r="R748">
        <v>6</v>
      </c>
      <c r="S748">
        <v>0</v>
      </c>
      <c r="T748">
        <v>-24.708600000000001</v>
      </c>
    </row>
    <row r="749" spans="1:20" x14ac:dyDescent="0.3">
      <c r="A749" t="s">
        <v>3451</v>
      </c>
      <c r="B749" s="1">
        <v>42538</v>
      </c>
      <c r="C749" s="1">
        <v>42543</v>
      </c>
      <c r="D749" t="s">
        <v>47</v>
      </c>
      <c r="E749" t="s">
        <v>3452</v>
      </c>
      <c r="F749" t="s">
        <v>3453</v>
      </c>
      <c r="G749" t="s">
        <v>24</v>
      </c>
      <c r="H749" t="s">
        <v>25</v>
      </c>
      <c r="I749" t="s">
        <v>786</v>
      </c>
      <c r="J749" t="s">
        <v>39</v>
      </c>
      <c r="K749" t="s">
        <v>1339</v>
      </c>
      <c r="L749" t="s">
        <v>41</v>
      </c>
      <c r="M749" t="s">
        <v>3454</v>
      </c>
      <c r="N749" t="s">
        <v>43</v>
      </c>
      <c r="O749" t="s">
        <v>70</v>
      </c>
      <c r="P749" t="s">
        <v>3455</v>
      </c>
      <c r="Q749" s="2">
        <v>111.96</v>
      </c>
      <c r="R749">
        <v>2</v>
      </c>
      <c r="S749">
        <v>0</v>
      </c>
      <c r="T749">
        <v>54.860399999999998</v>
      </c>
    </row>
    <row r="750" spans="1:20" x14ac:dyDescent="0.3">
      <c r="A750" t="s">
        <v>3456</v>
      </c>
      <c r="B750" s="1">
        <v>41762</v>
      </c>
      <c r="C750" s="1">
        <v>41764</v>
      </c>
      <c r="D750" t="s">
        <v>159</v>
      </c>
      <c r="E750" t="s">
        <v>1301</v>
      </c>
      <c r="F750" t="s">
        <v>1302</v>
      </c>
      <c r="G750" t="s">
        <v>84</v>
      </c>
      <c r="H750" t="s">
        <v>25</v>
      </c>
      <c r="I750" t="s">
        <v>1303</v>
      </c>
      <c r="J750" t="s">
        <v>179</v>
      </c>
      <c r="K750" t="s">
        <v>1304</v>
      </c>
      <c r="L750" t="s">
        <v>88</v>
      </c>
      <c r="M750" t="s">
        <v>3457</v>
      </c>
      <c r="N750" t="s">
        <v>43</v>
      </c>
      <c r="O750" t="s">
        <v>44</v>
      </c>
      <c r="P750" t="s">
        <v>3458</v>
      </c>
      <c r="Q750" s="2">
        <v>21.56</v>
      </c>
      <c r="R750">
        <v>7</v>
      </c>
      <c r="S750">
        <v>0</v>
      </c>
      <c r="T750">
        <v>10.348800000000001</v>
      </c>
    </row>
    <row r="751" spans="1:20" x14ac:dyDescent="0.3">
      <c r="A751" t="s">
        <v>3459</v>
      </c>
      <c r="B751" s="1">
        <v>43024</v>
      </c>
      <c r="C751" s="1">
        <v>43029</v>
      </c>
      <c r="D751" t="s">
        <v>47</v>
      </c>
      <c r="E751" t="s">
        <v>3460</v>
      </c>
      <c r="F751" t="s">
        <v>3461</v>
      </c>
      <c r="G751" t="s">
        <v>24</v>
      </c>
      <c r="H751" t="s">
        <v>25</v>
      </c>
      <c r="I751" t="s">
        <v>1591</v>
      </c>
      <c r="J751" t="s">
        <v>27</v>
      </c>
      <c r="K751" t="s">
        <v>1592</v>
      </c>
      <c r="L751" t="s">
        <v>29</v>
      </c>
      <c r="M751" t="s">
        <v>2211</v>
      </c>
      <c r="N751" t="s">
        <v>43</v>
      </c>
      <c r="O751" t="s">
        <v>79</v>
      </c>
      <c r="P751" t="s">
        <v>2212</v>
      </c>
      <c r="Q751" s="2">
        <v>124.75</v>
      </c>
      <c r="R751">
        <v>5</v>
      </c>
      <c r="S751">
        <v>0</v>
      </c>
      <c r="T751">
        <v>57.384999999999998</v>
      </c>
    </row>
    <row r="752" spans="1:20" x14ac:dyDescent="0.3">
      <c r="A752" t="s">
        <v>3462</v>
      </c>
      <c r="B752" s="1">
        <v>42041</v>
      </c>
      <c r="C752" s="1">
        <v>42048</v>
      </c>
      <c r="D752" t="s">
        <v>47</v>
      </c>
      <c r="E752" t="s">
        <v>723</v>
      </c>
      <c r="F752" t="s">
        <v>724</v>
      </c>
      <c r="G752" t="s">
        <v>37</v>
      </c>
      <c r="H752" t="s">
        <v>25</v>
      </c>
      <c r="I752" t="s">
        <v>725</v>
      </c>
      <c r="J752" t="s">
        <v>427</v>
      </c>
      <c r="K752" t="s">
        <v>726</v>
      </c>
      <c r="L752" t="s">
        <v>131</v>
      </c>
      <c r="M752" t="s">
        <v>3463</v>
      </c>
      <c r="N752" t="s">
        <v>43</v>
      </c>
      <c r="O752" t="s">
        <v>115</v>
      </c>
      <c r="P752" t="s">
        <v>3464</v>
      </c>
      <c r="Q752" s="2">
        <v>5.28</v>
      </c>
      <c r="R752">
        <v>3</v>
      </c>
      <c r="S752">
        <v>0</v>
      </c>
      <c r="T752">
        <v>1.5311999999999999</v>
      </c>
    </row>
    <row r="753" spans="1:20" x14ac:dyDescent="0.3">
      <c r="A753" t="s">
        <v>3465</v>
      </c>
      <c r="B753" s="1">
        <v>42982</v>
      </c>
      <c r="C753" s="1">
        <v>42986</v>
      </c>
      <c r="D753" t="s">
        <v>47</v>
      </c>
      <c r="E753" t="s">
        <v>3466</v>
      </c>
      <c r="F753" t="s">
        <v>3467</v>
      </c>
      <c r="G753" t="s">
        <v>24</v>
      </c>
      <c r="H753" t="s">
        <v>25</v>
      </c>
      <c r="I753" t="s">
        <v>959</v>
      </c>
      <c r="J753" t="s">
        <v>232</v>
      </c>
      <c r="K753" t="s">
        <v>3468</v>
      </c>
      <c r="L753" t="s">
        <v>131</v>
      </c>
      <c r="M753" t="s">
        <v>201</v>
      </c>
      <c r="N753" t="s">
        <v>165</v>
      </c>
      <c r="O753" t="s">
        <v>202</v>
      </c>
      <c r="P753" t="s">
        <v>203</v>
      </c>
      <c r="Q753" s="2">
        <v>91.96</v>
      </c>
      <c r="R753">
        <v>4</v>
      </c>
      <c r="S753">
        <v>0</v>
      </c>
      <c r="T753">
        <v>39.5428</v>
      </c>
    </row>
    <row r="754" spans="1:20" x14ac:dyDescent="0.3">
      <c r="A754" t="s">
        <v>3469</v>
      </c>
      <c r="B754" s="1">
        <v>42499</v>
      </c>
      <c r="C754" s="1">
        <v>42505</v>
      </c>
      <c r="D754" t="s">
        <v>47</v>
      </c>
      <c r="E754" t="s">
        <v>3470</v>
      </c>
      <c r="F754" t="s">
        <v>3471</v>
      </c>
      <c r="G754" t="s">
        <v>24</v>
      </c>
      <c r="H754" t="s">
        <v>25</v>
      </c>
      <c r="I754" t="s">
        <v>128</v>
      </c>
      <c r="J754" t="s">
        <v>129</v>
      </c>
      <c r="K754" t="s">
        <v>130</v>
      </c>
      <c r="L754" t="s">
        <v>131</v>
      </c>
      <c r="M754" t="s">
        <v>3472</v>
      </c>
      <c r="N754" t="s">
        <v>43</v>
      </c>
      <c r="O754" t="s">
        <v>173</v>
      </c>
      <c r="P754" t="s">
        <v>572</v>
      </c>
      <c r="Q754" s="2">
        <v>9.3439999999999994</v>
      </c>
      <c r="R754">
        <v>1</v>
      </c>
      <c r="S754">
        <v>0</v>
      </c>
      <c r="T754">
        <v>3.504</v>
      </c>
    </row>
    <row r="755" spans="1:20" x14ac:dyDescent="0.3">
      <c r="A755" t="s">
        <v>3473</v>
      </c>
      <c r="B755" s="1">
        <v>42079</v>
      </c>
      <c r="C755" s="1">
        <v>42081</v>
      </c>
      <c r="D755" t="s">
        <v>21</v>
      </c>
      <c r="E755" t="s">
        <v>1329</v>
      </c>
      <c r="F755" t="s">
        <v>1330</v>
      </c>
      <c r="G755" t="s">
        <v>24</v>
      </c>
      <c r="H755" t="s">
        <v>25</v>
      </c>
      <c r="I755" t="s">
        <v>240</v>
      </c>
      <c r="J755" t="s">
        <v>232</v>
      </c>
      <c r="K755" t="s">
        <v>241</v>
      </c>
      <c r="L755" t="s">
        <v>131</v>
      </c>
      <c r="M755" t="s">
        <v>3474</v>
      </c>
      <c r="N755" t="s">
        <v>31</v>
      </c>
      <c r="O755" t="s">
        <v>54</v>
      </c>
      <c r="P755" t="s">
        <v>2713</v>
      </c>
      <c r="Q755" s="2">
        <v>171.96</v>
      </c>
      <c r="R755">
        <v>2</v>
      </c>
      <c r="S755">
        <v>0</v>
      </c>
      <c r="T755">
        <v>44.709600000000002</v>
      </c>
    </row>
    <row r="756" spans="1:20" x14ac:dyDescent="0.3">
      <c r="A756" t="s">
        <v>3475</v>
      </c>
      <c r="B756" s="1">
        <v>42469</v>
      </c>
      <c r="C756" s="1">
        <v>42473</v>
      </c>
      <c r="D756" t="s">
        <v>47</v>
      </c>
      <c r="E756" t="s">
        <v>3476</v>
      </c>
      <c r="F756" t="s">
        <v>3477</v>
      </c>
      <c r="G756" t="s">
        <v>37</v>
      </c>
      <c r="H756" t="s">
        <v>25</v>
      </c>
      <c r="I756" t="s">
        <v>75</v>
      </c>
      <c r="J756" t="s">
        <v>76</v>
      </c>
      <c r="K756" t="s">
        <v>77</v>
      </c>
      <c r="L756" t="s">
        <v>41</v>
      </c>
      <c r="M756" t="s">
        <v>2235</v>
      </c>
      <c r="N756" t="s">
        <v>43</v>
      </c>
      <c r="O756" t="s">
        <v>79</v>
      </c>
      <c r="P756" t="s">
        <v>2236</v>
      </c>
      <c r="Q756" s="2">
        <v>35.351999999999997</v>
      </c>
      <c r="R756">
        <v>9</v>
      </c>
      <c r="S756">
        <v>0</v>
      </c>
      <c r="T756">
        <v>12.815099999999999</v>
      </c>
    </row>
    <row r="757" spans="1:20" x14ac:dyDescent="0.3">
      <c r="A757" t="s">
        <v>3478</v>
      </c>
      <c r="B757" s="1">
        <v>41733</v>
      </c>
      <c r="C757" s="1">
        <v>41738</v>
      </c>
      <c r="D757" t="s">
        <v>47</v>
      </c>
      <c r="E757" t="s">
        <v>2214</v>
      </c>
      <c r="F757" t="s">
        <v>2215</v>
      </c>
      <c r="G757" t="s">
        <v>84</v>
      </c>
      <c r="H757" t="s">
        <v>25</v>
      </c>
      <c r="I757" t="s">
        <v>128</v>
      </c>
      <c r="J757" t="s">
        <v>129</v>
      </c>
      <c r="K757" t="s">
        <v>948</v>
      </c>
      <c r="L757" t="s">
        <v>131</v>
      </c>
      <c r="M757" t="s">
        <v>3479</v>
      </c>
      <c r="N757" t="s">
        <v>43</v>
      </c>
      <c r="O757" t="s">
        <v>44</v>
      </c>
      <c r="P757" t="s">
        <v>3480</v>
      </c>
      <c r="Q757" s="2">
        <v>18.899999999999999</v>
      </c>
      <c r="R757">
        <v>6</v>
      </c>
      <c r="S757">
        <v>0</v>
      </c>
      <c r="T757">
        <v>9.0719999999999992</v>
      </c>
    </row>
    <row r="758" spans="1:20" x14ac:dyDescent="0.3">
      <c r="A758" t="s">
        <v>3481</v>
      </c>
      <c r="B758" s="1">
        <v>42983</v>
      </c>
      <c r="C758" s="1">
        <v>42984</v>
      </c>
      <c r="D758" t="s">
        <v>159</v>
      </c>
      <c r="E758" t="s">
        <v>320</v>
      </c>
      <c r="F758" t="s">
        <v>321</v>
      </c>
      <c r="G758" t="s">
        <v>84</v>
      </c>
      <c r="H758" t="s">
        <v>25</v>
      </c>
      <c r="I758" t="s">
        <v>253</v>
      </c>
      <c r="J758" t="s">
        <v>179</v>
      </c>
      <c r="K758" t="s">
        <v>322</v>
      </c>
      <c r="L758" t="s">
        <v>88</v>
      </c>
      <c r="M758" t="s">
        <v>2617</v>
      </c>
      <c r="N758" t="s">
        <v>43</v>
      </c>
      <c r="O758" t="s">
        <v>115</v>
      </c>
      <c r="P758" t="s">
        <v>2618</v>
      </c>
      <c r="Q758" s="2">
        <v>2.78</v>
      </c>
      <c r="R758">
        <v>1</v>
      </c>
      <c r="S758">
        <v>0</v>
      </c>
      <c r="T758">
        <v>0.7228</v>
      </c>
    </row>
    <row r="759" spans="1:20" x14ac:dyDescent="0.3">
      <c r="A759" t="s">
        <v>3482</v>
      </c>
      <c r="B759" s="1">
        <v>42916</v>
      </c>
      <c r="C759" s="1">
        <v>42916</v>
      </c>
      <c r="D759" t="s">
        <v>1040</v>
      </c>
      <c r="E759" t="s">
        <v>3483</v>
      </c>
      <c r="F759" t="s">
        <v>3484</v>
      </c>
      <c r="G759" t="s">
        <v>24</v>
      </c>
      <c r="H759" t="s">
        <v>25</v>
      </c>
      <c r="I759" t="s">
        <v>231</v>
      </c>
      <c r="J759" t="s">
        <v>232</v>
      </c>
      <c r="K759" t="s">
        <v>1653</v>
      </c>
      <c r="L759" t="s">
        <v>131</v>
      </c>
      <c r="M759" t="s">
        <v>53</v>
      </c>
      <c r="N759" t="s">
        <v>31</v>
      </c>
      <c r="O759" t="s">
        <v>54</v>
      </c>
      <c r="P759" t="s">
        <v>55</v>
      </c>
      <c r="Q759" s="2">
        <v>1044.6300000000001</v>
      </c>
      <c r="R759">
        <v>5</v>
      </c>
      <c r="S759">
        <v>0</v>
      </c>
      <c r="T759">
        <v>-295.9785</v>
      </c>
    </row>
    <row r="760" spans="1:20" x14ac:dyDescent="0.3">
      <c r="A760" t="s">
        <v>3485</v>
      </c>
      <c r="B760" s="1">
        <v>42317</v>
      </c>
      <c r="C760" s="1">
        <v>42317</v>
      </c>
      <c r="D760" t="s">
        <v>1040</v>
      </c>
      <c r="E760" t="s">
        <v>3486</v>
      </c>
      <c r="F760" t="s">
        <v>3487</v>
      </c>
      <c r="G760" t="s">
        <v>24</v>
      </c>
      <c r="H760" t="s">
        <v>25</v>
      </c>
      <c r="I760" t="s">
        <v>128</v>
      </c>
      <c r="J760" t="s">
        <v>129</v>
      </c>
      <c r="K760" t="s">
        <v>562</v>
      </c>
      <c r="L760" t="s">
        <v>131</v>
      </c>
      <c r="M760" t="s">
        <v>3488</v>
      </c>
      <c r="N760" t="s">
        <v>43</v>
      </c>
      <c r="O760" t="s">
        <v>70</v>
      </c>
      <c r="P760" t="s">
        <v>3489</v>
      </c>
      <c r="Q760" s="2">
        <v>11.352</v>
      </c>
      <c r="R760">
        <v>3</v>
      </c>
      <c r="S760">
        <v>0</v>
      </c>
      <c r="T760">
        <v>4.1151</v>
      </c>
    </row>
    <row r="761" spans="1:20" x14ac:dyDescent="0.3">
      <c r="A761" t="s">
        <v>3490</v>
      </c>
      <c r="B761" s="1">
        <v>41702</v>
      </c>
      <c r="C761" s="1">
        <v>41702</v>
      </c>
      <c r="D761" t="s">
        <v>1040</v>
      </c>
      <c r="E761" t="s">
        <v>416</v>
      </c>
      <c r="F761" t="s">
        <v>417</v>
      </c>
      <c r="G761" t="s">
        <v>24</v>
      </c>
      <c r="H761" t="s">
        <v>25</v>
      </c>
      <c r="I761" t="s">
        <v>418</v>
      </c>
      <c r="J761" t="s">
        <v>419</v>
      </c>
      <c r="K761" t="s">
        <v>420</v>
      </c>
      <c r="L761" t="s">
        <v>88</v>
      </c>
      <c r="M761" t="s">
        <v>3491</v>
      </c>
      <c r="N761" t="s">
        <v>43</v>
      </c>
      <c r="O761" t="s">
        <v>99</v>
      </c>
      <c r="P761" t="s">
        <v>3492</v>
      </c>
      <c r="Q761" s="2">
        <v>354.9</v>
      </c>
      <c r="R761">
        <v>5</v>
      </c>
      <c r="S761">
        <v>0</v>
      </c>
      <c r="T761">
        <v>17.745000000000001</v>
      </c>
    </row>
    <row r="762" spans="1:20" x14ac:dyDescent="0.3">
      <c r="A762" t="s">
        <v>3493</v>
      </c>
      <c r="B762" s="1">
        <v>42082</v>
      </c>
      <c r="C762" s="1">
        <v>42088</v>
      </c>
      <c r="D762" t="s">
        <v>47</v>
      </c>
      <c r="E762" t="s">
        <v>1830</v>
      </c>
      <c r="F762" t="s">
        <v>1831</v>
      </c>
      <c r="G762" t="s">
        <v>84</v>
      </c>
      <c r="H762" t="s">
        <v>25</v>
      </c>
      <c r="I762" t="s">
        <v>1832</v>
      </c>
      <c r="J762" t="s">
        <v>129</v>
      </c>
      <c r="K762" t="s">
        <v>1833</v>
      </c>
      <c r="L762" t="s">
        <v>131</v>
      </c>
      <c r="M762" t="s">
        <v>2797</v>
      </c>
      <c r="N762" t="s">
        <v>165</v>
      </c>
      <c r="O762" t="s">
        <v>166</v>
      </c>
      <c r="P762" t="s">
        <v>2798</v>
      </c>
      <c r="Q762" s="2">
        <v>453.57600000000002</v>
      </c>
      <c r="R762">
        <v>3</v>
      </c>
      <c r="S762">
        <v>0</v>
      </c>
      <c r="T762">
        <v>39.687899999999999</v>
      </c>
    </row>
    <row r="763" spans="1:20" x14ac:dyDescent="0.3">
      <c r="A763" t="s">
        <v>3494</v>
      </c>
      <c r="B763" s="1">
        <v>42337</v>
      </c>
      <c r="C763" s="1">
        <v>42338</v>
      </c>
      <c r="D763" t="s">
        <v>159</v>
      </c>
      <c r="E763" t="s">
        <v>3495</v>
      </c>
      <c r="F763" t="s">
        <v>3496</v>
      </c>
      <c r="G763" t="s">
        <v>24</v>
      </c>
      <c r="H763" t="s">
        <v>25</v>
      </c>
      <c r="I763" t="s">
        <v>3497</v>
      </c>
      <c r="J763" t="s">
        <v>86</v>
      </c>
      <c r="K763" t="s">
        <v>3498</v>
      </c>
      <c r="L763" t="s">
        <v>88</v>
      </c>
      <c r="M763" t="s">
        <v>3499</v>
      </c>
      <c r="N763" t="s">
        <v>165</v>
      </c>
      <c r="O763" t="s">
        <v>202</v>
      </c>
      <c r="P763" t="s">
        <v>3500</v>
      </c>
      <c r="Q763" s="2">
        <v>21.48</v>
      </c>
      <c r="R763">
        <v>3</v>
      </c>
      <c r="S763">
        <v>0</v>
      </c>
      <c r="T763">
        <v>-0.26850000000000002</v>
      </c>
    </row>
    <row r="764" spans="1:20" x14ac:dyDescent="0.3">
      <c r="A764" t="s">
        <v>3501</v>
      </c>
      <c r="B764" s="1">
        <v>42897</v>
      </c>
      <c r="C764" s="1">
        <v>42897</v>
      </c>
      <c r="D764" t="s">
        <v>1040</v>
      </c>
      <c r="E764" t="s">
        <v>1586</v>
      </c>
      <c r="F764" t="s">
        <v>1587</v>
      </c>
      <c r="G764" t="s">
        <v>24</v>
      </c>
      <c r="H764" t="s">
        <v>25</v>
      </c>
      <c r="I764" t="s">
        <v>686</v>
      </c>
      <c r="J764" t="s">
        <v>391</v>
      </c>
      <c r="K764" t="s">
        <v>687</v>
      </c>
      <c r="L764" t="s">
        <v>41</v>
      </c>
      <c r="M764" t="s">
        <v>3502</v>
      </c>
      <c r="N764" t="s">
        <v>43</v>
      </c>
      <c r="O764" t="s">
        <v>70</v>
      </c>
      <c r="P764" t="s">
        <v>3503</v>
      </c>
      <c r="Q764" s="2">
        <v>122.97</v>
      </c>
      <c r="R764">
        <v>3</v>
      </c>
      <c r="S764">
        <v>0</v>
      </c>
      <c r="T764">
        <v>60.255299999999998</v>
      </c>
    </row>
    <row r="765" spans="1:20" x14ac:dyDescent="0.3">
      <c r="A765" t="s">
        <v>3504</v>
      </c>
      <c r="B765" s="1">
        <v>43065</v>
      </c>
      <c r="C765" s="1">
        <v>43069</v>
      </c>
      <c r="D765" t="s">
        <v>47</v>
      </c>
      <c r="E765" t="s">
        <v>2335</v>
      </c>
      <c r="F765" t="s">
        <v>2336</v>
      </c>
      <c r="G765" t="s">
        <v>37</v>
      </c>
      <c r="H765" t="s">
        <v>25</v>
      </c>
      <c r="I765" t="s">
        <v>231</v>
      </c>
      <c r="J765" t="s">
        <v>232</v>
      </c>
      <c r="K765" t="s">
        <v>1653</v>
      </c>
      <c r="L765" t="s">
        <v>131</v>
      </c>
      <c r="M765" t="s">
        <v>3505</v>
      </c>
      <c r="N765" t="s">
        <v>43</v>
      </c>
      <c r="O765" t="s">
        <v>115</v>
      </c>
      <c r="P765" t="s">
        <v>3506</v>
      </c>
      <c r="Q765" s="2">
        <v>12.84</v>
      </c>
      <c r="R765">
        <v>3</v>
      </c>
      <c r="S765">
        <v>0</v>
      </c>
      <c r="T765">
        <v>3.7235999999999998</v>
      </c>
    </row>
    <row r="766" spans="1:20" x14ac:dyDescent="0.3">
      <c r="A766" t="s">
        <v>3507</v>
      </c>
      <c r="B766" s="1">
        <v>41966</v>
      </c>
      <c r="C766" s="1">
        <v>41968</v>
      </c>
      <c r="D766" t="s">
        <v>159</v>
      </c>
      <c r="E766" t="s">
        <v>1284</v>
      </c>
      <c r="F766" t="s">
        <v>1285</v>
      </c>
      <c r="G766" t="s">
        <v>24</v>
      </c>
      <c r="H766" t="s">
        <v>25</v>
      </c>
      <c r="I766" t="s">
        <v>66</v>
      </c>
      <c r="J766" t="s">
        <v>39</v>
      </c>
      <c r="K766" t="s">
        <v>1286</v>
      </c>
      <c r="L766" t="s">
        <v>41</v>
      </c>
      <c r="M766" t="s">
        <v>326</v>
      </c>
      <c r="N766" t="s">
        <v>31</v>
      </c>
      <c r="O766" t="s">
        <v>133</v>
      </c>
      <c r="P766" t="s">
        <v>327</v>
      </c>
      <c r="Q766" s="2">
        <v>603.91999999999996</v>
      </c>
      <c r="R766">
        <v>5</v>
      </c>
      <c r="S766">
        <v>0</v>
      </c>
      <c r="T766">
        <v>-67.941000000000003</v>
      </c>
    </row>
    <row r="767" spans="1:20" x14ac:dyDescent="0.3">
      <c r="A767" t="s">
        <v>3508</v>
      </c>
      <c r="B767" s="1">
        <v>41988</v>
      </c>
      <c r="C767" s="1">
        <v>41991</v>
      </c>
      <c r="D767" t="s">
        <v>159</v>
      </c>
      <c r="E767" t="s">
        <v>3509</v>
      </c>
      <c r="F767" t="s">
        <v>3510</v>
      </c>
      <c r="G767" t="s">
        <v>24</v>
      </c>
      <c r="H767" t="s">
        <v>25</v>
      </c>
      <c r="I767" t="s">
        <v>3511</v>
      </c>
      <c r="J767" t="s">
        <v>86</v>
      </c>
      <c r="K767" t="s">
        <v>3512</v>
      </c>
      <c r="L767" t="s">
        <v>88</v>
      </c>
      <c r="M767" t="s">
        <v>3513</v>
      </c>
      <c r="N767" t="s">
        <v>165</v>
      </c>
      <c r="O767" t="s">
        <v>166</v>
      </c>
      <c r="P767" t="s">
        <v>3514</v>
      </c>
      <c r="Q767" s="2">
        <v>40.68</v>
      </c>
      <c r="R767">
        <v>3</v>
      </c>
      <c r="S767">
        <v>0</v>
      </c>
      <c r="T767">
        <v>-9.1530000000000005</v>
      </c>
    </row>
    <row r="768" spans="1:20" x14ac:dyDescent="0.3">
      <c r="A768" t="s">
        <v>3515</v>
      </c>
      <c r="B768" s="1">
        <v>42482</v>
      </c>
      <c r="C768" s="1">
        <v>42487</v>
      </c>
      <c r="D768" t="s">
        <v>47</v>
      </c>
      <c r="E768" t="s">
        <v>3516</v>
      </c>
      <c r="F768" t="s">
        <v>3517</v>
      </c>
      <c r="G768" t="s">
        <v>84</v>
      </c>
      <c r="H768" t="s">
        <v>25</v>
      </c>
      <c r="I768" t="s">
        <v>390</v>
      </c>
      <c r="J768" t="s">
        <v>179</v>
      </c>
      <c r="K768" t="s">
        <v>1754</v>
      </c>
      <c r="L768" t="s">
        <v>88</v>
      </c>
      <c r="M768" t="s">
        <v>3518</v>
      </c>
      <c r="N768" t="s">
        <v>43</v>
      </c>
      <c r="O768" t="s">
        <v>99</v>
      </c>
      <c r="P768" t="s">
        <v>3519</v>
      </c>
      <c r="Q768" s="2">
        <v>23.952000000000002</v>
      </c>
      <c r="R768">
        <v>2</v>
      </c>
      <c r="S768">
        <v>0</v>
      </c>
      <c r="T768">
        <v>2.3952</v>
      </c>
    </row>
    <row r="769" spans="1:20" x14ac:dyDescent="0.3">
      <c r="A769" t="s">
        <v>3520</v>
      </c>
      <c r="B769" s="1">
        <v>42513</v>
      </c>
      <c r="C769" s="1">
        <v>42517</v>
      </c>
      <c r="D769" t="s">
        <v>47</v>
      </c>
      <c r="E769" t="s">
        <v>2757</v>
      </c>
      <c r="F769" t="s">
        <v>2758</v>
      </c>
      <c r="G769" t="s">
        <v>84</v>
      </c>
      <c r="H769" t="s">
        <v>25</v>
      </c>
      <c r="I769" t="s">
        <v>231</v>
      </c>
      <c r="J769" t="s">
        <v>232</v>
      </c>
      <c r="K769" t="s">
        <v>412</v>
      </c>
      <c r="L769" t="s">
        <v>131</v>
      </c>
      <c r="M769" t="s">
        <v>3521</v>
      </c>
      <c r="N769" t="s">
        <v>43</v>
      </c>
      <c r="O769" t="s">
        <v>70</v>
      </c>
      <c r="P769" t="s">
        <v>3522</v>
      </c>
      <c r="Q769" s="2">
        <v>4.9800000000000004</v>
      </c>
      <c r="R769">
        <v>1</v>
      </c>
      <c r="S769">
        <v>0</v>
      </c>
      <c r="T769">
        <v>2.4401999999999999</v>
      </c>
    </row>
    <row r="770" spans="1:20" x14ac:dyDescent="0.3">
      <c r="A770" t="s">
        <v>3523</v>
      </c>
      <c r="B770" s="1">
        <v>42427</v>
      </c>
      <c r="C770" s="1">
        <v>42430</v>
      </c>
      <c r="D770" t="s">
        <v>159</v>
      </c>
      <c r="E770" t="s">
        <v>2008</v>
      </c>
      <c r="F770" t="s">
        <v>2009</v>
      </c>
      <c r="G770" t="s">
        <v>24</v>
      </c>
      <c r="H770" t="s">
        <v>25</v>
      </c>
      <c r="I770" t="s">
        <v>842</v>
      </c>
      <c r="J770" t="s">
        <v>427</v>
      </c>
      <c r="K770" t="s">
        <v>843</v>
      </c>
      <c r="L770" t="s">
        <v>131</v>
      </c>
      <c r="M770" t="s">
        <v>3524</v>
      </c>
      <c r="N770" t="s">
        <v>43</v>
      </c>
      <c r="O770" t="s">
        <v>90</v>
      </c>
      <c r="P770" t="s">
        <v>3525</v>
      </c>
      <c r="Q770" s="2">
        <v>170.88</v>
      </c>
      <c r="R770">
        <v>3</v>
      </c>
      <c r="S770">
        <v>0</v>
      </c>
      <c r="T770">
        <v>49.555199999999999</v>
      </c>
    </row>
    <row r="771" spans="1:20" x14ac:dyDescent="0.3">
      <c r="A771" t="s">
        <v>3526</v>
      </c>
      <c r="B771" s="1">
        <v>42225</v>
      </c>
      <c r="C771" s="1">
        <v>42228</v>
      </c>
      <c r="D771" t="s">
        <v>159</v>
      </c>
      <c r="E771" t="s">
        <v>1818</v>
      </c>
      <c r="F771" t="s">
        <v>1819</v>
      </c>
      <c r="G771" t="s">
        <v>24</v>
      </c>
      <c r="H771" t="s">
        <v>25</v>
      </c>
      <c r="I771" t="s">
        <v>1820</v>
      </c>
      <c r="J771" t="s">
        <v>269</v>
      </c>
      <c r="K771" t="s">
        <v>1821</v>
      </c>
      <c r="L771" t="s">
        <v>29</v>
      </c>
      <c r="M771" t="s">
        <v>1118</v>
      </c>
      <c r="N771" t="s">
        <v>165</v>
      </c>
      <c r="O771" t="s">
        <v>166</v>
      </c>
      <c r="P771" t="s">
        <v>1119</v>
      </c>
      <c r="Q771" s="2">
        <v>307.98</v>
      </c>
      <c r="R771">
        <v>2</v>
      </c>
      <c r="S771">
        <v>0</v>
      </c>
      <c r="T771">
        <v>89.3142</v>
      </c>
    </row>
    <row r="772" spans="1:20" x14ac:dyDescent="0.3">
      <c r="A772" t="s">
        <v>3527</v>
      </c>
      <c r="B772" s="1">
        <v>42502</v>
      </c>
      <c r="C772" s="1">
        <v>42506</v>
      </c>
      <c r="D772" t="s">
        <v>47</v>
      </c>
      <c r="E772" t="s">
        <v>3528</v>
      </c>
      <c r="F772" t="s">
        <v>3529</v>
      </c>
      <c r="G772" t="s">
        <v>37</v>
      </c>
      <c r="H772" t="s">
        <v>25</v>
      </c>
      <c r="I772" t="s">
        <v>2470</v>
      </c>
      <c r="J772" t="s">
        <v>269</v>
      </c>
      <c r="K772" t="s">
        <v>2471</v>
      </c>
      <c r="L772" t="s">
        <v>29</v>
      </c>
      <c r="M772" t="s">
        <v>1402</v>
      </c>
      <c r="N772" t="s">
        <v>43</v>
      </c>
      <c r="O772" t="s">
        <v>115</v>
      </c>
      <c r="P772" t="s">
        <v>1403</v>
      </c>
      <c r="Q772" s="2">
        <v>10.96</v>
      </c>
      <c r="R772">
        <v>4</v>
      </c>
      <c r="S772">
        <v>0</v>
      </c>
      <c r="T772">
        <v>2.9592000000000001</v>
      </c>
    </row>
    <row r="773" spans="1:20" x14ac:dyDescent="0.3">
      <c r="A773" t="s">
        <v>3530</v>
      </c>
      <c r="B773" s="1">
        <v>42475</v>
      </c>
      <c r="C773" s="1">
        <v>42479</v>
      </c>
      <c r="D773" t="s">
        <v>47</v>
      </c>
      <c r="E773" t="s">
        <v>3531</v>
      </c>
      <c r="F773" t="s">
        <v>3532</v>
      </c>
      <c r="G773" t="s">
        <v>37</v>
      </c>
      <c r="H773" t="s">
        <v>25</v>
      </c>
      <c r="I773" t="s">
        <v>3533</v>
      </c>
      <c r="J773" t="s">
        <v>86</v>
      </c>
      <c r="K773" t="s">
        <v>3534</v>
      </c>
      <c r="L773" t="s">
        <v>88</v>
      </c>
      <c r="M773" t="s">
        <v>3535</v>
      </c>
      <c r="N773" t="s">
        <v>43</v>
      </c>
      <c r="O773" t="s">
        <v>115</v>
      </c>
      <c r="P773" t="s">
        <v>3536</v>
      </c>
      <c r="Q773" s="2">
        <v>33.488</v>
      </c>
      <c r="R773">
        <v>7</v>
      </c>
      <c r="S773">
        <v>0</v>
      </c>
      <c r="T773">
        <v>5.8604000000000003</v>
      </c>
    </row>
    <row r="774" spans="1:20" x14ac:dyDescent="0.3">
      <c r="A774" t="s">
        <v>3537</v>
      </c>
      <c r="B774" s="1">
        <v>42178</v>
      </c>
      <c r="C774" s="1">
        <v>42180</v>
      </c>
      <c r="D774" t="s">
        <v>21</v>
      </c>
      <c r="E774" t="s">
        <v>3538</v>
      </c>
      <c r="F774" t="s">
        <v>3539</v>
      </c>
      <c r="G774" t="s">
        <v>24</v>
      </c>
      <c r="H774" t="s">
        <v>25</v>
      </c>
      <c r="I774" t="s">
        <v>3540</v>
      </c>
      <c r="J774" t="s">
        <v>76</v>
      </c>
      <c r="K774" t="s">
        <v>3541</v>
      </c>
      <c r="L774" t="s">
        <v>41</v>
      </c>
      <c r="M774" t="s">
        <v>3542</v>
      </c>
      <c r="N774" t="s">
        <v>165</v>
      </c>
      <c r="O774" t="s">
        <v>166</v>
      </c>
      <c r="P774" t="s">
        <v>3543</v>
      </c>
      <c r="Q774" s="2">
        <v>201.56800000000001</v>
      </c>
      <c r="R774">
        <v>4</v>
      </c>
      <c r="S774">
        <v>0</v>
      </c>
      <c r="T774">
        <v>22.676400000000001</v>
      </c>
    </row>
    <row r="775" spans="1:20" x14ac:dyDescent="0.3">
      <c r="A775" t="s">
        <v>3544</v>
      </c>
      <c r="B775" s="1">
        <v>41931</v>
      </c>
      <c r="C775" s="1">
        <v>41931</v>
      </c>
      <c r="D775" t="s">
        <v>1040</v>
      </c>
      <c r="E775" t="s">
        <v>1547</v>
      </c>
      <c r="F775" t="s">
        <v>1548</v>
      </c>
      <c r="G775" t="s">
        <v>24</v>
      </c>
      <c r="H775" t="s">
        <v>25</v>
      </c>
      <c r="I775" t="s">
        <v>75</v>
      </c>
      <c r="J775" t="s">
        <v>76</v>
      </c>
      <c r="K775" t="s">
        <v>538</v>
      </c>
      <c r="L775" t="s">
        <v>41</v>
      </c>
      <c r="M775" t="s">
        <v>3545</v>
      </c>
      <c r="N775" t="s">
        <v>43</v>
      </c>
      <c r="O775" t="s">
        <v>70</v>
      </c>
      <c r="P775" t="s">
        <v>3546</v>
      </c>
      <c r="Q775" s="2">
        <v>13.44</v>
      </c>
      <c r="R775">
        <v>3</v>
      </c>
      <c r="S775">
        <v>0</v>
      </c>
      <c r="T775">
        <v>6.5856000000000003</v>
      </c>
    </row>
    <row r="776" spans="1:20" x14ac:dyDescent="0.3">
      <c r="A776" t="s">
        <v>3547</v>
      </c>
      <c r="B776" s="1">
        <v>42087</v>
      </c>
      <c r="C776" s="1">
        <v>42090</v>
      </c>
      <c r="D776" t="s">
        <v>159</v>
      </c>
      <c r="E776" t="s">
        <v>3548</v>
      </c>
      <c r="F776" t="s">
        <v>3549</v>
      </c>
      <c r="G776" t="s">
        <v>84</v>
      </c>
      <c r="H776" t="s">
        <v>25</v>
      </c>
      <c r="I776" t="s">
        <v>1123</v>
      </c>
      <c r="J776" t="s">
        <v>179</v>
      </c>
      <c r="K776" t="s">
        <v>1124</v>
      </c>
      <c r="L776" t="s">
        <v>88</v>
      </c>
      <c r="M776" t="s">
        <v>3550</v>
      </c>
      <c r="N776" t="s">
        <v>31</v>
      </c>
      <c r="O776" t="s">
        <v>32</v>
      </c>
      <c r="P776" t="s">
        <v>3551</v>
      </c>
      <c r="Q776" s="2">
        <v>359.05799999999999</v>
      </c>
      <c r="R776">
        <v>3</v>
      </c>
      <c r="S776">
        <v>0</v>
      </c>
      <c r="T776">
        <v>-35.905799999999999</v>
      </c>
    </row>
    <row r="777" spans="1:20" x14ac:dyDescent="0.3">
      <c r="A777" t="s">
        <v>3552</v>
      </c>
      <c r="B777" s="1">
        <v>42863</v>
      </c>
      <c r="C777" s="1">
        <v>42867</v>
      </c>
      <c r="D777" t="s">
        <v>47</v>
      </c>
      <c r="E777" t="s">
        <v>1379</v>
      </c>
      <c r="F777" t="s">
        <v>1380</v>
      </c>
      <c r="G777" t="s">
        <v>24</v>
      </c>
      <c r="H777" t="s">
        <v>25</v>
      </c>
      <c r="I777" t="s">
        <v>1381</v>
      </c>
      <c r="J777" t="s">
        <v>1382</v>
      </c>
      <c r="K777" t="s">
        <v>1383</v>
      </c>
      <c r="L777" t="s">
        <v>29</v>
      </c>
      <c r="M777" t="s">
        <v>3553</v>
      </c>
      <c r="N777" t="s">
        <v>31</v>
      </c>
      <c r="O777" t="s">
        <v>133</v>
      </c>
      <c r="P777" t="s">
        <v>3554</v>
      </c>
      <c r="Q777" s="2">
        <v>47.991999999999997</v>
      </c>
      <c r="R777">
        <v>2</v>
      </c>
      <c r="S777">
        <v>0</v>
      </c>
      <c r="T777">
        <v>-2.0568</v>
      </c>
    </row>
    <row r="778" spans="1:20" x14ac:dyDescent="0.3">
      <c r="A778" t="s">
        <v>3555</v>
      </c>
      <c r="B778" s="1">
        <v>43024</v>
      </c>
      <c r="C778" s="1">
        <v>43026</v>
      </c>
      <c r="D778" t="s">
        <v>159</v>
      </c>
      <c r="E778" t="s">
        <v>1390</v>
      </c>
      <c r="F778" t="s">
        <v>1391</v>
      </c>
      <c r="G778" t="s">
        <v>37</v>
      </c>
      <c r="H778" t="s">
        <v>25</v>
      </c>
      <c r="I778" t="s">
        <v>1392</v>
      </c>
      <c r="J778" t="s">
        <v>391</v>
      </c>
      <c r="K778" t="s">
        <v>1393</v>
      </c>
      <c r="L778" t="s">
        <v>41</v>
      </c>
      <c r="M778" t="s">
        <v>1409</v>
      </c>
      <c r="N778" t="s">
        <v>31</v>
      </c>
      <c r="O778" t="s">
        <v>61</v>
      </c>
      <c r="P778" t="s">
        <v>1410</v>
      </c>
      <c r="Q778" s="2">
        <v>547.29999999999995</v>
      </c>
      <c r="R778">
        <v>13</v>
      </c>
      <c r="S778">
        <v>0</v>
      </c>
      <c r="T778">
        <v>175.136</v>
      </c>
    </row>
    <row r="779" spans="1:20" x14ac:dyDescent="0.3">
      <c r="A779" t="s">
        <v>3556</v>
      </c>
      <c r="B779" s="1">
        <v>43058</v>
      </c>
      <c r="C779" s="1">
        <v>43060</v>
      </c>
      <c r="D779" t="s">
        <v>21</v>
      </c>
      <c r="E779" t="s">
        <v>3466</v>
      </c>
      <c r="F779" t="s">
        <v>3467</v>
      </c>
      <c r="G779" t="s">
        <v>24</v>
      </c>
      <c r="H779" t="s">
        <v>25</v>
      </c>
      <c r="I779" t="s">
        <v>959</v>
      </c>
      <c r="J779" t="s">
        <v>232</v>
      </c>
      <c r="K779" t="s">
        <v>3468</v>
      </c>
      <c r="L779" t="s">
        <v>131</v>
      </c>
      <c r="M779" t="s">
        <v>3557</v>
      </c>
      <c r="N779" t="s">
        <v>43</v>
      </c>
      <c r="O779" t="s">
        <v>70</v>
      </c>
      <c r="P779" t="s">
        <v>3558</v>
      </c>
      <c r="Q779" s="2">
        <v>16.896000000000001</v>
      </c>
      <c r="R779">
        <v>4</v>
      </c>
      <c r="S779">
        <v>0</v>
      </c>
      <c r="T779">
        <v>5.28</v>
      </c>
    </row>
    <row r="780" spans="1:20" x14ac:dyDescent="0.3">
      <c r="A780" t="s">
        <v>3559</v>
      </c>
      <c r="B780" s="1">
        <v>42498</v>
      </c>
      <c r="C780" s="1">
        <v>42503</v>
      </c>
      <c r="D780" t="s">
        <v>21</v>
      </c>
      <c r="E780" t="s">
        <v>2289</v>
      </c>
      <c r="F780" t="s">
        <v>2290</v>
      </c>
      <c r="G780" t="s">
        <v>37</v>
      </c>
      <c r="H780" t="s">
        <v>25</v>
      </c>
      <c r="I780" t="s">
        <v>1271</v>
      </c>
      <c r="J780" t="s">
        <v>232</v>
      </c>
      <c r="K780" t="s">
        <v>1272</v>
      </c>
      <c r="L780" t="s">
        <v>131</v>
      </c>
      <c r="M780" t="s">
        <v>3560</v>
      </c>
      <c r="N780" t="s">
        <v>31</v>
      </c>
      <c r="O780" t="s">
        <v>61</v>
      </c>
      <c r="P780" t="s">
        <v>3561</v>
      </c>
      <c r="Q780" s="2">
        <v>211.96</v>
      </c>
      <c r="R780">
        <v>2</v>
      </c>
      <c r="S780">
        <v>0</v>
      </c>
      <c r="T780">
        <v>42.392000000000003</v>
      </c>
    </row>
    <row r="781" spans="1:20" x14ac:dyDescent="0.3">
      <c r="A781" t="s">
        <v>3562</v>
      </c>
      <c r="B781" s="1">
        <v>42715</v>
      </c>
      <c r="C781" s="1">
        <v>42721</v>
      </c>
      <c r="D781" t="s">
        <v>47</v>
      </c>
      <c r="E781" t="s">
        <v>1540</v>
      </c>
      <c r="F781" t="s">
        <v>1541</v>
      </c>
      <c r="G781" t="s">
        <v>24</v>
      </c>
      <c r="H781" t="s">
        <v>25</v>
      </c>
      <c r="I781" t="s">
        <v>1542</v>
      </c>
      <c r="J781" t="s">
        <v>51</v>
      </c>
      <c r="K781" t="s">
        <v>1543</v>
      </c>
      <c r="L781" t="s">
        <v>29</v>
      </c>
      <c r="M781" t="s">
        <v>3563</v>
      </c>
      <c r="N781" t="s">
        <v>43</v>
      </c>
      <c r="O781" t="s">
        <v>115</v>
      </c>
      <c r="P781" t="s">
        <v>3564</v>
      </c>
      <c r="Q781" s="2">
        <v>6.6719999999999997</v>
      </c>
      <c r="R781">
        <v>3</v>
      </c>
      <c r="S781">
        <v>0</v>
      </c>
      <c r="T781">
        <v>1.6679999999999999</v>
      </c>
    </row>
    <row r="782" spans="1:20" x14ac:dyDescent="0.3">
      <c r="A782" t="s">
        <v>3565</v>
      </c>
      <c r="B782" s="1">
        <v>43069</v>
      </c>
      <c r="C782" s="1">
        <v>43073</v>
      </c>
      <c r="D782" t="s">
        <v>47</v>
      </c>
      <c r="E782" t="s">
        <v>1697</v>
      </c>
      <c r="F782" t="s">
        <v>1698</v>
      </c>
      <c r="G782" t="s">
        <v>24</v>
      </c>
      <c r="H782" t="s">
        <v>25</v>
      </c>
      <c r="I782" t="s">
        <v>390</v>
      </c>
      <c r="J782" t="s">
        <v>391</v>
      </c>
      <c r="K782" t="s">
        <v>392</v>
      </c>
      <c r="L782" t="s">
        <v>41</v>
      </c>
      <c r="M782" t="s">
        <v>3566</v>
      </c>
      <c r="N782" t="s">
        <v>43</v>
      </c>
      <c r="O782" t="s">
        <v>115</v>
      </c>
      <c r="P782" t="s">
        <v>3567</v>
      </c>
      <c r="Q782" s="2">
        <v>155.94</v>
      </c>
      <c r="R782">
        <v>6</v>
      </c>
      <c r="S782">
        <v>0</v>
      </c>
      <c r="T782">
        <v>45.2226</v>
      </c>
    </row>
    <row r="783" spans="1:20" x14ac:dyDescent="0.3">
      <c r="A783" t="s">
        <v>3568</v>
      </c>
      <c r="B783" s="1">
        <v>42479</v>
      </c>
      <c r="C783" s="1">
        <v>42484</v>
      </c>
      <c r="D783" t="s">
        <v>21</v>
      </c>
      <c r="E783" t="s">
        <v>871</v>
      </c>
      <c r="F783" t="s">
        <v>872</v>
      </c>
      <c r="G783" t="s">
        <v>24</v>
      </c>
      <c r="H783" t="s">
        <v>25</v>
      </c>
      <c r="I783" t="s">
        <v>38</v>
      </c>
      <c r="J783" t="s">
        <v>39</v>
      </c>
      <c r="K783" t="s">
        <v>247</v>
      </c>
      <c r="L783" t="s">
        <v>41</v>
      </c>
      <c r="M783" t="s">
        <v>2759</v>
      </c>
      <c r="N783" t="s">
        <v>165</v>
      </c>
      <c r="O783" t="s">
        <v>166</v>
      </c>
      <c r="P783" t="s">
        <v>2760</v>
      </c>
      <c r="Q783" s="2">
        <v>39.96</v>
      </c>
      <c r="R783">
        <v>5</v>
      </c>
      <c r="S783">
        <v>0</v>
      </c>
      <c r="T783">
        <v>12.987</v>
      </c>
    </row>
    <row r="784" spans="1:20" x14ac:dyDescent="0.3">
      <c r="A784" t="s">
        <v>3569</v>
      </c>
      <c r="B784" s="1">
        <v>41785</v>
      </c>
      <c r="C784" s="1">
        <v>41789</v>
      </c>
      <c r="D784" t="s">
        <v>47</v>
      </c>
      <c r="E784" t="s">
        <v>3570</v>
      </c>
      <c r="F784" t="s">
        <v>3571</v>
      </c>
      <c r="G784" t="s">
        <v>37</v>
      </c>
      <c r="H784" t="s">
        <v>25</v>
      </c>
      <c r="I784" t="s">
        <v>38</v>
      </c>
      <c r="J784" t="s">
        <v>39</v>
      </c>
      <c r="K784" t="s">
        <v>1554</v>
      </c>
      <c r="L784" t="s">
        <v>41</v>
      </c>
      <c r="M784" t="s">
        <v>3550</v>
      </c>
      <c r="N784" t="s">
        <v>31</v>
      </c>
      <c r="O784" t="s">
        <v>32</v>
      </c>
      <c r="P784" t="s">
        <v>3551</v>
      </c>
      <c r="Q784" s="2">
        <v>290.666</v>
      </c>
      <c r="R784">
        <v>2</v>
      </c>
      <c r="S784">
        <v>0</v>
      </c>
      <c r="T784">
        <v>27.3568</v>
      </c>
    </row>
    <row r="785" spans="1:20" x14ac:dyDescent="0.3">
      <c r="A785" t="s">
        <v>3572</v>
      </c>
      <c r="B785" s="1">
        <v>43090</v>
      </c>
      <c r="C785" s="1">
        <v>43094</v>
      </c>
      <c r="D785" t="s">
        <v>47</v>
      </c>
      <c r="E785" t="s">
        <v>3148</v>
      </c>
      <c r="F785" t="s">
        <v>3149</v>
      </c>
      <c r="G785" t="s">
        <v>37</v>
      </c>
      <c r="H785" t="s">
        <v>25</v>
      </c>
      <c r="I785" t="s">
        <v>1803</v>
      </c>
      <c r="J785" t="s">
        <v>67</v>
      </c>
      <c r="K785" t="s">
        <v>1804</v>
      </c>
      <c r="L785" t="s">
        <v>29</v>
      </c>
      <c r="M785" t="s">
        <v>1236</v>
      </c>
      <c r="N785" t="s">
        <v>43</v>
      </c>
      <c r="O785" t="s">
        <v>99</v>
      </c>
      <c r="P785" t="s">
        <v>1237</v>
      </c>
      <c r="Q785" s="2">
        <v>1000.02</v>
      </c>
      <c r="R785">
        <v>7</v>
      </c>
      <c r="S785">
        <v>0</v>
      </c>
      <c r="T785">
        <v>290.00580000000002</v>
      </c>
    </row>
    <row r="786" spans="1:20" x14ac:dyDescent="0.3">
      <c r="A786" t="s">
        <v>3573</v>
      </c>
      <c r="B786" s="1">
        <v>42444</v>
      </c>
      <c r="C786" s="1">
        <v>42448</v>
      </c>
      <c r="D786" t="s">
        <v>47</v>
      </c>
      <c r="E786" t="s">
        <v>3395</v>
      </c>
      <c r="F786" t="s">
        <v>3396</v>
      </c>
      <c r="G786" t="s">
        <v>84</v>
      </c>
      <c r="H786" t="s">
        <v>25</v>
      </c>
      <c r="I786" t="s">
        <v>253</v>
      </c>
      <c r="J786" t="s">
        <v>179</v>
      </c>
      <c r="K786" t="s">
        <v>254</v>
      </c>
      <c r="L786" t="s">
        <v>88</v>
      </c>
      <c r="M786" t="s">
        <v>3574</v>
      </c>
      <c r="N786" t="s">
        <v>165</v>
      </c>
      <c r="O786" t="s">
        <v>202</v>
      </c>
      <c r="P786" t="s">
        <v>3575</v>
      </c>
      <c r="Q786" s="2">
        <v>83.975999999999999</v>
      </c>
      <c r="R786">
        <v>3</v>
      </c>
      <c r="S786">
        <v>0</v>
      </c>
      <c r="T786">
        <v>-13.646100000000001</v>
      </c>
    </row>
    <row r="787" spans="1:20" x14ac:dyDescent="0.3">
      <c r="A787" t="s">
        <v>3576</v>
      </c>
      <c r="B787" s="1">
        <v>42226</v>
      </c>
      <c r="C787" s="1">
        <v>42232</v>
      </c>
      <c r="D787" t="s">
        <v>47</v>
      </c>
      <c r="E787" t="s">
        <v>3138</v>
      </c>
      <c r="F787" t="s">
        <v>3139</v>
      </c>
      <c r="G787" t="s">
        <v>84</v>
      </c>
      <c r="H787" t="s">
        <v>25</v>
      </c>
      <c r="I787" t="s">
        <v>390</v>
      </c>
      <c r="J787" t="s">
        <v>179</v>
      </c>
      <c r="K787" t="s">
        <v>1754</v>
      </c>
      <c r="L787" t="s">
        <v>88</v>
      </c>
      <c r="M787" t="s">
        <v>3577</v>
      </c>
      <c r="N787" t="s">
        <v>43</v>
      </c>
      <c r="O787" t="s">
        <v>44</v>
      </c>
      <c r="P787" t="s">
        <v>3578</v>
      </c>
      <c r="Q787" s="2">
        <v>3.75</v>
      </c>
      <c r="R787">
        <v>1</v>
      </c>
      <c r="S787">
        <v>0</v>
      </c>
      <c r="T787">
        <v>1.8</v>
      </c>
    </row>
    <row r="788" spans="1:20" x14ac:dyDescent="0.3">
      <c r="A788" t="s">
        <v>3579</v>
      </c>
      <c r="B788" s="1">
        <v>42623</v>
      </c>
      <c r="C788" s="1">
        <v>42627</v>
      </c>
      <c r="D788" t="s">
        <v>21</v>
      </c>
      <c r="E788" t="s">
        <v>361</v>
      </c>
      <c r="F788" t="s">
        <v>362</v>
      </c>
      <c r="G788" t="s">
        <v>84</v>
      </c>
      <c r="H788" t="s">
        <v>25</v>
      </c>
      <c r="I788" t="s">
        <v>231</v>
      </c>
      <c r="J788" t="s">
        <v>232</v>
      </c>
      <c r="K788" t="s">
        <v>276</v>
      </c>
      <c r="L788" t="s">
        <v>131</v>
      </c>
      <c r="M788" t="s">
        <v>3580</v>
      </c>
      <c r="N788" t="s">
        <v>43</v>
      </c>
      <c r="O788" t="s">
        <v>99</v>
      </c>
      <c r="P788" t="s">
        <v>3581</v>
      </c>
      <c r="Q788" s="2">
        <v>59.48</v>
      </c>
      <c r="R788">
        <v>2</v>
      </c>
      <c r="S788">
        <v>0</v>
      </c>
      <c r="T788">
        <v>8.9220000000000006</v>
      </c>
    </row>
    <row r="789" spans="1:20" x14ac:dyDescent="0.3">
      <c r="A789" t="s">
        <v>3582</v>
      </c>
      <c r="B789" s="1">
        <v>42924</v>
      </c>
      <c r="C789" s="1">
        <v>42931</v>
      </c>
      <c r="D789" t="s">
        <v>47</v>
      </c>
      <c r="E789" t="s">
        <v>3583</v>
      </c>
      <c r="F789" t="s">
        <v>3584</v>
      </c>
      <c r="G789" t="s">
        <v>24</v>
      </c>
      <c r="H789" t="s">
        <v>25</v>
      </c>
      <c r="I789" t="s">
        <v>3585</v>
      </c>
      <c r="J789" t="s">
        <v>76</v>
      </c>
      <c r="K789" t="s">
        <v>3586</v>
      </c>
      <c r="L789" t="s">
        <v>41</v>
      </c>
      <c r="M789" t="s">
        <v>3587</v>
      </c>
      <c r="N789" t="s">
        <v>31</v>
      </c>
      <c r="O789" t="s">
        <v>61</v>
      </c>
      <c r="P789" t="s">
        <v>3588</v>
      </c>
      <c r="Q789" s="2">
        <v>198.46</v>
      </c>
      <c r="R789">
        <v>2</v>
      </c>
      <c r="S789">
        <v>0</v>
      </c>
      <c r="T789">
        <v>99.23</v>
      </c>
    </row>
    <row r="790" spans="1:20" x14ac:dyDescent="0.3">
      <c r="A790" t="s">
        <v>3589</v>
      </c>
      <c r="B790" s="1">
        <v>42357</v>
      </c>
      <c r="C790" s="1">
        <v>42362</v>
      </c>
      <c r="D790" t="s">
        <v>47</v>
      </c>
      <c r="E790" t="s">
        <v>3590</v>
      </c>
      <c r="F790" t="s">
        <v>3591</v>
      </c>
      <c r="G790" t="s">
        <v>24</v>
      </c>
      <c r="H790" t="s">
        <v>25</v>
      </c>
      <c r="I790" t="s">
        <v>38</v>
      </c>
      <c r="J790" t="s">
        <v>39</v>
      </c>
      <c r="K790" t="s">
        <v>143</v>
      </c>
      <c r="L790" t="s">
        <v>41</v>
      </c>
      <c r="M790" t="s">
        <v>3191</v>
      </c>
      <c r="N790" t="s">
        <v>165</v>
      </c>
      <c r="O790" t="s">
        <v>166</v>
      </c>
      <c r="P790" t="s">
        <v>3192</v>
      </c>
      <c r="Q790" s="2">
        <v>675.96</v>
      </c>
      <c r="R790">
        <v>5</v>
      </c>
      <c r="S790">
        <v>0</v>
      </c>
      <c r="T790">
        <v>84.495000000000005</v>
      </c>
    </row>
    <row r="791" spans="1:20" x14ac:dyDescent="0.3">
      <c r="A791" t="s">
        <v>3592</v>
      </c>
      <c r="B791" s="1">
        <v>42324</v>
      </c>
      <c r="C791" s="1">
        <v>42330</v>
      </c>
      <c r="D791" t="s">
        <v>47</v>
      </c>
      <c r="E791" t="s">
        <v>1246</v>
      </c>
      <c r="F791" t="s">
        <v>1247</v>
      </c>
      <c r="G791" t="s">
        <v>84</v>
      </c>
      <c r="H791" t="s">
        <v>25</v>
      </c>
      <c r="I791" t="s">
        <v>253</v>
      </c>
      <c r="J791" t="s">
        <v>179</v>
      </c>
      <c r="K791" t="s">
        <v>322</v>
      </c>
      <c r="L791" t="s">
        <v>88</v>
      </c>
      <c r="M791" t="s">
        <v>1729</v>
      </c>
      <c r="N791" t="s">
        <v>43</v>
      </c>
      <c r="O791" t="s">
        <v>90</v>
      </c>
      <c r="P791" t="s">
        <v>1730</v>
      </c>
      <c r="Q791" s="2">
        <v>523.25</v>
      </c>
      <c r="R791">
        <v>5</v>
      </c>
      <c r="S791">
        <v>0</v>
      </c>
      <c r="T791">
        <v>141.2775</v>
      </c>
    </row>
    <row r="792" spans="1:20" x14ac:dyDescent="0.3">
      <c r="A792" t="s">
        <v>3593</v>
      </c>
      <c r="B792" s="1">
        <v>42271</v>
      </c>
      <c r="C792" s="1">
        <v>42277</v>
      </c>
      <c r="D792" t="s">
        <v>47</v>
      </c>
      <c r="E792" t="s">
        <v>3594</v>
      </c>
      <c r="F792" t="s">
        <v>3595</v>
      </c>
      <c r="G792" t="s">
        <v>24</v>
      </c>
      <c r="H792" t="s">
        <v>25</v>
      </c>
      <c r="I792" t="s">
        <v>3596</v>
      </c>
      <c r="J792" t="s">
        <v>619</v>
      </c>
      <c r="K792" t="s">
        <v>3597</v>
      </c>
      <c r="L792" t="s">
        <v>29</v>
      </c>
      <c r="M792" t="s">
        <v>2789</v>
      </c>
      <c r="N792" t="s">
        <v>31</v>
      </c>
      <c r="O792" t="s">
        <v>133</v>
      </c>
      <c r="P792" t="s">
        <v>2790</v>
      </c>
      <c r="Q792" s="2">
        <v>517.5</v>
      </c>
      <c r="R792">
        <v>6</v>
      </c>
      <c r="S792">
        <v>0</v>
      </c>
      <c r="T792">
        <v>155.25</v>
      </c>
    </row>
    <row r="793" spans="1:20" x14ac:dyDescent="0.3">
      <c r="A793" t="s">
        <v>3598</v>
      </c>
      <c r="B793" s="1">
        <v>42907</v>
      </c>
      <c r="C793" s="1">
        <v>42911</v>
      </c>
      <c r="D793" t="s">
        <v>21</v>
      </c>
      <c r="E793" t="s">
        <v>1625</v>
      </c>
      <c r="F793" t="s">
        <v>1626</v>
      </c>
      <c r="G793" t="s">
        <v>24</v>
      </c>
      <c r="H793" t="s">
        <v>25</v>
      </c>
      <c r="I793" t="s">
        <v>1542</v>
      </c>
      <c r="J793" t="s">
        <v>51</v>
      </c>
      <c r="K793" t="s">
        <v>1543</v>
      </c>
      <c r="L793" t="s">
        <v>29</v>
      </c>
      <c r="M793" t="s">
        <v>3599</v>
      </c>
      <c r="N793" t="s">
        <v>31</v>
      </c>
      <c r="O793" t="s">
        <v>61</v>
      </c>
      <c r="P793" t="s">
        <v>3600</v>
      </c>
      <c r="Q793" s="2">
        <v>17.920000000000002</v>
      </c>
      <c r="R793">
        <v>5</v>
      </c>
      <c r="S793">
        <v>0</v>
      </c>
      <c r="T793">
        <v>2.464</v>
      </c>
    </row>
    <row r="794" spans="1:20" x14ac:dyDescent="0.3">
      <c r="A794" t="s">
        <v>3601</v>
      </c>
      <c r="B794" s="1">
        <v>42498</v>
      </c>
      <c r="C794" s="1">
        <v>42498</v>
      </c>
      <c r="D794" t="s">
        <v>1040</v>
      </c>
      <c r="E794" t="s">
        <v>416</v>
      </c>
      <c r="F794" t="s">
        <v>417</v>
      </c>
      <c r="G794" t="s">
        <v>24</v>
      </c>
      <c r="H794" t="s">
        <v>25</v>
      </c>
      <c r="I794" t="s">
        <v>418</v>
      </c>
      <c r="J794" t="s">
        <v>419</v>
      </c>
      <c r="K794" t="s">
        <v>420</v>
      </c>
      <c r="L794" t="s">
        <v>88</v>
      </c>
      <c r="M794" t="s">
        <v>3602</v>
      </c>
      <c r="N794" t="s">
        <v>43</v>
      </c>
      <c r="O794" t="s">
        <v>99</v>
      </c>
      <c r="P794" t="s">
        <v>3603</v>
      </c>
      <c r="Q794" s="2">
        <v>1006.056</v>
      </c>
      <c r="R794">
        <v>3</v>
      </c>
      <c r="S794">
        <v>0</v>
      </c>
      <c r="T794">
        <v>88.029899999999998</v>
      </c>
    </row>
    <row r="795" spans="1:20" x14ac:dyDescent="0.3">
      <c r="A795" t="s">
        <v>3604</v>
      </c>
      <c r="B795" s="1">
        <v>41969</v>
      </c>
      <c r="C795" s="1">
        <v>41975</v>
      </c>
      <c r="D795" t="s">
        <v>47</v>
      </c>
      <c r="E795" t="s">
        <v>3605</v>
      </c>
      <c r="F795" t="s">
        <v>3606</v>
      </c>
      <c r="G795" t="s">
        <v>24</v>
      </c>
      <c r="H795" t="s">
        <v>25</v>
      </c>
      <c r="I795" t="s">
        <v>3607</v>
      </c>
      <c r="J795" t="s">
        <v>356</v>
      </c>
      <c r="K795" t="s">
        <v>3608</v>
      </c>
      <c r="L795" t="s">
        <v>41</v>
      </c>
      <c r="M795" t="s">
        <v>2533</v>
      </c>
      <c r="N795" t="s">
        <v>43</v>
      </c>
      <c r="O795" t="s">
        <v>70</v>
      </c>
      <c r="P795" t="s">
        <v>2534</v>
      </c>
      <c r="Q795" s="2">
        <v>15.552</v>
      </c>
      <c r="R795">
        <v>3</v>
      </c>
      <c r="S795">
        <v>0</v>
      </c>
      <c r="T795">
        <v>5.4432</v>
      </c>
    </row>
    <row r="796" spans="1:20" x14ac:dyDescent="0.3">
      <c r="A796" t="s">
        <v>3609</v>
      </c>
      <c r="B796" s="1">
        <v>42516</v>
      </c>
      <c r="C796" s="1">
        <v>42522</v>
      </c>
      <c r="D796" t="s">
        <v>47</v>
      </c>
      <c r="E796" t="s">
        <v>3610</v>
      </c>
      <c r="F796" t="s">
        <v>3611</v>
      </c>
      <c r="G796" t="s">
        <v>24</v>
      </c>
      <c r="H796" t="s">
        <v>25</v>
      </c>
      <c r="I796" t="s">
        <v>76</v>
      </c>
      <c r="J796" t="s">
        <v>3612</v>
      </c>
      <c r="K796" t="s">
        <v>3613</v>
      </c>
      <c r="L796" t="s">
        <v>131</v>
      </c>
      <c r="M796" t="s">
        <v>3614</v>
      </c>
      <c r="N796" t="s">
        <v>43</v>
      </c>
      <c r="O796" t="s">
        <v>70</v>
      </c>
      <c r="P796" t="s">
        <v>3615</v>
      </c>
      <c r="Q796" s="2">
        <v>19.440000000000001</v>
      </c>
      <c r="R796">
        <v>3</v>
      </c>
      <c r="S796">
        <v>0</v>
      </c>
      <c r="T796">
        <v>9.3312000000000008</v>
      </c>
    </row>
    <row r="797" spans="1:20" x14ac:dyDescent="0.3">
      <c r="A797" t="s">
        <v>3616</v>
      </c>
      <c r="B797" s="1">
        <v>41972</v>
      </c>
      <c r="C797" s="1">
        <v>41977</v>
      </c>
      <c r="D797" t="s">
        <v>47</v>
      </c>
      <c r="E797" t="s">
        <v>3617</v>
      </c>
      <c r="F797" t="s">
        <v>3618</v>
      </c>
      <c r="G797" t="s">
        <v>37</v>
      </c>
      <c r="H797" t="s">
        <v>25</v>
      </c>
      <c r="I797" t="s">
        <v>3619</v>
      </c>
      <c r="J797" t="s">
        <v>179</v>
      </c>
      <c r="K797" t="s">
        <v>3620</v>
      </c>
      <c r="L797" t="s">
        <v>88</v>
      </c>
      <c r="M797" t="s">
        <v>1732</v>
      </c>
      <c r="N797" t="s">
        <v>43</v>
      </c>
      <c r="O797" t="s">
        <v>235</v>
      </c>
      <c r="P797" t="s">
        <v>1435</v>
      </c>
      <c r="Q797" s="2">
        <v>12.624000000000001</v>
      </c>
      <c r="R797">
        <v>2</v>
      </c>
      <c r="S797">
        <v>0</v>
      </c>
      <c r="T797">
        <v>3.9449999999999998</v>
      </c>
    </row>
    <row r="798" spans="1:20" x14ac:dyDescent="0.3">
      <c r="A798" t="s">
        <v>3621</v>
      </c>
      <c r="B798" s="1">
        <v>42082</v>
      </c>
      <c r="C798" s="1">
        <v>42083</v>
      </c>
      <c r="D798" t="s">
        <v>159</v>
      </c>
      <c r="E798" t="s">
        <v>671</v>
      </c>
      <c r="F798" t="s">
        <v>672</v>
      </c>
      <c r="G798" t="s">
        <v>37</v>
      </c>
      <c r="H798" t="s">
        <v>25</v>
      </c>
      <c r="I798" t="s">
        <v>128</v>
      </c>
      <c r="J798" t="s">
        <v>129</v>
      </c>
      <c r="K798" t="s">
        <v>673</v>
      </c>
      <c r="L798" t="s">
        <v>131</v>
      </c>
      <c r="M798" t="s">
        <v>3622</v>
      </c>
      <c r="N798" t="s">
        <v>43</v>
      </c>
      <c r="O798" t="s">
        <v>99</v>
      </c>
      <c r="P798" t="s">
        <v>3623</v>
      </c>
      <c r="Q798" s="2">
        <v>1247.6400000000001</v>
      </c>
      <c r="R798">
        <v>3</v>
      </c>
      <c r="S798">
        <v>0</v>
      </c>
      <c r="T798">
        <v>349.33920000000001</v>
      </c>
    </row>
    <row r="799" spans="1:20" x14ac:dyDescent="0.3">
      <c r="A799" t="s">
        <v>3624</v>
      </c>
      <c r="B799" s="1">
        <v>42309</v>
      </c>
      <c r="C799" s="1">
        <v>42311</v>
      </c>
      <c r="D799" t="s">
        <v>159</v>
      </c>
      <c r="E799" t="s">
        <v>663</v>
      </c>
      <c r="F799" t="s">
        <v>664</v>
      </c>
      <c r="G799" t="s">
        <v>84</v>
      </c>
      <c r="H799" t="s">
        <v>25</v>
      </c>
      <c r="I799" t="s">
        <v>665</v>
      </c>
      <c r="J799" t="s">
        <v>666</v>
      </c>
      <c r="K799" t="s">
        <v>667</v>
      </c>
      <c r="L799" t="s">
        <v>131</v>
      </c>
      <c r="M799" t="s">
        <v>634</v>
      </c>
      <c r="N799" t="s">
        <v>165</v>
      </c>
      <c r="O799" t="s">
        <v>202</v>
      </c>
      <c r="P799" t="s">
        <v>635</v>
      </c>
      <c r="Q799" s="2">
        <v>35.36</v>
      </c>
      <c r="R799">
        <v>2</v>
      </c>
      <c r="S799">
        <v>0</v>
      </c>
      <c r="T799">
        <v>-3.0939999999999999</v>
      </c>
    </row>
    <row r="800" spans="1:20" x14ac:dyDescent="0.3">
      <c r="A800" t="s">
        <v>3625</v>
      </c>
      <c r="B800" s="1">
        <v>42273</v>
      </c>
      <c r="C800" s="1">
        <v>42276</v>
      </c>
      <c r="D800" t="s">
        <v>21</v>
      </c>
      <c r="E800" t="s">
        <v>1566</v>
      </c>
      <c r="F800" t="s">
        <v>1567</v>
      </c>
      <c r="G800" t="s">
        <v>24</v>
      </c>
      <c r="H800" t="s">
        <v>25</v>
      </c>
      <c r="I800" t="s">
        <v>1568</v>
      </c>
      <c r="J800" t="s">
        <v>76</v>
      </c>
      <c r="K800" t="s">
        <v>1569</v>
      </c>
      <c r="L800" t="s">
        <v>41</v>
      </c>
      <c r="M800" t="s">
        <v>3626</v>
      </c>
      <c r="N800" t="s">
        <v>43</v>
      </c>
      <c r="O800" t="s">
        <v>79</v>
      </c>
      <c r="P800" t="s">
        <v>3627</v>
      </c>
      <c r="Q800" s="2">
        <v>121.104</v>
      </c>
      <c r="R800">
        <v>6</v>
      </c>
      <c r="S800">
        <v>0</v>
      </c>
      <c r="T800">
        <v>-100.92</v>
      </c>
    </row>
    <row r="801" spans="1:20" x14ac:dyDescent="0.3">
      <c r="A801" t="s">
        <v>3628</v>
      </c>
      <c r="B801" s="1">
        <v>41880</v>
      </c>
      <c r="C801" s="1">
        <v>41880</v>
      </c>
      <c r="D801" t="s">
        <v>1040</v>
      </c>
      <c r="E801" t="s">
        <v>3629</v>
      </c>
      <c r="F801" t="s">
        <v>3630</v>
      </c>
      <c r="G801" t="s">
        <v>37</v>
      </c>
      <c r="H801" t="s">
        <v>25</v>
      </c>
      <c r="I801" t="s">
        <v>112</v>
      </c>
      <c r="J801" t="s">
        <v>39</v>
      </c>
      <c r="K801" t="s">
        <v>849</v>
      </c>
      <c r="L801" t="s">
        <v>41</v>
      </c>
      <c r="M801" t="s">
        <v>3631</v>
      </c>
      <c r="N801" t="s">
        <v>43</v>
      </c>
      <c r="O801" t="s">
        <v>70</v>
      </c>
      <c r="P801" t="s">
        <v>3632</v>
      </c>
      <c r="Q801" s="2">
        <v>109.92</v>
      </c>
      <c r="R801">
        <v>2</v>
      </c>
      <c r="S801">
        <v>0</v>
      </c>
      <c r="T801">
        <v>53.860799999999998</v>
      </c>
    </row>
    <row r="802" spans="1:20" x14ac:dyDescent="0.3">
      <c r="A802" t="s">
        <v>3633</v>
      </c>
      <c r="B802" s="1">
        <v>43057</v>
      </c>
      <c r="C802" s="1">
        <v>43060</v>
      </c>
      <c r="D802" t="s">
        <v>159</v>
      </c>
      <c r="E802" t="s">
        <v>3634</v>
      </c>
      <c r="F802" t="s">
        <v>3635</v>
      </c>
      <c r="G802" t="s">
        <v>24</v>
      </c>
      <c r="H802" t="s">
        <v>25</v>
      </c>
      <c r="I802" t="s">
        <v>75</v>
      </c>
      <c r="J802" t="s">
        <v>76</v>
      </c>
      <c r="K802" t="s">
        <v>538</v>
      </c>
      <c r="L802" t="s">
        <v>41</v>
      </c>
      <c r="M802" t="s">
        <v>338</v>
      </c>
      <c r="N802" t="s">
        <v>43</v>
      </c>
      <c r="O802" t="s">
        <v>99</v>
      </c>
      <c r="P802" t="s">
        <v>339</v>
      </c>
      <c r="Q802" s="2">
        <v>169.68</v>
      </c>
      <c r="R802">
        <v>6</v>
      </c>
      <c r="S802">
        <v>0</v>
      </c>
      <c r="T802">
        <v>45.813600000000001</v>
      </c>
    </row>
    <row r="803" spans="1:20" x14ac:dyDescent="0.3">
      <c r="A803" t="s">
        <v>3636</v>
      </c>
      <c r="B803" s="1">
        <v>41771</v>
      </c>
      <c r="C803" s="1">
        <v>41774</v>
      </c>
      <c r="D803" t="s">
        <v>159</v>
      </c>
      <c r="E803" t="s">
        <v>2282</v>
      </c>
      <c r="F803" t="s">
        <v>2283</v>
      </c>
      <c r="G803" t="s">
        <v>24</v>
      </c>
      <c r="H803" t="s">
        <v>25</v>
      </c>
      <c r="I803" t="s">
        <v>154</v>
      </c>
      <c r="J803" t="s">
        <v>86</v>
      </c>
      <c r="K803" t="s">
        <v>155</v>
      </c>
      <c r="L803" t="s">
        <v>88</v>
      </c>
      <c r="M803" t="s">
        <v>1876</v>
      </c>
      <c r="N803" t="s">
        <v>31</v>
      </c>
      <c r="O803" t="s">
        <v>61</v>
      </c>
      <c r="P803" t="s">
        <v>1877</v>
      </c>
      <c r="Q803" s="2">
        <v>34.79</v>
      </c>
      <c r="R803">
        <v>7</v>
      </c>
      <c r="S803">
        <v>0</v>
      </c>
      <c r="T803">
        <v>10.7849</v>
      </c>
    </row>
    <row r="804" spans="1:20" x14ac:dyDescent="0.3">
      <c r="A804" t="s">
        <v>3637</v>
      </c>
      <c r="B804" s="1">
        <v>42755</v>
      </c>
      <c r="C804" s="1">
        <v>42761</v>
      </c>
      <c r="D804" t="s">
        <v>47</v>
      </c>
      <c r="E804" t="s">
        <v>3638</v>
      </c>
      <c r="F804" t="s">
        <v>3639</v>
      </c>
      <c r="G804" t="s">
        <v>24</v>
      </c>
      <c r="H804" t="s">
        <v>25</v>
      </c>
      <c r="I804" t="s">
        <v>38</v>
      </c>
      <c r="J804" t="s">
        <v>39</v>
      </c>
      <c r="K804" t="s">
        <v>556</v>
      </c>
      <c r="L804" t="s">
        <v>41</v>
      </c>
      <c r="M804" t="s">
        <v>3640</v>
      </c>
      <c r="N804" t="s">
        <v>165</v>
      </c>
      <c r="O804" t="s">
        <v>166</v>
      </c>
      <c r="P804" t="s">
        <v>3641</v>
      </c>
      <c r="Q804" s="2">
        <v>160.77600000000001</v>
      </c>
      <c r="R804">
        <v>3</v>
      </c>
      <c r="S804">
        <v>0</v>
      </c>
      <c r="T804">
        <v>10.048500000000001</v>
      </c>
    </row>
    <row r="805" spans="1:20" x14ac:dyDescent="0.3">
      <c r="A805" t="s">
        <v>3642</v>
      </c>
      <c r="B805" s="1">
        <v>43038</v>
      </c>
      <c r="C805" s="1">
        <v>43045</v>
      </c>
      <c r="D805" t="s">
        <v>47</v>
      </c>
      <c r="E805" t="s">
        <v>3643</v>
      </c>
      <c r="F805" t="s">
        <v>3644</v>
      </c>
      <c r="G805" t="s">
        <v>24</v>
      </c>
      <c r="H805" t="s">
        <v>25</v>
      </c>
      <c r="I805" t="s">
        <v>75</v>
      </c>
      <c r="J805" t="s">
        <v>76</v>
      </c>
      <c r="K805" t="s">
        <v>544</v>
      </c>
      <c r="L805" t="s">
        <v>41</v>
      </c>
      <c r="M805" t="s">
        <v>3645</v>
      </c>
      <c r="N805" t="s">
        <v>43</v>
      </c>
      <c r="O805" t="s">
        <v>79</v>
      </c>
      <c r="P805" t="s">
        <v>3646</v>
      </c>
      <c r="Q805" s="2">
        <v>88.751999999999995</v>
      </c>
      <c r="R805">
        <v>3</v>
      </c>
      <c r="S805">
        <v>0</v>
      </c>
      <c r="T805">
        <v>27.734999999999999</v>
      </c>
    </row>
    <row r="806" spans="1:20" x14ac:dyDescent="0.3">
      <c r="A806" t="s">
        <v>3647</v>
      </c>
      <c r="B806" s="1">
        <v>42855</v>
      </c>
      <c r="C806" s="1">
        <v>42861</v>
      </c>
      <c r="D806" t="s">
        <v>47</v>
      </c>
      <c r="E806" t="s">
        <v>2972</v>
      </c>
      <c r="F806" t="s">
        <v>2973</v>
      </c>
      <c r="G806" t="s">
        <v>37</v>
      </c>
      <c r="H806" t="s">
        <v>25</v>
      </c>
      <c r="I806" t="s">
        <v>373</v>
      </c>
      <c r="J806" t="s">
        <v>199</v>
      </c>
      <c r="K806" t="s">
        <v>374</v>
      </c>
      <c r="L806" t="s">
        <v>88</v>
      </c>
      <c r="M806" t="s">
        <v>3648</v>
      </c>
      <c r="N806" t="s">
        <v>165</v>
      </c>
      <c r="O806" t="s">
        <v>166</v>
      </c>
      <c r="P806" t="s">
        <v>3649</v>
      </c>
      <c r="Q806" s="2">
        <v>677.58</v>
      </c>
      <c r="R806">
        <v>5</v>
      </c>
      <c r="S806">
        <v>0</v>
      </c>
      <c r="T806">
        <v>-158.102</v>
      </c>
    </row>
    <row r="807" spans="1:20" x14ac:dyDescent="0.3">
      <c r="A807" t="s">
        <v>3650</v>
      </c>
      <c r="B807" s="1">
        <v>42698</v>
      </c>
      <c r="C807" s="1">
        <v>42700</v>
      </c>
      <c r="D807" t="s">
        <v>21</v>
      </c>
      <c r="E807" t="s">
        <v>3651</v>
      </c>
      <c r="F807" t="s">
        <v>3652</v>
      </c>
      <c r="G807" t="s">
        <v>24</v>
      </c>
      <c r="H807" t="s">
        <v>25</v>
      </c>
      <c r="I807" t="s">
        <v>693</v>
      </c>
      <c r="J807" t="s">
        <v>86</v>
      </c>
      <c r="K807" t="s">
        <v>1637</v>
      </c>
      <c r="L807" t="s">
        <v>88</v>
      </c>
      <c r="M807" t="s">
        <v>1470</v>
      </c>
      <c r="N807" t="s">
        <v>43</v>
      </c>
      <c r="O807" t="s">
        <v>99</v>
      </c>
      <c r="P807" t="s">
        <v>1471</v>
      </c>
      <c r="Q807" s="2">
        <v>41.92</v>
      </c>
      <c r="R807">
        <v>5</v>
      </c>
      <c r="S807">
        <v>0</v>
      </c>
      <c r="T807">
        <v>3.6680000000000001</v>
      </c>
    </row>
    <row r="808" spans="1:20" x14ac:dyDescent="0.3">
      <c r="A808" t="s">
        <v>3653</v>
      </c>
      <c r="B808" s="1">
        <v>42014</v>
      </c>
      <c r="C808" s="1">
        <v>42019</v>
      </c>
      <c r="D808" t="s">
        <v>47</v>
      </c>
      <c r="E808" t="s">
        <v>3223</v>
      </c>
      <c r="F808" t="s">
        <v>3224</v>
      </c>
      <c r="G808" t="s">
        <v>24</v>
      </c>
      <c r="H808" t="s">
        <v>25</v>
      </c>
      <c r="I808" t="s">
        <v>112</v>
      </c>
      <c r="J808" t="s">
        <v>39</v>
      </c>
      <c r="K808" t="s">
        <v>849</v>
      </c>
      <c r="L808" t="s">
        <v>41</v>
      </c>
      <c r="M808" t="s">
        <v>3654</v>
      </c>
      <c r="N808" t="s">
        <v>31</v>
      </c>
      <c r="O808" t="s">
        <v>54</v>
      </c>
      <c r="P808" t="s">
        <v>3655</v>
      </c>
      <c r="Q808" s="2">
        <v>1018.104</v>
      </c>
      <c r="R808">
        <v>4</v>
      </c>
      <c r="S808">
        <v>0</v>
      </c>
      <c r="T808">
        <v>-373.3048</v>
      </c>
    </row>
    <row r="809" spans="1:20" x14ac:dyDescent="0.3">
      <c r="A809" t="s">
        <v>3656</v>
      </c>
      <c r="B809" s="1">
        <v>43027</v>
      </c>
      <c r="C809" s="1">
        <v>43034</v>
      </c>
      <c r="D809" t="s">
        <v>47</v>
      </c>
      <c r="E809" t="s">
        <v>3538</v>
      </c>
      <c r="F809" t="s">
        <v>3539</v>
      </c>
      <c r="G809" t="s">
        <v>24</v>
      </c>
      <c r="H809" t="s">
        <v>25</v>
      </c>
      <c r="I809" t="s">
        <v>3540</v>
      </c>
      <c r="J809" t="s">
        <v>76</v>
      </c>
      <c r="K809" t="s">
        <v>3541</v>
      </c>
      <c r="L809" t="s">
        <v>41</v>
      </c>
      <c r="M809" t="s">
        <v>3657</v>
      </c>
      <c r="N809" t="s">
        <v>165</v>
      </c>
      <c r="O809" t="s">
        <v>166</v>
      </c>
      <c r="P809" t="s">
        <v>3658</v>
      </c>
      <c r="Q809" s="2">
        <v>16.68</v>
      </c>
      <c r="R809">
        <v>3</v>
      </c>
      <c r="S809">
        <v>0</v>
      </c>
      <c r="T809">
        <v>5.2125000000000004</v>
      </c>
    </row>
    <row r="810" spans="1:20" x14ac:dyDescent="0.3">
      <c r="A810" t="s">
        <v>3659</v>
      </c>
      <c r="B810" s="1">
        <v>42451</v>
      </c>
      <c r="C810" s="1">
        <v>42454</v>
      </c>
      <c r="D810" t="s">
        <v>159</v>
      </c>
      <c r="E810" t="s">
        <v>3660</v>
      </c>
      <c r="F810" t="s">
        <v>3661</v>
      </c>
      <c r="G810" t="s">
        <v>37</v>
      </c>
      <c r="H810" t="s">
        <v>25</v>
      </c>
      <c r="I810" t="s">
        <v>3662</v>
      </c>
      <c r="J810" t="s">
        <v>1131</v>
      </c>
      <c r="K810" t="s">
        <v>3663</v>
      </c>
      <c r="L810" t="s">
        <v>41</v>
      </c>
      <c r="M810" t="s">
        <v>3664</v>
      </c>
      <c r="N810" t="s">
        <v>165</v>
      </c>
      <c r="O810" t="s">
        <v>202</v>
      </c>
      <c r="P810" t="s">
        <v>3665</v>
      </c>
      <c r="Q810" s="2">
        <v>58.58</v>
      </c>
      <c r="R810">
        <v>2</v>
      </c>
      <c r="S810">
        <v>0</v>
      </c>
      <c r="T810">
        <v>19.331399999999999</v>
      </c>
    </row>
    <row r="811" spans="1:20" x14ac:dyDescent="0.3">
      <c r="A811" t="s">
        <v>3666</v>
      </c>
      <c r="B811" s="1">
        <v>42919</v>
      </c>
      <c r="C811" s="1">
        <v>42923</v>
      </c>
      <c r="D811" t="s">
        <v>47</v>
      </c>
      <c r="E811" t="s">
        <v>2475</v>
      </c>
      <c r="F811" t="s">
        <v>2476</v>
      </c>
      <c r="G811" t="s">
        <v>24</v>
      </c>
      <c r="H811" t="s">
        <v>25</v>
      </c>
      <c r="I811" t="s">
        <v>26</v>
      </c>
      <c r="J811" t="s">
        <v>27</v>
      </c>
      <c r="K811" t="s">
        <v>28</v>
      </c>
      <c r="L811" t="s">
        <v>29</v>
      </c>
      <c r="M811" t="s">
        <v>3667</v>
      </c>
      <c r="N811" t="s">
        <v>165</v>
      </c>
      <c r="O811" t="s">
        <v>166</v>
      </c>
      <c r="P811" t="s">
        <v>3668</v>
      </c>
      <c r="Q811" s="2">
        <v>167.96799999999999</v>
      </c>
      <c r="R811">
        <v>4</v>
      </c>
      <c r="S811">
        <v>0</v>
      </c>
      <c r="T811">
        <v>62.988</v>
      </c>
    </row>
    <row r="812" spans="1:20" x14ac:dyDescent="0.3">
      <c r="A812" t="s">
        <v>3669</v>
      </c>
      <c r="B812" s="1">
        <v>42349</v>
      </c>
      <c r="C812" s="1">
        <v>42350</v>
      </c>
      <c r="D812" t="s">
        <v>159</v>
      </c>
      <c r="E812" t="s">
        <v>3670</v>
      </c>
      <c r="F812" t="s">
        <v>3671</v>
      </c>
      <c r="G812" t="s">
        <v>24</v>
      </c>
      <c r="H812" t="s">
        <v>25</v>
      </c>
      <c r="I812" t="s">
        <v>3672</v>
      </c>
      <c r="J812" t="s">
        <v>269</v>
      </c>
      <c r="K812" t="s">
        <v>3673</v>
      </c>
      <c r="L812" t="s">
        <v>29</v>
      </c>
      <c r="M812" t="s">
        <v>3674</v>
      </c>
      <c r="N812" t="s">
        <v>43</v>
      </c>
      <c r="O812" t="s">
        <v>44</v>
      </c>
      <c r="P812" t="s">
        <v>3675</v>
      </c>
      <c r="Q812" s="2">
        <v>196.62</v>
      </c>
      <c r="R812">
        <v>2</v>
      </c>
      <c r="S812">
        <v>0</v>
      </c>
      <c r="T812">
        <v>96.343800000000002</v>
      </c>
    </row>
    <row r="813" spans="1:20" x14ac:dyDescent="0.3">
      <c r="A813" t="s">
        <v>3676</v>
      </c>
      <c r="B813" s="1">
        <v>42264</v>
      </c>
      <c r="C813" s="1">
        <v>42268</v>
      </c>
      <c r="D813" t="s">
        <v>47</v>
      </c>
      <c r="E813" t="s">
        <v>1662</v>
      </c>
      <c r="F813" t="s">
        <v>1663</v>
      </c>
      <c r="G813" t="s">
        <v>37</v>
      </c>
      <c r="H813" t="s">
        <v>25</v>
      </c>
      <c r="I813" t="s">
        <v>1664</v>
      </c>
      <c r="J813" t="s">
        <v>208</v>
      </c>
      <c r="K813" t="s">
        <v>1665</v>
      </c>
      <c r="L813" t="s">
        <v>88</v>
      </c>
      <c r="M813" t="s">
        <v>3677</v>
      </c>
      <c r="N813" t="s">
        <v>31</v>
      </c>
      <c r="O813" t="s">
        <v>61</v>
      </c>
      <c r="P813" t="s">
        <v>3678</v>
      </c>
      <c r="Q813" s="2">
        <v>21.936</v>
      </c>
      <c r="R813">
        <v>2</v>
      </c>
      <c r="S813">
        <v>0</v>
      </c>
      <c r="T813">
        <v>-10.419600000000001</v>
      </c>
    </row>
    <row r="814" spans="1:20" x14ac:dyDescent="0.3">
      <c r="A814" t="s">
        <v>3679</v>
      </c>
      <c r="B814" s="1">
        <v>42508</v>
      </c>
      <c r="C814" s="1">
        <v>42514</v>
      </c>
      <c r="D814" t="s">
        <v>47</v>
      </c>
      <c r="E814" t="s">
        <v>3680</v>
      </c>
      <c r="F814" t="s">
        <v>3681</v>
      </c>
      <c r="G814" t="s">
        <v>24</v>
      </c>
      <c r="H814" t="s">
        <v>25</v>
      </c>
      <c r="I814" t="s">
        <v>112</v>
      </c>
      <c r="J814" t="s">
        <v>39</v>
      </c>
      <c r="K814" t="s">
        <v>849</v>
      </c>
      <c r="L814" t="s">
        <v>41</v>
      </c>
      <c r="M814" t="s">
        <v>242</v>
      </c>
      <c r="N814" t="s">
        <v>43</v>
      </c>
      <c r="O814" t="s">
        <v>99</v>
      </c>
      <c r="P814" t="s">
        <v>243</v>
      </c>
      <c r="Q814" s="2">
        <v>104.28</v>
      </c>
      <c r="R814">
        <v>3</v>
      </c>
      <c r="S814">
        <v>0</v>
      </c>
      <c r="T814">
        <v>26.07</v>
      </c>
    </row>
    <row r="815" spans="1:20" x14ac:dyDescent="0.3">
      <c r="A815" t="s">
        <v>3682</v>
      </c>
      <c r="B815" s="1">
        <v>41889</v>
      </c>
      <c r="C815" s="1">
        <v>41895</v>
      </c>
      <c r="D815" t="s">
        <v>47</v>
      </c>
      <c r="E815" t="s">
        <v>812</v>
      </c>
      <c r="F815" t="s">
        <v>813</v>
      </c>
      <c r="G815" t="s">
        <v>37</v>
      </c>
      <c r="H815" t="s">
        <v>25</v>
      </c>
      <c r="I815" t="s">
        <v>154</v>
      </c>
      <c r="J815" t="s">
        <v>86</v>
      </c>
      <c r="K815" t="s">
        <v>598</v>
      </c>
      <c r="L815" t="s">
        <v>88</v>
      </c>
      <c r="M815" t="s">
        <v>3145</v>
      </c>
      <c r="N815" t="s">
        <v>43</v>
      </c>
      <c r="O815" t="s">
        <v>99</v>
      </c>
      <c r="P815" t="s">
        <v>3146</v>
      </c>
      <c r="Q815" s="2">
        <v>64.784000000000006</v>
      </c>
      <c r="R815">
        <v>1</v>
      </c>
      <c r="S815">
        <v>0</v>
      </c>
      <c r="T815">
        <v>-14.5764</v>
      </c>
    </row>
    <row r="816" spans="1:20" x14ac:dyDescent="0.3">
      <c r="A816" t="s">
        <v>3683</v>
      </c>
      <c r="B816" s="1">
        <v>42642</v>
      </c>
      <c r="C816" s="1">
        <v>42644</v>
      </c>
      <c r="D816" t="s">
        <v>21</v>
      </c>
      <c r="E816" t="s">
        <v>3684</v>
      </c>
      <c r="F816" t="s">
        <v>3685</v>
      </c>
      <c r="G816" t="s">
        <v>24</v>
      </c>
      <c r="H816" t="s">
        <v>25</v>
      </c>
      <c r="I816" t="s">
        <v>38</v>
      </c>
      <c r="J816" t="s">
        <v>39</v>
      </c>
      <c r="K816" t="s">
        <v>1554</v>
      </c>
      <c r="L816" t="s">
        <v>41</v>
      </c>
      <c r="M816" t="s">
        <v>2054</v>
      </c>
      <c r="N816" t="s">
        <v>43</v>
      </c>
      <c r="O816" t="s">
        <v>70</v>
      </c>
      <c r="P816" t="s">
        <v>2055</v>
      </c>
      <c r="Q816" s="2">
        <v>18.97</v>
      </c>
      <c r="R816">
        <v>1</v>
      </c>
      <c r="S816">
        <v>0</v>
      </c>
      <c r="T816">
        <v>9.1056000000000008</v>
      </c>
    </row>
    <row r="817" spans="1:20" x14ac:dyDescent="0.3">
      <c r="A817" t="s">
        <v>3686</v>
      </c>
      <c r="B817" s="1">
        <v>42681</v>
      </c>
      <c r="C817" s="1">
        <v>42686</v>
      </c>
      <c r="D817" t="s">
        <v>47</v>
      </c>
      <c r="E817" t="s">
        <v>830</v>
      </c>
      <c r="F817" t="s">
        <v>831</v>
      </c>
      <c r="G817" t="s">
        <v>37</v>
      </c>
      <c r="H817" t="s">
        <v>25</v>
      </c>
      <c r="I817" t="s">
        <v>832</v>
      </c>
      <c r="J817" t="s">
        <v>67</v>
      </c>
      <c r="K817" t="s">
        <v>833</v>
      </c>
      <c r="L817" t="s">
        <v>29</v>
      </c>
      <c r="M817" t="s">
        <v>3687</v>
      </c>
      <c r="N817" t="s">
        <v>31</v>
      </c>
      <c r="O817" t="s">
        <v>61</v>
      </c>
      <c r="P817" t="s">
        <v>3688</v>
      </c>
      <c r="Q817" s="2">
        <v>14.82</v>
      </c>
      <c r="R817">
        <v>3</v>
      </c>
      <c r="S817">
        <v>0</v>
      </c>
      <c r="T817">
        <v>6.2244000000000002</v>
      </c>
    </row>
    <row r="818" spans="1:20" x14ac:dyDescent="0.3">
      <c r="A818" t="s">
        <v>3689</v>
      </c>
      <c r="B818" s="1">
        <v>42849</v>
      </c>
      <c r="C818" s="1">
        <v>42852</v>
      </c>
      <c r="D818" t="s">
        <v>159</v>
      </c>
      <c r="E818" t="s">
        <v>3199</v>
      </c>
      <c r="F818" t="s">
        <v>3200</v>
      </c>
      <c r="G818" t="s">
        <v>37</v>
      </c>
      <c r="H818" t="s">
        <v>25</v>
      </c>
      <c r="I818" t="s">
        <v>2173</v>
      </c>
      <c r="J818" t="s">
        <v>39</v>
      </c>
      <c r="K818" t="s">
        <v>2174</v>
      </c>
      <c r="L818" t="s">
        <v>41</v>
      </c>
      <c r="M818" t="s">
        <v>3690</v>
      </c>
      <c r="N818" t="s">
        <v>43</v>
      </c>
      <c r="O818" t="s">
        <v>90</v>
      </c>
      <c r="P818" t="s">
        <v>3691</v>
      </c>
      <c r="Q818" s="2">
        <v>99.28</v>
      </c>
      <c r="R818">
        <v>2</v>
      </c>
      <c r="S818">
        <v>0</v>
      </c>
      <c r="T818">
        <v>12.41</v>
      </c>
    </row>
    <row r="819" spans="1:20" x14ac:dyDescent="0.3">
      <c r="A819" t="s">
        <v>3692</v>
      </c>
      <c r="B819" s="1">
        <v>43079</v>
      </c>
      <c r="C819" s="1">
        <v>43081</v>
      </c>
      <c r="D819" t="s">
        <v>159</v>
      </c>
      <c r="E819" t="s">
        <v>3495</v>
      </c>
      <c r="F819" t="s">
        <v>3496</v>
      </c>
      <c r="G819" t="s">
        <v>24</v>
      </c>
      <c r="H819" t="s">
        <v>25</v>
      </c>
      <c r="I819" t="s">
        <v>3497</v>
      </c>
      <c r="J819" t="s">
        <v>86</v>
      </c>
      <c r="K819" t="s">
        <v>3498</v>
      </c>
      <c r="L819" t="s">
        <v>88</v>
      </c>
      <c r="M819" t="s">
        <v>3693</v>
      </c>
      <c r="N819" t="s">
        <v>43</v>
      </c>
      <c r="O819" t="s">
        <v>70</v>
      </c>
      <c r="P819" t="s">
        <v>3694</v>
      </c>
      <c r="Q819" s="2">
        <v>10.368</v>
      </c>
      <c r="R819">
        <v>2</v>
      </c>
      <c r="S819">
        <v>0</v>
      </c>
      <c r="T819">
        <v>3.6288</v>
      </c>
    </row>
    <row r="820" spans="1:20" x14ac:dyDescent="0.3">
      <c r="A820" t="s">
        <v>3695</v>
      </c>
      <c r="B820" s="1">
        <v>41867</v>
      </c>
      <c r="C820" s="1">
        <v>41871</v>
      </c>
      <c r="D820" t="s">
        <v>47</v>
      </c>
      <c r="E820" t="s">
        <v>463</v>
      </c>
      <c r="F820" t="s">
        <v>464</v>
      </c>
      <c r="G820" t="s">
        <v>24</v>
      </c>
      <c r="H820" t="s">
        <v>25</v>
      </c>
      <c r="I820" t="s">
        <v>465</v>
      </c>
      <c r="J820" t="s">
        <v>261</v>
      </c>
      <c r="K820" t="s">
        <v>466</v>
      </c>
      <c r="L820" t="s">
        <v>41</v>
      </c>
      <c r="M820" t="s">
        <v>1278</v>
      </c>
      <c r="N820" t="s">
        <v>31</v>
      </c>
      <c r="O820" t="s">
        <v>54</v>
      </c>
      <c r="P820" t="s">
        <v>1279</v>
      </c>
      <c r="Q820" s="2">
        <v>853.09199999999998</v>
      </c>
      <c r="R820">
        <v>6</v>
      </c>
      <c r="S820">
        <v>0</v>
      </c>
      <c r="T820">
        <v>-227.49119999999999</v>
      </c>
    </row>
    <row r="821" spans="1:20" x14ac:dyDescent="0.3">
      <c r="A821" t="s">
        <v>3696</v>
      </c>
      <c r="B821" s="1">
        <v>43078</v>
      </c>
      <c r="C821" s="1">
        <v>43084</v>
      </c>
      <c r="D821" t="s">
        <v>47</v>
      </c>
      <c r="E821" t="s">
        <v>3697</v>
      </c>
      <c r="F821" t="s">
        <v>3698</v>
      </c>
      <c r="G821" t="s">
        <v>24</v>
      </c>
      <c r="H821" t="s">
        <v>25</v>
      </c>
      <c r="I821" t="s">
        <v>3699</v>
      </c>
      <c r="J821" t="s">
        <v>224</v>
      </c>
      <c r="K821" t="s">
        <v>3700</v>
      </c>
      <c r="L821" t="s">
        <v>88</v>
      </c>
      <c r="M821" t="s">
        <v>3701</v>
      </c>
      <c r="N821" t="s">
        <v>43</v>
      </c>
      <c r="O821" t="s">
        <v>70</v>
      </c>
      <c r="P821" t="s">
        <v>3702</v>
      </c>
      <c r="Q821" s="2">
        <v>33.450000000000003</v>
      </c>
      <c r="R821">
        <v>5</v>
      </c>
      <c r="S821">
        <v>0</v>
      </c>
      <c r="T821">
        <v>15.387</v>
      </c>
    </row>
    <row r="822" spans="1:20" x14ac:dyDescent="0.3">
      <c r="A822" t="s">
        <v>3703</v>
      </c>
      <c r="B822" s="1">
        <v>42443</v>
      </c>
      <c r="C822" s="1">
        <v>42448</v>
      </c>
      <c r="D822" t="s">
        <v>47</v>
      </c>
      <c r="E822" t="s">
        <v>3704</v>
      </c>
      <c r="F822" t="s">
        <v>3705</v>
      </c>
      <c r="G822" t="s">
        <v>24</v>
      </c>
      <c r="H822" t="s">
        <v>25</v>
      </c>
      <c r="I822" t="s">
        <v>426</v>
      </c>
      <c r="J822" t="s">
        <v>427</v>
      </c>
      <c r="K822" t="s">
        <v>428</v>
      </c>
      <c r="L822" t="s">
        <v>131</v>
      </c>
      <c r="M822" t="s">
        <v>3706</v>
      </c>
      <c r="N822" t="s">
        <v>31</v>
      </c>
      <c r="O822" t="s">
        <v>61</v>
      </c>
      <c r="P822" t="s">
        <v>3707</v>
      </c>
      <c r="Q822" s="2">
        <v>21.88</v>
      </c>
      <c r="R822">
        <v>5</v>
      </c>
      <c r="S822">
        <v>0</v>
      </c>
      <c r="T822">
        <v>6.2904999999999998</v>
      </c>
    </row>
    <row r="823" spans="1:20" x14ac:dyDescent="0.3">
      <c r="A823" t="s">
        <v>3708</v>
      </c>
      <c r="B823" s="1">
        <v>42547</v>
      </c>
      <c r="C823" s="1">
        <v>42550</v>
      </c>
      <c r="D823" t="s">
        <v>21</v>
      </c>
      <c r="E823" t="s">
        <v>3049</v>
      </c>
      <c r="F823" t="s">
        <v>3050</v>
      </c>
      <c r="G823" t="s">
        <v>84</v>
      </c>
      <c r="H823" t="s">
        <v>25</v>
      </c>
      <c r="I823" t="s">
        <v>2159</v>
      </c>
      <c r="J823" t="s">
        <v>427</v>
      </c>
      <c r="K823" t="s">
        <v>2160</v>
      </c>
      <c r="L823" t="s">
        <v>131</v>
      </c>
      <c r="M823" t="s">
        <v>3709</v>
      </c>
      <c r="N823" t="s">
        <v>165</v>
      </c>
      <c r="O823" t="s">
        <v>202</v>
      </c>
      <c r="P823" t="s">
        <v>3710</v>
      </c>
      <c r="Q823" s="2">
        <v>13.616</v>
      </c>
      <c r="R823">
        <v>2</v>
      </c>
      <c r="S823">
        <v>0</v>
      </c>
      <c r="T823">
        <v>3.5741999999999998</v>
      </c>
    </row>
    <row r="824" spans="1:20" x14ac:dyDescent="0.3">
      <c r="A824" t="s">
        <v>3711</v>
      </c>
      <c r="B824" s="1">
        <v>42272</v>
      </c>
      <c r="C824" s="1">
        <v>42275</v>
      </c>
      <c r="D824" t="s">
        <v>21</v>
      </c>
      <c r="E824" t="s">
        <v>1929</v>
      </c>
      <c r="F824" t="s">
        <v>1930</v>
      </c>
      <c r="G824" t="s">
        <v>84</v>
      </c>
      <c r="H824" t="s">
        <v>25</v>
      </c>
      <c r="I824" t="s">
        <v>178</v>
      </c>
      <c r="J824" t="s">
        <v>179</v>
      </c>
      <c r="K824" t="s">
        <v>180</v>
      </c>
      <c r="L824" t="s">
        <v>88</v>
      </c>
      <c r="M824" t="s">
        <v>3712</v>
      </c>
      <c r="N824" t="s">
        <v>165</v>
      </c>
      <c r="O824" t="s">
        <v>202</v>
      </c>
      <c r="P824" t="s">
        <v>3713</v>
      </c>
      <c r="Q824" s="2">
        <v>63.96</v>
      </c>
      <c r="R824">
        <v>4</v>
      </c>
      <c r="S824">
        <v>0</v>
      </c>
      <c r="T824">
        <v>19.8276</v>
      </c>
    </row>
    <row r="825" spans="1:20" x14ac:dyDescent="0.3">
      <c r="A825" t="s">
        <v>3714</v>
      </c>
      <c r="B825" s="1">
        <v>42365</v>
      </c>
      <c r="C825" s="1">
        <v>42369</v>
      </c>
      <c r="D825" t="s">
        <v>47</v>
      </c>
      <c r="E825" t="s">
        <v>1055</v>
      </c>
      <c r="F825" t="s">
        <v>1056</v>
      </c>
      <c r="G825" t="s">
        <v>24</v>
      </c>
      <c r="H825" t="s">
        <v>25</v>
      </c>
      <c r="I825" t="s">
        <v>1057</v>
      </c>
      <c r="J825" t="s">
        <v>261</v>
      </c>
      <c r="K825" t="s">
        <v>1058</v>
      </c>
      <c r="L825" t="s">
        <v>41</v>
      </c>
      <c r="M825" t="s">
        <v>3715</v>
      </c>
      <c r="N825" t="s">
        <v>43</v>
      </c>
      <c r="O825" t="s">
        <v>90</v>
      </c>
      <c r="P825" t="s">
        <v>3716</v>
      </c>
      <c r="Q825" s="2">
        <v>106.96</v>
      </c>
      <c r="R825">
        <v>2</v>
      </c>
      <c r="S825">
        <v>0</v>
      </c>
      <c r="T825">
        <v>31.0184</v>
      </c>
    </row>
    <row r="826" spans="1:20" x14ac:dyDescent="0.3">
      <c r="A826" t="s">
        <v>3717</v>
      </c>
      <c r="B826" s="1">
        <v>41793</v>
      </c>
      <c r="C826" s="1">
        <v>41797</v>
      </c>
      <c r="D826" t="s">
        <v>21</v>
      </c>
      <c r="E826" t="s">
        <v>444</v>
      </c>
      <c r="F826" t="s">
        <v>445</v>
      </c>
      <c r="G826" t="s">
        <v>24</v>
      </c>
      <c r="H826" t="s">
        <v>25</v>
      </c>
      <c r="I826" t="s">
        <v>446</v>
      </c>
      <c r="J826" t="s">
        <v>216</v>
      </c>
      <c r="K826" t="s">
        <v>447</v>
      </c>
      <c r="L826" t="s">
        <v>131</v>
      </c>
      <c r="M826" t="s">
        <v>2712</v>
      </c>
      <c r="N826" t="s">
        <v>31</v>
      </c>
      <c r="O826" t="s">
        <v>54</v>
      </c>
      <c r="P826" t="s">
        <v>2713</v>
      </c>
      <c r="Q826" s="2">
        <v>515.88</v>
      </c>
      <c r="R826">
        <v>6</v>
      </c>
      <c r="S826">
        <v>0</v>
      </c>
      <c r="T826">
        <v>113.4936</v>
      </c>
    </row>
    <row r="827" spans="1:20" x14ac:dyDescent="0.3">
      <c r="A827" t="s">
        <v>3718</v>
      </c>
      <c r="B827" s="1">
        <v>42198</v>
      </c>
      <c r="C827" s="1">
        <v>42200</v>
      </c>
      <c r="D827" t="s">
        <v>21</v>
      </c>
      <c r="E827" t="s">
        <v>3099</v>
      </c>
      <c r="F827" t="s">
        <v>3100</v>
      </c>
      <c r="G827" t="s">
        <v>24</v>
      </c>
      <c r="H827" t="s">
        <v>25</v>
      </c>
      <c r="I827" t="s">
        <v>2152</v>
      </c>
      <c r="J827" t="s">
        <v>27</v>
      </c>
      <c r="K827" t="s">
        <v>2153</v>
      </c>
      <c r="L827" t="s">
        <v>29</v>
      </c>
      <c r="M827" t="s">
        <v>2528</v>
      </c>
      <c r="N827" t="s">
        <v>43</v>
      </c>
      <c r="O827" t="s">
        <v>79</v>
      </c>
      <c r="P827" t="s">
        <v>2529</v>
      </c>
      <c r="Q827" s="2">
        <v>11.808</v>
      </c>
      <c r="R827">
        <v>2</v>
      </c>
      <c r="S827">
        <v>0</v>
      </c>
      <c r="T827">
        <v>4.2804000000000002</v>
      </c>
    </row>
    <row r="828" spans="1:20" x14ac:dyDescent="0.3">
      <c r="A828" t="s">
        <v>3719</v>
      </c>
      <c r="B828" s="1">
        <v>41672</v>
      </c>
      <c r="C828" s="1">
        <v>41676</v>
      </c>
      <c r="D828" t="s">
        <v>47</v>
      </c>
      <c r="E828" t="s">
        <v>3720</v>
      </c>
      <c r="F828" t="s">
        <v>3721</v>
      </c>
      <c r="G828" t="s">
        <v>84</v>
      </c>
      <c r="H828" t="s">
        <v>25</v>
      </c>
      <c r="I828" t="s">
        <v>786</v>
      </c>
      <c r="J828" t="s">
        <v>39</v>
      </c>
      <c r="K828" t="s">
        <v>787</v>
      </c>
      <c r="L828" t="s">
        <v>41</v>
      </c>
      <c r="M828" t="s">
        <v>3722</v>
      </c>
      <c r="N828" t="s">
        <v>43</v>
      </c>
      <c r="O828" t="s">
        <v>235</v>
      </c>
      <c r="P828" t="s">
        <v>1435</v>
      </c>
      <c r="Q828" s="2">
        <v>12.35</v>
      </c>
      <c r="R828">
        <v>5</v>
      </c>
      <c r="S828">
        <v>0</v>
      </c>
      <c r="T828">
        <v>5.8045</v>
      </c>
    </row>
    <row r="829" spans="1:20" x14ac:dyDescent="0.3">
      <c r="A829" t="s">
        <v>3723</v>
      </c>
      <c r="B829" s="1">
        <v>42437</v>
      </c>
      <c r="C829" s="1">
        <v>42437</v>
      </c>
      <c r="D829" t="s">
        <v>1040</v>
      </c>
      <c r="E829" t="s">
        <v>2115</v>
      </c>
      <c r="F829" t="s">
        <v>2116</v>
      </c>
      <c r="G829" t="s">
        <v>24</v>
      </c>
      <c r="H829" t="s">
        <v>25</v>
      </c>
      <c r="I829" t="s">
        <v>112</v>
      </c>
      <c r="J829" t="s">
        <v>39</v>
      </c>
      <c r="K829" t="s">
        <v>849</v>
      </c>
      <c r="L829" t="s">
        <v>41</v>
      </c>
      <c r="M829" t="s">
        <v>3724</v>
      </c>
      <c r="N829" t="s">
        <v>43</v>
      </c>
      <c r="O829" t="s">
        <v>79</v>
      </c>
      <c r="P829" t="s">
        <v>3725</v>
      </c>
      <c r="Q829" s="2">
        <v>9.702</v>
      </c>
      <c r="R829">
        <v>3</v>
      </c>
      <c r="S829">
        <v>0</v>
      </c>
      <c r="T829">
        <v>-7.1147999999999998</v>
      </c>
    </row>
    <row r="830" spans="1:20" x14ac:dyDescent="0.3">
      <c r="A830" t="s">
        <v>3726</v>
      </c>
      <c r="B830" s="1">
        <v>42330</v>
      </c>
      <c r="C830" s="1">
        <v>42334</v>
      </c>
      <c r="D830" t="s">
        <v>47</v>
      </c>
      <c r="E830" t="s">
        <v>73</v>
      </c>
      <c r="F830" t="s">
        <v>74</v>
      </c>
      <c r="G830" t="s">
        <v>24</v>
      </c>
      <c r="H830" t="s">
        <v>25</v>
      </c>
      <c r="I830" t="s">
        <v>75</v>
      </c>
      <c r="J830" t="s">
        <v>76</v>
      </c>
      <c r="K830" t="s">
        <v>77</v>
      </c>
      <c r="L830" t="s">
        <v>41</v>
      </c>
      <c r="M830" t="s">
        <v>1951</v>
      </c>
      <c r="N830" t="s">
        <v>43</v>
      </c>
      <c r="O830" t="s">
        <v>79</v>
      </c>
      <c r="P830" t="s">
        <v>1952</v>
      </c>
      <c r="Q830" s="2">
        <v>11.61</v>
      </c>
      <c r="R830">
        <v>2</v>
      </c>
      <c r="S830">
        <v>0</v>
      </c>
      <c r="T830">
        <v>-9.2880000000000003</v>
      </c>
    </row>
    <row r="831" spans="1:20" x14ac:dyDescent="0.3">
      <c r="A831" t="s">
        <v>3727</v>
      </c>
      <c r="B831" s="1">
        <v>43038</v>
      </c>
      <c r="C831" s="1">
        <v>43044</v>
      </c>
      <c r="D831" t="s">
        <v>47</v>
      </c>
      <c r="E831" t="s">
        <v>3728</v>
      </c>
      <c r="F831" t="s">
        <v>3729</v>
      </c>
      <c r="G831" t="s">
        <v>24</v>
      </c>
      <c r="H831" t="s">
        <v>25</v>
      </c>
      <c r="I831" t="s">
        <v>112</v>
      </c>
      <c r="J831" t="s">
        <v>39</v>
      </c>
      <c r="K831" t="s">
        <v>309</v>
      </c>
      <c r="L831" t="s">
        <v>41</v>
      </c>
      <c r="M831" t="s">
        <v>3730</v>
      </c>
      <c r="N831" t="s">
        <v>43</v>
      </c>
      <c r="O831" t="s">
        <v>44</v>
      </c>
      <c r="P831" t="s">
        <v>3731</v>
      </c>
      <c r="Q831" s="2">
        <v>43.86</v>
      </c>
      <c r="R831">
        <v>6</v>
      </c>
      <c r="S831">
        <v>0</v>
      </c>
      <c r="T831">
        <v>20.6142</v>
      </c>
    </row>
    <row r="832" spans="1:20" x14ac:dyDescent="0.3">
      <c r="A832" t="s">
        <v>3732</v>
      </c>
      <c r="B832" s="1">
        <v>42034</v>
      </c>
      <c r="C832" s="1">
        <v>42039</v>
      </c>
      <c r="D832" t="s">
        <v>47</v>
      </c>
      <c r="E832" t="s">
        <v>1321</v>
      </c>
      <c r="F832" t="s">
        <v>1322</v>
      </c>
      <c r="G832" t="s">
        <v>24</v>
      </c>
      <c r="H832" t="s">
        <v>25</v>
      </c>
      <c r="I832" t="s">
        <v>112</v>
      </c>
      <c r="J832" t="s">
        <v>39</v>
      </c>
      <c r="K832" t="s">
        <v>849</v>
      </c>
      <c r="L832" t="s">
        <v>41</v>
      </c>
      <c r="M832" t="s">
        <v>3733</v>
      </c>
      <c r="N832" t="s">
        <v>43</v>
      </c>
      <c r="O832" t="s">
        <v>70</v>
      </c>
      <c r="P832" t="s">
        <v>3734</v>
      </c>
      <c r="Q832" s="2">
        <v>14.304</v>
      </c>
      <c r="R832">
        <v>6</v>
      </c>
      <c r="S832">
        <v>0</v>
      </c>
      <c r="T832">
        <v>5.0064000000000002</v>
      </c>
    </row>
    <row r="833" spans="1:20" x14ac:dyDescent="0.3">
      <c r="A833" t="s">
        <v>3735</v>
      </c>
      <c r="B833" s="1">
        <v>42986</v>
      </c>
      <c r="C833" s="1">
        <v>42991</v>
      </c>
      <c r="D833" t="s">
        <v>21</v>
      </c>
      <c r="E833" t="s">
        <v>3643</v>
      </c>
      <c r="F833" t="s">
        <v>3644</v>
      </c>
      <c r="G833" t="s">
        <v>24</v>
      </c>
      <c r="H833" t="s">
        <v>25</v>
      </c>
      <c r="I833" t="s">
        <v>75</v>
      </c>
      <c r="J833" t="s">
        <v>76</v>
      </c>
      <c r="K833" t="s">
        <v>544</v>
      </c>
      <c r="L833" t="s">
        <v>41</v>
      </c>
      <c r="M833" t="s">
        <v>688</v>
      </c>
      <c r="N833" t="s">
        <v>31</v>
      </c>
      <c r="O833" t="s">
        <v>54</v>
      </c>
      <c r="P833" t="s">
        <v>689</v>
      </c>
      <c r="Q833" s="2">
        <v>765.625</v>
      </c>
      <c r="R833">
        <v>7</v>
      </c>
      <c r="S833">
        <v>0</v>
      </c>
      <c r="T833">
        <v>-566.5625</v>
      </c>
    </row>
    <row r="834" spans="1:20" x14ac:dyDescent="0.3">
      <c r="A834" t="s">
        <v>3736</v>
      </c>
      <c r="B834" s="1">
        <v>43015</v>
      </c>
      <c r="C834" s="1">
        <v>43021</v>
      </c>
      <c r="D834" t="s">
        <v>47</v>
      </c>
      <c r="E834" t="s">
        <v>1963</v>
      </c>
      <c r="F834" t="s">
        <v>1964</v>
      </c>
      <c r="G834" t="s">
        <v>24</v>
      </c>
      <c r="H834" t="s">
        <v>25</v>
      </c>
      <c r="I834" t="s">
        <v>1965</v>
      </c>
      <c r="J834" t="s">
        <v>199</v>
      </c>
      <c r="K834" t="s">
        <v>1966</v>
      </c>
      <c r="L834" t="s">
        <v>88</v>
      </c>
      <c r="M834" t="s">
        <v>3737</v>
      </c>
      <c r="N834" t="s">
        <v>31</v>
      </c>
      <c r="O834" t="s">
        <v>32</v>
      </c>
      <c r="P834" t="s">
        <v>3738</v>
      </c>
      <c r="Q834" s="2">
        <v>307.666</v>
      </c>
      <c r="R834">
        <v>2</v>
      </c>
      <c r="S834">
        <v>0</v>
      </c>
      <c r="T834">
        <v>-14.478400000000001</v>
      </c>
    </row>
    <row r="835" spans="1:20" x14ac:dyDescent="0.3">
      <c r="A835" t="s">
        <v>3739</v>
      </c>
      <c r="B835" s="1">
        <v>42490</v>
      </c>
      <c r="C835" s="1">
        <v>42494</v>
      </c>
      <c r="D835" t="s">
        <v>47</v>
      </c>
      <c r="E835" t="s">
        <v>1710</v>
      </c>
      <c r="F835" t="s">
        <v>1711</v>
      </c>
      <c r="G835" t="s">
        <v>24</v>
      </c>
      <c r="H835" t="s">
        <v>25</v>
      </c>
      <c r="I835" t="s">
        <v>1712</v>
      </c>
      <c r="J835" t="s">
        <v>39</v>
      </c>
      <c r="K835" t="s">
        <v>1713</v>
      </c>
      <c r="L835" t="s">
        <v>41</v>
      </c>
      <c r="M835" t="s">
        <v>995</v>
      </c>
      <c r="N835" t="s">
        <v>43</v>
      </c>
      <c r="O835" t="s">
        <v>79</v>
      </c>
      <c r="P835" t="s">
        <v>996</v>
      </c>
      <c r="Q835" s="2">
        <v>7.7119999999999997</v>
      </c>
      <c r="R835">
        <v>2</v>
      </c>
      <c r="S835">
        <v>0</v>
      </c>
      <c r="T835">
        <v>2.7955999999999999</v>
      </c>
    </row>
    <row r="836" spans="1:20" x14ac:dyDescent="0.3">
      <c r="A836" t="s">
        <v>3740</v>
      </c>
      <c r="B836" s="1">
        <v>42509</v>
      </c>
      <c r="C836" s="1">
        <v>42514</v>
      </c>
      <c r="D836" t="s">
        <v>47</v>
      </c>
      <c r="E836" t="s">
        <v>1413</v>
      </c>
      <c r="F836" t="s">
        <v>1414</v>
      </c>
      <c r="G836" t="s">
        <v>24</v>
      </c>
      <c r="H836" t="s">
        <v>25</v>
      </c>
      <c r="I836" t="s">
        <v>38</v>
      </c>
      <c r="J836" t="s">
        <v>39</v>
      </c>
      <c r="K836" t="s">
        <v>143</v>
      </c>
      <c r="L836" t="s">
        <v>41</v>
      </c>
      <c r="M836" t="s">
        <v>1676</v>
      </c>
      <c r="N836" t="s">
        <v>43</v>
      </c>
      <c r="O836" t="s">
        <v>90</v>
      </c>
      <c r="P836" t="s">
        <v>1677</v>
      </c>
      <c r="Q836" s="2">
        <v>242.9</v>
      </c>
      <c r="R836">
        <v>5</v>
      </c>
      <c r="S836">
        <v>0</v>
      </c>
      <c r="T836">
        <v>70.441000000000003</v>
      </c>
    </row>
    <row r="837" spans="1:20" x14ac:dyDescent="0.3">
      <c r="A837" t="s">
        <v>3741</v>
      </c>
      <c r="B837" s="1">
        <v>42358</v>
      </c>
      <c r="C837" s="1">
        <v>42363</v>
      </c>
      <c r="D837" t="s">
        <v>47</v>
      </c>
      <c r="E837" t="s">
        <v>366</v>
      </c>
      <c r="F837" t="s">
        <v>367</v>
      </c>
      <c r="G837" t="s">
        <v>24</v>
      </c>
      <c r="H837" t="s">
        <v>25</v>
      </c>
      <c r="I837" t="s">
        <v>112</v>
      </c>
      <c r="J837" t="s">
        <v>39</v>
      </c>
      <c r="K837" t="s">
        <v>309</v>
      </c>
      <c r="L837" t="s">
        <v>41</v>
      </c>
      <c r="M837" t="s">
        <v>2706</v>
      </c>
      <c r="N837" t="s">
        <v>165</v>
      </c>
      <c r="O837" t="s">
        <v>166</v>
      </c>
      <c r="P837" t="s">
        <v>2707</v>
      </c>
      <c r="Q837" s="2">
        <v>159.98400000000001</v>
      </c>
      <c r="R837">
        <v>2</v>
      </c>
      <c r="S837">
        <v>0</v>
      </c>
      <c r="T837">
        <v>11.998799999999999</v>
      </c>
    </row>
    <row r="838" spans="1:20" x14ac:dyDescent="0.3">
      <c r="A838" t="s">
        <v>3742</v>
      </c>
      <c r="B838" s="1">
        <v>42357</v>
      </c>
      <c r="C838" s="1">
        <v>42358</v>
      </c>
      <c r="D838" t="s">
        <v>159</v>
      </c>
      <c r="E838" t="s">
        <v>1839</v>
      </c>
      <c r="F838" t="s">
        <v>1840</v>
      </c>
      <c r="G838" t="s">
        <v>24</v>
      </c>
      <c r="H838" t="s">
        <v>25</v>
      </c>
      <c r="I838" t="s">
        <v>959</v>
      </c>
      <c r="J838" t="s">
        <v>39</v>
      </c>
      <c r="K838" t="s">
        <v>960</v>
      </c>
      <c r="L838" t="s">
        <v>41</v>
      </c>
      <c r="M838" t="s">
        <v>3743</v>
      </c>
      <c r="N838" t="s">
        <v>43</v>
      </c>
      <c r="O838" t="s">
        <v>90</v>
      </c>
      <c r="P838" t="s">
        <v>3744</v>
      </c>
      <c r="Q838" s="2">
        <v>434.35199999999998</v>
      </c>
      <c r="R838">
        <v>3</v>
      </c>
      <c r="S838">
        <v>0</v>
      </c>
      <c r="T838">
        <v>43.435200000000002</v>
      </c>
    </row>
    <row r="839" spans="1:20" x14ac:dyDescent="0.3">
      <c r="A839" t="s">
        <v>3745</v>
      </c>
      <c r="B839" s="1">
        <v>42854</v>
      </c>
      <c r="C839" s="1">
        <v>42859</v>
      </c>
      <c r="D839" t="s">
        <v>21</v>
      </c>
      <c r="E839" t="s">
        <v>3746</v>
      </c>
      <c r="F839" t="s">
        <v>3747</v>
      </c>
      <c r="G839" t="s">
        <v>37</v>
      </c>
      <c r="H839" t="s">
        <v>25</v>
      </c>
      <c r="I839" t="s">
        <v>735</v>
      </c>
      <c r="J839" t="s">
        <v>427</v>
      </c>
      <c r="K839" t="s">
        <v>736</v>
      </c>
      <c r="L839" t="s">
        <v>131</v>
      </c>
      <c r="M839" t="s">
        <v>3748</v>
      </c>
      <c r="N839" t="s">
        <v>31</v>
      </c>
      <c r="O839" t="s">
        <v>54</v>
      </c>
      <c r="P839" t="s">
        <v>3749</v>
      </c>
      <c r="Q839" s="2">
        <v>1048.3499999999999</v>
      </c>
      <c r="R839">
        <v>5</v>
      </c>
      <c r="S839">
        <v>0</v>
      </c>
      <c r="T839">
        <v>-69.89</v>
      </c>
    </row>
    <row r="840" spans="1:20" x14ac:dyDescent="0.3">
      <c r="A840" t="s">
        <v>3750</v>
      </c>
      <c r="B840" s="1">
        <v>42407</v>
      </c>
      <c r="C840" s="1">
        <v>42407</v>
      </c>
      <c r="D840" t="s">
        <v>1040</v>
      </c>
      <c r="E840" t="s">
        <v>1657</v>
      </c>
      <c r="F840" t="s">
        <v>1658</v>
      </c>
      <c r="G840" t="s">
        <v>24</v>
      </c>
      <c r="H840" t="s">
        <v>25</v>
      </c>
      <c r="I840" t="s">
        <v>253</v>
      </c>
      <c r="J840" t="s">
        <v>179</v>
      </c>
      <c r="K840" t="s">
        <v>254</v>
      </c>
      <c r="L840" t="s">
        <v>88</v>
      </c>
      <c r="M840" t="s">
        <v>3751</v>
      </c>
      <c r="N840" t="s">
        <v>165</v>
      </c>
      <c r="O840" t="s">
        <v>202</v>
      </c>
      <c r="P840" t="s">
        <v>3752</v>
      </c>
      <c r="Q840" s="2">
        <v>100</v>
      </c>
      <c r="R840">
        <v>4</v>
      </c>
      <c r="S840">
        <v>0</v>
      </c>
      <c r="T840">
        <v>21</v>
      </c>
    </row>
    <row r="841" spans="1:20" x14ac:dyDescent="0.3">
      <c r="A841" t="s">
        <v>3753</v>
      </c>
      <c r="B841" s="1">
        <v>41910</v>
      </c>
      <c r="C841" s="1">
        <v>41915</v>
      </c>
      <c r="D841" t="s">
        <v>47</v>
      </c>
      <c r="E841" t="s">
        <v>3282</v>
      </c>
      <c r="F841" t="s">
        <v>3283</v>
      </c>
      <c r="G841" t="s">
        <v>37</v>
      </c>
      <c r="H841" t="s">
        <v>25</v>
      </c>
      <c r="I841" t="s">
        <v>231</v>
      </c>
      <c r="J841" t="s">
        <v>232</v>
      </c>
      <c r="K841" t="s">
        <v>276</v>
      </c>
      <c r="L841" t="s">
        <v>131</v>
      </c>
      <c r="M841" t="s">
        <v>3754</v>
      </c>
      <c r="N841" t="s">
        <v>43</v>
      </c>
      <c r="O841" t="s">
        <v>70</v>
      </c>
      <c r="P841" t="s">
        <v>3755</v>
      </c>
      <c r="Q841" s="2">
        <v>96.256</v>
      </c>
      <c r="R841">
        <v>8</v>
      </c>
      <c r="S841">
        <v>0</v>
      </c>
      <c r="T841">
        <v>31.283200000000001</v>
      </c>
    </row>
    <row r="842" spans="1:20" x14ac:dyDescent="0.3">
      <c r="A842" t="s">
        <v>3756</v>
      </c>
      <c r="B842" s="1">
        <v>42561</v>
      </c>
      <c r="C842" s="1">
        <v>42565</v>
      </c>
      <c r="D842" t="s">
        <v>47</v>
      </c>
      <c r="E842" t="s">
        <v>779</v>
      </c>
      <c r="F842" t="s">
        <v>780</v>
      </c>
      <c r="G842" t="s">
        <v>24</v>
      </c>
      <c r="H842" t="s">
        <v>25</v>
      </c>
      <c r="I842" t="s">
        <v>112</v>
      </c>
      <c r="J842" t="s">
        <v>39</v>
      </c>
      <c r="K842" t="s">
        <v>113</v>
      </c>
      <c r="L842" t="s">
        <v>41</v>
      </c>
      <c r="M842" t="s">
        <v>3757</v>
      </c>
      <c r="N842" t="s">
        <v>43</v>
      </c>
      <c r="O842" t="s">
        <v>99</v>
      </c>
      <c r="P842" t="s">
        <v>3758</v>
      </c>
      <c r="Q842" s="2">
        <v>338.04</v>
      </c>
      <c r="R842">
        <v>3</v>
      </c>
      <c r="S842">
        <v>0</v>
      </c>
      <c r="T842">
        <v>-33.804000000000002</v>
      </c>
    </row>
    <row r="843" spans="1:20" x14ac:dyDescent="0.3">
      <c r="A843" t="s">
        <v>3759</v>
      </c>
      <c r="B843" s="1">
        <v>42945</v>
      </c>
      <c r="C843" s="1">
        <v>42948</v>
      </c>
      <c r="D843" t="s">
        <v>21</v>
      </c>
      <c r="E843" t="s">
        <v>1148</v>
      </c>
      <c r="F843" t="s">
        <v>1149</v>
      </c>
      <c r="G843" t="s">
        <v>24</v>
      </c>
      <c r="H843" t="s">
        <v>25</v>
      </c>
      <c r="I843" t="s">
        <v>154</v>
      </c>
      <c r="J843" t="s">
        <v>86</v>
      </c>
      <c r="K843" t="s">
        <v>598</v>
      </c>
      <c r="L843" t="s">
        <v>88</v>
      </c>
      <c r="M843" t="s">
        <v>3760</v>
      </c>
      <c r="N843" t="s">
        <v>43</v>
      </c>
      <c r="O843" t="s">
        <v>90</v>
      </c>
      <c r="P843" t="s">
        <v>3761</v>
      </c>
      <c r="Q843" s="2">
        <v>34.847999999999999</v>
      </c>
      <c r="R843">
        <v>2</v>
      </c>
      <c r="S843">
        <v>0</v>
      </c>
      <c r="T843">
        <v>6.5339999999999998</v>
      </c>
    </row>
    <row r="844" spans="1:20" x14ac:dyDescent="0.3">
      <c r="A844" t="s">
        <v>3762</v>
      </c>
      <c r="B844" s="1">
        <v>42250</v>
      </c>
      <c r="C844" s="1">
        <v>42256</v>
      </c>
      <c r="D844" t="s">
        <v>47</v>
      </c>
      <c r="E844" t="s">
        <v>762</v>
      </c>
      <c r="F844" t="s">
        <v>763</v>
      </c>
      <c r="G844" t="s">
        <v>37</v>
      </c>
      <c r="H844" t="s">
        <v>25</v>
      </c>
      <c r="I844" t="s">
        <v>764</v>
      </c>
      <c r="J844" t="s">
        <v>39</v>
      </c>
      <c r="K844" t="s">
        <v>765</v>
      </c>
      <c r="L844" t="s">
        <v>41</v>
      </c>
      <c r="M844" t="s">
        <v>1470</v>
      </c>
      <c r="N844" t="s">
        <v>43</v>
      </c>
      <c r="O844" t="s">
        <v>99</v>
      </c>
      <c r="P844" t="s">
        <v>1471</v>
      </c>
      <c r="Q844" s="2">
        <v>31.44</v>
      </c>
      <c r="R844">
        <v>3</v>
      </c>
      <c r="S844">
        <v>0</v>
      </c>
      <c r="T844">
        <v>8.4887999999999995</v>
      </c>
    </row>
    <row r="845" spans="1:20" x14ac:dyDescent="0.3">
      <c r="A845" t="s">
        <v>3763</v>
      </c>
      <c r="B845" s="1">
        <v>41860</v>
      </c>
      <c r="C845" s="1">
        <v>41867</v>
      </c>
      <c r="D845" t="s">
        <v>47</v>
      </c>
      <c r="E845" t="s">
        <v>3764</v>
      </c>
      <c r="F845" t="s">
        <v>3765</v>
      </c>
      <c r="G845" t="s">
        <v>84</v>
      </c>
      <c r="H845" t="s">
        <v>25</v>
      </c>
      <c r="I845" t="s">
        <v>786</v>
      </c>
      <c r="J845" t="s">
        <v>39</v>
      </c>
      <c r="K845" t="s">
        <v>787</v>
      </c>
      <c r="L845" t="s">
        <v>41</v>
      </c>
      <c r="M845" t="s">
        <v>3766</v>
      </c>
      <c r="N845" t="s">
        <v>43</v>
      </c>
      <c r="O845" t="s">
        <v>44</v>
      </c>
      <c r="P845" t="s">
        <v>3767</v>
      </c>
      <c r="Q845" s="2">
        <v>20.88</v>
      </c>
      <c r="R845">
        <v>8</v>
      </c>
      <c r="S845">
        <v>0</v>
      </c>
      <c r="T845">
        <v>9.6047999999999991</v>
      </c>
    </row>
    <row r="846" spans="1:20" x14ac:dyDescent="0.3">
      <c r="A846" t="s">
        <v>3768</v>
      </c>
      <c r="B846" s="1">
        <v>43038</v>
      </c>
      <c r="C846" s="1">
        <v>43042</v>
      </c>
      <c r="D846" t="s">
        <v>47</v>
      </c>
      <c r="E846" t="s">
        <v>3509</v>
      </c>
      <c r="F846" t="s">
        <v>3510</v>
      </c>
      <c r="G846" t="s">
        <v>24</v>
      </c>
      <c r="H846" t="s">
        <v>25</v>
      </c>
      <c r="I846" t="s">
        <v>3511</v>
      </c>
      <c r="J846" t="s">
        <v>86</v>
      </c>
      <c r="K846" t="s">
        <v>3512</v>
      </c>
      <c r="L846" t="s">
        <v>88</v>
      </c>
      <c r="M846" t="s">
        <v>3769</v>
      </c>
      <c r="N846" t="s">
        <v>43</v>
      </c>
      <c r="O846" t="s">
        <v>70</v>
      </c>
      <c r="P846" t="s">
        <v>3770</v>
      </c>
      <c r="Q846" s="2">
        <v>20.736000000000001</v>
      </c>
      <c r="R846">
        <v>4</v>
      </c>
      <c r="S846">
        <v>0</v>
      </c>
      <c r="T846">
        <v>7.2576000000000001</v>
      </c>
    </row>
    <row r="847" spans="1:20" x14ac:dyDescent="0.3">
      <c r="A847" t="s">
        <v>3771</v>
      </c>
      <c r="B847" s="1">
        <v>41796</v>
      </c>
      <c r="C847" s="1">
        <v>41799</v>
      </c>
      <c r="D847" t="s">
        <v>159</v>
      </c>
      <c r="E847" t="s">
        <v>2016</v>
      </c>
      <c r="F847" t="s">
        <v>2017</v>
      </c>
      <c r="G847" t="s">
        <v>24</v>
      </c>
      <c r="H847" t="s">
        <v>25</v>
      </c>
      <c r="I847" t="s">
        <v>426</v>
      </c>
      <c r="J847" t="s">
        <v>427</v>
      </c>
      <c r="K847" t="s">
        <v>428</v>
      </c>
      <c r="L847" t="s">
        <v>131</v>
      </c>
      <c r="M847" t="s">
        <v>3772</v>
      </c>
      <c r="N847" t="s">
        <v>43</v>
      </c>
      <c r="O847" t="s">
        <v>115</v>
      </c>
      <c r="P847" t="s">
        <v>3773</v>
      </c>
      <c r="Q847" s="2">
        <v>13.36</v>
      </c>
      <c r="R847">
        <v>2</v>
      </c>
      <c r="S847">
        <v>0</v>
      </c>
      <c r="T847">
        <v>4.9432</v>
      </c>
    </row>
    <row r="848" spans="1:20" x14ac:dyDescent="0.3">
      <c r="A848" t="s">
        <v>3774</v>
      </c>
      <c r="B848" s="1">
        <v>42595</v>
      </c>
      <c r="C848" s="1">
        <v>42599</v>
      </c>
      <c r="D848" t="s">
        <v>21</v>
      </c>
      <c r="E848" t="s">
        <v>1343</v>
      </c>
      <c r="F848" t="s">
        <v>1344</v>
      </c>
      <c r="G848" t="s">
        <v>24</v>
      </c>
      <c r="H848" t="s">
        <v>25</v>
      </c>
      <c r="I848" t="s">
        <v>231</v>
      </c>
      <c r="J848" t="s">
        <v>232</v>
      </c>
      <c r="K848" t="s">
        <v>233</v>
      </c>
      <c r="L848" t="s">
        <v>131</v>
      </c>
      <c r="M848" t="s">
        <v>3775</v>
      </c>
      <c r="N848" t="s">
        <v>43</v>
      </c>
      <c r="O848" t="s">
        <v>79</v>
      </c>
      <c r="P848" t="s">
        <v>3776</v>
      </c>
      <c r="Q848" s="2">
        <v>11.231999999999999</v>
      </c>
      <c r="R848">
        <v>8</v>
      </c>
      <c r="S848">
        <v>0</v>
      </c>
      <c r="T848">
        <v>-8.2368000000000006</v>
      </c>
    </row>
    <row r="849" spans="1:20" x14ac:dyDescent="0.3">
      <c r="A849" t="s">
        <v>3777</v>
      </c>
      <c r="B849" s="1">
        <v>41754</v>
      </c>
      <c r="C849" s="1">
        <v>41758</v>
      </c>
      <c r="D849" t="s">
        <v>47</v>
      </c>
      <c r="E849" t="s">
        <v>3778</v>
      </c>
      <c r="F849" t="s">
        <v>3779</v>
      </c>
      <c r="G849" t="s">
        <v>84</v>
      </c>
      <c r="H849" t="s">
        <v>25</v>
      </c>
      <c r="I849" t="s">
        <v>154</v>
      </c>
      <c r="J849" t="s">
        <v>86</v>
      </c>
      <c r="K849" t="s">
        <v>155</v>
      </c>
      <c r="L849" t="s">
        <v>88</v>
      </c>
      <c r="M849" t="s">
        <v>2340</v>
      </c>
      <c r="N849" t="s">
        <v>43</v>
      </c>
      <c r="O849" t="s">
        <v>70</v>
      </c>
      <c r="P849" t="s">
        <v>2341</v>
      </c>
      <c r="Q849" s="2">
        <v>10.368</v>
      </c>
      <c r="R849">
        <v>2</v>
      </c>
      <c r="S849">
        <v>0</v>
      </c>
      <c r="T849">
        <v>3.6288</v>
      </c>
    </row>
    <row r="850" spans="1:20" x14ac:dyDescent="0.3">
      <c r="A850" t="s">
        <v>3780</v>
      </c>
      <c r="B850" s="1">
        <v>42330</v>
      </c>
      <c r="C850" s="1">
        <v>42335</v>
      </c>
      <c r="D850" t="s">
        <v>47</v>
      </c>
      <c r="E850" t="s">
        <v>1669</v>
      </c>
      <c r="F850" t="s">
        <v>1670</v>
      </c>
      <c r="G850" t="s">
        <v>84</v>
      </c>
      <c r="H850" t="s">
        <v>25</v>
      </c>
      <c r="I850" t="s">
        <v>231</v>
      </c>
      <c r="J850" t="s">
        <v>232</v>
      </c>
      <c r="K850" t="s">
        <v>276</v>
      </c>
      <c r="L850" t="s">
        <v>131</v>
      </c>
      <c r="M850" t="s">
        <v>3781</v>
      </c>
      <c r="N850" t="s">
        <v>31</v>
      </c>
      <c r="O850" t="s">
        <v>54</v>
      </c>
      <c r="P850" t="s">
        <v>3782</v>
      </c>
      <c r="Q850" s="2">
        <v>206.96199999999999</v>
      </c>
      <c r="R850">
        <v>2</v>
      </c>
      <c r="S850">
        <v>0</v>
      </c>
      <c r="T850">
        <v>-32.522599999999997</v>
      </c>
    </row>
    <row r="851" spans="1:20" x14ac:dyDescent="0.3">
      <c r="A851" t="s">
        <v>3783</v>
      </c>
      <c r="B851" s="1">
        <v>43022</v>
      </c>
      <c r="C851" s="1">
        <v>43025</v>
      </c>
      <c r="D851" t="s">
        <v>159</v>
      </c>
      <c r="E851" t="s">
        <v>3784</v>
      </c>
      <c r="F851" t="s">
        <v>3785</v>
      </c>
      <c r="G851" t="s">
        <v>24</v>
      </c>
      <c r="H851" t="s">
        <v>25</v>
      </c>
      <c r="I851" t="s">
        <v>2655</v>
      </c>
      <c r="J851" t="s">
        <v>39</v>
      </c>
      <c r="K851" t="s">
        <v>2656</v>
      </c>
      <c r="L851" t="s">
        <v>41</v>
      </c>
      <c r="M851" t="s">
        <v>929</v>
      </c>
      <c r="N851" t="s">
        <v>31</v>
      </c>
      <c r="O851" t="s">
        <v>61</v>
      </c>
      <c r="P851" t="s">
        <v>930</v>
      </c>
      <c r="Q851" s="2">
        <v>9.4600000000000009</v>
      </c>
      <c r="R851">
        <v>2</v>
      </c>
      <c r="S851">
        <v>0</v>
      </c>
      <c r="T851">
        <v>3.6894</v>
      </c>
    </row>
    <row r="852" spans="1:20" x14ac:dyDescent="0.3">
      <c r="A852" t="s">
        <v>3786</v>
      </c>
      <c r="B852" s="1">
        <v>43071</v>
      </c>
      <c r="C852" s="1">
        <v>43074</v>
      </c>
      <c r="D852" t="s">
        <v>159</v>
      </c>
      <c r="E852" t="s">
        <v>723</v>
      </c>
      <c r="F852" t="s">
        <v>724</v>
      </c>
      <c r="G852" t="s">
        <v>37</v>
      </c>
      <c r="H852" t="s">
        <v>25</v>
      </c>
      <c r="I852" t="s">
        <v>725</v>
      </c>
      <c r="J852" t="s">
        <v>427</v>
      </c>
      <c r="K852" t="s">
        <v>726</v>
      </c>
      <c r="L852" t="s">
        <v>131</v>
      </c>
      <c r="M852" t="s">
        <v>2673</v>
      </c>
      <c r="N852" t="s">
        <v>43</v>
      </c>
      <c r="O852" t="s">
        <v>99</v>
      </c>
      <c r="P852" t="s">
        <v>2674</v>
      </c>
      <c r="Q852" s="2">
        <v>559.62</v>
      </c>
      <c r="R852">
        <v>9</v>
      </c>
      <c r="S852">
        <v>0</v>
      </c>
      <c r="T852">
        <v>151.09739999999999</v>
      </c>
    </row>
    <row r="853" spans="1:20" x14ac:dyDescent="0.3">
      <c r="A853" t="s">
        <v>3787</v>
      </c>
      <c r="B853" s="1">
        <v>42346</v>
      </c>
      <c r="C853" s="1">
        <v>42349</v>
      </c>
      <c r="D853" t="s">
        <v>21</v>
      </c>
      <c r="E853" t="s">
        <v>3516</v>
      </c>
      <c r="F853" t="s">
        <v>3517</v>
      </c>
      <c r="G853" t="s">
        <v>84</v>
      </c>
      <c r="H853" t="s">
        <v>25</v>
      </c>
      <c r="I853" t="s">
        <v>390</v>
      </c>
      <c r="J853" t="s">
        <v>179</v>
      </c>
      <c r="K853" t="s">
        <v>1754</v>
      </c>
      <c r="L853" t="s">
        <v>88</v>
      </c>
      <c r="M853" t="s">
        <v>3788</v>
      </c>
      <c r="N853" t="s">
        <v>43</v>
      </c>
      <c r="O853" t="s">
        <v>70</v>
      </c>
      <c r="P853" t="s">
        <v>3789</v>
      </c>
      <c r="Q853" s="2">
        <v>360.71199999999999</v>
      </c>
      <c r="R853">
        <v>11</v>
      </c>
      <c r="S853">
        <v>0</v>
      </c>
      <c r="T853">
        <v>130.75810000000001</v>
      </c>
    </row>
    <row r="854" spans="1:20" x14ac:dyDescent="0.3">
      <c r="A854" t="s">
        <v>3790</v>
      </c>
      <c r="B854" s="1">
        <v>42198</v>
      </c>
      <c r="C854" s="1">
        <v>42200</v>
      </c>
      <c r="D854" t="s">
        <v>159</v>
      </c>
      <c r="E854" t="s">
        <v>2461</v>
      </c>
      <c r="F854" t="s">
        <v>2462</v>
      </c>
      <c r="G854" t="s">
        <v>84</v>
      </c>
      <c r="H854" t="s">
        <v>25</v>
      </c>
      <c r="I854" t="s">
        <v>1241</v>
      </c>
      <c r="J854" t="s">
        <v>51</v>
      </c>
      <c r="K854" t="s">
        <v>1242</v>
      </c>
      <c r="L854" t="s">
        <v>29</v>
      </c>
      <c r="M854" t="s">
        <v>3271</v>
      </c>
      <c r="N854" t="s">
        <v>43</v>
      </c>
      <c r="O854" t="s">
        <v>79</v>
      </c>
      <c r="P854" t="s">
        <v>3272</v>
      </c>
      <c r="Q854" s="2">
        <v>41.567999999999998</v>
      </c>
      <c r="R854">
        <v>6</v>
      </c>
      <c r="S854">
        <v>0</v>
      </c>
      <c r="T854">
        <v>-66.508799999999994</v>
      </c>
    </row>
    <row r="855" spans="1:20" x14ac:dyDescent="0.3">
      <c r="A855" t="s">
        <v>3791</v>
      </c>
      <c r="B855" s="1">
        <v>41770</v>
      </c>
      <c r="C855" s="1">
        <v>41776</v>
      </c>
      <c r="D855" t="s">
        <v>47</v>
      </c>
      <c r="E855" t="s">
        <v>3792</v>
      </c>
      <c r="F855" t="s">
        <v>3793</v>
      </c>
      <c r="G855" t="s">
        <v>24</v>
      </c>
      <c r="H855" t="s">
        <v>25</v>
      </c>
      <c r="I855" t="s">
        <v>154</v>
      </c>
      <c r="J855" t="s">
        <v>86</v>
      </c>
      <c r="K855" t="s">
        <v>155</v>
      </c>
      <c r="L855" t="s">
        <v>88</v>
      </c>
      <c r="M855" t="s">
        <v>3664</v>
      </c>
      <c r="N855" t="s">
        <v>165</v>
      </c>
      <c r="O855" t="s">
        <v>202</v>
      </c>
      <c r="P855" t="s">
        <v>3665</v>
      </c>
      <c r="Q855" s="2">
        <v>46.863999999999997</v>
      </c>
      <c r="R855">
        <v>2</v>
      </c>
      <c r="S855">
        <v>0</v>
      </c>
      <c r="T855">
        <v>7.6154000000000002</v>
      </c>
    </row>
    <row r="856" spans="1:20" x14ac:dyDescent="0.3">
      <c r="A856" t="s">
        <v>3794</v>
      </c>
      <c r="B856" s="1">
        <v>41644</v>
      </c>
      <c r="C856" s="1">
        <v>41651</v>
      </c>
      <c r="D856" t="s">
        <v>47</v>
      </c>
      <c r="E856" t="s">
        <v>3274</v>
      </c>
      <c r="F856" t="s">
        <v>3275</v>
      </c>
      <c r="G856" t="s">
        <v>24</v>
      </c>
      <c r="H856" t="s">
        <v>25</v>
      </c>
      <c r="I856" t="s">
        <v>3276</v>
      </c>
      <c r="J856" t="s">
        <v>666</v>
      </c>
      <c r="K856" t="s">
        <v>3277</v>
      </c>
      <c r="L856" t="s">
        <v>131</v>
      </c>
      <c r="M856" t="s">
        <v>1160</v>
      </c>
      <c r="N856" t="s">
        <v>43</v>
      </c>
      <c r="O856" t="s">
        <v>115</v>
      </c>
      <c r="P856" t="s">
        <v>1161</v>
      </c>
      <c r="Q856" s="2">
        <v>19.536000000000001</v>
      </c>
      <c r="R856">
        <v>3</v>
      </c>
      <c r="S856">
        <v>0</v>
      </c>
      <c r="T856">
        <v>4.8840000000000003</v>
      </c>
    </row>
    <row r="857" spans="1:20" x14ac:dyDescent="0.3">
      <c r="A857" t="s">
        <v>3795</v>
      </c>
      <c r="B857" s="1">
        <v>42252</v>
      </c>
      <c r="C857" s="1">
        <v>42256</v>
      </c>
      <c r="D857" t="s">
        <v>47</v>
      </c>
      <c r="E857" t="s">
        <v>1055</v>
      </c>
      <c r="F857" t="s">
        <v>1056</v>
      </c>
      <c r="G857" t="s">
        <v>24</v>
      </c>
      <c r="H857" t="s">
        <v>25</v>
      </c>
      <c r="I857" t="s">
        <v>1057</v>
      </c>
      <c r="J857" t="s">
        <v>261</v>
      </c>
      <c r="K857" t="s">
        <v>1058</v>
      </c>
      <c r="L857" t="s">
        <v>41</v>
      </c>
      <c r="M857" t="s">
        <v>3796</v>
      </c>
      <c r="N857" t="s">
        <v>31</v>
      </c>
      <c r="O857" t="s">
        <v>32</v>
      </c>
      <c r="P857" t="s">
        <v>3797</v>
      </c>
      <c r="Q857" s="2">
        <v>411.33199999999999</v>
      </c>
      <c r="R857">
        <v>4</v>
      </c>
      <c r="S857">
        <v>0</v>
      </c>
      <c r="T857">
        <v>-4.8391999999999999</v>
      </c>
    </row>
    <row r="858" spans="1:20" x14ac:dyDescent="0.3">
      <c r="A858" t="s">
        <v>3798</v>
      </c>
      <c r="B858" s="1">
        <v>42586</v>
      </c>
      <c r="C858" s="1">
        <v>42590</v>
      </c>
      <c r="D858" t="s">
        <v>47</v>
      </c>
      <c r="E858" t="s">
        <v>3799</v>
      </c>
      <c r="F858" t="s">
        <v>3800</v>
      </c>
      <c r="G858" t="s">
        <v>84</v>
      </c>
      <c r="H858" t="s">
        <v>25</v>
      </c>
      <c r="I858" t="s">
        <v>3672</v>
      </c>
      <c r="J858" t="s">
        <v>269</v>
      </c>
      <c r="K858" t="s">
        <v>3673</v>
      </c>
      <c r="L858" t="s">
        <v>29</v>
      </c>
      <c r="M858" t="s">
        <v>1144</v>
      </c>
      <c r="N858" t="s">
        <v>43</v>
      </c>
      <c r="O858" t="s">
        <v>1145</v>
      </c>
      <c r="P858" t="s">
        <v>1146</v>
      </c>
      <c r="Q858" s="2">
        <v>35.06</v>
      </c>
      <c r="R858">
        <v>2</v>
      </c>
      <c r="S858">
        <v>0</v>
      </c>
      <c r="T858">
        <v>10.518000000000001</v>
      </c>
    </row>
    <row r="859" spans="1:20" x14ac:dyDescent="0.3">
      <c r="A859" t="s">
        <v>3801</v>
      </c>
      <c r="B859" s="1">
        <v>41720</v>
      </c>
      <c r="C859" s="1">
        <v>41724</v>
      </c>
      <c r="D859" t="s">
        <v>47</v>
      </c>
      <c r="E859" t="s">
        <v>3802</v>
      </c>
      <c r="F859" t="s">
        <v>3803</v>
      </c>
      <c r="G859" t="s">
        <v>24</v>
      </c>
      <c r="H859" t="s">
        <v>25</v>
      </c>
      <c r="I859" t="s">
        <v>3804</v>
      </c>
      <c r="J859" t="s">
        <v>67</v>
      </c>
      <c r="K859" t="s">
        <v>3805</v>
      </c>
      <c r="L859" t="s">
        <v>29</v>
      </c>
      <c r="M859" t="s">
        <v>226</v>
      </c>
      <c r="N859" t="s">
        <v>43</v>
      </c>
      <c r="O859" t="s">
        <v>79</v>
      </c>
      <c r="P859" t="s">
        <v>227</v>
      </c>
      <c r="Q859" s="2">
        <v>7.6440000000000001</v>
      </c>
      <c r="R859">
        <v>4</v>
      </c>
      <c r="S859">
        <v>0</v>
      </c>
      <c r="T859">
        <v>-5.8604000000000003</v>
      </c>
    </row>
    <row r="860" spans="1:20" x14ac:dyDescent="0.3">
      <c r="A860" t="s">
        <v>3806</v>
      </c>
      <c r="B860" s="1">
        <v>42796</v>
      </c>
      <c r="C860" s="1">
        <v>42802</v>
      </c>
      <c r="D860" t="s">
        <v>47</v>
      </c>
      <c r="E860" t="s">
        <v>299</v>
      </c>
      <c r="F860" t="s">
        <v>300</v>
      </c>
      <c r="G860" t="s">
        <v>37</v>
      </c>
      <c r="H860" t="s">
        <v>25</v>
      </c>
      <c r="I860" t="s">
        <v>301</v>
      </c>
      <c r="J860" t="s">
        <v>302</v>
      </c>
      <c r="K860" t="s">
        <v>303</v>
      </c>
      <c r="L860" t="s">
        <v>29</v>
      </c>
      <c r="M860" t="s">
        <v>2610</v>
      </c>
      <c r="N860" t="s">
        <v>43</v>
      </c>
      <c r="O860" t="s">
        <v>1145</v>
      </c>
      <c r="P860" t="s">
        <v>2193</v>
      </c>
      <c r="Q860" s="2">
        <v>6.976</v>
      </c>
      <c r="R860">
        <v>4</v>
      </c>
      <c r="S860">
        <v>0</v>
      </c>
      <c r="T860">
        <v>-1.3952</v>
      </c>
    </row>
    <row r="861" spans="1:20" x14ac:dyDescent="0.3">
      <c r="A861" t="s">
        <v>3807</v>
      </c>
      <c r="B861" s="1">
        <v>42701</v>
      </c>
      <c r="C861" s="1">
        <v>42703</v>
      </c>
      <c r="D861" t="s">
        <v>21</v>
      </c>
      <c r="E861" t="s">
        <v>437</v>
      </c>
      <c r="F861" t="s">
        <v>438</v>
      </c>
      <c r="G861" t="s">
        <v>37</v>
      </c>
      <c r="H861" t="s">
        <v>25</v>
      </c>
      <c r="I861" t="s">
        <v>439</v>
      </c>
      <c r="J861" t="s">
        <v>286</v>
      </c>
      <c r="K861" t="s">
        <v>440</v>
      </c>
      <c r="L861" t="s">
        <v>29</v>
      </c>
      <c r="M861" t="s">
        <v>2741</v>
      </c>
      <c r="N861" t="s">
        <v>43</v>
      </c>
      <c r="O861" t="s">
        <v>99</v>
      </c>
      <c r="P861" t="s">
        <v>2742</v>
      </c>
      <c r="Q861" s="2">
        <v>97.983999999999995</v>
      </c>
      <c r="R861">
        <v>2</v>
      </c>
      <c r="S861">
        <v>0</v>
      </c>
      <c r="T861">
        <v>-24.495999999999999</v>
      </c>
    </row>
    <row r="862" spans="1:20" x14ac:dyDescent="0.3">
      <c r="A862" t="s">
        <v>3808</v>
      </c>
      <c r="B862" s="1">
        <v>41757</v>
      </c>
      <c r="C862" s="1">
        <v>41762</v>
      </c>
      <c r="D862" t="s">
        <v>47</v>
      </c>
      <c r="E862" t="s">
        <v>3531</v>
      </c>
      <c r="F862" t="s">
        <v>3532</v>
      </c>
      <c r="G862" t="s">
        <v>37</v>
      </c>
      <c r="H862" t="s">
        <v>25</v>
      </c>
      <c r="I862" t="s">
        <v>3533</v>
      </c>
      <c r="J862" t="s">
        <v>86</v>
      </c>
      <c r="K862" t="s">
        <v>3534</v>
      </c>
      <c r="L862" t="s">
        <v>88</v>
      </c>
      <c r="M862" t="s">
        <v>3809</v>
      </c>
      <c r="N862" t="s">
        <v>43</v>
      </c>
      <c r="O862" t="s">
        <v>79</v>
      </c>
      <c r="P862" t="s">
        <v>3810</v>
      </c>
      <c r="Q862" s="2">
        <v>20.86</v>
      </c>
      <c r="R862">
        <v>2</v>
      </c>
      <c r="S862">
        <v>0</v>
      </c>
      <c r="T862">
        <v>9.3870000000000005</v>
      </c>
    </row>
    <row r="863" spans="1:20" x14ac:dyDescent="0.3">
      <c r="A863" t="s">
        <v>3811</v>
      </c>
      <c r="B863" s="1">
        <v>42332</v>
      </c>
      <c r="C863" s="1">
        <v>42336</v>
      </c>
      <c r="D863" t="s">
        <v>47</v>
      </c>
      <c r="E863" t="s">
        <v>221</v>
      </c>
      <c r="F863" t="s">
        <v>222</v>
      </c>
      <c r="G863" t="s">
        <v>24</v>
      </c>
      <c r="H863" t="s">
        <v>25</v>
      </c>
      <c r="I863" t="s">
        <v>223</v>
      </c>
      <c r="J863" t="s">
        <v>224</v>
      </c>
      <c r="K863" t="s">
        <v>225</v>
      </c>
      <c r="L863" t="s">
        <v>88</v>
      </c>
      <c r="M863" t="s">
        <v>3812</v>
      </c>
      <c r="N863" t="s">
        <v>43</v>
      </c>
      <c r="O863" t="s">
        <v>70</v>
      </c>
      <c r="P863" t="s">
        <v>3813</v>
      </c>
      <c r="Q863" s="2">
        <v>368.91</v>
      </c>
      <c r="R863">
        <v>9</v>
      </c>
      <c r="S863">
        <v>0</v>
      </c>
      <c r="T863">
        <v>180.76589999999999</v>
      </c>
    </row>
    <row r="864" spans="1:20" x14ac:dyDescent="0.3">
      <c r="A864" t="s">
        <v>3814</v>
      </c>
      <c r="B864" s="1">
        <v>42685</v>
      </c>
      <c r="C864" s="1">
        <v>42690</v>
      </c>
      <c r="D864" t="s">
        <v>47</v>
      </c>
      <c r="E864" t="s">
        <v>2923</v>
      </c>
      <c r="F864" t="s">
        <v>2924</v>
      </c>
      <c r="G864" t="s">
        <v>24</v>
      </c>
      <c r="H864" t="s">
        <v>25</v>
      </c>
      <c r="I864" t="s">
        <v>154</v>
      </c>
      <c r="J864" t="s">
        <v>86</v>
      </c>
      <c r="K864" t="s">
        <v>1253</v>
      </c>
      <c r="L864" t="s">
        <v>88</v>
      </c>
      <c r="M864" t="s">
        <v>3815</v>
      </c>
      <c r="N864" t="s">
        <v>165</v>
      </c>
      <c r="O864" t="s">
        <v>202</v>
      </c>
      <c r="P864" t="s">
        <v>3816</v>
      </c>
      <c r="Q864" s="2">
        <v>59.97</v>
      </c>
      <c r="R864">
        <v>3</v>
      </c>
      <c r="S864">
        <v>0</v>
      </c>
      <c r="T864">
        <v>14.9925</v>
      </c>
    </row>
    <row r="865" spans="1:20" x14ac:dyDescent="0.3">
      <c r="A865" t="s">
        <v>3817</v>
      </c>
      <c r="B865" s="1">
        <v>42194</v>
      </c>
      <c r="C865" s="1">
        <v>42198</v>
      </c>
      <c r="D865" t="s">
        <v>47</v>
      </c>
      <c r="E865" t="s">
        <v>830</v>
      </c>
      <c r="F865" t="s">
        <v>831</v>
      </c>
      <c r="G865" t="s">
        <v>37</v>
      </c>
      <c r="H865" t="s">
        <v>25</v>
      </c>
      <c r="I865" t="s">
        <v>832</v>
      </c>
      <c r="J865" t="s">
        <v>67</v>
      </c>
      <c r="K865" t="s">
        <v>833</v>
      </c>
      <c r="L865" t="s">
        <v>29</v>
      </c>
      <c r="M865" t="s">
        <v>3818</v>
      </c>
      <c r="N865" t="s">
        <v>43</v>
      </c>
      <c r="O865" t="s">
        <v>70</v>
      </c>
      <c r="P865" t="s">
        <v>3819</v>
      </c>
      <c r="Q865" s="2">
        <v>6.58</v>
      </c>
      <c r="R865">
        <v>2</v>
      </c>
      <c r="S865">
        <v>0</v>
      </c>
      <c r="T865">
        <v>3.0268000000000002</v>
      </c>
    </row>
    <row r="866" spans="1:20" x14ac:dyDescent="0.3">
      <c r="A866" t="s">
        <v>3820</v>
      </c>
      <c r="B866" s="1">
        <v>43000</v>
      </c>
      <c r="C866" s="1">
        <v>43004</v>
      </c>
      <c r="D866" t="s">
        <v>47</v>
      </c>
      <c r="E866" t="s">
        <v>3821</v>
      </c>
      <c r="F866" t="s">
        <v>3822</v>
      </c>
      <c r="G866" t="s">
        <v>37</v>
      </c>
      <c r="H866" t="s">
        <v>25</v>
      </c>
      <c r="I866" t="s">
        <v>2097</v>
      </c>
      <c r="J866" t="s">
        <v>96</v>
      </c>
      <c r="K866" t="s">
        <v>2098</v>
      </c>
      <c r="L866" t="s">
        <v>88</v>
      </c>
      <c r="M866" t="s">
        <v>3631</v>
      </c>
      <c r="N866" t="s">
        <v>43</v>
      </c>
      <c r="O866" t="s">
        <v>70</v>
      </c>
      <c r="P866" t="s">
        <v>3632</v>
      </c>
      <c r="Q866" s="2">
        <v>219.84</v>
      </c>
      <c r="R866">
        <v>4</v>
      </c>
      <c r="S866">
        <v>0</v>
      </c>
      <c r="T866">
        <v>107.7216</v>
      </c>
    </row>
    <row r="867" spans="1:20" x14ac:dyDescent="0.3">
      <c r="A867" t="s">
        <v>3823</v>
      </c>
      <c r="B867" s="1">
        <v>42050</v>
      </c>
      <c r="C867" s="1">
        <v>42054</v>
      </c>
      <c r="D867" t="s">
        <v>47</v>
      </c>
      <c r="E867" t="s">
        <v>3824</v>
      </c>
      <c r="F867" t="s">
        <v>3825</v>
      </c>
      <c r="G867" t="s">
        <v>37</v>
      </c>
      <c r="H867" t="s">
        <v>25</v>
      </c>
      <c r="I867" t="s">
        <v>3826</v>
      </c>
      <c r="J867" t="s">
        <v>96</v>
      </c>
      <c r="K867" t="s">
        <v>3827</v>
      </c>
      <c r="L867" t="s">
        <v>88</v>
      </c>
      <c r="M867" t="s">
        <v>3828</v>
      </c>
      <c r="N867" t="s">
        <v>165</v>
      </c>
      <c r="O867" t="s">
        <v>166</v>
      </c>
      <c r="P867" t="s">
        <v>3829</v>
      </c>
      <c r="Q867" s="2">
        <v>134.97</v>
      </c>
      <c r="R867">
        <v>3</v>
      </c>
      <c r="S867">
        <v>0</v>
      </c>
      <c r="T867">
        <v>64.785600000000002</v>
      </c>
    </row>
    <row r="868" spans="1:20" x14ac:dyDescent="0.3">
      <c r="A868" t="s">
        <v>3830</v>
      </c>
      <c r="B868" s="1">
        <v>41912</v>
      </c>
      <c r="C868" s="1">
        <v>41916</v>
      </c>
      <c r="D868" t="s">
        <v>47</v>
      </c>
      <c r="E868" t="s">
        <v>1075</v>
      </c>
      <c r="F868" t="s">
        <v>1076</v>
      </c>
      <c r="G868" t="s">
        <v>24</v>
      </c>
      <c r="H868" t="s">
        <v>25</v>
      </c>
      <c r="I868" t="s">
        <v>154</v>
      </c>
      <c r="J868" t="s">
        <v>86</v>
      </c>
      <c r="K868" t="s">
        <v>155</v>
      </c>
      <c r="L868" t="s">
        <v>88</v>
      </c>
      <c r="M868" t="s">
        <v>1889</v>
      </c>
      <c r="N868" t="s">
        <v>43</v>
      </c>
      <c r="O868" t="s">
        <v>70</v>
      </c>
      <c r="P868" t="s">
        <v>1890</v>
      </c>
      <c r="Q868" s="2">
        <v>48.94</v>
      </c>
      <c r="R868">
        <v>1</v>
      </c>
      <c r="S868">
        <v>0</v>
      </c>
      <c r="T868">
        <v>24.47</v>
      </c>
    </row>
    <row r="869" spans="1:20" x14ac:dyDescent="0.3">
      <c r="A869" t="s">
        <v>3831</v>
      </c>
      <c r="B869" s="1">
        <v>41974</v>
      </c>
      <c r="C869" s="1">
        <v>41976</v>
      </c>
      <c r="D869" t="s">
        <v>159</v>
      </c>
      <c r="E869" t="s">
        <v>1771</v>
      </c>
      <c r="F869" t="s">
        <v>1772</v>
      </c>
      <c r="G869" t="s">
        <v>24</v>
      </c>
      <c r="H869" t="s">
        <v>25</v>
      </c>
      <c r="I869" t="s">
        <v>1773</v>
      </c>
      <c r="J869" t="s">
        <v>427</v>
      </c>
      <c r="K869" t="s">
        <v>1774</v>
      </c>
      <c r="L869" t="s">
        <v>131</v>
      </c>
      <c r="M869" t="s">
        <v>3832</v>
      </c>
      <c r="N869" t="s">
        <v>31</v>
      </c>
      <c r="O869" t="s">
        <v>133</v>
      </c>
      <c r="P869" t="s">
        <v>3833</v>
      </c>
      <c r="Q869" s="2">
        <v>2807.84</v>
      </c>
      <c r="R869">
        <v>8</v>
      </c>
      <c r="S869">
        <v>0</v>
      </c>
      <c r="T869">
        <v>673.88160000000005</v>
      </c>
    </row>
    <row r="870" spans="1:20" x14ac:dyDescent="0.3">
      <c r="A870" t="s">
        <v>3834</v>
      </c>
      <c r="B870" s="1">
        <v>41981</v>
      </c>
      <c r="C870" s="1">
        <v>41986</v>
      </c>
      <c r="D870" t="s">
        <v>47</v>
      </c>
      <c r="E870" t="s">
        <v>3835</v>
      </c>
      <c r="F870" t="s">
        <v>3836</v>
      </c>
      <c r="G870" t="s">
        <v>37</v>
      </c>
      <c r="H870" t="s">
        <v>25</v>
      </c>
      <c r="I870" t="s">
        <v>154</v>
      </c>
      <c r="J870" t="s">
        <v>86</v>
      </c>
      <c r="K870" t="s">
        <v>171</v>
      </c>
      <c r="L870" t="s">
        <v>88</v>
      </c>
      <c r="M870" t="s">
        <v>3837</v>
      </c>
      <c r="N870" t="s">
        <v>43</v>
      </c>
      <c r="O870" t="s">
        <v>99</v>
      </c>
      <c r="P870" t="s">
        <v>3838</v>
      </c>
      <c r="Q870" s="2">
        <v>60.415999999999997</v>
      </c>
      <c r="R870">
        <v>2</v>
      </c>
      <c r="S870">
        <v>0</v>
      </c>
      <c r="T870">
        <v>6.0415999999999999</v>
      </c>
    </row>
    <row r="871" spans="1:20" x14ac:dyDescent="0.3">
      <c r="A871" t="s">
        <v>3839</v>
      </c>
      <c r="B871" s="1">
        <v>42618</v>
      </c>
      <c r="C871" s="1">
        <v>42623</v>
      </c>
      <c r="D871" t="s">
        <v>47</v>
      </c>
      <c r="E871" t="s">
        <v>3840</v>
      </c>
      <c r="F871" t="s">
        <v>3841</v>
      </c>
      <c r="G871" t="s">
        <v>84</v>
      </c>
      <c r="H871" t="s">
        <v>25</v>
      </c>
      <c r="I871" t="s">
        <v>3842</v>
      </c>
      <c r="J871" t="s">
        <v>3843</v>
      </c>
      <c r="K871" t="s">
        <v>3844</v>
      </c>
      <c r="L871" t="s">
        <v>88</v>
      </c>
      <c r="M871" t="s">
        <v>2925</v>
      </c>
      <c r="N871" t="s">
        <v>43</v>
      </c>
      <c r="O871" t="s">
        <v>115</v>
      </c>
      <c r="P871" t="s">
        <v>2926</v>
      </c>
      <c r="Q871" s="2">
        <v>107.94</v>
      </c>
      <c r="R871">
        <v>3</v>
      </c>
      <c r="S871">
        <v>0</v>
      </c>
      <c r="T871">
        <v>26.984999999999999</v>
      </c>
    </row>
    <row r="872" spans="1:20" x14ac:dyDescent="0.3">
      <c r="A872" t="s">
        <v>3845</v>
      </c>
      <c r="B872" s="1">
        <v>42974</v>
      </c>
      <c r="C872" s="1">
        <v>42977</v>
      </c>
      <c r="D872" t="s">
        <v>159</v>
      </c>
      <c r="E872" t="s">
        <v>1895</v>
      </c>
      <c r="F872" t="s">
        <v>1896</v>
      </c>
      <c r="G872" t="s">
        <v>84</v>
      </c>
      <c r="H872" t="s">
        <v>25</v>
      </c>
      <c r="I872" t="s">
        <v>128</v>
      </c>
      <c r="J872" t="s">
        <v>129</v>
      </c>
      <c r="K872" t="s">
        <v>130</v>
      </c>
      <c r="L872" t="s">
        <v>131</v>
      </c>
      <c r="M872" t="s">
        <v>3846</v>
      </c>
      <c r="N872" t="s">
        <v>43</v>
      </c>
      <c r="O872" t="s">
        <v>99</v>
      </c>
      <c r="P872" t="s">
        <v>3847</v>
      </c>
      <c r="Q872" s="2">
        <v>63.84</v>
      </c>
      <c r="R872">
        <v>8</v>
      </c>
      <c r="S872">
        <v>0</v>
      </c>
      <c r="T872">
        <v>16.598400000000002</v>
      </c>
    </row>
    <row r="873" spans="1:20" x14ac:dyDescent="0.3">
      <c r="A873" t="s">
        <v>3848</v>
      </c>
      <c r="B873" s="1">
        <v>42558</v>
      </c>
      <c r="C873" s="1">
        <v>42562</v>
      </c>
      <c r="D873" t="s">
        <v>47</v>
      </c>
      <c r="E873" t="s">
        <v>3792</v>
      </c>
      <c r="F873" t="s">
        <v>3793</v>
      </c>
      <c r="G873" t="s">
        <v>24</v>
      </c>
      <c r="H873" t="s">
        <v>25</v>
      </c>
      <c r="I873" t="s">
        <v>154</v>
      </c>
      <c r="J873" t="s">
        <v>86</v>
      </c>
      <c r="K873" t="s">
        <v>155</v>
      </c>
      <c r="L873" t="s">
        <v>88</v>
      </c>
      <c r="M873" t="s">
        <v>1515</v>
      </c>
      <c r="N873" t="s">
        <v>31</v>
      </c>
      <c r="O873" t="s">
        <v>61</v>
      </c>
      <c r="P873" t="s">
        <v>1516</v>
      </c>
      <c r="Q873" s="2">
        <v>215.65</v>
      </c>
      <c r="R873">
        <v>5</v>
      </c>
      <c r="S873">
        <v>0</v>
      </c>
      <c r="T873">
        <v>73.320999999999998</v>
      </c>
    </row>
    <row r="874" spans="1:20" x14ac:dyDescent="0.3">
      <c r="A874" t="s">
        <v>3849</v>
      </c>
      <c r="B874" s="1">
        <v>42590</v>
      </c>
      <c r="C874" s="1">
        <v>42592</v>
      </c>
      <c r="D874" t="s">
        <v>21</v>
      </c>
      <c r="E874" t="s">
        <v>3850</v>
      </c>
      <c r="F874" t="s">
        <v>3851</v>
      </c>
      <c r="G874" t="s">
        <v>24</v>
      </c>
      <c r="H874" t="s">
        <v>25</v>
      </c>
      <c r="I874" t="s">
        <v>693</v>
      </c>
      <c r="J874" t="s">
        <v>86</v>
      </c>
      <c r="K874" t="s">
        <v>1767</v>
      </c>
      <c r="L874" t="s">
        <v>88</v>
      </c>
      <c r="M874" t="s">
        <v>737</v>
      </c>
      <c r="N874" t="s">
        <v>43</v>
      </c>
      <c r="O874" t="s">
        <v>235</v>
      </c>
      <c r="P874" t="s">
        <v>738</v>
      </c>
      <c r="Q874" s="2">
        <v>11.167999999999999</v>
      </c>
      <c r="R874">
        <v>4</v>
      </c>
      <c r="S874">
        <v>0</v>
      </c>
      <c r="T874">
        <v>3.6295999999999999</v>
      </c>
    </row>
    <row r="875" spans="1:20" x14ac:dyDescent="0.3">
      <c r="A875" t="s">
        <v>3852</v>
      </c>
      <c r="B875" s="1">
        <v>42687</v>
      </c>
      <c r="C875" s="1">
        <v>42693</v>
      </c>
      <c r="D875" t="s">
        <v>47</v>
      </c>
      <c r="E875" t="s">
        <v>1504</v>
      </c>
      <c r="F875" t="s">
        <v>1505</v>
      </c>
      <c r="G875" t="s">
        <v>84</v>
      </c>
      <c r="H875" t="s">
        <v>25</v>
      </c>
      <c r="I875" t="s">
        <v>231</v>
      </c>
      <c r="J875" t="s">
        <v>232</v>
      </c>
      <c r="K875" t="s">
        <v>412</v>
      </c>
      <c r="L875" t="s">
        <v>131</v>
      </c>
      <c r="M875" t="s">
        <v>3296</v>
      </c>
      <c r="N875" t="s">
        <v>31</v>
      </c>
      <c r="O875" t="s">
        <v>61</v>
      </c>
      <c r="P875" t="s">
        <v>3297</v>
      </c>
      <c r="Q875" s="2">
        <v>4.18</v>
      </c>
      <c r="R875">
        <v>1</v>
      </c>
      <c r="S875">
        <v>0</v>
      </c>
      <c r="T875">
        <v>1.5047999999999999</v>
      </c>
    </row>
    <row r="876" spans="1:20" x14ac:dyDescent="0.3">
      <c r="A876" t="s">
        <v>3853</v>
      </c>
      <c r="B876" s="1">
        <v>43000</v>
      </c>
      <c r="C876" s="1">
        <v>43004</v>
      </c>
      <c r="D876" t="s">
        <v>21</v>
      </c>
      <c r="E876" t="s">
        <v>2399</v>
      </c>
      <c r="F876" t="s">
        <v>2400</v>
      </c>
      <c r="G876" t="s">
        <v>24</v>
      </c>
      <c r="H876" t="s">
        <v>25</v>
      </c>
      <c r="I876" t="s">
        <v>465</v>
      </c>
      <c r="J876" t="s">
        <v>261</v>
      </c>
      <c r="K876" t="s">
        <v>466</v>
      </c>
      <c r="L876" t="s">
        <v>41</v>
      </c>
      <c r="M876" t="s">
        <v>1387</v>
      </c>
      <c r="N876" t="s">
        <v>43</v>
      </c>
      <c r="O876" t="s">
        <v>79</v>
      </c>
      <c r="P876" t="s">
        <v>1388</v>
      </c>
      <c r="Q876" s="2">
        <v>5.6070000000000002</v>
      </c>
      <c r="R876">
        <v>1</v>
      </c>
      <c r="S876">
        <v>0</v>
      </c>
      <c r="T876">
        <v>-4.2987000000000002</v>
      </c>
    </row>
    <row r="877" spans="1:20" x14ac:dyDescent="0.3">
      <c r="A877" t="s">
        <v>3854</v>
      </c>
      <c r="B877" s="1">
        <v>42729</v>
      </c>
      <c r="C877" s="1">
        <v>42732</v>
      </c>
      <c r="D877" t="s">
        <v>159</v>
      </c>
      <c r="E877" t="s">
        <v>964</v>
      </c>
      <c r="F877" t="s">
        <v>965</v>
      </c>
      <c r="G877" t="s">
        <v>37</v>
      </c>
      <c r="H877" t="s">
        <v>25</v>
      </c>
      <c r="I877" t="s">
        <v>966</v>
      </c>
      <c r="J877" t="s">
        <v>39</v>
      </c>
      <c r="K877" t="s">
        <v>967</v>
      </c>
      <c r="L877" t="s">
        <v>41</v>
      </c>
      <c r="M877" t="s">
        <v>3855</v>
      </c>
      <c r="N877" t="s">
        <v>165</v>
      </c>
      <c r="O877" t="s">
        <v>166</v>
      </c>
      <c r="P877" t="s">
        <v>3856</v>
      </c>
      <c r="Q877" s="2">
        <v>2575.944</v>
      </c>
      <c r="R877">
        <v>7</v>
      </c>
      <c r="S877">
        <v>0</v>
      </c>
      <c r="T877">
        <v>257.59440000000001</v>
      </c>
    </row>
    <row r="878" spans="1:20" x14ac:dyDescent="0.3">
      <c r="A878" t="s">
        <v>3857</v>
      </c>
      <c r="B878" s="1">
        <v>42411</v>
      </c>
      <c r="C878" s="1">
        <v>42413</v>
      </c>
      <c r="D878" t="s">
        <v>159</v>
      </c>
      <c r="E878" t="s">
        <v>3858</v>
      </c>
      <c r="F878" t="s">
        <v>3859</v>
      </c>
      <c r="G878" t="s">
        <v>37</v>
      </c>
      <c r="H878" t="s">
        <v>25</v>
      </c>
      <c r="I878" t="s">
        <v>3860</v>
      </c>
      <c r="J878" t="s">
        <v>549</v>
      </c>
      <c r="K878" t="s">
        <v>3861</v>
      </c>
      <c r="L878" t="s">
        <v>88</v>
      </c>
      <c r="M878" t="s">
        <v>3862</v>
      </c>
      <c r="N878" t="s">
        <v>165</v>
      </c>
      <c r="O878" t="s">
        <v>166</v>
      </c>
      <c r="P878" t="s">
        <v>3863</v>
      </c>
      <c r="Q878" s="2">
        <v>69.930000000000007</v>
      </c>
      <c r="R878">
        <v>7</v>
      </c>
      <c r="S878">
        <v>0</v>
      </c>
      <c r="T878">
        <v>0.69930000000000003</v>
      </c>
    </row>
    <row r="879" spans="1:20" x14ac:dyDescent="0.3">
      <c r="A879" t="s">
        <v>3864</v>
      </c>
      <c r="B879" s="1">
        <v>42666</v>
      </c>
      <c r="C879" s="1">
        <v>42672</v>
      </c>
      <c r="D879" t="s">
        <v>47</v>
      </c>
      <c r="E879" t="s">
        <v>698</v>
      </c>
      <c r="F879" t="s">
        <v>699</v>
      </c>
      <c r="G879" t="s">
        <v>37</v>
      </c>
      <c r="H879" t="s">
        <v>25</v>
      </c>
      <c r="I879" t="s">
        <v>517</v>
      </c>
      <c r="J879" t="s">
        <v>286</v>
      </c>
      <c r="K879" t="s">
        <v>700</v>
      </c>
      <c r="L879" t="s">
        <v>29</v>
      </c>
      <c r="M879" t="s">
        <v>3865</v>
      </c>
      <c r="N879" t="s">
        <v>31</v>
      </c>
      <c r="O879" t="s">
        <v>61</v>
      </c>
      <c r="P879" t="s">
        <v>3866</v>
      </c>
      <c r="Q879" s="2">
        <v>16.155999999999999</v>
      </c>
      <c r="R879">
        <v>7</v>
      </c>
      <c r="S879">
        <v>0</v>
      </c>
      <c r="T879">
        <v>-12.117000000000001</v>
      </c>
    </row>
    <row r="880" spans="1:20" x14ac:dyDescent="0.3">
      <c r="A880" t="s">
        <v>3867</v>
      </c>
      <c r="B880" s="1">
        <v>41799</v>
      </c>
      <c r="C880" s="1">
        <v>41801</v>
      </c>
      <c r="D880" t="s">
        <v>21</v>
      </c>
      <c r="E880" t="s">
        <v>2625</v>
      </c>
      <c r="F880" t="s">
        <v>2626</v>
      </c>
      <c r="G880" t="s">
        <v>24</v>
      </c>
      <c r="H880" t="s">
        <v>25</v>
      </c>
      <c r="I880" t="s">
        <v>231</v>
      </c>
      <c r="J880" t="s">
        <v>232</v>
      </c>
      <c r="K880" t="s">
        <v>412</v>
      </c>
      <c r="L880" t="s">
        <v>131</v>
      </c>
      <c r="M880" t="s">
        <v>460</v>
      </c>
      <c r="N880" t="s">
        <v>31</v>
      </c>
      <c r="O880" t="s">
        <v>54</v>
      </c>
      <c r="P880" t="s">
        <v>461</v>
      </c>
      <c r="Q880" s="2">
        <v>1441.3</v>
      </c>
      <c r="R880">
        <v>7</v>
      </c>
      <c r="S880">
        <v>0</v>
      </c>
      <c r="T880">
        <v>245.02099999999999</v>
      </c>
    </row>
    <row r="881" spans="1:20" x14ac:dyDescent="0.3">
      <c r="A881" t="s">
        <v>3868</v>
      </c>
      <c r="B881" s="1">
        <v>43059</v>
      </c>
      <c r="C881" s="1">
        <v>43065</v>
      </c>
      <c r="D881" t="s">
        <v>47</v>
      </c>
      <c r="E881" t="s">
        <v>3869</v>
      </c>
      <c r="F881" t="s">
        <v>3870</v>
      </c>
      <c r="G881" t="s">
        <v>24</v>
      </c>
      <c r="H881" t="s">
        <v>25</v>
      </c>
      <c r="I881" t="s">
        <v>510</v>
      </c>
      <c r="J881" t="s">
        <v>427</v>
      </c>
      <c r="K881" t="s">
        <v>511</v>
      </c>
      <c r="L881" t="s">
        <v>131</v>
      </c>
      <c r="M881" t="s">
        <v>3871</v>
      </c>
      <c r="N881" t="s">
        <v>31</v>
      </c>
      <c r="O881" t="s">
        <v>61</v>
      </c>
      <c r="P881" t="s">
        <v>3872</v>
      </c>
      <c r="Q881" s="2">
        <v>77.599999999999994</v>
      </c>
      <c r="R881">
        <v>5</v>
      </c>
      <c r="S881">
        <v>0</v>
      </c>
      <c r="T881">
        <v>28.13</v>
      </c>
    </row>
    <row r="882" spans="1:20" x14ac:dyDescent="0.3">
      <c r="A882" t="s">
        <v>3873</v>
      </c>
      <c r="B882" s="1">
        <v>42261</v>
      </c>
      <c r="C882" s="1">
        <v>42265</v>
      </c>
      <c r="D882" t="s">
        <v>47</v>
      </c>
      <c r="E882" t="s">
        <v>2828</v>
      </c>
      <c r="F882" t="s">
        <v>2829</v>
      </c>
      <c r="G882" t="s">
        <v>37</v>
      </c>
      <c r="H882" t="s">
        <v>25</v>
      </c>
      <c r="I882" t="s">
        <v>128</v>
      </c>
      <c r="J882" t="s">
        <v>129</v>
      </c>
      <c r="K882" t="s">
        <v>562</v>
      </c>
      <c r="L882" t="s">
        <v>131</v>
      </c>
      <c r="M882" t="s">
        <v>1937</v>
      </c>
      <c r="N882" t="s">
        <v>31</v>
      </c>
      <c r="O882" t="s">
        <v>54</v>
      </c>
      <c r="P882" t="s">
        <v>1938</v>
      </c>
      <c r="Q882" s="2">
        <v>170.136</v>
      </c>
      <c r="R882">
        <v>3</v>
      </c>
      <c r="S882">
        <v>0</v>
      </c>
      <c r="T882">
        <v>-8.5068000000000001</v>
      </c>
    </row>
    <row r="883" spans="1:20" x14ac:dyDescent="0.3">
      <c r="A883" t="s">
        <v>3874</v>
      </c>
      <c r="B883" s="1">
        <v>42159</v>
      </c>
      <c r="C883" s="1">
        <v>42159</v>
      </c>
      <c r="D883" t="s">
        <v>1040</v>
      </c>
      <c r="E883" t="s">
        <v>2250</v>
      </c>
      <c r="F883" t="s">
        <v>2251</v>
      </c>
      <c r="G883" t="s">
        <v>24</v>
      </c>
      <c r="H883" t="s">
        <v>25</v>
      </c>
      <c r="I883" t="s">
        <v>331</v>
      </c>
      <c r="J883" t="s">
        <v>232</v>
      </c>
      <c r="K883" t="s">
        <v>1365</v>
      </c>
      <c r="L883" t="s">
        <v>131</v>
      </c>
      <c r="M883" t="s">
        <v>3875</v>
      </c>
      <c r="N883" t="s">
        <v>43</v>
      </c>
      <c r="O883" t="s">
        <v>44</v>
      </c>
      <c r="P883" t="s">
        <v>3876</v>
      </c>
      <c r="Q883" s="2">
        <v>7.38</v>
      </c>
      <c r="R883">
        <v>2</v>
      </c>
      <c r="S883">
        <v>0</v>
      </c>
      <c r="T883">
        <v>3.4685999999999999</v>
      </c>
    </row>
    <row r="884" spans="1:20" x14ac:dyDescent="0.3">
      <c r="A884" t="s">
        <v>3877</v>
      </c>
      <c r="B884" s="1">
        <v>42351</v>
      </c>
      <c r="C884" s="1">
        <v>42353</v>
      </c>
      <c r="D884" t="s">
        <v>21</v>
      </c>
      <c r="E884" t="s">
        <v>3014</v>
      </c>
      <c r="F884" t="s">
        <v>3015</v>
      </c>
      <c r="G884" t="s">
        <v>24</v>
      </c>
      <c r="H884" t="s">
        <v>25</v>
      </c>
      <c r="I884" t="s">
        <v>842</v>
      </c>
      <c r="J884" t="s">
        <v>427</v>
      </c>
      <c r="K884" t="s">
        <v>843</v>
      </c>
      <c r="L884" t="s">
        <v>131</v>
      </c>
      <c r="M884" t="s">
        <v>3878</v>
      </c>
      <c r="N884" t="s">
        <v>43</v>
      </c>
      <c r="O884" t="s">
        <v>44</v>
      </c>
      <c r="P884" t="s">
        <v>3879</v>
      </c>
      <c r="Q884" s="2">
        <v>9.9600000000000009</v>
      </c>
      <c r="R884">
        <v>2</v>
      </c>
      <c r="S884">
        <v>0</v>
      </c>
      <c r="T884">
        <v>4.5815999999999999</v>
      </c>
    </row>
    <row r="885" spans="1:20" x14ac:dyDescent="0.3">
      <c r="A885" t="s">
        <v>3880</v>
      </c>
      <c r="B885" s="1">
        <v>41784</v>
      </c>
      <c r="C885" s="1">
        <v>41788</v>
      </c>
      <c r="D885" t="s">
        <v>47</v>
      </c>
      <c r="E885" t="s">
        <v>3881</v>
      </c>
      <c r="F885" t="s">
        <v>3882</v>
      </c>
      <c r="G885" t="s">
        <v>24</v>
      </c>
      <c r="H885" t="s">
        <v>25</v>
      </c>
      <c r="I885" t="s">
        <v>253</v>
      </c>
      <c r="J885" t="s">
        <v>179</v>
      </c>
      <c r="K885" t="s">
        <v>322</v>
      </c>
      <c r="L885" t="s">
        <v>88</v>
      </c>
      <c r="M885" t="s">
        <v>3883</v>
      </c>
      <c r="N885" t="s">
        <v>43</v>
      </c>
      <c r="O885" t="s">
        <v>90</v>
      </c>
      <c r="P885" t="s">
        <v>3884</v>
      </c>
      <c r="Q885" s="2">
        <v>75.599999999999994</v>
      </c>
      <c r="R885">
        <v>2</v>
      </c>
      <c r="S885">
        <v>0</v>
      </c>
      <c r="T885">
        <v>-166.32</v>
      </c>
    </row>
    <row r="886" spans="1:20" x14ac:dyDescent="0.3">
      <c r="A886" t="s">
        <v>3885</v>
      </c>
      <c r="B886" s="1">
        <v>42416</v>
      </c>
      <c r="C886" s="1">
        <v>42420</v>
      </c>
      <c r="D886" t="s">
        <v>47</v>
      </c>
      <c r="E886" t="s">
        <v>754</v>
      </c>
      <c r="F886" t="s">
        <v>755</v>
      </c>
      <c r="G886" t="s">
        <v>37</v>
      </c>
      <c r="H886" t="s">
        <v>25</v>
      </c>
      <c r="I886" t="s">
        <v>398</v>
      </c>
      <c r="J886" t="s">
        <v>67</v>
      </c>
      <c r="K886" t="s">
        <v>399</v>
      </c>
      <c r="L886" t="s">
        <v>29</v>
      </c>
      <c r="M886" t="s">
        <v>3886</v>
      </c>
      <c r="N886" t="s">
        <v>43</v>
      </c>
      <c r="O886" t="s">
        <v>90</v>
      </c>
      <c r="P886" t="s">
        <v>3887</v>
      </c>
      <c r="Q886" s="2">
        <v>92.063999999999993</v>
      </c>
      <c r="R886">
        <v>6</v>
      </c>
      <c r="S886">
        <v>0</v>
      </c>
      <c r="T886">
        <v>-225.55680000000001</v>
      </c>
    </row>
    <row r="887" spans="1:20" x14ac:dyDescent="0.3">
      <c r="A887" t="s">
        <v>3888</v>
      </c>
      <c r="B887" s="1">
        <v>42726</v>
      </c>
      <c r="C887" s="1">
        <v>42732</v>
      </c>
      <c r="D887" t="s">
        <v>47</v>
      </c>
      <c r="E887" t="s">
        <v>1351</v>
      </c>
      <c r="F887" t="s">
        <v>1352</v>
      </c>
      <c r="G887" t="s">
        <v>24</v>
      </c>
      <c r="H887" t="s">
        <v>25</v>
      </c>
      <c r="I887" t="s">
        <v>253</v>
      </c>
      <c r="J887" t="s">
        <v>179</v>
      </c>
      <c r="K887" t="s">
        <v>254</v>
      </c>
      <c r="L887" t="s">
        <v>88</v>
      </c>
      <c r="M887" t="s">
        <v>2778</v>
      </c>
      <c r="N887" t="s">
        <v>43</v>
      </c>
      <c r="O887" t="s">
        <v>79</v>
      </c>
      <c r="P887" t="s">
        <v>2779</v>
      </c>
      <c r="Q887" s="2">
        <v>31.32</v>
      </c>
      <c r="R887">
        <v>10</v>
      </c>
      <c r="S887">
        <v>0</v>
      </c>
      <c r="T887">
        <v>-25.056000000000001</v>
      </c>
    </row>
    <row r="888" spans="1:20" x14ac:dyDescent="0.3">
      <c r="A888" t="s">
        <v>3889</v>
      </c>
      <c r="B888" s="1">
        <v>42408</v>
      </c>
      <c r="C888" s="1">
        <v>42411</v>
      </c>
      <c r="D888" t="s">
        <v>21</v>
      </c>
      <c r="E888" t="s">
        <v>3890</v>
      </c>
      <c r="F888" t="s">
        <v>3891</v>
      </c>
      <c r="G888" t="s">
        <v>84</v>
      </c>
      <c r="H888" t="s">
        <v>25</v>
      </c>
      <c r="I888" t="s">
        <v>3892</v>
      </c>
      <c r="J888" t="s">
        <v>67</v>
      </c>
      <c r="K888" t="s">
        <v>3893</v>
      </c>
      <c r="L888" t="s">
        <v>29</v>
      </c>
      <c r="M888" t="s">
        <v>3894</v>
      </c>
      <c r="N888" t="s">
        <v>165</v>
      </c>
      <c r="O888" t="s">
        <v>166</v>
      </c>
      <c r="P888" t="s">
        <v>3895</v>
      </c>
      <c r="Q888" s="2">
        <v>1127.9760000000001</v>
      </c>
      <c r="R888">
        <v>3</v>
      </c>
      <c r="S888">
        <v>0</v>
      </c>
      <c r="T888">
        <v>126.8973</v>
      </c>
    </row>
    <row r="889" spans="1:20" x14ac:dyDescent="0.3">
      <c r="A889" t="s">
        <v>3896</v>
      </c>
      <c r="B889" s="1">
        <v>42198</v>
      </c>
      <c r="C889" s="1">
        <v>42200</v>
      </c>
      <c r="D889" t="s">
        <v>21</v>
      </c>
      <c r="E889" t="s">
        <v>3897</v>
      </c>
      <c r="F889" t="s">
        <v>3898</v>
      </c>
      <c r="G889" t="s">
        <v>37</v>
      </c>
      <c r="H889" t="s">
        <v>25</v>
      </c>
      <c r="I889" t="s">
        <v>3899</v>
      </c>
      <c r="J889" t="s">
        <v>1027</v>
      </c>
      <c r="K889" t="s">
        <v>3900</v>
      </c>
      <c r="L889" t="s">
        <v>29</v>
      </c>
      <c r="M889" t="s">
        <v>3901</v>
      </c>
      <c r="N889" t="s">
        <v>43</v>
      </c>
      <c r="O889" t="s">
        <v>70</v>
      </c>
      <c r="P889" t="s">
        <v>3902</v>
      </c>
      <c r="Q889" s="2">
        <v>38.880000000000003</v>
      </c>
      <c r="R889">
        <v>6</v>
      </c>
      <c r="S889">
        <v>0</v>
      </c>
      <c r="T889">
        <v>18.662400000000002</v>
      </c>
    </row>
    <row r="890" spans="1:20" x14ac:dyDescent="0.3">
      <c r="A890" t="s">
        <v>3903</v>
      </c>
      <c r="B890" s="1">
        <v>41777</v>
      </c>
      <c r="C890" s="1">
        <v>41783</v>
      </c>
      <c r="D890" t="s">
        <v>47</v>
      </c>
      <c r="E890" t="s">
        <v>684</v>
      </c>
      <c r="F890" t="s">
        <v>685</v>
      </c>
      <c r="G890" t="s">
        <v>24</v>
      </c>
      <c r="H890" t="s">
        <v>25</v>
      </c>
      <c r="I890" t="s">
        <v>686</v>
      </c>
      <c r="J890" t="s">
        <v>391</v>
      </c>
      <c r="K890" t="s">
        <v>687</v>
      </c>
      <c r="L890" t="s">
        <v>41</v>
      </c>
      <c r="M890" t="s">
        <v>3904</v>
      </c>
      <c r="N890" t="s">
        <v>165</v>
      </c>
      <c r="O890" t="s">
        <v>166</v>
      </c>
      <c r="P890" t="s">
        <v>3905</v>
      </c>
      <c r="Q890" s="2">
        <v>779.79600000000005</v>
      </c>
      <c r="R890">
        <v>2</v>
      </c>
      <c r="S890">
        <v>0</v>
      </c>
      <c r="T890">
        <v>-168.95580000000001</v>
      </c>
    </row>
    <row r="891" spans="1:20" x14ac:dyDescent="0.3">
      <c r="A891" t="s">
        <v>3906</v>
      </c>
      <c r="B891" s="1">
        <v>43029</v>
      </c>
      <c r="C891" s="1">
        <v>43029</v>
      </c>
      <c r="D891" t="s">
        <v>1040</v>
      </c>
      <c r="E891" t="s">
        <v>2461</v>
      </c>
      <c r="F891" t="s">
        <v>2462</v>
      </c>
      <c r="G891" t="s">
        <v>84</v>
      </c>
      <c r="H891" t="s">
        <v>25</v>
      </c>
      <c r="I891" t="s">
        <v>1241</v>
      </c>
      <c r="J891" t="s">
        <v>51</v>
      </c>
      <c r="K891" t="s">
        <v>1242</v>
      </c>
      <c r="L891" t="s">
        <v>29</v>
      </c>
      <c r="M891" t="s">
        <v>3907</v>
      </c>
      <c r="N891" t="s">
        <v>165</v>
      </c>
      <c r="O891" t="s">
        <v>166</v>
      </c>
      <c r="P891" t="s">
        <v>3908</v>
      </c>
      <c r="Q891" s="2">
        <v>1439.92</v>
      </c>
      <c r="R891">
        <v>8</v>
      </c>
      <c r="S891">
        <v>0</v>
      </c>
      <c r="T891">
        <v>374.37920000000003</v>
      </c>
    </row>
    <row r="892" spans="1:20" x14ac:dyDescent="0.3">
      <c r="A892" t="s">
        <v>3909</v>
      </c>
      <c r="B892" s="1">
        <v>42313</v>
      </c>
      <c r="C892" s="1">
        <v>42317</v>
      </c>
      <c r="D892" t="s">
        <v>47</v>
      </c>
      <c r="E892" t="s">
        <v>2289</v>
      </c>
      <c r="F892" t="s">
        <v>2290</v>
      </c>
      <c r="G892" t="s">
        <v>37</v>
      </c>
      <c r="H892" t="s">
        <v>25</v>
      </c>
      <c r="I892" t="s">
        <v>1271</v>
      </c>
      <c r="J892" t="s">
        <v>232</v>
      </c>
      <c r="K892" t="s">
        <v>1272</v>
      </c>
      <c r="L892" t="s">
        <v>131</v>
      </c>
      <c r="M892" t="s">
        <v>2789</v>
      </c>
      <c r="N892" t="s">
        <v>31</v>
      </c>
      <c r="O892" t="s">
        <v>133</v>
      </c>
      <c r="P892" t="s">
        <v>2790</v>
      </c>
      <c r="Q892" s="2">
        <v>207</v>
      </c>
      <c r="R892">
        <v>3</v>
      </c>
      <c r="S892">
        <v>0</v>
      </c>
      <c r="T892">
        <v>25.875</v>
      </c>
    </row>
    <row r="893" spans="1:20" x14ac:dyDescent="0.3">
      <c r="A893" t="s">
        <v>3910</v>
      </c>
      <c r="B893" s="1">
        <v>42948</v>
      </c>
      <c r="C893" s="1">
        <v>42954</v>
      </c>
      <c r="D893" t="s">
        <v>47</v>
      </c>
      <c r="E893" t="s">
        <v>3077</v>
      </c>
      <c r="F893" t="s">
        <v>3078</v>
      </c>
      <c r="G893" t="s">
        <v>37</v>
      </c>
      <c r="H893" t="s">
        <v>25</v>
      </c>
      <c r="I893" t="s">
        <v>1241</v>
      </c>
      <c r="J893" t="s">
        <v>67</v>
      </c>
      <c r="K893" t="s">
        <v>3079</v>
      </c>
      <c r="L893" t="s">
        <v>29</v>
      </c>
      <c r="M893" t="s">
        <v>3911</v>
      </c>
      <c r="N893" t="s">
        <v>165</v>
      </c>
      <c r="O893" t="s">
        <v>815</v>
      </c>
      <c r="P893" t="s">
        <v>3912</v>
      </c>
      <c r="Q893" s="2">
        <v>1439.982</v>
      </c>
      <c r="R893">
        <v>3</v>
      </c>
      <c r="S893">
        <v>0</v>
      </c>
      <c r="T893">
        <v>-263.99669999999998</v>
      </c>
    </row>
    <row r="894" spans="1:20" x14ac:dyDescent="0.3">
      <c r="A894" t="s">
        <v>3913</v>
      </c>
      <c r="B894" s="1">
        <v>41811</v>
      </c>
      <c r="C894" s="1">
        <v>41814</v>
      </c>
      <c r="D894" t="s">
        <v>159</v>
      </c>
      <c r="E894" t="s">
        <v>3792</v>
      </c>
      <c r="F894" t="s">
        <v>3793</v>
      </c>
      <c r="G894" t="s">
        <v>24</v>
      </c>
      <c r="H894" t="s">
        <v>25</v>
      </c>
      <c r="I894" t="s">
        <v>154</v>
      </c>
      <c r="J894" t="s">
        <v>86</v>
      </c>
      <c r="K894" t="s">
        <v>155</v>
      </c>
      <c r="L894" t="s">
        <v>88</v>
      </c>
      <c r="M894" t="s">
        <v>114</v>
      </c>
      <c r="N894" t="s">
        <v>43</v>
      </c>
      <c r="O894" t="s">
        <v>115</v>
      </c>
      <c r="P894" t="s">
        <v>116</v>
      </c>
      <c r="Q894" s="2">
        <v>21.4</v>
      </c>
      <c r="R894">
        <v>5</v>
      </c>
      <c r="S894">
        <v>0</v>
      </c>
      <c r="T894">
        <v>6.2060000000000004</v>
      </c>
    </row>
    <row r="895" spans="1:20" x14ac:dyDescent="0.3">
      <c r="A895" t="s">
        <v>3914</v>
      </c>
      <c r="B895" s="1">
        <v>42785</v>
      </c>
      <c r="C895" s="1">
        <v>42787</v>
      </c>
      <c r="D895" t="s">
        <v>21</v>
      </c>
      <c r="E895" t="s">
        <v>3263</v>
      </c>
      <c r="F895" t="s">
        <v>3264</v>
      </c>
      <c r="G895" t="s">
        <v>37</v>
      </c>
      <c r="H895" t="s">
        <v>25</v>
      </c>
      <c r="I895" t="s">
        <v>3265</v>
      </c>
      <c r="J895" t="s">
        <v>86</v>
      </c>
      <c r="K895" t="s">
        <v>3266</v>
      </c>
      <c r="L895" t="s">
        <v>88</v>
      </c>
      <c r="M895" t="s">
        <v>3915</v>
      </c>
      <c r="N895" t="s">
        <v>43</v>
      </c>
      <c r="O895" t="s">
        <v>90</v>
      </c>
      <c r="P895" t="s">
        <v>3916</v>
      </c>
      <c r="Q895" s="2">
        <v>1245.8599999999999</v>
      </c>
      <c r="R895">
        <v>7</v>
      </c>
      <c r="S895">
        <v>0</v>
      </c>
      <c r="T895">
        <v>361.29939999999999</v>
      </c>
    </row>
    <row r="896" spans="1:20" x14ac:dyDescent="0.3">
      <c r="A896" t="s">
        <v>3917</v>
      </c>
      <c r="B896" s="1">
        <v>41852</v>
      </c>
      <c r="C896" s="1">
        <v>41856</v>
      </c>
      <c r="D896" t="s">
        <v>47</v>
      </c>
      <c r="E896" t="s">
        <v>3918</v>
      </c>
      <c r="F896" t="s">
        <v>3919</v>
      </c>
      <c r="G896" t="s">
        <v>37</v>
      </c>
      <c r="H896" t="s">
        <v>25</v>
      </c>
      <c r="I896" t="s">
        <v>398</v>
      </c>
      <c r="J896" t="s">
        <v>67</v>
      </c>
      <c r="K896" t="s">
        <v>399</v>
      </c>
      <c r="L896" t="s">
        <v>29</v>
      </c>
      <c r="M896" t="s">
        <v>42</v>
      </c>
      <c r="N896" t="s">
        <v>43</v>
      </c>
      <c r="O896" t="s">
        <v>44</v>
      </c>
      <c r="P896" t="s">
        <v>45</v>
      </c>
      <c r="Q896" s="2">
        <v>17.544</v>
      </c>
      <c r="R896">
        <v>3</v>
      </c>
      <c r="S896">
        <v>0</v>
      </c>
      <c r="T896">
        <v>5.9211</v>
      </c>
    </row>
    <row r="897" spans="1:20" x14ac:dyDescent="0.3">
      <c r="A897" t="s">
        <v>3920</v>
      </c>
      <c r="B897" s="1">
        <v>42569</v>
      </c>
      <c r="C897" s="1">
        <v>42574</v>
      </c>
      <c r="D897" t="s">
        <v>47</v>
      </c>
      <c r="E897" t="s">
        <v>3921</v>
      </c>
      <c r="F897" t="s">
        <v>3922</v>
      </c>
      <c r="G897" t="s">
        <v>37</v>
      </c>
      <c r="H897" t="s">
        <v>25</v>
      </c>
      <c r="I897" t="s">
        <v>3923</v>
      </c>
      <c r="J897" t="s">
        <v>27</v>
      </c>
      <c r="K897" t="s">
        <v>3924</v>
      </c>
      <c r="L897" t="s">
        <v>29</v>
      </c>
      <c r="M897" t="s">
        <v>3925</v>
      </c>
      <c r="N897" t="s">
        <v>31</v>
      </c>
      <c r="O897" t="s">
        <v>133</v>
      </c>
      <c r="P897" t="s">
        <v>3926</v>
      </c>
      <c r="Q897" s="2">
        <v>140.81</v>
      </c>
      <c r="R897">
        <v>1</v>
      </c>
      <c r="S897">
        <v>0</v>
      </c>
      <c r="T897">
        <v>39.4268</v>
      </c>
    </row>
    <row r="898" spans="1:20" x14ac:dyDescent="0.3">
      <c r="A898" t="s">
        <v>3927</v>
      </c>
      <c r="B898" s="1">
        <v>42044</v>
      </c>
      <c r="C898" s="1">
        <v>42046</v>
      </c>
      <c r="D898" t="s">
        <v>21</v>
      </c>
      <c r="E898" t="s">
        <v>957</v>
      </c>
      <c r="F898" t="s">
        <v>958</v>
      </c>
      <c r="G898" t="s">
        <v>37</v>
      </c>
      <c r="H898" t="s">
        <v>25</v>
      </c>
      <c r="I898" t="s">
        <v>959</v>
      </c>
      <c r="J898" t="s">
        <v>39</v>
      </c>
      <c r="K898" t="s">
        <v>960</v>
      </c>
      <c r="L898" t="s">
        <v>41</v>
      </c>
      <c r="M898" t="s">
        <v>3928</v>
      </c>
      <c r="N898" t="s">
        <v>43</v>
      </c>
      <c r="O898" t="s">
        <v>44</v>
      </c>
      <c r="P898" t="s">
        <v>3929</v>
      </c>
      <c r="Q898" s="2">
        <v>40.095999999999997</v>
      </c>
      <c r="R898">
        <v>4</v>
      </c>
      <c r="S898">
        <v>0</v>
      </c>
      <c r="T898">
        <v>13.532400000000001</v>
      </c>
    </row>
    <row r="899" spans="1:20" x14ac:dyDescent="0.3">
      <c r="A899" t="s">
        <v>3930</v>
      </c>
      <c r="B899" s="1">
        <v>42945</v>
      </c>
      <c r="C899" s="1">
        <v>42949</v>
      </c>
      <c r="D899" t="s">
        <v>47</v>
      </c>
      <c r="E899" t="s">
        <v>3931</v>
      </c>
      <c r="F899" t="s">
        <v>3932</v>
      </c>
      <c r="G899" t="s">
        <v>24</v>
      </c>
      <c r="H899" t="s">
        <v>25</v>
      </c>
      <c r="I899" t="s">
        <v>75</v>
      </c>
      <c r="J899" t="s">
        <v>76</v>
      </c>
      <c r="K899" t="s">
        <v>544</v>
      </c>
      <c r="L899" t="s">
        <v>41</v>
      </c>
      <c r="M899" t="s">
        <v>3933</v>
      </c>
      <c r="N899" t="s">
        <v>165</v>
      </c>
      <c r="O899" t="s">
        <v>202</v>
      </c>
      <c r="P899" t="s">
        <v>3934</v>
      </c>
      <c r="Q899" s="2">
        <v>90.57</v>
      </c>
      <c r="R899">
        <v>3</v>
      </c>
      <c r="S899">
        <v>0</v>
      </c>
      <c r="T899">
        <v>11.774100000000001</v>
      </c>
    </row>
    <row r="900" spans="1:20" x14ac:dyDescent="0.3">
      <c r="A900" t="s">
        <v>3935</v>
      </c>
      <c r="B900" s="1">
        <v>42747</v>
      </c>
      <c r="C900" s="1">
        <v>42752</v>
      </c>
      <c r="D900" t="s">
        <v>21</v>
      </c>
      <c r="E900" t="s">
        <v>3778</v>
      </c>
      <c r="F900" t="s">
        <v>3779</v>
      </c>
      <c r="G900" t="s">
        <v>84</v>
      </c>
      <c r="H900" t="s">
        <v>25</v>
      </c>
      <c r="I900" t="s">
        <v>154</v>
      </c>
      <c r="J900" t="s">
        <v>86</v>
      </c>
      <c r="K900" t="s">
        <v>155</v>
      </c>
      <c r="L900" t="s">
        <v>88</v>
      </c>
      <c r="M900" t="s">
        <v>482</v>
      </c>
      <c r="N900" t="s">
        <v>43</v>
      </c>
      <c r="O900" t="s">
        <v>70</v>
      </c>
      <c r="P900" t="s">
        <v>483</v>
      </c>
      <c r="Q900" s="2">
        <v>40.08</v>
      </c>
      <c r="R900">
        <v>6</v>
      </c>
      <c r="S900">
        <v>0</v>
      </c>
      <c r="T900">
        <v>19.238399999999999</v>
      </c>
    </row>
    <row r="901" spans="1:20" x14ac:dyDescent="0.3">
      <c r="A901" t="s">
        <v>3936</v>
      </c>
      <c r="B901" s="1">
        <v>42988</v>
      </c>
      <c r="C901" s="1">
        <v>42988</v>
      </c>
      <c r="D901" t="s">
        <v>1040</v>
      </c>
      <c r="E901" t="s">
        <v>2720</v>
      </c>
      <c r="F901" t="s">
        <v>2721</v>
      </c>
      <c r="G901" t="s">
        <v>37</v>
      </c>
      <c r="H901" t="s">
        <v>25</v>
      </c>
      <c r="I901" t="s">
        <v>2722</v>
      </c>
      <c r="J901" t="s">
        <v>224</v>
      </c>
      <c r="K901" t="s">
        <v>2723</v>
      </c>
      <c r="L901" t="s">
        <v>88</v>
      </c>
      <c r="M901" t="s">
        <v>954</v>
      </c>
      <c r="N901" t="s">
        <v>31</v>
      </c>
      <c r="O901" t="s">
        <v>133</v>
      </c>
      <c r="P901" t="s">
        <v>955</v>
      </c>
      <c r="Q901" s="2">
        <v>362.35199999999998</v>
      </c>
      <c r="R901">
        <v>3</v>
      </c>
      <c r="S901">
        <v>0</v>
      </c>
      <c r="T901">
        <v>27.176400000000001</v>
      </c>
    </row>
    <row r="902" spans="1:20" x14ac:dyDescent="0.3">
      <c r="A902" t="s">
        <v>3937</v>
      </c>
      <c r="B902" s="1">
        <v>42205</v>
      </c>
      <c r="C902" s="1">
        <v>42210</v>
      </c>
      <c r="D902" t="s">
        <v>21</v>
      </c>
      <c r="E902" t="s">
        <v>2349</v>
      </c>
      <c r="F902" t="s">
        <v>2350</v>
      </c>
      <c r="G902" t="s">
        <v>24</v>
      </c>
      <c r="H902" t="s">
        <v>25</v>
      </c>
      <c r="I902" t="s">
        <v>128</v>
      </c>
      <c r="J902" t="s">
        <v>129</v>
      </c>
      <c r="K902" t="s">
        <v>130</v>
      </c>
      <c r="L902" t="s">
        <v>131</v>
      </c>
      <c r="M902" t="s">
        <v>3938</v>
      </c>
      <c r="N902" t="s">
        <v>43</v>
      </c>
      <c r="O902" t="s">
        <v>99</v>
      </c>
      <c r="P902" t="s">
        <v>3939</v>
      </c>
      <c r="Q902" s="2">
        <v>34.76</v>
      </c>
      <c r="R902">
        <v>1</v>
      </c>
      <c r="S902">
        <v>0</v>
      </c>
      <c r="T902">
        <v>9.7327999999999992</v>
      </c>
    </row>
    <row r="903" spans="1:20" x14ac:dyDescent="0.3">
      <c r="A903" t="s">
        <v>3940</v>
      </c>
      <c r="B903" s="1">
        <v>41803</v>
      </c>
      <c r="C903" s="1">
        <v>41807</v>
      </c>
      <c r="D903" t="s">
        <v>47</v>
      </c>
      <c r="E903" t="s">
        <v>3746</v>
      </c>
      <c r="F903" t="s">
        <v>3747</v>
      </c>
      <c r="G903" t="s">
        <v>37</v>
      </c>
      <c r="H903" t="s">
        <v>25</v>
      </c>
      <c r="I903" t="s">
        <v>735</v>
      </c>
      <c r="J903" t="s">
        <v>427</v>
      </c>
      <c r="K903" t="s">
        <v>736</v>
      </c>
      <c r="L903" t="s">
        <v>131</v>
      </c>
      <c r="M903" t="s">
        <v>3941</v>
      </c>
      <c r="N903" t="s">
        <v>43</v>
      </c>
      <c r="O903" t="s">
        <v>115</v>
      </c>
      <c r="P903" t="s">
        <v>2521</v>
      </c>
      <c r="Q903" s="2">
        <v>14.52</v>
      </c>
      <c r="R903">
        <v>3</v>
      </c>
      <c r="S903">
        <v>0</v>
      </c>
      <c r="T903">
        <v>4.7915999999999999</v>
      </c>
    </row>
    <row r="904" spans="1:20" x14ac:dyDescent="0.3">
      <c r="A904" t="s">
        <v>3942</v>
      </c>
      <c r="B904" s="1">
        <v>42867</v>
      </c>
      <c r="C904" s="1">
        <v>42870</v>
      </c>
      <c r="D904" t="s">
        <v>21</v>
      </c>
      <c r="E904" t="s">
        <v>993</v>
      </c>
      <c r="F904" t="s">
        <v>994</v>
      </c>
      <c r="G904" t="s">
        <v>37</v>
      </c>
      <c r="H904" t="s">
        <v>25</v>
      </c>
      <c r="I904" t="s">
        <v>112</v>
      </c>
      <c r="J904" t="s">
        <v>39</v>
      </c>
      <c r="K904" t="s">
        <v>309</v>
      </c>
      <c r="L904" t="s">
        <v>41</v>
      </c>
      <c r="M904" t="s">
        <v>2917</v>
      </c>
      <c r="N904" t="s">
        <v>43</v>
      </c>
      <c r="O904" t="s">
        <v>99</v>
      </c>
      <c r="P904" t="s">
        <v>2918</v>
      </c>
      <c r="Q904" s="2">
        <v>127.92</v>
      </c>
      <c r="R904">
        <v>5</v>
      </c>
      <c r="S904">
        <v>0</v>
      </c>
      <c r="T904">
        <v>-15.99</v>
      </c>
    </row>
    <row r="905" spans="1:20" x14ac:dyDescent="0.3">
      <c r="A905" t="s">
        <v>3943</v>
      </c>
      <c r="B905" s="1">
        <v>42250</v>
      </c>
      <c r="C905" s="1">
        <v>42252</v>
      </c>
      <c r="D905" t="s">
        <v>159</v>
      </c>
      <c r="E905" t="s">
        <v>591</v>
      </c>
      <c r="F905" t="s">
        <v>592</v>
      </c>
      <c r="G905" t="s">
        <v>37</v>
      </c>
      <c r="H905" t="s">
        <v>25</v>
      </c>
      <c r="I905" t="s">
        <v>253</v>
      </c>
      <c r="J905" t="s">
        <v>179</v>
      </c>
      <c r="K905" t="s">
        <v>322</v>
      </c>
      <c r="L905" t="s">
        <v>88</v>
      </c>
      <c r="M905" t="s">
        <v>89</v>
      </c>
      <c r="N905" t="s">
        <v>43</v>
      </c>
      <c r="O905" t="s">
        <v>90</v>
      </c>
      <c r="P905" t="s">
        <v>91</v>
      </c>
      <c r="Q905" s="2">
        <v>137.62</v>
      </c>
      <c r="R905">
        <v>2</v>
      </c>
      <c r="S905">
        <v>0</v>
      </c>
      <c r="T905">
        <v>60.552799999999998</v>
      </c>
    </row>
    <row r="906" spans="1:20" x14ac:dyDescent="0.3">
      <c r="A906" t="s">
        <v>3944</v>
      </c>
      <c r="B906" s="1">
        <v>42820</v>
      </c>
      <c r="C906" s="1">
        <v>42821</v>
      </c>
      <c r="D906" t="s">
        <v>159</v>
      </c>
      <c r="E906" t="s">
        <v>2078</v>
      </c>
      <c r="F906" t="s">
        <v>2079</v>
      </c>
      <c r="G906" t="s">
        <v>24</v>
      </c>
      <c r="H906" t="s">
        <v>25</v>
      </c>
      <c r="I906" t="s">
        <v>112</v>
      </c>
      <c r="J906" t="s">
        <v>39</v>
      </c>
      <c r="K906" t="s">
        <v>309</v>
      </c>
      <c r="L906" t="s">
        <v>41</v>
      </c>
      <c r="M906" t="s">
        <v>3945</v>
      </c>
      <c r="N906" t="s">
        <v>31</v>
      </c>
      <c r="O906" t="s">
        <v>32</v>
      </c>
      <c r="P906" t="s">
        <v>3946</v>
      </c>
      <c r="Q906" s="2">
        <v>257.56799999999998</v>
      </c>
      <c r="R906">
        <v>2</v>
      </c>
      <c r="S906">
        <v>0</v>
      </c>
      <c r="T906">
        <v>-28.976400000000002</v>
      </c>
    </row>
    <row r="907" spans="1:20" x14ac:dyDescent="0.3">
      <c r="A907" t="s">
        <v>3947</v>
      </c>
      <c r="B907" s="1">
        <v>41955</v>
      </c>
      <c r="C907" s="1">
        <v>41955</v>
      </c>
      <c r="D907" t="s">
        <v>1040</v>
      </c>
      <c r="E907" t="s">
        <v>1163</v>
      </c>
      <c r="F907" t="s">
        <v>1164</v>
      </c>
      <c r="G907" t="s">
        <v>24</v>
      </c>
      <c r="H907" t="s">
        <v>25</v>
      </c>
      <c r="I907" t="s">
        <v>231</v>
      </c>
      <c r="J907" t="s">
        <v>232</v>
      </c>
      <c r="K907" t="s">
        <v>233</v>
      </c>
      <c r="L907" t="s">
        <v>131</v>
      </c>
      <c r="M907" t="s">
        <v>641</v>
      </c>
      <c r="N907" t="s">
        <v>43</v>
      </c>
      <c r="O907" t="s">
        <v>99</v>
      </c>
      <c r="P907" t="s">
        <v>642</v>
      </c>
      <c r="Q907" s="2">
        <v>49.631999999999998</v>
      </c>
      <c r="R907">
        <v>4</v>
      </c>
      <c r="S907">
        <v>0</v>
      </c>
      <c r="T907">
        <v>4.9631999999999996</v>
      </c>
    </row>
    <row r="908" spans="1:20" x14ac:dyDescent="0.3">
      <c r="A908" t="s">
        <v>3948</v>
      </c>
      <c r="B908" s="1">
        <v>42656</v>
      </c>
      <c r="C908" s="1">
        <v>42660</v>
      </c>
      <c r="D908" t="s">
        <v>47</v>
      </c>
      <c r="E908" t="s">
        <v>3949</v>
      </c>
      <c r="F908" t="s">
        <v>3950</v>
      </c>
      <c r="G908" t="s">
        <v>37</v>
      </c>
      <c r="H908" t="s">
        <v>25</v>
      </c>
      <c r="I908" t="s">
        <v>390</v>
      </c>
      <c r="J908" t="s">
        <v>391</v>
      </c>
      <c r="K908" t="s">
        <v>392</v>
      </c>
      <c r="L908" t="s">
        <v>41</v>
      </c>
      <c r="M908" t="s">
        <v>3951</v>
      </c>
      <c r="N908" t="s">
        <v>31</v>
      </c>
      <c r="O908" t="s">
        <v>54</v>
      </c>
      <c r="P908" t="s">
        <v>3952</v>
      </c>
      <c r="Q908" s="2">
        <v>727.45</v>
      </c>
      <c r="R908">
        <v>5</v>
      </c>
      <c r="S908">
        <v>0</v>
      </c>
      <c r="T908">
        <v>-465.56799999999998</v>
      </c>
    </row>
    <row r="909" spans="1:20" x14ac:dyDescent="0.3">
      <c r="A909" t="s">
        <v>3953</v>
      </c>
      <c r="B909" s="1">
        <v>43051</v>
      </c>
      <c r="C909" s="1">
        <v>43051</v>
      </c>
      <c r="D909" t="s">
        <v>1040</v>
      </c>
      <c r="E909" t="s">
        <v>1651</v>
      </c>
      <c r="F909" t="s">
        <v>1652</v>
      </c>
      <c r="G909" t="s">
        <v>37</v>
      </c>
      <c r="H909" t="s">
        <v>25</v>
      </c>
      <c r="I909" t="s">
        <v>231</v>
      </c>
      <c r="J909" t="s">
        <v>232</v>
      </c>
      <c r="K909" t="s">
        <v>1653</v>
      </c>
      <c r="L909" t="s">
        <v>131</v>
      </c>
      <c r="M909" t="s">
        <v>3954</v>
      </c>
      <c r="N909" t="s">
        <v>165</v>
      </c>
      <c r="O909" t="s">
        <v>166</v>
      </c>
      <c r="P909" t="s">
        <v>3955</v>
      </c>
      <c r="Q909" s="2">
        <v>370.78199999999998</v>
      </c>
      <c r="R909">
        <v>3</v>
      </c>
      <c r="S909">
        <v>0</v>
      </c>
      <c r="T909">
        <v>-92.695499999999996</v>
      </c>
    </row>
    <row r="910" spans="1:20" x14ac:dyDescent="0.3">
      <c r="A910" t="s">
        <v>3956</v>
      </c>
      <c r="B910" s="1">
        <v>42840</v>
      </c>
      <c r="C910" s="1">
        <v>42843</v>
      </c>
      <c r="D910" t="s">
        <v>159</v>
      </c>
      <c r="E910" t="s">
        <v>2335</v>
      </c>
      <c r="F910" t="s">
        <v>2336</v>
      </c>
      <c r="G910" t="s">
        <v>37</v>
      </c>
      <c r="H910" t="s">
        <v>25</v>
      </c>
      <c r="I910" t="s">
        <v>231</v>
      </c>
      <c r="J910" t="s">
        <v>232</v>
      </c>
      <c r="K910" t="s">
        <v>1653</v>
      </c>
      <c r="L910" t="s">
        <v>131</v>
      </c>
      <c r="M910" t="s">
        <v>3957</v>
      </c>
      <c r="N910" t="s">
        <v>31</v>
      </c>
      <c r="O910" t="s">
        <v>61</v>
      </c>
      <c r="P910" t="s">
        <v>3958</v>
      </c>
      <c r="Q910" s="2">
        <v>196.45</v>
      </c>
      <c r="R910">
        <v>5</v>
      </c>
      <c r="S910">
        <v>0</v>
      </c>
      <c r="T910">
        <v>70.721999999999994</v>
      </c>
    </row>
    <row r="911" spans="1:20" x14ac:dyDescent="0.3">
      <c r="A911" t="s">
        <v>3959</v>
      </c>
      <c r="B911" s="1">
        <v>42180</v>
      </c>
      <c r="C911" s="1">
        <v>42186</v>
      </c>
      <c r="D911" t="s">
        <v>47</v>
      </c>
      <c r="E911" t="s">
        <v>3890</v>
      </c>
      <c r="F911" t="s">
        <v>3891</v>
      </c>
      <c r="G911" t="s">
        <v>84</v>
      </c>
      <c r="H911" t="s">
        <v>25</v>
      </c>
      <c r="I911" t="s">
        <v>3892</v>
      </c>
      <c r="J911" t="s">
        <v>67</v>
      </c>
      <c r="K911" t="s">
        <v>3893</v>
      </c>
      <c r="L911" t="s">
        <v>29</v>
      </c>
      <c r="M911" t="s">
        <v>3960</v>
      </c>
      <c r="N911" t="s">
        <v>43</v>
      </c>
      <c r="O911" t="s">
        <v>70</v>
      </c>
      <c r="P911" t="s">
        <v>3961</v>
      </c>
      <c r="Q911" s="2">
        <v>31.103999999999999</v>
      </c>
      <c r="R911">
        <v>6</v>
      </c>
      <c r="S911">
        <v>0</v>
      </c>
      <c r="T911">
        <v>10.8864</v>
      </c>
    </row>
    <row r="912" spans="1:20" x14ac:dyDescent="0.3">
      <c r="A912" t="s">
        <v>3962</v>
      </c>
      <c r="B912" s="1">
        <v>42608</v>
      </c>
      <c r="C912" s="1">
        <v>42611</v>
      </c>
      <c r="D912" t="s">
        <v>21</v>
      </c>
      <c r="E912" t="s">
        <v>1581</v>
      </c>
      <c r="F912" t="s">
        <v>1582</v>
      </c>
      <c r="G912" t="s">
        <v>24</v>
      </c>
      <c r="H912" t="s">
        <v>25</v>
      </c>
      <c r="I912" t="s">
        <v>38</v>
      </c>
      <c r="J912" t="s">
        <v>39</v>
      </c>
      <c r="K912" t="s">
        <v>247</v>
      </c>
      <c r="L912" t="s">
        <v>41</v>
      </c>
      <c r="M912" t="s">
        <v>3901</v>
      </c>
      <c r="N912" t="s">
        <v>43</v>
      </c>
      <c r="O912" t="s">
        <v>70</v>
      </c>
      <c r="P912" t="s">
        <v>3902</v>
      </c>
      <c r="Q912" s="2">
        <v>6.48</v>
      </c>
      <c r="R912">
        <v>1</v>
      </c>
      <c r="S912">
        <v>0</v>
      </c>
      <c r="T912">
        <v>3.1103999999999998</v>
      </c>
    </row>
    <row r="913" spans="1:20" x14ac:dyDescent="0.3">
      <c r="A913" t="s">
        <v>3963</v>
      </c>
      <c r="B913" s="1">
        <v>41841</v>
      </c>
      <c r="C913" s="1">
        <v>41845</v>
      </c>
      <c r="D913" t="s">
        <v>47</v>
      </c>
      <c r="E913" t="s">
        <v>3964</v>
      </c>
      <c r="F913" t="s">
        <v>3965</v>
      </c>
      <c r="G913" t="s">
        <v>37</v>
      </c>
      <c r="H913" t="s">
        <v>25</v>
      </c>
      <c r="I913" t="s">
        <v>112</v>
      </c>
      <c r="J913" t="s">
        <v>39</v>
      </c>
      <c r="K913" t="s">
        <v>309</v>
      </c>
      <c r="L913" t="s">
        <v>41</v>
      </c>
      <c r="M913" t="s">
        <v>3966</v>
      </c>
      <c r="N913" t="s">
        <v>43</v>
      </c>
      <c r="O913" t="s">
        <v>115</v>
      </c>
      <c r="P913" t="s">
        <v>3967</v>
      </c>
      <c r="Q913" s="2">
        <v>99.2</v>
      </c>
      <c r="R913">
        <v>5</v>
      </c>
      <c r="S913">
        <v>0</v>
      </c>
      <c r="T913">
        <v>25.792000000000002</v>
      </c>
    </row>
    <row r="914" spans="1:20" x14ac:dyDescent="0.3">
      <c r="A914" t="s">
        <v>3968</v>
      </c>
      <c r="B914" s="1">
        <v>43060</v>
      </c>
      <c r="C914" s="1">
        <v>43064</v>
      </c>
      <c r="D914" t="s">
        <v>47</v>
      </c>
      <c r="E914" t="s">
        <v>3969</v>
      </c>
      <c r="F914" t="s">
        <v>3970</v>
      </c>
      <c r="G914" t="s">
        <v>24</v>
      </c>
      <c r="H914" t="s">
        <v>25</v>
      </c>
      <c r="I914" t="s">
        <v>3971</v>
      </c>
      <c r="J914" t="s">
        <v>76</v>
      </c>
      <c r="K914" t="s">
        <v>3972</v>
      </c>
      <c r="L914" t="s">
        <v>41</v>
      </c>
      <c r="M914" t="s">
        <v>3973</v>
      </c>
      <c r="N914" t="s">
        <v>31</v>
      </c>
      <c r="O914" t="s">
        <v>54</v>
      </c>
      <c r="P914" t="s">
        <v>3974</v>
      </c>
      <c r="Q914" s="2">
        <v>70.98</v>
      </c>
      <c r="R914">
        <v>1</v>
      </c>
      <c r="S914">
        <v>0</v>
      </c>
      <c r="T914">
        <v>20.584199999999999</v>
      </c>
    </row>
    <row r="915" spans="1:20" x14ac:dyDescent="0.3">
      <c r="A915" t="s">
        <v>3975</v>
      </c>
      <c r="B915" s="1">
        <v>41794</v>
      </c>
      <c r="C915" s="1">
        <v>41799</v>
      </c>
      <c r="D915" t="s">
        <v>47</v>
      </c>
      <c r="E915" t="s">
        <v>644</v>
      </c>
      <c r="F915" t="s">
        <v>645</v>
      </c>
      <c r="G915" t="s">
        <v>84</v>
      </c>
      <c r="H915" t="s">
        <v>25</v>
      </c>
      <c r="I915" t="s">
        <v>231</v>
      </c>
      <c r="J915" t="s">
        <v>232</v>
      </c>
      <c r="K915" t="s">
        <v>412</v>
      </c>
      <c r="L915" t="s">
        <v>131</v>
      </c>
      <c r="M915" t="s">
        <v>3255</v>
      </c>
      <c r="N915" t="s">
        <v>43</v>
      </c>
      <c r="O915" t="s">
        <v>70</v>
      </c>
      <c r="P915" t="s">
        <v>157</v>
      </c>
      <c r="Q915" s="2">
        <v>16.224</v>
      </c>
      <c r="R915">
        <v>2</v>
      </c>
      <c r="S915">
        <v>0</v>
      </c>
      <c r="T915">
        <v>5.8811999999999998</v>
      </c>
    </row>
    <row r="916" spans="1:20" x14ac:dyDescent="0.3">
      <c r="A916" t="s">
        <v>3976</v>
      </c>
      <c r="B916" s="1">
        <v>42439</v>
      </c>
      <c r="C916" s="1">
        <v>42445</v>
      </c>
      <c r="D916" t="s">
        <v>47</v>
      </c>
      <c r="E916" t="s">
        <v>1178</v>
      </c>
      <c r="F916" t="s">
        <v>1179</v>
      </c>
      <c r="G916" t="s">
        <v>24</v>
      </c>
      <c r="H916" t="s">
        <v>25</v>
      </c>
      <c r="I916" t="s">
        <v>1180</v>
      </c>
      <c r="J916" t="s">
        <v>39</v>
      </c>
      <c r="K916" t="s">
        <v>1181</v>
      </c>
      <c r="L916" t="s">
        <v>41</v>
      </c>
      <c r="M916" t="s">
        <v>3977</v>
      </c>
      <c r="N916" t="s">
        <v>31</v>
      </c>
      <c r="O916" t="s">
        <v>32</v>
      </c>
      <c r="P916" t="s">
        <v>3978</v>
      </c>
      <c r="Q916" s="2">
        <v>176.78399999999999</v>
      </c>
      <c r="R916">
        <v>1</v>
      </c>
      <c r="S916">
        <v>0</v>
      </c>
      <c r="T916">
        <v>-22.097999999999999</v>
      </c>
    </row>
    <row r="917" spans="1:20" x14ac:dyDescent="0.3">
      <c r="A917" t="s">
        <v>3979</v>
      </c>
      <c r="B917" s="1">
        <v>42819</v>
      </c>
      <c r="C917" s="1">
        <v>42823</v>
      </c>
      <c r="D917" t="s">
        <v>47</v>
      </c>
      <c r="E917" t="s">
        <v>3980</v>
      </c>
      <c r="F917" t="s">
        <v>3981</v>
      </c>
      <c r="G917" t="s">
        <v>24</v>
      </c>
      <c r="H917" t="s">
        <v>25</v>
      </c>
      <c r="I917" t="s">
        <v>581</v>
      </c>
      <c r="J917" t="s">
        <v>86</v>
      </c>
      <c r="K917" t="s">
        <v>582</v>
      </c>
      <c r="L917" t="s">
        <v>88</v>
      </c>
      <c r="M917" t="s">
        <v>1463</v>
      </c>
      <c r="N917" t="s">
        <v>165</v>
      </c>
      <c r="O917" t="s">
        <v>166</v>
      </c>
      <c r="P917" t="s">
        <v>1464</v>
      </c>
      <c r="Q917" s="2">
        <v>470.37599999999998</v>
      </c>
      <c r="R917">
        <v>3</v>
      </c>
      <c r="S917">
        <v>0</v>
      </c>
      <c r="T917">
        <v>47.037599999999998</v>
      </c>
    </row>
    <row r="918" spans="1:20" x14ac:dyDescent="0.3">
      <c r="A918" t="s">
        <v>3982</v>
      </c>
      <c r="B918" s="1">
        <v>43098</v>
      </c>
      <c r="C918" s="1">
        <v>43102</v>
      </c>
      <c r="D918" t="s">
        <v>47</v>
      </c>
      <c r="E918" t="s">
        <v>3590</v>
      </c>
      <c r="F918" t="s">
        <v>3591</v>
      </c>
      <c r="G918" t="s">
        <v>24</v>
      </c>
      <c r="H918" t="s">
        <v>25</v>
      </c>
      <c r="I918" t="s">
        <v>38</v>
      </c>
      <c r="J918" t="s">
        <v>39</v>
      </c>
      <c r="K918" t="s">
        <v>143</v>
      </c>
      <c r="L918" t="s">
        <v>41</v>
      </c>
      <c r="M918" t="s">
        <v>3089</v>
      </c>
      <c r="N918" t="s">
        <v>31</v>
      </c>
      <c r="O918" t="s">
        <v>133</v>
      </c>
      <c r="P918" t="s">
        <v>3090</v>
      </c>
      <c r="Q918" s="2">
        <v>393.56799999999998</v>
      </c>
      <c r="R918">
        <v>4</v>
      </c>
      <c r="S918">
        <v>0</v>
      </c>
      <c r="T918">
        <v>-44.276400000000002</v>
      </c>
    </row>
    <row r="919" spans="1:20" x14ac:dyDescent="0.3">
      <c r="A919" t="s">
        <v>3983</v>
      </c>
      <c r="B919" s="1">
        <v>42822</v>
      </c>
      <c r="C919" s="1">
        <v>42827</v>
      </c>
      <c r="D919" t="s">
        <v>47</v>
      </c>
      <c r="E919" t="s">
        <v>2164</v>
      </c>
      <c r="F919" t="s">
        <v>2165</v>
      </c>
      <c r="G919" t="s">
        <v>37</v>
      </c>
      <c r="H919" t="s">
        <v>25</v>
      </c>
      <c r="I919" t="s">
        <v>2166</v>
      </c>
      <c r="J919" t="s">
        <v>666</v>
      </c>
      <c r="K919" t="s">
        <v>2167</v>
      </c>
      <c r="L919" t="s">
        <v>131</v>
      </c>
      <c r="M919" t="s">
        <v>3205</v>
      </c>
      <c r="N919" t="s">
        <v>43</v>
      </c>
      <c r="O919" t="s">
        <v>79</v>
      </c>
      <c r="P919" t="s">
        <v>3206</v>
      </c>
      <c r="Q919" s="2">
        <v>68.742000000000004</v>
      </c>
      <c r="R919">
        <v>9</v>
      </c>
      <c r="S919">
        <v>0</v>
      </c>
      <c r="T919">
        <v>-48.119399999999999</v>
      </c>
    </row>
    <row r="920" spans="1:20" x14ac:dyDescent="0.3">
      <c r="A920" t="s">
        <v>3984</v>
      </c>
      <c r="B920" s="1">
        <v>42068</v>
      </c>
      <c r="C920" s="1">
        <v>42068</v>
      </c>
      <c r="D920" t="s">
        <v>1040</v>
      </c>
      <c r="E920" t="s">
        <v>1153</v>
      </c>
      <c r="F920" t="s">
        <v>1154</v>
      </c>
      <c r="G920" t="s">
        <v>24</v>
      </c>
      <c r="H920" t="s">
        <v>25</v>
      </c>
      <c r="I920" t="s">
        <v>1155</v>
      </c>
      <c r="J920" t="s">
        <v>51</v>
      </c>
      <c r="K920" t="s">
        <v>1156</v>
      </c>
      <c r="L920" t="s">
        <v>29</v>
      </c>
      <c r="M920" t="s">
        <v>3985</v>
      </c>
      <c r="N920" t="s">
        <v>43</v>
      </c>
      <c r="O920" t="s">
        <v>173</v>
      </c>
      <c r="P920" t="s">
        <v>572</v>
      </c>
      <c r="Q920" s="2">
        <v>29.34</v>
      </c>
      <c r="R920">
        <v>3</v>
      </c>
      <c r="S920">
        <v>0</v>
      </c>
      <c r="T920">
        <v>14.67</v>
      </c>
    </row>
    <row r="921" spans="1:20" x14ac:dyDescent="0.3">
      <c r="A921" t="s">
        <v>3986</v>
      </c>
      <c r="B921" s="1">
        <v>42687</v>
      </c>
      <c r="C921" s="1">
        <v>42691</v>
      </c>
      <c r="D921" t="s">
        <v>47</v>
      </c>
      <c r="E921" t="s">
        <v>1727</v>
      </c>
      <c r="F921" t="s">
        <v>1728</v>
      </c>
      <c r="G921" t="s">
        <v>84</v>
      </c>
      <c r="H921" t="s">
        <v>25</v>
      </c>
      <c r="I921" t="s">
        <v>426</v>
      </c>
      <c r="J921" t="s">
        <v>224</v>
      </c>
      <c r="K921" t="s">
        <v>1265</v>
      </c>
      <c r="L921" t="s">
        <v>88</v>
      </c>
      <c r="M921" t="s">
        <v>3987</v>
      </c>
      <c r="N921" t="s">
        <v>43</v>
      </c>
      <c r="O921" t="s">
        <v>70</v>
      </c>
      <c r="P921" t="s">
        <v>3988</v>
      </c>
      <c r="Q921" s="2">
        <v>217.05600000000001</v>
      </c>
      <c r="R921">
        <v>7</v>
      </c>
      <c r="S921">
        <v>0</v>
      </c>
      <c r="T921">
        <v>78.6828</v>
      </c>
    </row>
    <row r="922" spans="1:20" x14ac:dyDescent="0.3">
      <c r="A922" t="s">
        <v>3989</v>
      </c>
      <c r="B922" s="1">
        <v>42754</v>
      </c>
      <c r="C922" s="1">
        <v>42758</v>
      </c>
      <c r="D922" t="s">
        <v>21</v>
      </c>
      <c r="E922" t="s">
        <v>2008</v>
      </c>
      <c r="F922" t="s">
        <v>2009</v>
      </c>
      <c r="G922" t="s">
        <v>24</v>
      </c>
      <c r="H922" t="s">
        <v>25</v>
      </c>
      <c r="I922" t="s">
        <v>842</v>
      </c>
      <c r="J922" t="s">
        <v>427</v>
      </c>
      <c r="K922" t="s">
        <v>843</v>
      </c>
      <c r="L922" t="s">
        <v>131</v>
      </c>
      <c r="M922" t="s">
        <v>3990</v>
      </c>
      <c r="N922" t="s">
        <v>43</v>
      </c>
      <c r="O922" t="s">
        <v>44</v>
      </c>
      <c r="P922" t="s">
        <v>3991</v>
      </c>
      <c r="Q922" s="2">
        <v>6</v>
      </c>
      <c r="R922">
        <v>2</v>
      </c>
      <c r="S922">
        <v>0</v>
      </c>
      <c r="T922">
        <v>2.1</v>
      </c>
    </row>
    <row r="923" spans="1:20" x14ac:dyDescent="0.3">
      <c r="A923" t="s">
        <v>3992</v>
      </c>
      <c r="B923" s="1">
        <v>42482</v>
      </c>
      <c r="C923" s="1">
        <v>42486</v>
      </c>
      <c r="D923" t="s">
        <v>21</v>
      </c>
      <c r="E923" t="s">
        <v>329</v>
      </c>
      <c r="F923" t="s">
        <v>330</v>
      </c>
      <c r="G923" t="s">
        <v>24</v>
      </c>
      <c r="H923" t="s">
        <v>25</v>
      </c>
      <c r="I923" t="s">
        <v>331</v>
      </c>
      <c r="J923" t="s">
        <v>199</v>
      </c>
      <c r="K923" t="s">
        <v>332</v>
      </c>
      <c r="L923" t="s">
        <v>88</v>
      </c>
      <c r="M923" t="s">
        <v>3993</v>
      </c>
      <c r="N923" t="s">
        <v>31</v>
      </c>
      <c r="O923" t="s">
        <v>61</v>
      </c>
      <c r="P923" t="s">
        <v>3994</v>
      </c>
      <c r="Q923" s="2">
        <v>31.56</v>
      </c>
      <c r="R923">
        <v>3</v>
      </c>
      <c r="S923">
        <v>0</v>
      </c>
      <c r="T923">
        <v>10.4148</v>
      </c>
    </row>
    <row r="924" spans="1:20" x14ac:dyDescent="0.3">
      <c r="A924" t="s">
        <v>3995</v>
      </c>
      <c r="B924" s="1">
        <v>41772</v>
      </c>
      <c r="C924" s="1">
        <v>41774</v>
      </c>
      <c r="D924" t="s">
        <v>159</v>
      </c>
      <c r="E924" t="s">
        <v>2620</v>
      </c>
      <c r="F924" t="s">
        <v>2621</v>
      </c>
      <c r="G924" t="s">
        <v>84</v>
      </c>
      <c r="H924" t="s">
        <v>25</v>
      </c>
      <c r="I924" t="s">
        <v>686</v>
      </c>
      <c r="J924" t="s">
        <v>391</v>
      </c>
      <c r="K924" t="s">
        <v>687</v>
      </c>
      <c r="L924" t="s">
        <v>41</v>
      </c>
      <c r="M924" t="s">
        <v>1434</v>
      </c>
      <c r="N924" t="s">
        <v>43</v>
      </c>
      <c r="O924" t="s">
        <v>235</v>
      </c>
      <c r="P924" t="s">
        <v>1435</v>
      </c>
      <c r="Q924" s="2">
        <v>7.1040000000000001</v>
      </c>
      <c r="R924">
        <v>2</v>
      </c>
      <c r="S924">
        <v>0</v>
      </c>
      <c r="T924">
        <v>2.3976000000000002</v>
      </c>
    </row>
    <row r="925" spans="1:20" x14ac:dyDescent="0.3">
      <c r="A925" t="s">
        <v>3996</v>
      </c>
      <c r="B925" s="1">
        <v>41933</v>
      </c>
      <c r="C925" s="1">
        <v>41934</v>
      </c>
      <c r="D925" t="s">
        <v>159</v>
      </c>
      <c r="E925" t="s">
        <v>147</v>
      </c>
      <c r="F925" t="s">
        <v>148</v>
      </c>
      <c r="G925" t="s">
        <v>24</v>
      </c>
      <c r="H925" t="s">
        <v>25</v>
      </c>
      <c r="I925" t="s">
        <v>128</v>
      </c>
      <c r="J925" t="s">
        <v>129</v>
      </c>
      <c r="K925" t="s">
        <v>130</v>
      </c>
      <c r="L925" t="s">
        <v>131</v>
      </c>
      <c r="M925" t="s">
        <v>1612</v>
      </c>
      <c r="N925" t="s">
        <v>43</v>
      </c>
      <c r="O925" t="s">
        <v>90</v>
      </c>
      <c r="P925" t="s">
        <v>1613</v>
      </c>
      <c r="Q925" s="2">
        <v>121.792</v>
      </c>
      <c r="R925">
        <v>4</v>
      </c>
      <c r="S925">
        <v>0</v>
      </c>
      <c r="T925">
        <v>13.701599999999999</v>
      </c>
    </row>
    <row r="926" spans="1:20" x14ac:dyDescent="0.3">
      <c r="A926" t="s">
        <v>3997</v>
      </c>
      <c r="B926" s="1">
        <v>41712</v>
      </c>
      <c r="C926" s="1">
        <v>41716</v>
      </c>
      <c r="D926" t="s">
        <v>47</v>
      </c>
      <c r="E926" t="s">
        <v>1099</v>
      </c>
      <c r="F926" t="s">
        <v>1100</v>
      </c>
      <c r="G926" t="s">
        <v>37</v>
      </c>
      <c r="H926" t="s">
        <v>25</v>
      </c>
      <c r="I926" t="s">
        <v>128</v>
      </c>
      <c r="J926" t="s">
        <v>129</v>
      </c>
      <c r="K926" t="s">
        <v>130</v>
      </c>
      <c r="L926" t="s">
        <v>131</v>
      </c>
      <c r="M926" t="s">
        <v>1641</v>
      </c>
      <c r="N926" t="s">
        <v>43</v>
      </c>
      <c r="O926" t="s">
        <v>70</v>
      </c>
      <c r="P926" t="s">
        <v>1642</v>
      </c>
      <c r="Q926" s="2">
        <v>10.56</v>
      </c>
      <c r="R926">
        <v>2</v>
      </c>
      <c r="S926">
        <v>0</v>
      </c>
      <c r="T926">
        <v>4.7519999999999998</v>
      </c>
    </row>
    <row r="927" spans="1:20" x14ac:dyDescent="0.3">
      <c r="A927" t="s">
        <v>3998</v>
      </c>
      <c r="B927" s="1">
        <v>43091</v>
      </c>
      <c r="C927" s="1">
        <v>43093</v>
      </c>
      <c r="D927" t="s">
        <v>21</v>
      </c>
      <c r="E927" t="s">
        <v>1321</v>
      </c>
      <c r="F927" t="s">
        <v>1322</v>
      </c>
      <c r="G927" t="s">
        <v>24</v>
      </c>
      <c r="H927" t="s">
        <v>25</v>
      </c>
      <c r="I927" t="s">
        <v>112</v>
      </c>
      <c r="J927" t="s">
        <v>39</v>
      </c>
      <c r="K927" t="s">
        <v>849</v>
      </c>
      <c r="L927" t="s">
        <v>41</v>
      </c>
      <c r="M927" t="s">
        <v>3985</v>
      </c>
      <c r="N927" t="s">
        <v>43</v>
      </c>
      <c r="O927" t="s">
        <v>173</v>
      </c>
      <c r="P927" t="s">
        <v>572</v>
      </c>
      <c r="Q927" s="2">
        <v>7.8239999999999998</v>
      </c>
      <c r="R927">
        <v>1</v>
      </c>
      <c r="S927">
        <v>0</v>
      </c>
      <c r="T927">
        <v>2.9340000000000002</v>
      </c>
    </row>
    <row r="928" spans="1:20" x14ac:dyDescent="0.3">
      <c r="A928" t="s">
        <v>3999</v>
      </c>
      <c r="B928" s="1">
        <v>42698</v>
      </c>
      <c r="C928" s="1">
        <v>42703</v>
      </c>
      <c r="D928" t="s">
        <v>47</v>
      </c>
      <c r="E928" t="s">
        <v>1789</v>
      </c>
      <c r="F928" t="s">
        <v>1790</v>
      </c>
      <c r="G928" t="s">
        <v>24</v>
      </c>
      <c r="H928" t="s">
        <v>25</v>
      </c>
      <c r="I928" t="s">
        <v>1791</v>
      </c>
      <c r="J928" t="s">
        <v>86</v>
      </c>
      <c r="K928" t="s">
        <v>1792</v>
      </c>
      <c r="L928" t="s">
        <v>88</v>
      </c>
      <c r="M928" t="s">
        <v>4000</v>
      </c>
      <c r="N928" t="s">
        <v>43</v>
      </c>
      <c r="O928" t="s">
        <v>70</v>
      </c>
      <c r="P928" t="s">
        <v>4001</v>
      </c>
      <c r="Q928" s="2">
        <v>24.783999999999999</v>
      </c>
      <c r="R928">
        <v>1</v>
      </c>
      <c r="S928">
        <v>0</v>
      </c>
      <c r="T928">
        <v>7.7450000000000001</v>
      </c>
    </row>
    <row r="929" spans="1:20" x14ac:dyDescent="0.3">
      <c r="A929" t="s">
        <v>4002</v>
      </c>
      <c r="B929" s="1">
        <v>43071</v>
      </c>
      <c r="C929" s="1">
        <v>43074</v>
      </c>
      <c r="D929" t="s">
        <v>159</v>
      </c>
      <c r="E929" t="s">
        <v>4003</v>
      </c>
      <c r="F929" t="s">
        <v>4004</v>
      </c>
      <c r="G929" t="s">
        <v>24</v>
      </c>
      <c r="H929" t="s">
        <v>25</v>
      </c>
      <c r="I929" t="s">
        <v>4005</v>
      </c>
      <c r="J929" t="s">
        <v>269</v>
      </c>
      <c r="K929" t="s">
        <v>4006</v>
      </c>
      <c r="L929" t="s">
        <v>29</v>
      </c>
      <c r="M929" t="s">
        <v>4007</v>
      </c>
      <c r="N929" t="s">
        <v>43</v>
      </c>
      <c r="O929" t="s">
        <v>115</v>
      </c>
      <c r="P929" t="s">
        <v>4008</v>
      </c>
      <c r="Q929" s="2">
        <v>34.65</v>
      </c>
      <c r="R929">
        <v>3</v>
      </c>
      <c r="S929">
        <v>0</v>
      </c>
      <c r="T929">
        <v>10.395</v>
      </c>
    </row>
    <row r="930" spans="1:20" x14ac:dyDescent="0.3">
      <c r="A930" t="s">
        <v>4009</v>
      </c>
      <c r="B930" s="1">
        <v>42369</v>
      </c>
      <c r="C930" s="1">
        <v>42373</v>
      </c>
      <c r="D930" t="s">
        <v>47</v>
      </c>
      <c r="E930" t="s">
        <v>871</v>
      </c>
      <c r="F930" t="s">
        <v>872</v>
      </c>
      <c r="G930" t="s">
        <v>24</v>
      </c>
      <c r="H930" t="s">
        <v>25</v>
      </c>
      <c r="I930" t="s">
        <v>38</v>
      </c>
      <c r="J930" t="s">
        <v>39</v>
      </c>
      <c r="K930" t="s">
        <v>247</v>
      </c>
      <c r="L930" t="s">
        <v>41</v>
      </c>
      <c r="M930" t="s">
        <v>4010</v>
      </c>
      <c r="N930" t="s">
        <v>43</v>
      </c>
      <c r="O930" t="s">
        <v>79</v>
      </c>
      <c r="P930" t="s">
        <v>4011</v>
      </c>
      <c r="Q930" s="2">
        <v>487.98399999999998</v>
      </c>
      <c r="R930">
        <v>2</v>
      </c>
      <c r="S930">
        <v>0</v>
      </c>
      <c r="T930">
        <v>152.495</v>
      </c>
    </row>
    <row r="931" spans="1:20" x14ac:dyDescent="0.3">
      <c r="A931" t="s">
        <v>4012</v>
      </c>
      <c r="B931" s="1">
        <v>43011</v>
      </c>
      <c r="C931" s="1">
        <v>43014</v>
      </c>
      <c r="D931" t="s">
        <v>159</v>
      </c>
      <c r="E931" t="s">
        <v>4013</v>
      </c>
      <c r="F931" t="s">
        <v>4014</v>
      </c>
      <c r="G931" t="s">
        <v>24</v>
      </c>
      <c r="H931" t="s">
        <v>25</v>
      </c>
      <c r="I931" t="s">
        <v>348</v>
      </c>
      <c r="J931" t="s">
        <v>199</v>
      </c>
      <c r="K931" t="s">
        <v>349</v>
      </c>
      <c r="L931" t="s">
        <v>88</v>
      </c>
      <c r="M931" t="s">
        <v>4015</v>
      </c>
      <c r="N931" t="s">
        <v>43</v>
      </c>
      <c r="O931" t="s">
        <v>79</v>
      </c>
      <c r="P931" t="s">
        <v>4016</v>
      </c>
      <c r="Q931" s="2">
        <v>1793.98</v>
      </c>
      <c r="R931">
        <v>2</v>
      </c>
      <c r="S931">
        <v>0</v>
      </c>
      <c r="T931">
        <v>843.17060000000004</v>
      </c>
    </row>
    <row r="932" spans="1:20" x14ac:dyDescent="0.3">
      <c r="A932" t="s">
        <v>4017</v>
      </c>
      <c r="B932" s="1">
        <v>41880</v>
      </c>
      <c r="C932" s="1">
        <v>41884</v>
      </c>
      <c r="D932" t="s">
        <v>21</v>
      </c>
      <c r="E932" t="s">
        <v>2484</v>
      </c>
      <c r="F932" t="s">
        <v>2485</v>
      </c>
      <c r="G932" t="s">
        <v>24</v>
      </c>
      <c r="H932" t="s">
        <v>25</v>
      </c>
      <c r="I932" t="s">
        <v>2486</v>
      </c>
      <c r="J932" t="s">
        <v>39</v>
      </c>
      <c r="K932" t="s">
        <v>2487</v>
      </c>
      <c r="L932" t="s">
        <v>41</v>
      </c>
      <c r="M932" t="s">
        <v>4018</v>
      </c>
      <c r="N932" t="s">
        <v>43</v>
      </c>
      <c r="O932" t="s">
        <v>173</v>
      </c>
      <c r="P932" t="s">
        <v>4019</v>
      </c>
      <c r="Q932" s="2">
        <v>29.808</v>
      </c>
      <c r="R932">
        <v>2</v>
      </c>
      <c r="S932">
        <v>0</v>
      </c>
      <c r="T932">
        <v>10.805400000000001</v>
      </c>
    </row>
    <row r="933" spans="1:20" x14ac:dyDescent="0.3">
      <c r="A933" t="s">
        <v>4020</v>
      </c>
      <c r="B933" s="1">
        <v>42550</v>
      </c>
      <c r="C933" s="1">
        <v>42554</v>
      </c>
      <c r="D933" t="s">
        <v>21</v>
      </c>
      <c r="E933" t="s">
        <v>3331</v>
      </c>
      <c r="F933" t="s">
        <v>3332</v>
      </c>
      <c r="G933" t="s">
        <v>24</v>
      </c>
      <c r="H933" t="s">
        <v>25</v>
      </c>
      <c r="I933" t="s">
        <v>128</v>
      </c>
      <c r="J933" t="s">
        <v>129</v>
      </c>
      <c r="K933" t="s">
        <v>948</v>
      </c>
      <c r="L933" t="s">
        <v>131</v>
      </c>
      <c r="M933" t="s">
        <v>2917</v>
      </c>
      <c r="N933" t="s">
        <v>43</v>
      </c>
      <c r="O933" t="s">
        <v>99</v>
      </c>
      <c r="P933" t="s">
        <v>2918</v>
      </c>
      <c r="Q933" s="2">
        <v>191.88</v>
      </c>
      <c r="R933">
        <v>6</v>
      </c>
      <c r="S933">
        <v>0</v>
      </c>
      <c r="T933">
        <v>19.187999999999999</v>
      </c>
    </row>
    <row r="934" spans="1:20" x14ac:dyDescent="0.3">
      <c r="A934" t="s">
        <v>4021</v>
      </c>
      <c r="B934" s="1">
        <v>42602</v>
      </c>
      <c r="C934" s="1">
        <v>42605</v>
      </c>
      <c r="D934" t="s">
        <v>159</v>
      </c>
      <c r="E934" t="s">
        <v>774</v>
      </c>
      <c r="F934" t="s">
        <v>775</v>
      </c>
      <c r="G934" t="s">
        <v>84</v>
      </c>
      <c r="H934" t="s">
        <v>25</v>
      </c>
      <c r="I934" t="s">
        <v>776</v>
      </c>
      <c r="J934" t="s">
        <v>199</v>
      </c>
      <c r="K934" t="s">
        <v>777</v>
      </c>
      <c r="L934" t="s">
        <v>88</v>
      </c>
      <c r="M934" t="s">
        <v>4022</v>
      </c>
      <c r="N934" t="s">
        <v>165</v>
      </c>
      <c r="O934" t="s">
        <v>166</v>
      </c>
      <c r="P934" t="s">
        <v>4023</v>
      </c>
      <c r="Q934" s="2">
        <v>14.78</v>
      </c>
      <c r="R934">
        <v>2</v>
      </c>
      <c r="S934">
        <v>0</v>
      </c>
      <c r="T934">
        <v>3.9906000000000001</v>
      </c>
    </row>
    <row r="935" spans="1:20" x14ac:dyDescent="0.3">
      <c r="A935" t="s">
        <v>4024</v>
      </c>
      <c r="B935" s="1">
        <v>43029</v>
      </c>
      <c r="C935" s="1">
        <v>43030</v>
      </c>
      <c r="D935" t="s">
        <v>159</v>
      </c>
      <c r="E935" t="s">
        <v>3199</v>
      </c>
      <c r="F935" t="s">
        <v>3200</v>
      </c>
      <c r="G935" t="s">
        <v>37</v>
      </c>
      <c r="H935" t="s">
        <v>25</v>
      </c>
      <c r="I935" t="s">
        <v>2173</v>
      </c>
      <c r="J935" t="s">
        <v>39</v>
      </c>
      <c r="K935" t="s">
        <v>2174</v>
      </c>
      <c r="L935" t="s">
        <v>41</v>
      </c>
      <c r="M935" t="s">
        <v>2075</v>
      </c>
      <c r="N935" t="s">
        <v>43</v>
      </c>
      <c r="O935" t="s">
        <v>70</v>
      </c>
      <c r="P935" t="s">
        <v>2076</v>
      </c>
      <c r="Q935" s="2">
        <v>5.1840000000000002</v>
      </c>
      <c r="R935">
        <v>1</v>
      </c>
      <c r="S935">
        <v>0</v>
      </c>
      <c r="T935">
        <v>1.8144</v>
      </c>
    </row>
    <row r="936" spans="1:20" x14ac:dyDescent="0.3">
      <c r="A936" t="s">
        <v>4025</v>
      </c>
      <c r="B936" s="1">
        <v>43029</v>
      </c>
      <c r="C936" s="1">
        <v>43032</v>
      </c>
      <c r="D936" t="s">
        <v>159</v>
      </c>
      <c r="E936" t="s">
        <v>4026</v>
      </c>
      <c r="F936" t="s">
        <v>4027</v>
      </c>
      <c r="G936" t="s">
        <v>37</v>
      </c>
      <c r="H936" t="s">
        <v>25</v>
      </c>
      <c r="I936" t="s">
        <v>3699</v>
      </c>
      <c r="J936" t="s">
        <v>224</v>
      </c>
      <c r="K936" t="s">
        <v>3700</v>
      </c>
      <c r="L936" t="s">
        <v>88</v>
      </c>
      <c r="M936" t="s">
        <v>1323</v>
      </c>
      <c r="N936" t="s">
        <v>43</v>
      </c>
      <c r="O936" t="s">
        <v>99</v>
      </c>
      <c r="P936" t="s">
        <v>1324</v>
      </c>
      <c r="Q936" s="2">
        <v>909.12</v>
      </c>
      <c r="R936">
        <v>8</v>
      </c>
      <c r="S936">
        <v>0</v>
      </c>
      <c r="T936">
        <v>9.0912000000000006</v>
      </c>
    </row>
    <row r="937" spans="1:20" x14ac:dyDescent="0.3">
      <c r="A937" t="s">
        <v>4028</v>
      </c>
      <c r="B937" s="1">
        <v>42507</v>
      </c>
      <c r="C937" s="1">
        <v>42511</v>
      </c>
      <c r="D937" t="s">
        <v>47</v>
      </c>
      <c r="E937" t="s">
        <v>3824</v>
      </c>
      <c r="F937" t="s">
        <v>3825</v>
      </c>
      <c r="G937" t="s">
        <v>37</v>
      </c>
      <c r="H937" t="s">
        <v>25</v>
      </c>
      <c r="I937" t="s">
        <v>3826</v>
      </c>
      <c r="J937" t="s">
        <v>96</v>
      </c>
      <c r="K937" t="s">
        <v>3827</v>
      </c>
      <c r="L937" t="s">
        <v>88</v>
      </c>
      <c r="M937" t="s">
        <v>4029</v>
      </c>
      <c r="N937" t="s">
        <v>43</v>
      </c>
      <c r="O937" t="s">
        <v>79</v>
      </c>
      <c r="P937" t="s">
        <v>4030</v>
      </c>
      <c r="Q937" s="2">
        <v>2.952</v>
      </c>
      <c r="R937">
        <v>2</v>
      </c>
      <c r="S937">
        <v>0</v>
      </c>
      <c r="T937">
        <v>-2.1648000000000001</v>
      </c>
    </row>
    <row r="938" spans="1:20" x14ac:dyDescent="0.3">
      <c r="A938" t="s">
        <v>4031</v>
      </c>
      <c r="B938" s="1">
        <v>42038</v>
      </c>
      <c r="C938" s="1">
        <v>42039</v>
      </c>
      <c r="D938" t="s">
        <v>159</v>
      </c>
      <c r="E938" t="s">
        <v>3194</v>
      </c>
      <c r="F938" t="s">
        <v>3195</v>
      </c>
      <c r="G938" t="s">
        <v>37</v>
      </c>
      <c r="H938" t="s">
        <v>25</v>
      </c>
      <c r="I938" t="s">
        <v>1468</v>
      </c>
      <c r="J938" t="s">
        <v>261</v>
      </c>
      <c r="K938" t="s">
        <v>1469</v>
      </c>
      <c r="L938" t="s">
        <v>41</v>
      </c>
      <c r="M938" t="s">
        <v>4032</v>
      </c>
      <c r="N938" t="s">
        <v>31</v>
      </c>
      <c r="O938" t="s">
        <v>61</v>
      </c>
      <c r="P938" t="s">
        <v>4033</v>
      </c>
      <c r="Q938" s="2">
        <v>136.91999999999999</v>
      </c>
      <c r="R938">
        <v>4</v>
      </c>
      <c r="S938">
        <v>0</v>
      </c>
      <c r="T938">
        <v>41.076000000000001</v>
      </c>
    </row>
    <row r="939" spans="1:20" x14ac:dyDescent="0.3">
      <c r="A939" t="s">
        <v>4034</v>
      </c>
      <c r="B939" s="1">
        <v>43087</v>
      </c>
      <c r="C939" s="1">
        <v>43092</v>
      </c>
      <c r="D939" t="s">
        <v>47</v>
      </c>
      <c r="E939" t="s">
        <v>4035</v>
      </c>
      <c r="F939" t="s">
        <v>4036</v>
      </c>
      <c r="G939" t="s">
        <v>24</v>
      </c>
      <c r="H939" t="s">
        <v>25</v>
      </c>
      <c r="I939" t="s">
        <v>1916</v>
      </c>
      <c r="J939" t="s">
        <v>232</v>
      </c>
      <c r="K939" t="s">
        <v>1917</v>
      </c>
      <c r="L939" t="s">
        <v>131</v>
      </c>
      <c r="M939" t="s">
        <v>4037</v>
      </c>
      <c r="N939" t="s">
        <v>31</v>
      </c>
      <c r="O939" t="s">
        <v>61</v>
      </c>
      <c r="P939" t="s">
        <v>4038</v>
      </c>
      <c r="Q939" s="2">
        <v>18.96</v>
      </c>
      <c r="R939">
        <v>2</v>
      </c>
      <c r="S939">
        <v>0</v>
      </c>
      <c r="T939">
        <v>8.532</v>
      </c>
    </row>
    <row r="940" spans="1:20" x14ac:dyDescent="0.3">
      <c r="A940" t="s">
        <v>4039</v>
      </c>
      <c r="B940" s="1">
        <v>42689</v>
      </c>
      <c r="C940" s="1">
        <v>42696</v>
      </c>
      <c r="D940" t="s">
        <v>47</v>
      </c>
      <c r="E940" t="s">
        <v>299</v>
      </c>
      <c r="F940" t="s">
        <v>300</v>
      </c>
      <c r="G940" t="s">
        <v>37</v>
      </c>
      <c r="H940" t="s">
        <v>25</v>
      </c>
      <c r="I940" t="s">
        <v>301</v>
      </c>
      <c r="J940" t="s">
        <v>302</v>
      </c>
      <c r="K940" t="s">
        <v>303</v>
      </c>
      <c r="L940" t="s">
        <v>29</v>
      </c>
      <c r="M940" t="s">
        <v>1721</v>
      </c>
      <c r="N940" t="s">
        <v>165</v>
      </c>
      <c r="O940" t="s">
        <v>202</v>
      </c>
      <c r="P940" t="s">
        <v>1722</v>
      </c>
      <c r="Q940" s="2">
        <v>99.39</v>
      </c>
      <c r="R940">
        <v>3</v>
      </c>
      <c r="S940">
        <v>0</v>
      </c>
      <c r="T940">
        <v>40.749899999999997</v>
      </c>
    </row>
    <row r="941" spans="1:20" x14ac:dyDescent="0.3">
      <c r="A941" t="s">
        <v>4040</v>
      </c>
      <c r="B941" s="1">
        <v>42919</v>
      </c>
      <c r="C941" s="1">
        <v>42922</v>
      </c>
      <c r="D941" t="s">
        <v>21</v>
      </c>
      <c r="E941" t="s">
        <v>2720</v>
      </c>
      <c r="F941" t="s">
        <v>2721</v>
      </c>
      <c r="G941" t="s">
        <v>37</v>
      </c>
      <c r="H941" t="s">
        <v>25</v>
      </c>
      <c r="I941" t="s">
        <v>2722</v>
      </c>
      <c r="J941" t="s">
        <v>224</v>
      </c>
      <c r="K941" t="s">
        <v>2723</v>
      </c>
      <c r="L941" t="s">
        <v>88</v>
      </c>
      <c r="M941" t="s">
        <v>4041</v>
      </c>
      <c r="N941" t="s">
        <v>43</v>
      </c>
      <c r="O941" t="s">
        <v>70</v>
      </c>
      <c r="P941" t="s">
        <v>4042</v>
      </c>
      <c r="Q941" s="2">
        <v>273.89600000000002</v>
      </c>
      <c r="R941">
        <v>7</v>
      </c>
      <c r="S941">
        <v>0</v>
      </c>
      <c r="T941">
        <v>92.439899999999994</v>
      </c>
    </row>
    <row r="942" spans="1:20" x14ac:dyDescent="0.3">
      <c r="A942" t="s">
        <v>4043</v>
      </c>
      <c r="B942" s="1">
        <v>41654</v>
      </c>
      <c r="C942" s="1">
        <v>41656</v>
      </c>
      <c r="D942" t="s">
        <v>159</v>
      </c>
      <c r="E942" t="s">
        <v>4044</v>
      </c>
      <c r="F942" t="s">
        <v>4045</v>
      </c>
      <c r="G942" t="s">
        <v>24</v>
      </c>
      <c r="H942" t="s">
        <v>25</v>
      </c>
      <c r="I942" t="s">
        <v>2703</v>
      </c>
      <c r="J942" t="s">
        <v>1027</v>
      </c>
      <c r="K942" t="s">
        <v>2704</v>
      </c>
      <c r="L942" t="s">
        <v>29</v>
      </c>
      <c r="M942" t="s">
        <v>853</v>
      </c>
      <c r="N942" t="s">
        <v>165</v>
      </c>
      <c r="O942" t="s">
        <v>202</v>
      </c>
      <c r="P942" t="s">
        <v>854</v>
      </c>
      <c r="Q942" s="2">
        <v>149.94999999999999</v>
      </c>
      <c r="R942">
        <v>5</v>
      </c>
      <c r="S942">
        <v>0</v>
      </c>
      <c r="T942">
        <v>65.977999999999994</v>
      </c>
    </row>
    <row r="943" spans="1:20" x14ac:dyDescent="0.3">
      <c r="A943" t="s">
        <v>4046</v>
      </c>
      <c r="B943" s="1">
        <v>42855</v>
      </c>
      <c r="C943" s="1">
        <v>42860</v>
      </c>
      <c r="D943" t="s">
        <v>47</v>
      </c>
      <c r="E943" t="s">
        <v>2452</v>
      </c>
      <c r="F943" t="s">
        <v>2453</v>
      </c>
      <c r="G943" t="s">
        <v>84</v>
      </c>
      <c r="H943" t="s">
        <v>25</v>
      </c>
      <c r="I943" t="s">
        <v>505</v>
      </c>
      <c r="J943" t="s">
        <v>86</v>
      </c>
      <c r="K943" t="s">
        <v>808</v>
      </c>
      <c r="L943" t="s">
        <v>88</v>
      </c>
      <c r="M943" t="s">
        <v>4047</v>
      </c>
      <c r="N943" t="s">
        <v>43</v>
      </c>
      <c r="O943" t="s">
        <v>44</v>
      </c>
      <c r="P943" t="s">
        <v>4048</v>
      </c>
      <c r="Q943" s="2">
        <v>4.6079999999999997</v>
      </c>
      <c r="R943">
        <v>2</v>
      </c>
      <c r="S943">
        <v>0</v>
      </c>
      <c r="T943">
        <v>1.6704000000000001</v>
      </c>
    </row>
    <row r="944" spans="1:20" x14ac:dyDescent="0.3">
      <c r="A944" t="s">
        <v>4049</v>
      </c>
      <c r="B944" s="1">
        <v>42316</v>
      </c>
      <c r="C944" s="1">
        <v>42322</v>
      </c>
      <c r="D944" t="s">
        <v>47</v>
      </c>
      <c r="E944" t="s">
        <v>3177</v>
      </c>
      <c r="F944" t="s">
        <v>3178</v>
      </c>
      <c r="G944" t="s">
        <v>24</v>
      </c>
      <c r="H944" t="s">
        <v>25</v>
      </c>
      <c r="I944" t="s">
        <v>231</v>
      </c>
      <c r="J944" t="s">
        <v>232</v>
      </c>
      <c r="K944" t="s">
        <v>233</v>
      </c>
      <c r="L944" t="s">
        <v>131</v>
      </c>
      <c r="M944" t="s">
        <v>1193</v>
      </c>
      <c r="N944" t="s">
        <v>43</v>
      </c>
      <c r="O944" t="s">
        <v>115</v>
      </c>
      <c r="P944" t="s">
        <v>1194</v>
      </c>
      <c r="Q944" s="2">
        <v>11.65</v>
      </c>
      <c r="R944">
        <v>5</v>
      </c>
      <c r="S944">
        <v>0</v>
      </c>
      <c r="T944">
        <v>3.3784999999999998</v>
      </c>
    </row>
    <row r="945" spans="1:20" x14ac:dyDescent="0.3">
      <c r="A945" t="s">
        <v>4050</v>
      </c>
      <c r="B945" s="1">
        <v>42307</v>
      </c>
      <c r="C945" s="1">
        <v>42309</v>
      </c>
      <c r="D945" t="s">
        <v>21</v>
      </c>
      <c r="E945" t="s">
        <v>3890</v>
      </c>
      <c r="F945" t="s">
        <v>3891</v>
      </c>
      <c r="G945" t="s">
        <v>84</v>
      </c>
      <c r="H945" t="s">
        <v>25</v>
      </c>
      <c r="I945" t="s">
        <v>3892</v>
      </c>
      <c r="J945" t="s">
        <v>67</v>
      </c>
      <c r="K945" t="s">
        <v>3893</v>
      </c>
      <c r="L945" t="s">
        <v>29</v>
      </c>
      <c r="M945" t="s">
        <v>4051</v>
      </c>
      <c r="N945" t="s">
        <v>165</v>
      </c>
      <c r="O945" t="s">
        <v>166</v>
      </c>
      <c r="P945" t="s">
        <v>4052</v>
      </c>
      <c r="Q945" s="2">
        <v>299.89999999999998</v>
      </c>
      <c r="R945">
        <v>2</v>
      </c>
      <c r="S945">
        <v>0</v>
      </c>
      <c r="T945">
        <v>74.974999999999994</v>
      </c>
    </row>
    <row r="946" spans="1:20" x14ac:dyDescent="0.3">
      <c r="A946" t="s">
        <v>4053</v>
      </c>
      <c r="B946" s="1">
        <v>42964</v>
      </c>
      <c r="C946" s="1">
        <v>42966</v>
      </c>
      <c r="D946" t="s">
        <v>159</v>
      </c>
      <c r="E946" t="s">
        <v>4054</v>
      </c>
      <c r="F946" t="s">
        <v>4055</v>
      </c>
      <c r="G946" t="s">
        <v>37</v>
      </c>
      <c r="H946" t="s">
        <v>25</v>
      </c>
      <c r="I946" t="s">
        <v>4056</v>
      </c>
      <c r="J946" t="s">
        <v>232</v>
      </c>
      <c r="K946" t="s">
        <v>4057</v>
      </c>
      <c r="L946" t="s">
        <v>131</v>
      </c>
      <c r="M946" t="s">
        <v>4058</v>
      </c>
      <c r="N946" t="s">
        <v>43</v>
      </c>
      <c r="O946" t="s">
        <v>79</v>
      </c>
      <c r="P946" t="s">
        <v>4059</v>
      </c>
      <c r="Q946" s="2">
        <v>895.92</v>
      </c>
      <c r="R946">
        <v>5</v>
      </c>
      <c r="S946">
        <v>0</v>
      </c>
      <c r="T946">
        <v>302.37299999999999</v>
      </c>
    </row>
    <row r="947" spans="1:20" x14ac:dyDescent="0.3">
      <c r="A947" t="s">
        <v>4060</v>
      </c>
      <c r="B947" s="1">
        <v>42280</v>
      </c>
      <c r="C947" s="1">
        <v>42286</v>
      </c>
      <c r="D947" t="s">
        <v>47</v>
      </c>
      <c r="E947" t="s">
        <v>649</v>
      </c>
      <c r="F947" t="s">
        <v>650</v>
      </c>
      <c r="G947" t="s">
        <v>37</v>
      </c>
      <c r="H947" t="s">
        <v>25</v>
      </c>
      <c r="I947" t="s">
        <v>651</v>
      </c>
      <c r="J947" t="s">
        <v>39</v>
      </c>
      <c r="K947" t="s">
        <v>652</v>
      </c>
      <c r="L947" t="s">
        <v>41</v>
      </c>
      <c r="M947" t="s">
        <v>4061</v>
      </c>
      <c r="N947" t="s">
        <v>43</v>
      </c>
      <c r="O947" t="s">
        <v>99</v>
      </c>
      <c r="P947" t="s">
        <v>4062</v>
      </c>
      <c r="Q947" s="2">
        <v>15.007999999999999</v>
      </c>
      <c r="R947">
        <v>2</v>
      </c>
      <c r="S947">
        <v>0</v>
      </c>
      <c r="T947">
        <v>1.5007999999999999</v>
      </c>
    </row>
    <row r="948" spans="1:20" x14ac:dyDescent="0.3">
      <c r="A948" t="s">
        <v>4063</v>
      </c>
      <c r="B948" s="1">
        <v>42559</v>
      </c>
      <c r="C948" s="1">
        <v>42561</v>
      </c>
      <c r="D948" t="s">
        <v>21</v>
      </c>
      <c r="E948" t="s">
        <v>4064</v>
      </c>
      <c r="F948" t="s">
        <v>4065</v>
      </c>
      <c r="G948" t="s">
        <v>37</v>
      </c>
      <c r="H948" t="s">
        <v>25</v>
      </c>
      <c r="I948" t="s">
        <v>920</v>
      </c>
      <c r="J948" t="s">
        <v>86</v>
      </c>
      <c r="K948" t="s">
        <v>4066</v>
      </c>
      <c r="L948" t="s">
        <v>88</v>
      </c>
      <c r="M948" t="s">
        <v>4067</v>
      </c>
      <c r="N948" t="s">
        <v>165</v>
      </c>
      <c r="O948" t="s">
        <v>166</v>
      </c>
      <c r="P948" t="s">
        <v>4068</v>
      </c>
      <c r="Q948" s="2">
        <v>863.64</v>
      </c>
      <c r="R948">
        <v>9</v>
      </c>
      <c r="S948">
        <v>0</v>
      </c>
      <c r="T948">
        <v>107.955</v>
      </c>
    </row>
    <row r="949" spans="1:20" x14ac:dyDescent="0.3">
      <c r="A949" t="s">
        <v>4069</v>
      </c>
      <c r="B949" s="1">
        <v>43074</v>
      </c>
      <c r="C949" s="1">
        <v>43076</v>
      </c>
      <c r="D949" t="s">
        <v>21</v>
      </c>
      <c r="E949" t="s">
        <v>1818</v>
      </c>
      <c r="F949" t="s">
        <v>1819</v>
      </c>
      <c r="G949" t="s">
        <v>24</v>
      </c>
      <c r="H949" t="s">
        <v>25</v>
      </c>
      <c r="I949" t="s">
        <v>1820</v>
      </c>
      <c r="J949" t="s">
        <v>269</v>
      </c>
      <c r="K949" t="s">
        <v>1821</v>
      </c>
      <c r="L949" t="s">
        <v>29</v>
      </c>
      <c r="M949" t="s">
        <v>1066</v>
      </c>
      <c r="N949" t="s">
        <v>43</v>
      </c>
      <c r="O949" t="s">
        <v>70</v>
      </c>
      <c r="P949" t="s">
        <v>1067</v>
      </c>
      <c r="Q949" s="2">
        <v>92.94</v>
      </c>
      <c r="R949">
        <v>3</v>
      </c>
      <c r="S949">
        <v>0</v>
      </c>
      <c r="T949">
        <v>41.823</v>
      </c>
    </row>
    <row r="950" spans="1:20" x14ac:dyDescent="0.3">
      <c r="A950" t="s">
        <v>4070</v>
      </c>
      <c r="B950" s="1">
        <v>42803</v>
      </c>
      <c r="C950" s="1">
        <v>42807</v>
      </c>
      <c r="D950" t="s">
        <v>47</v>
      </c>
      <c r="E950" t="s">
        <v>2410</v>
      </c>
      <c r="F950" t="s">
        <v>2411</v>
      </c>
      <c r="G950" t="s">
        <v>37</v>
      </c>
      <c r="H950" t="s">
        <v>25</v>
      </c>
      <c r="I950" t="s">
        <v>112</v>
      </c>
      <c r="J950" t="s">
        <v>39</v>
      </c>
      <c r="K950" t="s">
        <v>849</v>
      </c>
      <c r="L950" t="s">
        <v>41</v>
      </c>
      <c r="M950" t="s">
        <v>4071</v>
      </c>
      <c r="N950" t="s">
        <v>165</v>
      </c>
      <c r="O950" t="s">
        <v>202</v>
      </c>
      <c r="P950" t="s">
        <v>4072</v>
      </c>
      <c r="Q950" s="2">
        <v>199.98</v>
      </c>
      <c r="R950">
        <v>2</v>
      </c>
      <c r="S950">
        <v>0</v>
      </c>
      <c r="T950">
        <v>69.992999999999995</v>
      </c>
    </row>
    <row r="951" spans="1:20" x14ac:dyDescent="0.3">
      <c r="A951" t="s">
        <v>4073</v>
      </c>
      <c r="B951" s="1">
        <v>42530</v>
      </c>
      <c r="C951" s="1">
        <v>42536</v>
      </c>
      <c r="D951" t="s">
        <v>47</v>
      </c>
      <c r="E951" t="s">
        <v>2849</v>
      </c>
      <c r="F951" t="s">
        <v>2850</v>
      </c>
      <c r="G951" t="s">
        <v>24</v>
      </c>
      <c r="H951" t="s">
        <v>25</v>
      </c>
      <c r="I951" t="s">
        <v>75</v>
      </c>
      <c r="J951" t="s">
        <v>76</v>
      </c>
      <c r="K951" t="s">
        <v>538</v>
      </c>
      <c r="L951" t="s">
        <v>41</v>
      </c>
      <c r="M951" t="s">
        <v>4074</v>
      </c>
      <c r="N951" t="s">
        <v>165</v>
      </c>
      <c r="O951" t="s">
        <v>166</v>
      </c>
      <c r="P951" t="s">
        <v>4075</v>
      </c>
      <c r="Q951" s="2">
        <v>177.48</v>
      </c>
      <c r="R951">
        <v>3</v>
      </c>
      <c r="S951">
        <v>0</v>
      </c>
      <c r="T951">
        <v>19.9665</v>
      </c>
    </row>
    <row r="952" spans="1:20" x14ac:dyDescent="0.3">
      <c r="A952" t="s">
        <v>4076</v>
      </c>
      <c r="B952" s="1">
        <v>43067</v>
      </c>
      <c r="C952" s="1">
        <v>43070</v>
      </c>
      <c r="D952" t="s">
        <v>159</v>
      </c>
      <c r="E952" t="s">
        <v>2049</v>
      </c>
      <c r="F952" t="s">
        <v>2050</v>
      </c>
      <c r="G952" t="s">
        <v>24</v>
      </c>
      <c r="H952" t="s">
        <v>25</v>
      </c>
      <c r="I952" t="s">
        <v>331</v>
      </c>
      <c r="J952" t="s">
        <v>199</v>
      </c>
      <c r="K952" t="s">
        <v>332</v>
      </c>
      <c r="L952" t="s">
        <v>88</v>
      </c>
      <c r="M952" t="s">
        <v>1318</v>
      </c>
      <c r="N952" t="s">
        <v>43</v>
      </c>
      <c r="O952" t="s">
        <v>70</v>
      </c>
      <c r="P952" t="s">
        <v>1319</v>
      </c>
      <c r="Q952" s="2">
        <v>88.768000000000001</v>
      </c>
      <c r="R952">
        <v>2</v>
      </c>
      <c r="S952">
        <v>0</v>
      </c>
      <c r="T952">
        <v>31.0688</v>
      </c>
    </row>
    <row r="953" spans="1:20" x14ac:dyDescent="0.3">
      <c r="A953" t="s">
        <v>4077</v>
      </c>
      <c r="B953" s="1">
        <v>42810</v>
      </c>
      <c r="C953" s="1">
        <v>42812</v>
      </c>
      <c r="D953" t="s">
        <v>21</v>
      </c>
      <c r="E953" t="s">
        <v>663</v>
      </c>
      <c r="F953" t="s">
        <v>664</v>
      </c>
      <c r="G953" t="s">
        <v>84</v>
      </c>
      <c r="H953" t="s">
        <v>25</v>
      </c>
      <c r="I953" t="s">
        <v>665</v>
      </c>
      <c r="J953" t="s">
        <v>666</v>
      </c>
      <c r="K953" t="s">
        <v>667</v>
      </c>
      <c r="L953" t="s">
        <v>131</v>
      </c>
      <c r="M953" t="s">
        <v>4078</v>
      </c>
      <c r="N953" t="s">
        <v>43</v>
      </c>
      <c r="O953" t="s">
        <v>70</v>
      </c>
      <c r="P953" t="s">
        <v>4079</v>
      </c>
      <c r="Q953" s="2">
        <v>6.48</v>
      </c>
      <c r="R953">
        <v>1</v>
      </c>
      <c r="S953">
        <v>0</v>
      </c>
      <c r="T953">
        <v>3.1103999999999998</v>
      </c>
    </row>
    <row r="954" spans="1:20" x14ac:dyDescent="0.3">
      <c r="A954" t="s">
        <v>4080</v>
      </c>
      <c r="B954" s="1">
        <v>42701</v>
      </c>
      <c r="C954" s="1">
        <v>42703</v>
      </c>
      <c r="D954" t="s">
        <v>21</v>
      </c>
      <c r="E954" t="s">
        <v>801</v>
      </c>
      <c r="F954" t="s">
        <v>802</v>
      </c>
      <c r="G954" t="s">
        <v>24</v>
      </c>
      <c r="H954" t="s">
        <v>25</v>
      </c>
      <c r="I954" t="s">
        <v>231</v>
      </c>
      <c r="J954" t="s">
        <v>232</v>
      </c>
      <c r="K954" t="s">
        <v>276</v>
      </c>
      <c r="L954" t="s">
        <v>131</v>
      </c>
      <c r="M954" t="s">
        <v>4081</v>
      </c>
      <c r="N954" t="s">
        <v>165</v>
      </c>
      <c r="O954" t="s">
        <v>166</v>
      </c>
      <c r="P954" t="s">
        <v>4082</v>
      </c>
      <c r="Q954" s="2">
        <v>271.99200000000002</v>
      </c>
      <c r="R954">
        <v>1</v>
      </c>
      <c r="S954">
        <v>0</v>
      </c>
      <c r="T954">
        <v>23.799299999999999</v>
      </c>
    </row>
    <row r="955" spans="1:20" x14ac:dyDescent="0.3">
      <c r="A955" t="s">
        <v>4083</v>
      </c>
      <c r="B955" s="1">
        <v>42953</v>
      </c>
      <c r="C955" s="1">
        <v>42957</v>
      </c>
      <c r="D955" t="s">
        <v>21</v>
      </c>
      <c r="E955" t="s">
        <v>1874</v>
      </c>
      <c r="F955" t="s">
        <v>1875</v>
      </c>
      <c r="G955" t="s">
        <v>24</v>
      </c>
      <c r="H955" t="s">
        <v>25</v>
      </c>
      <c r="I955" t="s">
        <v>215</v>
      </c>
      <c r="J955" t="s">
        <v>216</v>
      </c>
      <c r="K955" t="s">
        <v>217</v>
      </c>
      <c r="L955" t="s">
        <v>131</v>
      </c>
      <c r="M955" t="s">
        <v>4084</v>
      </c>
      <c r="N955" t="s">
        <v>31</v>
      </c>
      <c r="O955" t="s">
        <v>32</v>
      </c>
      <c r="P955" t="s">
        <v>4085</v>
      </c>
      <c r="Q955" s="2">
        <v>145.74</v>
      </c>
      <c r="R955">
        <v>3</v>
      </c>
      <c r="S955">
        <v>0</v>
      </c>
      <c r="T955">
        <v>23.3184</v>
      </c>
    </row>
    <row r="956" spans="1:20" x14ac:dyDescent="0.3">
      <c r="A956" t="s">
        <v>4086</v>
      </c>
      <c r="B956" s="1">
        <v>43066</v>
      </c>
      <c r="C956" s="1">
        <v>43072</v>
      </c>
      <c r="D956" t="s">
        <v>47</v>
      </c>
      <c r="E956" t="s">
        <v>2410</v>
      </c>
      <c r="F956" t="s">
        <v>2411</v>
      </c>
      <c r="G956" t="s">
        <v>37</v>
      </c>
      <c r="H956" t="s">
        <v>25</v>
      </c>
      <c r="I956" t="s">
        <v>112</v>
      </c>
      <c r="J956" t="s">
        <v>39</v>
      </c>
      <c r="K956" t="s">
        <v>849</v>
      </c>
      <c r="L956" t="s">
        <v>41</v>
      </c>
      <c r="M956" t="s">
        <v>4087</v>
      </c>
      <c r="N956" t="s">
        <v>43</v>
      </c>
      <c r="O956" t="s">
        <v>70</v>
      </c>
      <c r="P956" t="s">
        <v>4088</v>
      </c>
      <c r="Q956" s="2">
        <v>244.55</v>
      </c>
      <c r="R956">
        <v>5</v>
      </c>
      <c r="S956">
        <v>0</v>
      </c>
      <c r="T956">
        <v>114.9385</v>
      </c>
    </row>
    <row r="957" spans="1:20" x14ac:dyDescent="0.3">
      <c r="A957" t="s">
        <v>4089</v>
      </c>
      <c r="B957" s="1">
        <v>42149</v>
      </c>
      <c r="C957" s="1">
        <v>42151</v>
      </c>
      <c r="D957" t="s">
        <v>21</v>
      </c>
      <c r="E957" t="s">
        <v>3299</v>
      </c>
      <c r="F957" t="s">
        <v>3300</v>
      </c>
      <c r="G957" t="s">
        <v>84</v>
      </c>
      <c r="H957" t="s">
        <v>25</v>
      </c>
      <c r="I957" t="s">
        <v>3301</v>
      </c>
      <c r="J957" t="s">
        <v>232</v>
      </c>
      <c r="K957" t="s">
        <v>3302</v>
      </c>
      <c r="L957" t="s">
        <v>131</v>
      </c>
      <c r="M957" t="s">
        <v>4090</v>
      </c>
      <c r="N957" t="s">
        <v>31</v>
      </c>
      <c r="O957" t="s">
        <v>61</v>
      </c>
      <c r="P957" t="s">
        <v>4091</v>
      </c>
      <c r="Q957" s="2">
        <v>14.73</v>
      </c>
      <c r="R957">
        <v>3</v>
      </c>
      <c r="S957">
        <v>0</v>
      </c>
      <c r="T957">
        <v>4.8609</v>
      </c>
    </row>
    <row r="958" spans="1:20" x14ac:dyDescent="0.3">
      <c r="A958" t="s">
        <v>4092</v>
      </c>
      <c r="B958" s="1">
        <v>42559</v>
      </c>
      <c r="C958" s="1">
        <v>42563</v>
      </c>
      <c r="D958" t="s">
        <v>47</v>
      </c>
      <c r="E958" t="s">
        <v>4093</v>
      </c>
      <c r="F958" t="s">
        <v>4094</v>
      </c>
      <c r="G958" t="s">
        <v>24</v>
      </c>
      <c r="H958" t="s">
        <v>25</v>
      </c>
      <c r="I958" t="s">
        <v>4095</v>
      </c>
      <c r="J958" t="s">
        <v>391</v>
      </c>
      <c r="K958" t="s">
        <v>4096</v>
      </c>
      <c r="L958" t="s">
        <v>41</v>
      </c>
      <c r="M958" t="s">
        <v>4097</v>
      </c>
      <c r="N958" t="s">
        <v>43</v>
      </c>
      <c r="O958" t="s">
        <v>79</v>
      </c>
      <c r="P958" t="s">
        <v>4098</v>
      </c>
      <c r="Q958" s="2">
        <v>19.968</v>
      </c>
      <c r="R958">
        <v>2</v>
      </c>
      <c r="S958">
        <v>0</v>
      </c>
      <c r="T958">
        <v>-13.311999999999999</v>
      </c>
    </row>
    <row r="959" spans="1:20" x14ac:dyDescent="0.3">
      <c r="A959" t="s">
        <v>4099</v>
      </c>
      <c r="B959" s="1">
        <v>42976</v>
      </c>
      <c r="C959" s="1">
        <v>42979</v>
      </c>
      <c r="D959" t="s">
        <v>159</v>
      </c>
      <c r="E959" t="s">
        <v>3038</v>
      </c>
      <c r="F959" t="s">
        <v>3039</v>
      </c>
      <c r="G959" t="s">
        <v>37</v>
      </c>
      <c r="H959" t="s">
        <v>25</v>
      </c>
      <c r="I959" t="s">
        <v>2319</v>
      </c>
      <c r="J959" t="s">
        <v>627</v>
      </c>
      <c r="K959" t="s">
        <v>2320</v>
      </c>
      <c r="L959" t="s">
        <v>131</v>
      </c>
      <c r="M959" t="s">
        <v>727</v>
      </c>
      <c r="N959" t="s">
        <v>43</v>
      </c>
      <c r="O959" t="s">
        <v>44</v>
      </c>
      <c r="P959" t="s">
        <v>728</v>
      </c>
      <c r="Q959" s="2">
        <v>47.36</v>
      </c>
      <c r="R959">
        <v>4</v>
      </c>
      <c r="S959">
        <v>0</v>
      </c>
      <c r="T959">
        <v>17.760000000000002</v>
      </c>
    </row>
    <row r="960" spans="1:20" x14ac:dyDescent="0.3">
      <c r="A960" t="s">
        <v>4100</v>
      </c>
      <c r="B960" s="1">
        <v>42541</v>
      </c>
      <c r="C960" s="1">
        <v>42547</v>
      </c>
      <c r="D960" t="s">
        <v>47</v>
      </c>
      <c r="E960" t="s">
        <v>754</v>
      </c>
      <c r="F960" t="s">
        <v>755</v>
      </c>
      <c r="G960" t="s">
        <v>37</v>
      </c>
      <c r="H960" t="s">
        <v>25</v>
      </c>
      <c r="I960" t="s">
        <v>398</v>
      </c>
      <c r="J960" t="s">
        <v>67</v>
      </c>
      <c r="K960" t="s">
        <v>399</v>
      </c>
      <c r="L960" t="s">
        <v>29</v>
      </c>
      <c r="M960" t="s">
        <v>4101</v>
      </c>
      <c r="N960" t="s">
        <v>165</v>
      </c>
      <c r="O960" t="s">
        <v>202</v>
      </c>
      <c r="P960" t="s">
        <v>4102</v>
      </c>
      <c r="Q960" s="2">
        <v>95.968000000000004</v>
      </c>
      <c r="R960">
        <v>4</v>
      </c>
      <c r="S960">
        <v>0</v>
      </c>
      <c r="T960">
        <v>26.391200000000001</v>
      </c>
    </row>
    <row r="961" spans="1:20" x14ac:dyDescent="0.3">
      <c r="A961" t="s">
        <v>4103</v>
      </c>
      <c r="B961" s="1">
        <v>42980</v>
      </c>
      <c r="C961" s="1">
        <v>42984</v>
      </c>
      <c r="D961" t="s">
        <v>47</v>
      </c>
      <c r="E961" t="s">
        <v>4104</v>
      </c>
      <c r="F961" t="s">
        <v>4105</v>
      </c>
      <c r="G961" t="s">
        <v>37</v>
      </c>
      <c r="H961" t="s">
        <v>25</v>
      </c>
      <c r="I961" t="s">
        <v>231</v>
      </c>
      <c r="J961" t="s">
        <v>232</v>
      </c>
      <c r="K961" t="s">
        <v>276</v>
      </c>
      <c r="L961" t="s">
        <v>131</v>
      </c>
      <c r="M961" t="s">
        <v>2345</v>
      </c>
      <c r="N961" t="s">
        <v>43</v>
      </c>
      <c r="O961" t="s">
        <v>115</v>
      </c>
      <c r="P961" t="s">
        <v>2346</v>
      </c>
      <c r="Q961" s="2">
        <v>23.1</v>
      </c>
      <c r="R961">
        <v>2</v>
      </c>
      <c r="S961">
        <v>0</v>
      </c>
      <c r="T961">
        <v>6.468</v>
      </c>
    </row>
    <row r="962" spans="1:20" x14ac:dyDescent="0.3">
      <c r="A962" t="s">
        <v>4106</v>
      </c>
      <c r="B962" s="1">
        <v>42988</v>
      </c>
      <c r="C962" s="1">
        <v>42993</v>
      </c>
      <c r="D962" t="s">
        <v>21</v>
      </c>
      <c r="E962" t="s">
        <v>2437</v>
      </c>
      <c r="F962" t="s">
        <v>2438</v>
      </c>
      <c r="G962" t="s">
        <v>24</v>
      </c>
      <c r="H962" t="s">
        <v>25</v>
      </c>
      <c r="I962" t="s">
        <v>446</v>
      </c>
      <c r="J962" t="s">
        <v>67</v>
      </c>
      <c r="K962" t="s">
        <v>1528</v>
      </c>
      <c r="L962" t="s">
        <v>29</v>
      </c>
      <c r="M962" t="s">
        <v>2627</v>
      </c>
      <c r="N962" t="s">
        <v>43</v>
      </c>
      <c r="O962" t="s">
        <v>79</v>
      </c>
      <c r="P962" t="s">
        <v>2628</v>
      </c>
      <c r="Q962" s="2">
        <v>16.2</v>
      </c>
      <c r="R962">
        <v>3</v>
      </c>
      <c r="S962">
        <v>0</v>
      </c>
      <c r="T962">
        <v>7.7759999999999998</v>
      </c>
    </row>
    <row r="963" spans="1:20" x14ac:dyDescent="0.3">
      <c r="A963" t="s">
        <v>4107</v>
      </c>
      <c r="B963" s="1">
        <v>43090</v>
      </c>
      <c r="C963" s="1">
        <v>43097</v>
      </c>
      <c r="D963" t="s">
        <v>47</v>
      </c>
      <c r="E963" t="s">
        <v>1422</v>
      </c>
      <c r="F963" t="s">
        <v>1423</v>
      </c>
      <c r="G963" t="s">
        <v>24</v>
      </c>
      <c r="H963" t="s">
        <v>25</v>
      </c>
      <c r="I963" t="s">
        <v>154</v>
      </c>
      <c r="J963" t="s">
        <v>86</v>
      </c>
      <c r="K963" t="s">
        <v>171</v>
      </c>
      <c r="L963" t="s">
        <v>88</v>
      </c>
      <c r="M963" t="s">
        <v>4108</v>
      </c>
      <c r="N963" t="s">
        <v>165</v>
      </c>
      <c r="O963" t="s">
        <v>166</v>
      </c>
      <c r="P963" t="s">
        <v>4109</v>
      </c>
      <c r="Q963" s="2">
        <v>281.97000000000003</v>
      </c>
      <c r="R963">
        <v>3</v>
      </c>
      <c r="S963">
        <v>0</v>
      </c>
      <c r="T963">
        <v>78.951599999999999</v>
      </c>
    </row>
    <row r="964" spans="1:20" x14ac:dyDescent="0.3">
      <c r="A964" t="s">
        <v>4110</v>
      </c>
      <c r="B964" s="1">
        <v>43001</v>
      </c>
      <c r="C964" s="1">
        <v>43007</v>
      </c>
      <c r="D964" t="s">
        <v>47</v>
      </c>
      <c r="E964" t="s">
        <v>1510</v>
      </c>
      <c r="F964" t="s">
        <v>1511</v>
      </c>
      <c r="G964" t="s">
        <v>24</v>
      </c>
      <c r="H964" t="s">
        <v>25</v>
      </c>
      <c r="I964" t="s">
        <v>112</v>
      </c>
      <c r="J964" t="s">
        <v>39</v>
      </c>
      <c r="K964" t="s">
        <v>849</v>
      </c>
      <c r="L964" t="s">
        <v>41</v>
      </c>
      <c r="M964" t="s">
        <v>4111</v>
      </c>
      <c r="N964" t="s">
        <v>165</v>
      </c>
      <c r="O964" t="s">
        <v>202</v>
      </c>
      <c r="P964" t="s">
        <v>4112</v>
      </c>
      <c r="Q964" s="2">
        <v>291.95999999999998</v>
      </c>
      <c r="R964">
        <v>4</v>
      </c>
      <c r="S964">
        <v>0</v>
      </c>
      <c r="T964">
        <v>102.18600000000001</v>
      </c>
    </row>
    <row r="965" spans="1:20" x14ac:dyDescent="0.3">
      <c r="A965" t="s">
        <v>4113</v>
      </c>
      <c r="B965" s="1">
        <v>42861</v>
      </c>
      <c r="C965" s="1">
        <v>42866</v>
      </c>
      <c r="D965" t="s">
        <v>47</v>
      </c>
      <c r="E965" t="s">
        <v>3799</v>
      </c>
      <c r="F965" t="s">
        <v>3800</v>
      </c>
      <c r="G965" t="s">
        <v>84</v>
      </c>
      <c r="H965" t="s">
        <v>25</v>
      </c>
      <c r="I965" t="s">
        <v>3672</v>
      </c>
      <c r="J965" t="s">
        <v>269</v>
      </c>
      <c r="K965" t="s">
        <v>3673</v>
      </c>
      <c r="L965" t="s">
        <v>29</v>
      </c>
      <c r="M965" t="s">
        <v>4114</v>
      </c>
      <c r="N965" t="s">
        <v>43</v>
      </c>
      <c r="O965" t="s">
        <v>115</v>
      </c>
      <c r="P965" t="s">
        <v>4115</v>
      </c>
      <c r="Q965" s="2">
        <v>6.4080000000000004</v>
      </c>
      <c r="R965">
        <v>3</v>
      </c>
      <c r="S965">
        <v>0</v>
      </c>
      <c r="T965">
        <v>0.64080000000000004</v>
      </c>
    </row>
    <row r="966" spans="1:20" x14ac:dyDescent="0.3">
      <c r="A966" t="s">
        <v>4116</v>
      </c>
      <c r="B966" s="1">
        <v>41987</v>
      </c>
      <c r="C966" s="1">
        <v>41992</v>
      </c>
      <c r="D966" t="s">
        <v>47</v>
      </c>
      <c r="E966" t="s">
        <v>4117</v>
      </c>
      <c r="F966" t="s">
        <v>4118</v>
      </c>
      <c r="G966" t="s">
        <v>24</v>
      </c>
      <c r="H966" t="s">
        <v>25</v>
      </c>
      <c r="I966" t="s">
        <v>253</v>
      </c>
      <c r="J966" t="s">
        <v>179</v>
      </c>
      <c r="K966" t="s">
        <v>254</v>
      </c>
      <c r="L966" t="s">
        <v>88</v>
      </c>
      <c r="M966" t="s">
        <v>4119</v>
      </c>
      <c r="N966" t="s">
        <v>43</v>
      </c>
      <c r="O966" t="s">
        <v>79</v>
      </c>
      <c r="P966" t="s">
        <v>4120</v>
      </c>
      <c r="Q966" s="2">
        <v>5.1040000000000001</v>
      </c>
      <c r="R966">
        <v>4</v>
      </c>
      <c r="S966">
        <v>0</v>
      </c>
      <c r="T966">
        <v>-8.6768000000000001</v>
      </c>
    </row>
    <row r="967" spans="1:20" x14ac:dyDescent="0.3">
      <c r="A967" t="s">
        <v>4121</v>
      </c>
      <c r="B967" s="1">
        <v>41930</v>
      </c>
      <c r="C967" s="1">
        <v>41932</v>
      </c>
      <c r="D967" t="s">
        <v>21</v>
      </c>
      <c r="E967" t="s">
        <v>903</v>
      </c>
      <c r="F967" t="s">
        <v>904</v>
      </c>
      <c r="G967" t="s">
        <v>37</v>
      </c>
      <c r="H967" t="s">
        <v>25</v>
      </c>
      <c r="I967" t="s">
        <v>231</v>
      </c>
      <c r="J967" t="s">
        <v>232</v>
      </c>
      <c r="K967" t="s">
        <v>233</v>
      </c>
      <c r="L967" t="s">
        <v>131</v>
      </c>
      <c r="M967" t="s">
        <v>1761</v>
      </c>
      <c r="N967" t="s">
        <v>43</v>
      </c>
      <c r="O967" t="s">
        <v>99</v>
      </c>
      <c r="P967" t="s">
        <v>1762</v>
      </c>
      <c r="Q967" s="2">
        <v>275.97000000000003</v>
      </c>
      <c r="R967">
        <v>3</v>
      </c>
      <c r="S967">
        <v>0</v>
      </c>
      <c r="T967">
        <v>11.0388</v>
      </c>
    </row>
    <row r="968" spans="1:20" x14ac:dyDescent="0.3">
      <c r="A968" t="s">
        <v>4122</v>
      </c>
      <c r="B968" s="1">
        <v>42132</v>
      </c>
      <c r="C968" s="1">
        <v>42136</v>
      </c>
      <c r="D968" t="s">
        <v>47</v>
      </c>
      <c r="E968" t="s">
        <v>1466</v>
      </c>
      <c r="F968" t="s">
        <v>1467</v>
      </c>
      <c r="G968" t="s">
        <v>24</v>
      </c>
      <c r="H968" t="s">
        <v>25</v>
      </c>
      <c r="I968" t="s">
        <v>1468</v>
      </c>
      <c r="J968" t="s">
        <v>261</v>
      </c>
      <c r="K968" t="s">
        <v>1469</v>
      </c>
      <c r="L968" t="s">
        <v>41</v>
      </c>
      <c r="M968" t="s">
        <v>4123</v>
      </c>
      <c r="N968" t="s">
        <v>43</v>
      </c>
      <c r="O968" t="s">
        <v>115</v>
      </c>
      <c r="P968" t="s">
        <v>4124</v>
      </c>
      <c r="Q968" s="2">
        <v>5.2480000000000002</v>
      </c>
      <c r="R968">
        <v>2</v>
      </c>
      <c r="S968">
        <v>0</v>
      </c>
      <c r="T968">
        <v>0.59040000000000004</v>
      </c>
    </row>
    <row r="969" spans="1:20" x14ac:dyDescent="0.3">
      <c r="A969" t="s">
        <v>4125</v>
      </c>
      <c r="B969" s="1">
        <v>42474</v>
      </c>
      <c r="C969" s="1">
        <v>42474</v>
      </c>
      <c r="D969" t="s">
        <v>1040</v>
      </c>
      <c r="E969" t="s">
        <v>3107</v>
      </c>
      <c r="F969" t="s">
        <v>3108</v>
      </c>
      <c r="G969" t="s">
        <v>24</v>
      </c>
      <c r="H969" t="s">
        <v>25</v>
      </c>
      <c r="I969" t="s">
        <v>38</v>
      </c>
      <c r="J969" t="s">
        <v>39</v>
      </c>
      <c r="K969" t="s">
        <v>143</v>
      </c>
      <c r="L969" t="s">
        <v>41</v>
      </c>
      <c r="M969" t="s">
        <v>2463</v>
      </c>
      <c r="N969" t="s">
        <v>31</v>
      </c>
      <c r="O969" t="s">
        <v>133</v>
      </c>
      <c r="P969" t="s">
        <v>2464</v>
      </c>
      <c r="Q969" s="2">
        <v>933.53599999999994</v>
      </c>
      <c r="R969">
        <v>4</v>
      </c>
      <c r="S969">
        <v>0</v>
      </c>
      <c r="T969">
        <v>105.0228</v>
      </c>
    </row>
    <row r="970" spans="1:20" x14ac:dyDescent="0.3">
      <c r="A970" t="s">
        <v>4126</v>
      </c>
      <c r="B970" s="1">
        <v>42352</v>
      </c>
      <c r="C970" s="1">
        <v>42354</v>
      </c>
      <c r="D970" t="s">
        <v>21</v>
      </c>
      <c r="E970" t="s">
        <v>1062</v>
      </c>
      <c r="F970" t="s">
        <v>1063</v>
      </c>
      <c r="G970" t="s">
        <v>37</v>
      </c>
      <c r="H970" t="s">
        <v>25</v>
      </c>
      <c r="I970" t="s">
        <v>1064</v>
      </c>
      <c r="J970" t="s">
        <v>179</v>
      </c>
      <c r="K970" t="s">
        <v>1065</v>
      </c>
      <c r="L970" t="s">
        <v>88</v>
      </c>
      <c r="M970" t="s">
        <v>4127</v>
      </c>
      <c r="N970" t="s">
        <v>43</v>
      </c>
      <c r="O970" t="s">
        <v>79</v>
      </c>
      <c r="P970" t="s">
        <v>4128</v>
      </c>
      <c r="Q970" s="2">
        <v>3.76</v>
      </c>
      <c r="R970">
        <v>2</v>
      </c>
      <c r="S970">
        <v>0</v>
      </c>
      <c r="T970">
        <v>1.8048</v>
      </c>
    </row>
    <row r="971" spans="1:20" x14ac:dyDescent="0.3">
      <c r="A971" t="s">
        <v>4129</v>
      </c>
      <c r="B971" s="1">
        <v>41976</v>
      </c>
      <c r="C971" s="1">
        <v>41982</v>
      </c>
      <c r="D971" t="s">
        <v>47</v>
      </c>
      <c r="E971" t="s">
        <v>1104</v>
      </c>
      <c r="F971" t="s">
        <v>1105</v>
      </c>
      <c r="G971" t="s">
        <v>24</v>
      </c>
      <c r="H971" t="s">
        <v>25</v>
      </c>
      <c r="I971" t="s">
        <v>842</v>
      </c>
      <c r="J971" t="s">
        <v>427</v>
      </c>
      <c r="K971" t="s">
        <v>843</v>
      </c>
      <c r="L971" t="s">
        <v>131</v>
      </c>
      <c r="M971" t="s">
        <v>4130</v>
      </c>
      <c r="N971" t="s">
        <v>165</v>
      </c>
      <c r="O971" t="s">
        <v>166</v>
      </c>
      <c r="P971" t="s">
        <v>4131</v>
      </c>
      <c r="Q971" s="2">
        <v>479.96</v>
      </c>
      <c r="R971">
        <v>4</v>
      </c>
      <c r="S971">
        <v>0</v>
      </c>
      <c r="T971">
        <v>134.3888</v>
      </c>
    </row>
    <row r="972" spans="1:20" x14ac:dyDescent="0.3">
      <c r="A972" t="s">
        <v>4132</v>
      </c>
      <c r="B972" s="1">
        <v>41968</v>
      </c>
      <c r="C972" s="1">
        <v>41970</v>
      </c>
      <c r="D972" t="s">
        <v>21</v>
      </c>
      <c r="E972" t="s">
        <v>3009</v>
      </c>
      <c r="F972" t="s">
        <v>3010</v>
      </c>
      <c r="G972" t="s">
        <v>37</v>
      </c>
      <c r="H972" t="s">
        <v>25</v>
      </c>
      <c r="I972" t="s">
        <v>3011</v>
      </c>
      <c r="J972" t="s">
        <v>51</v>
      </c>
      <c r="K972" t="s">
        <v>3012</v>
      </c>
      <c r="L972" t="s">
        <v>29</v>
      </c>
      <c r="M972" t="s">
        <v>3715</v>
      </c>
      <c r="N972" t="s">
        <v>43</v>
      </c>
      <c r="O972" t="s">
        <v>90</v>
      </c>
      <c r="P972" t="s">
        <v>3716</v>
      </c>
      <c r="Q972" s="2">
        <v>320.88</v>
      </c>
      <c r="R972">
        <v>6</v>
      </c>
      <c r="S972">
        <v>0</v>
      </c>
      <c r="T972">
        <v>93.055199999999999</v>
      </c>
    </row>
    <row r="973" spans="1:20" x14ac:dyDescent="0.3">
      <c r="A973" t="s">
        <v>4133</v>
      </c>
      <c r="B973" s="1">
        <v>42576</v>
      </c>
      <c r="C973" s="1">
        <v>42578</v>
      </c>
      <c r="D973" t="s">
        <v>159</v>
      </c>
      <c r="E973" t="s">
        <v>4134</v>
      </c>
      <c r="F973" t="s">
        <v>4135</v>
      </c>
      <c r="G973" t="s">
        <v>24</v>
      </c>
      <c r="H973" t="s">
        <v>25</v>
      </c>
      <c r="I973" t="s">
        <v>426</v>
      </c>
      <c r="J973" t="s">
        <v>427</v>
      </c>
      <c r="K973" t="s">
        <v>428</v>
      </c>
      <c r="L973" t="s">
        <v>131</v>
      </c>
      <c r="M973" t="s">
        <v>4136</v>
      </c>
      <c r="N973" t="s">
        <v>165</v>
      </c>
      <c r="O973" t="s">
        <v>1419</v>
      </c>
      <c r="P973" t="s">
        <v>4137</v>
      </c>
      <c r="Q973" s="2">
        <v>1439.9760000000001</v>
      </c>
      <c r="R973">
        <v>4</v>
      </c>
      <c r="S973">
        <v>0</v>
      </c>
      <c r="T973">
        <v>191.99680000000001</v>
      </c>
    </row>
    <row r="974" spans="1:20" x14ac:dyDescent="0.3">
      <c r="A974" t="s">
        <v>4138</v>
      </c>
      <c r="B974" s="1">
        <v>42317</v>
      </c>
      <c r="C974" s="1">
        <v>42321</v>
      </c>
      <c r="D974" t="s">
        <v>47</v>
      </c>
      <c r="E974" t="s">
        <v>4003</v>
      </c>
      <c r="F974" t="s">
        <v>4004</v>
      </c>
      <c r="G974" t="s">
        <v>24</v>
      </c>
      <c r="H974" t="s">
        <v>25</v>
      </c>
      <c r="I974" t="s">
        <v>4005</v>
      </c>
      <c r="J974" t="s">
        <v>269</v>
      </c>
      <c r="K974" t="s">
        <v>4006</v>
      </c>
      <c r="L974" t="s">
        <v>29</v>
      </c>
      <c r="M974" t="s">
        <v>4139</v>
      </c>
      <c r="N974" t="s">
        <v>43</v>
      </c>
      <c r="O974" t="s">
        <v>79</v>
      </c>
      <c r="P974" t="s">
        <v>4140</v>
      </c>
      <c r="Q974" s="2">
        <v>17.22</v>
      </c>
      <c r="R974">
        <v>3</v>
      </c>
      <c r="S974">
        <v>0</v>
      </c>
      <c r="T974">
        <v>7.9211999999999998</v>
      </c>
    </row>
    <row r="975" spans="1:20" x14ac:dyDescent="0.3">
      <c r="A975" t="s">
        <v>4141</v>
      </c>
      <c r="B975" s="1">
        <v>42790</v>
      </c>
      <c r="C975" s="1">
        <v>42794</v>
      </c>
      <c r="D975" t="s">
        <v>47</v>
      </c>
      <c r="E975" t="s">
        <v>4134</v>
      </c>
      <c r="F975" t="s">
        <v>4135</v>
      </c>
      <c r="G975" t="s">
        <v>24</v>
      </c>
      <c r="H975" t="s">
        <v>25</v>
      </c>
      <c r="I975" t="s">
        <v>426</v>
      </c>
      <c r="J975" t="s">
        <v>427</v>
      </c>
      <c r="K975" t="s">
        <v>428</v>
      </c>
      <c r="L975" t="s">
        <v>131</v>
      </c>
      <c r="M975" t="s">
        <v>2955</v>
      </c>
      <c r="N975" t="s">
        <v>43</v>
      </c>
      <c r="O975" t="s">
        <v>79</v>
      </c>
      <c r="P975" t="s">
        <v>2956</v>
      </c>
      <c r="Q975" s="2">
        <v>4.9560000000000004</v>
      </c>
      <c r="R975">
        <v>4</v>
      </c>
      <c r="S975">
        <v>0</v>
      </c>
      <c r="T975">
        <v>-3.7995999999999999</v>
      </c>
    </row>
    <row r="976" spans="1:20" x14ac:dyDescent="0.3">
      <c r="A976" t="s">
        <v>4142</v>
      </c>
      <c r="B976" s="1">
        <v>42911</v>
      </c>
      <c r="C976" s="1">
        <v>42918</v>
      </c>
      <c r="D976" t="s">
        <v>47</v>
      </c>
      <c r="E976" t="s">
        <v>3799</v>
      </c>
      <c r="F976" t="s">
        <v>3800</v>
      </c>
      <c r="G976" t="s">
        <v>84</v>
      </c>
      <c r="H976" t="s">
        <v>25</v>
      </c>
      <c r="I976" t="s">
        <v>3672</v>
      </c>
      <c r="J976" t="s">
        <v>269</v>
      </c>
      <c r="K976" t="s">
        <v>3673</v>
      </c>
      <c r="L976" t="s">
        <v>29</v>
      </c>
      <c r="M976" t="s">
        <v>1348</v>
      </c>
      <c r="N976" t="s">
        <v>43</v>
      </c>
      <c r="O976" t="s">
        <v>44</v>
      </c>
      <c r="P976" t="s">
        <v>1349</v>
      </c>
      <c r="Q976" s="2">
        <v>71.040000000000006</v>
      </c>
      <c r="R976">
        <v>6</v>
      </c>
      <c r="S976">
        <v>0</v>
      </c>
      <c r="T976">
        <v>26.64</v>
      </c>
    </row>
    <row r="977" spans="1:20" x14ac:dyDescent="0.3">
      <c r="A977" t="s">
        <v>4143</v>
      </c>
      <c r="B977" s="1">
        <v>43071</v>
      </c>
      <c r="C977" s="1">
        <v>43073</v>
      </c>
      <c r="D977" t="s">
        <v>21</v>
      </c>
      <c r="E977" t="s">
        <v>4144</v>
      </c>
      <c r="F977" t="s">
        <v>4145</v>
      </c>
      <c r="G977" t="s">
        <v>24</v>
      </c>
      <c r="H977" t="s">
        <v>25</v>
      </c>
      <c r="I977" t="s">
        <v>154</v>
      </c>
      <c r="J977" t="s">
        <v>86</v>
      </c>
      <c r="K977" t="s">
        <v>598</v>
      </c>
      <c r="L977" t="s">
        <v>88</v>
      </c>
      <c r="M977" t="s">
        <v>4146</v>
      </c>
      <c r="N977" t="s">
        <v>43</v>
      </c>
      <c r="O977" t="s">
        <v>90</v>
      </c>
      <c r="P977" t="s">
        <v>4147</v>
      </c>
      <c r="Q977" s="2">
        <v>294.62</v>
      </c>
      <c r="R977">
        <v>5</v>
      </c>
      <c r="S977">
        <v>0</v>
      </c>
      <c r="T977">
        <v>-766.01199999999994</v>
      </c>
    </row>
    <row r="978" spans="1:20" x14ac:dyDescent="0.3">
      <c r="A978" t="s">
        <v>4148</v>
      </c>
      <c r="B978" s="1">
        <v>41676</v>
      </c>
      <c r="C978" s="1">
        <v>41679</v>
      </c>
      <c r="D978" t="s">
        <v>159</v>
      </c>
      <c r="E978" t="s">
        <v>3897</v>
      </c>
      <c r="F978" t="s">
        <v>3898</v>
      </c>
      <c r="G978" t="s">
        <v>37</v>
      </c>
      <c r="H978" t="s">
        <v>25</v>
      </c>
      <c r="I978" t="s">
        <v>3899</v>
      </c>
      <c r="J978" t="s">
        <v>1027</v>
      </c>
      <c r="K978" t="s">
        <v>3900</v>
      </c>
      <c r="L978" t="s">
        <v>29</v>
      </c>
      <c r="M978" t="s">
        <v>3577</v>
      </c>
      <c r="N978" t="s">
        <v>43</v>
      </c>
      <c r="O978" t="s">
        <v>44</v>
      </c>
      <c r="P978" t="s">
        <v>3578</v>
      </c>
      <c r="Q978" s="2">
        <v>15</v>
      </c>
      <c r="R978">
        <v>4</v>
      </c>
      <c r="S978">
        <v>0</v>
      </c>
      <c r="T978">
        <v>7.2</v>
      </c>
    </row>
    <row r="979" spans="1:20" x14ac:dyDescent="0.3">
      <c r="A979" t="s">
        <v>4149</v>
      </c>
      <c r="B979" s="1">
        <v>42836</v>
      </c>
      <c r="C979" s="1">
        <v>42843</v>
      </c>
      <c r="D979" t="s">
        <v>47</v>
      </c>
      <c r="E979" t="s">
        <v>4150</v>
      </c>
      <c r="F979" t="s">
        <v>4151</v>
      </c>
      <c r="G979" t="s">
        <v>24</v>
      </c>
      <c r="H979" t="s">
        <v>25</v>
      </c>
      <c r="I979" t="s">
        <v>505</v>
      </c>
      <c r="J979" t="s">
        <v>39</v>
      </c>
      <c r="K979" t="s">
        <v>506</v>
      </c>
      <c r="L979" t="s">
        <v>41</v>
      </c>
      <c r="M979" t="s">
        <v>4152</v>
      </c>
      <c r="N979" t="s">
        <v>165</v>
      </c>
      <c r="O979" t="s">
        <v>202</v>
      </c>
      <c r="P979" t="s">
        <v>4153</v>
      </c>
      <c r="Q979" s="2">
        <v>199.95</v>
      </c>
      <c r="R979">
        <v>5</v>
      </c>
      <c r="S979">
        <v>0</v>
      </c>
      <c r="T979">
        <v>21.994499999999999</v>
      </c>
    </row>
    <row r="980" spans="1:20" x14ac:dyDescent="0.3">
      <c r="A980" t="s">
        <v>4154</v>
      </c>
      <c r="B980" s="1">
        <v>43094</v>
      </c>
      <c r="C980" s="1">
        <v>43097</v>
      </c>
      <c r="D980" t="s">
        <v>21</v>
      </c>
      <c r="E980" t="s">
        <v>3784</v>
      </c>
      <c r="F980" t="s">
        <v>3785</v>
      </c>
      <c r="G980" t="s">
        <v>24</v>
      </c>
      <c r="H980" t="s">
        <v>25</v>
      </c>
      <c r="I980" t="s">
        <v>2655</v>
      </c>
      <c r="J980" t="s">
        <v>39</v>
      </c>
      <c r="K980" t="s">
        <v>2656</v>
      </c>
      <c r="L980" t="s">
        <v>41</v>
      </c>
      <c r="M980" t="s">
        <v>2917</v>
      </c>
      <c r="N980" t="s">
        <v>43</v>
      </c>
      <c r="O980" t="s">
        <v>99</v>
      </c>
      <c r="P980" t="s">
        <v>2918</v>
      </c>
      <c r="Q980" s="2">
        <v>95.94</v>
      </c>
      <c r="R980">
        <v>3</v>
      </c>
      <c r="S980">
        <v>0</v>
      </c>
      <c r="T980">
        <v>9.5939999999999994</v>
      </c>
    </row>
    <row r="981" spans="1:20" x14ac:dyDescent="0.3">
      <c r="A981" t="s">
        <v>4155</v>
      </c>
      <c r="B981" s="1">
        <v>42836</v>
      </c>
      <c r="C981" s="1">
        <v>42843</v>
      </c>
      <c r="D981" t="s">
        <v>47</v>
      </c>
      <c r="E981" t="s">
        <v>2317</v>
      </c>
      <c r="F981" t="s">
        <v>2318</v>
      </c>
      <c r="G981" t="s">
        <v>84</v>
      </c>
      <c r="H981" t="s">
        <v>25</v>
      </c>
      <c r="I981" t="s">
        <v>2319</v>
      </c>
      <c r="J981" t="s">
        <v>627</v>
      </c>
      <c r="K981" t="s">
        <v>2320</v>
      </c>
      <c r="L981" t="s">
        <v>131</v>
      </c>
      <c r="M981" t="s">
        <v>358</v>
      </c>
      <c r="N981" t="s">
        <v>43</v>
      </c>
      <c r="O981" t="s">
        <v>79</v>
      </c>
      <c r="P981" t="s">
        <v>359</v>
      </c>
      <c r="Q981" s="2">
        <v>11.364000000000001</v>
      </c>
      <c r="R981">
        <v>3</v>
      </c>
      <c r="S981">
        <v>0</v>
      </c>
      <c r="T981">
        <v>-17.045999999999999</v>
      </c>
    </row>
    <row r="982" spans="1:20" x14ac:dyDescent="0.3">
      <c r="A982" t="s">
        <v>4156</v>
      </c>
      <c r="B982" s="1">
        <v>42004</v>
      </c>
      <c r="C982" s="1">
        <v>42008</v>
      </c>
      <c r="D982" t="s">
        <v>47</v>
      </c>
      <c r="E982" t="s">
        <v>2326</v>
      </c>
      <c r="F982" t="s">
        <v>2327</v>
      </c>
      <c r="G982" t="s">
        <v>37</v>
      </c>
      <c r="H982" t="s">
        <v>25</v>
      </c>
      <c r="I982" t="s">
        <v>693</v>
      </c>
      <c r="J982" t="s">
        <v>86</v>
      </c>
      <c r="K982" t="s">
        <v>694</v>
      </c>
      <c r="L982" t="s">
        <v>88</v>
      </c>
      <c r="M982" t="s">
        <v>2449</v>
      </c>
      <c r="N982" t="s">
        <v>43</v>
      </c>
      <c r="O982" t="s">
        <v>115</v>
      </c>
      <c r="P982" t="s">
        <v>2450</v>
      </c>
      <c r="Q982" s="2">
        <v>29.68</v>
      </c>
      <c r="R982">
        <v>7</v>
      </c>
      <c r="S982">
        <v>0</v>
      </c>
      <c r="T982">
        <v>11.575200000000001</v>
      </c>
    </row>
    <row r="983" spans="1:20" x14ac:dyDescent="0.3">
      <c r="A983" t="s">
        <v>4157</v>
      </c>
      <c r="B983" s="1">
        <v>42950</v>
      </c>
      <c r="C983" s="1">
        <v>42951</v>
      </c>
      <c r="D983" t="s">
        <v>159</v>
      </c>
      <c r="E983" t="s">
        <v>3486</v>
      </c>
      <c r="F983" t="s">
        <v>3487</v>
      </c>
      <c r="G983" t="s">
        <v>24</v>
      </c>
      <c r="H983" t="s">
        <v>25</v>
      </c>
      <c r="I983" t="s">
        <v>128</v>
      </c>
      <c r="J983" t="s">
        <v>129</v>
      </c>
      <c r="K983" t="s">
        <v>562</v>
      </c>
      <c r="L983" t="s">
        <v>131</v>
      </c>
      <c r="M983" t="s">
        <v>4158</v>
      </c>
      <c r="N983" t="s">
        <v>31</v>
      </c>
      <c r="O983" t="s">
        <v>32</v>
      </c>
      <c r="P983" t="s">
        <v>4159</v>
      </c>
      <c r="Q983" s="2">
        <v>183.37200000000001</v>
      </c>
      <c r="R983">
        <v>2</v>
      </c>
      <c r="S983">
        <v>0</v>
      </c>
      <c r="T983">
        <v>-36.674399999999999</v>
      </c>
    </row>
    <row r="984" spans="1:20" x14ac:dyDescent="0.3">
      <c r="A984" t="s">
        <v>4160</v>
      </c>
      <c r="B984" s="1">
        <v>41958</v>
      </c>
      <c r="C984" s="1">
        <v>41964</v>
      </c>
      <c r="D984" t="s">
        <v>47</v>
      </c>
      <c r="E984" t="s">
        <v>3067</v>
      </c>
      <c r="F984" t="s">
        <v>3068</v>
      </c>
      <c r="G984" t="s">
        <v>24</v>
      </c>
      <c r="H984" t="s">
        <v>25</v>
      </c>
      <c r="I984" t="s">
        <v>38</v>
      </c>
      <c r="J984" t="s">
        <v>39</v>
      </c>
      <c r="K984" t="s">
        <v>1554</v>
      </c>
      <c r="L984" t="s">
        <v>41</v>
      </c>
      <c r="M984" t="s">
        <v>3463</v>
      </c>
      <c r="N984" t="s">
        <v>43</v>
      </c>
      <c r="O984" t="s">
        <v>115</v>
      </c>
      <c r="P984" t="s">
        <v>3464</v>
      </c>
      <c r="Q984" s="2">
        <v>4.2240000000000002</v>
      </c>
      <c r="R984">
        <v>3</v>
      </c>
      <c r="S984">
        <v>0</v>
      </c>
      <c r="T984">
        <v>0.47520000000000001</v>
      </c>
    </row>
    <row r="985" spans="1:20" x14ac:dyDescent="0.3">
      <c r="A985" t="s">
        <v>4161</v>
      </c>
      <c r="B985" s="1">
        <v>42349</v>
      </c>
      <c r="C985" s="1">
        <v>42349</v>
      </c>
      <c r="D985" t="s">
        <v>1040</v>
      </c>
      <c r="E985" t="s">
        <v>4162</v>
      </c>
      <c r="F985" t="s">
        <v>4163</v>
      </c>
      <c r="G985" t="s">
        <v>24</v>
      </c>
      <c r="H985" t="s">
        <v>25</v>
      </c>
      <c r="I985" t="s">
        <v>154</v>
      </c>
      <c r="J985" t="s">
        <v>86</v>
      </c>
      <c r="K985" t="s">
        <v>171</v>
      </c>
      <c r="L985" t="s">
        <v>88</v>
      </c>
      <c r="M985" t="s">
        <v>4164</v>
      </c>
      <c r="N985" t="s">
        <v>165</v>
      </c>
      <c r="O985" t="s">
        <v>202</v>
      </c>
      <c r="P985" t="s">
        <v>4165</v>
      </c>
      <c r="Q985" s="2">
        <v>159.98400000000001</v>
      </c>
      <c r="R985">
        <v>2</v>
      </c>
      <c r="S985">
        <v>0</v>
      </c>
      <c r="T985">
        <v>35.996400000000001</v>
      </c>
    </row>
    <row r="986" spans="1:20" x14ac:dyDescent="0.3">
      <c r="A986" t="s">
        <v>4166</v>
      </c>
      <c r="B986" s="1">
        <v>42631</v>
      </c>
      <c r="C986" s="1">
        <v>42636</v>
      </c>
      <c r="D986" t="s">
        <v>47</v>
      </c>
      <c r="E986" t="s">
        <v>4167</v>
      </c>
      <c r="F986" t="s">
        <v>4168</v>
      </c>
      <c r="G986" t="s">
        <v>24</v>
      </c>
      <c r="H986" t="s">
        <v>25</v>
      </c>
      <c r="I986" t="s">
        <v>1271</v>
      </c>
      <c r="J986" t="s">
        <v>302</v>
      </c>
      <c r="K986" t="s">
        <v>4169</v>
      </c>
      <c r="L986" t="s">
        <v>29</v>
      </c>
      <c r="M986" t="s">
        <v>3832</v>
      </c>
      <c r="N986" t="s">
        <v>31</v>
      </c>
      <c r="O986" t="s">
        <v>133</v>
      </c>
      <c r="P986" t="s">
        <v>3833</v>
      </c>
      <c r="Q986" s="2">
        <v>350.98</v>
      </c>
      <c r="R986">
        <v>1</v>
      </c>
      <c r="S986">
        <v>0</v>
      </c>
      <c r="T986">
        <v>84.235200000000006</v>
      </c>
    </row>
    <row r="987" spans="1:20" x14ac:dyDescent="0.3">
      <c r="A987" t="s">
        <v>4170</v>
      </c>
      <c r="B987" s="1">
        <v>42082</v>
      </c>
      <c r="C987" s="1">
        <v>42086</v>
      </c>
      <c r="D987" t="s">
        <v>47</v>
      </c>
      <c r="E987" t="s">
        <v>2180</v>
      </c>
      <c r="F987" t="s">
        <v>2181</v>
      </c>
      <c r="G987" t="s">
        <v>24</v>
      </c>
      <c r="H987" t="s">
        <v>25</v>
      </c>
      <c r="I987" t="s">
        <v>231</v>
      </c>
      <c r="J987" t="s">
        <v>232</v>
      </c>
      <c r="K987" t="s">
        <v>412</v>
      </c>
      <c r="L987" t="s">
        <v>131</v>
      </c>
      <c r="M987" t="s">
        <v>4171</v>
      </c>
      <c r="N987" t="s">
        <v>43</v>
      </c>
      <c r="O987" t="s">
        <v>79</v>
      </c>
      <c r="P987" t="s">
        <v>4172</v>
      </c>
      <c r="Q987" s="2">
        <v>17.568000000000001</v>
      </c>
      <c r="R987">
        <v>2</v>
      </c>
      <c r="S987">
        <v>0</v>
      </c>
      <c r="T987">
        <v>6.3684000000000003</v>
      </c>
    </row>
    <row r="988" spans="1:20" x14ac:dyDescent="0.3">
      <c r="A988" t="s">
        <v>4173</v>
      </c>
      <c r="B988" s="1">
        <v>42632</v>
      </c>
      <c r="C988" s="1">
        <v>42634</v>
      </c>
      <c r="D988" t="s">
        <v>159</v>
      </c>
      <c r="E988" t="s">
        <v>4174</v>
      </c>
      <c r="F988" t="s">
        <v>4175</v>
      </c>
      <c r="G988" t="s">
        <v>84</v>
      </c>
      <c r="H988" t="s">
        <v>25</v>
      </c>
      <c r="I988" t="s">
        <v>2942</v>
      </c>
      <c r="J988" t="s">
        <v>1139</v>
      </c>
      <c r="K988" t="s">
        <v>2943</v>
      </c>
      <c r="L988" t="s">
        <v>131</v>
      </c>
      <c r="M988" t="s">
        <v>1627</v>
      </c>
      <c r="N988" t="s">
        <v>43</v>
      </c>
      <c r="O988" t="s">
        <v>99</v>
      </c>
      <c r="P988" t="s">
        <v>1628</v>
      </c>
      <c r="Q988" s="2">
        <v>1606.23</v>
      </c>
      <c r="R988">
        <v>9</v>
      </c>
      <c r="S988">
        <v>0</v>
      </c>
      <c r="T988">
        <v>481.86900000000003</v>
      </c>
    </row>
    <row r="989" spans="1:20" x14ac:dyDescent="0.3">
      <c r="A989" t="s">
        <v>4176</v>
      </c>
      <c r="B989" s="1">
        <v>42967</v>
      </c>
      <c r="C989" s="1">
        <v>42969</v>
      </c>
      <c r="D989" t="s">
        <v>21</v>
      </c>
      <c r="E989" t="s">
        <v>2940</v>
      </c>
      <c r="F989" t="s">
        <v>2941</v>
      </c>
      <c r="G989" t="s">
        <v>24</v>
      </c>
      <c r="H989" t="s">
        <v>25</v>
      </c>
      <c r="I989" t="s">
        <v>2942</v>
      </c>
      <c r="J989" t="s">
        <v>1139</v>
      </c>
      <c r="K989" t="s">
        <v>2943</v>
      </c>
      <c r="L989" t="s">
        <v>131</v>
      </c>
      <c r="M989" t="s">
        <v>3179</v>
      </c>
      <c r="N989" t="s">
        <v>43</v>
      </c>
      <c r="O989" t="s">
        <v>79</v>
      </c>
      <c r="P989" t="s">
        <v>3180</v>
      </c>
      <c r="Q989" s="2">
        <v>239.12</v>
      </c>
      <c r="R989">
        <v>5</v>
      </c>
      <c r="S989">
        <v>0</v>
      </c>
      <c r="T989">
        <v>77.713999999999999</v>
      </c>
    </row>
    <row r="990" spans="1:20" x14ac:dyDescent="0.3">
      <c r="A990" t="s">
        <v>4177</v>
      </c>
      <c r="B990" s="1">
        <v>42076</v>
      </c>
      <c r="C990" s="1">
        <v>42078</v>
      </c>
      <c r="D990" t="s">
        <v>159</v>
      </c>
      <c r="E990" t="s">
        <v>3594</v>
      </c>
      <c r="F990" t="s">
        <v>3595</v>
      </c>
      <c r="G990" t="s">
        <v>24</v>
      </c>
      <c r="H990" t="s">
        <v>25</v>
      </c>
      <c r="I990" t="s">
        <v>3596</v>
      </c>
      <c r="J990" t="s">
        <v>619</v>
      </c>
      <c r="K990" t="s">
        <v>3597</v>
      </c>
      <c r="L990" t="s">
        <v>29</v>
      </c>
      <c r="M990" t="s">
        <v>4178</v>
      </c>
      <c r="N990" t="s">
        <v>31</v>
      </c>
      <c r="O990" t="s">
        <v>32</v>
      </c>
      <c r="P990" t="s">
        <v>4179</v>
      </c>
      <c r="Q990" s="2">
        <v>141.96</v>
      </c>
      <c r="R990">
        <v>2</v>
      </c>
      <c r="S990">
        <v>0</v>
      </c>
      <c r="T990">
        <v>39.748800000000003</v>
      </c>
    </row>
    <row r="991" spans="1:20" x14ac:dyDescent="0.3">
      <c r="A991" t="s">
        <v>4180</v>
      </c>
      <c r="B991" s="1">
        <v>42621</v>
      </c>
      <c r="C991" s="1">
        <v>42623</v>
      </c>
      <c r="D991" t="s">
        <v>21</v>
      </c>
      <c r="E991" t="s">
        <v>663</v>
      </c>
      <c r="F991" t="s">
        <v>664</v>
      </c>
      <c r="G991" t="s">
        <v>84</v>
      </c>
      <c r="H991" t="s">
        <v>25</v>
      </c>
      <c r="I991" t="s">
        <v>665</v>
      </c>
      <c r="J991" t="s">
        <v>666</v>
      </c>
      <c r="K991" t="s">
        <v>667</v>
      </c>
      <c r="L991" t="s">
        <v>131</v>
      </c>
      <c r="M991" t="s">
        <v>4181</v>
      </c>
      <c r="N991" t="s">
        <v>43</v>
      </c>
      <c r="O991" t="s">
        <v>79</v>
      </c>
      <c r="P991" t="s">
        <v>4182</v>
      </c>
      <c r="Q991" s="2">
        <v>33.024000000000001</v>
      </c>
      <c r="R991">
        <v>2</v>
      </c>
      <c r="S991">
        <v>0</v>
      </c>
      <c r="T991">
        <v>11.558400000000001</v>
      </c>
    </row>
    <row r="992" spans="1:20" x14ac:dyDescent="0.3">
      <c r="A992" t="s">
        <v>4183</v>
      </c>
      <c r="B992" s="1">
        <v>42334</v>
      </c>
      <c r="C992" s="1">
        <v>42338</v>
      </c>
      <c r="D992" t="s">
        <v>47</v>
      </c>
      <c r="E992" t="s">
        <v>2208</v>
      </c>
      <c r="F992" t="s">
        <v>2209</v>
      </c>
      <c r="G992" t="s">
        <v>37</v>
      </c>
      <c r="H992" t="s">
        <v>25</v>
      </c>
      <c r="I992" t="s">
        <v>2029</v>
      </c>
      <c r="J992" t="s">
        <v>129</v>
      </c>
      <c r="K992" t="s">
        <v>2210</v>
      </c>
      <c r="L992" t="s">
        <v>131</v>
      </c>
      <c r="M992" t="s">
        <v>674</v>
      </c>
      <c r="N992" t="s">
        <v>43</v>
      </c>
      <c r="O992" t="s">
        <v>79</v>
      </c>
      <c r="P992" t="s">
        <v>675</v>
      </c>
      <c r="Q992" s="2">
        <v>14.73</v>
      </c>
      <c r="R992">
        <v>3</v>
      </c>
      <c r="S992">
        <v>0</v>
      </c>
      <c r="T992">
        <v>6.9230999999999998</v>
      </c>
    </row>
    <row r="993" spans="1:20" x14ac:dyDescent="0.3">
      <c r="A993" t="s">
        <v>4184</v>
      </c>
      <c r="B993" s="1">
        <v>42713</v>
      </c>
      <c r="C993" s="1">
        <v>42717</v>
      </c>
      <c r="D993" t="s">
        <v>47</v>
      </c>
      <c r="E993" t="s">
        <v>2289</v>
      </c>
      <c r="F993" t="s">
        <v>2290</v>
      </c>
      <c r="G993" t="s">
        <v>37</v>
      </c>
      <c r="H993" t="s">
        <v>25</v>
      </c>
      <c r="I993" t="s">
        <v>1271</v>
      </c>
      <c r="J993" t="s">
        <v>232</v>
      </c>
      <c r="K993" t="s">
        <v>1272</v>
      </c>
      <c r="L993" t="s">
        <v>131</v>
      </c>
      <c r="M993" t="s">
        <v>2291</v>
      </c>
      <c r="N993" t="s">
        <v>43</v>
      </c>
      <c r="O993" t="s">
        <v>70</v>
      </c>
      <c r="P993" t="s">
        <v>2292</v>
      </c>
      <c r="Q993" s="2">
        <v>9.3919999999999995</v>
      </c>
      <c r="R993">
        <v>2</v>
      </c>
      <c r="S993">
        <v>0</v>
      </c>
      <c r="T993">
        <v>3.2871999999999999</v>
      </c>
    </row>
    <row r="994" spans="1:20" x14ac:dyDescent="0.3">
      <c r="A994" t="s">
        <v>4185</v>
      </c>
      <c r="B994" s="1">
        <v>43003</v>
      </c>
      <c r="C994" s="1">
        <v>43007</v>
      </c>
      <c r="D994" t="s">
        <v>47</v>
      </c>
      <c r="E994" t="s">
        <v>4186</v>
      </c>
      <c r="F994" t="s">
        <v>4187</v>
      </c>
      <c r="G994" t="s">
        <v>24</v>
      </c>
      <c r="H994" t="s">
        <v>25</v>
      </c>
      <c r="I994" t="s">
        <v>331</v>
      </c>
      <c r="J994" t="s">
        <v>199</v>
      </c>
      <c r="K994" t="s">
        <v>332</v>
      </c>
      <c r="L994" t="s">
        <v>88</v>
      </c>
      <c r="M994" t="s">
        <v>2772</v>
      </c>
      <c r="N994" t="s">
        <v>43</v>
      </c>
      <c r="O994" t="s">
        <v>79</v>
      </c>
      <c r="P994" t="s">
        <v>2773</v>
      </c>
      <c r="Q994" s="2">
        <v>8.26</v>
      </c>
      <c r="R994">
        <v>2</v>
      </c>
      <c r="S994">
        <v>0</v>
      </c>
      <c r="T994">
        <v>3.8822000000000001</v>
      </c>
    </row>
    <row r="995" spans="1:20" x14ac:dyDescent="0.3">
      <c r="A995" t="s">
        <v>4188</v>
      </c>
      <c r="B995" s="1">
        <v>42027</v>
      </c>
      <c r="C995" s="1">
        <v>42031</v>
      </c>
      <c r="D995" t="s">
        <v>47</v>
      </c>
      <c r="E995" t="s">
        <v>1356</v>
      </c>
      <c r="F995" t="s">
        <v>1357</v>
      </c>
      <c r="G995" t="s">
        <v>84</v>
      </c>
      <c r="H995" t="s">
        <v>25</v>
      </c>
      <c r="I995" t="s">
        <v>1358</v>
      </c>
      <c r="J995" t="s">
        <v>86</v>
      </c>
      <c r="K995" t="s">
        <v>1359</v>
      </c>
      <c r="L995" t="s">
        <v>88</v>
      </c>
      <c r="M995" t="s">
        <v>4189</v>
      </c>
      <c r="N995" t="s">
        <v>43</v>
      </c>
      <c r="O995" t="s">
        <v>70</v>
      </c>
      <c r="P995" t="s">
        <v>4190</v>
      </c>
      <c r="Q995" s="2">
        <v>29.04</v>
      </c>
      <c r="R995">
        <v>3</v>
      </c>
      <c r="S995">
        <v>0</v>
      </c>
      <c r="T995">
        <v>13.9392</v>
      </c>
    </row>
    <row r="996" spans="1:20" x14ac:dyDescent="0.3">
      <c r="A996" t="s">
        <v>4191</v>
      </c>
      <c r="B996" s="1">
        <v>42173</v>
      </c>
      <c r="C996" s="1">
        <v>42178</v>
      </c>
      <c r="D996" t="s">
        <v>47</v>
      </c>
      <c r="E996" t="s">
        <v>2615</v>
      </c>
      <c r="F996" t="s">
        <v>2616</v>
      </c>
      <c r="G996" t="s">
        <v>84</v>
      </c>
      <c r="H996" t="s">
        <v>25</v>
      </c>
      <c r="I996" t="s">
        <v>38</v>
      </c>
      <c r="J996" t="s">
        <v>39</v>
      </c>
      <c r="K996" t="s">
        <v>1554</v>
      </c>
      <c r="L996" t="s">
        <v>41</v>
      </c>
      <c r="M996" t="s">
        <v>4192</v>
      </c>
      <c r="N996" t="s">
        <v>43</v>
      </c>
      <c r="O996" t="s">
        <v>70</v>
      </c>
      <c r="P996" t="s">
        <v>4193</v>
      </c>
      <c r="Q996" s="2">
        <v>11.952</v>
      </c>
      <c r="R996">
        <v>3</v>
      </c>
      <c r="S996">
        <v>0</v>
      </c>
      <c r="T996">
        <v>4.3326000000000002</v>
      </c>
    </row>
    <row r="997" spans="1:20" x14ac:dyDescent="0.3">
      <c r="A997" t="s">
        <v>4194</v>
      </c>
      <c r="B997" s="1">
        <v>42279</v>
      </c>
      <c r="C997" s="1">
        <v>42285</v>
      </c>
      <c r="D997" t="s">
        <v>47</v>
      </c>
      <c r="E997" t="s">
        <v>1276</v>
      </c>
      <c r="F997" t="s">
        <v>1277</v>
      </c>
      <c r="G997" t="s">
        <v>37</v>
      </c>
      <c r="H997" t="s">
        <v>25</v>
      </c>
      <c r="I997" t="s">
        <v>679</v>
      </c>
      <c r="J997" t="s">
        <v>427</v>
      </c>
      <c r="K997" t="s">
        <v>680</v>
      </c>
      <c r="L997" t="s">
        <v>131</v>
      </c>
      <c r="M997" t="s">
        <v>4195</v>
      </c>
      <c r="N997" t="s">
        <v>43</v>
      </c>
      <c r="O997" t="s">
        <v>79</v>
      </c>
      <c r="P997" t="s">
        <v>4196</v>
      </c>
      <c r="Q997" s="2">
        <v>57.503999999999998</v>
      </c>
      <c r="R997">
        <v>6</v>
      </c>
      <c r="S997">
        <v>0</v>
      </c>
      <c r="T997">
        <v>20.1264</v>
      </c>
    </row>
    <row r="998" spans="1:20" x14ac:dyDescent="0.3">
      <c r="A998" t="s">
        <v>4197</v>
      </c>
      <c r="B998" s="1">
        <v>43057</v>
      </c>
      <c r="C998" s="1">
        <v>43062</v>
      </c>
      <c r="D998" t="s">
        <v>47</v>
      </c>
      <c r="E998" t="s">
        <v>3342</v>
      </c>
      <c r="F998" t="s">
        <v>3343</v>
      </c>
      <c r="G998" t="s">
        <v>37</v>
      </c>
      <c r="H998" t="s">
        <v>25</v>
      </c>
      <c r="I998" t="s">
        <v>1736</v>
      </c>
      <c r="J998" t="s">
        <v>76</v>
      </c>
      <c r="K998" t="s">
        <v>1737</v>
      </c>
      <c r="L998" t="s">
        <v>41</v>
      </c>
      <c r="M998" t="s">
        <v>4198</v>
      </c>
      <c r="N998" t="s">
        <v>43</v>
      </c>
      <c r="O998" t="s">
        <v>115</v>
      </c>
      <c r="P998" t="s">
        <v>4199</v>
      </c>
      <c r="Q998" s="2">
        <v>38.863999999999997</v>
      </c>
      <c r="R998">
        <v>7</v>
      </c>
      <c r="S998">
        <v>0</v>
      </c>
      <c r="T998">
        <v>7.7728000000000002</v>
      </c>
    </row>
    <row r="999" spans="1:20" x14ac:dyDescent="0.3">
      <c r="A999" t="s">
        <v>4200</v>
      </c>
      <c r="B999" s="1">
        <v>41868</v>
      </c>
      <c r="C999" s="1">
        <v>41874</v>
      </c>
      <c r="D999" t="s">
        <v>47</v>
      </c>
      <c r="E999" t="s">
        <v>118</v>
      </c>
      <c r="F999" t="s">
        <v>119</v>
      </c>
      <c r="G999" t="s">
        <v>37</v>
      </c>
      <c r="H999" t="s">
        <v>25</v>
      </c>
      <c r="I999" t="s">
        <v>120</v>
      </c>
      <c r="J999" t="s">
        <v>121</v>
      </c>
      <c r="K999" t="s">
        <v>122</v>
      </c>
      <c r="L999" t="s">
        <v>88</v>
      </c>
      <c r="M999" t="s">
        <v>3215</v>
      </c>
      <c r="N999" t="s">
        <v>43</v>
      </c>
      <c r="O999" t="s">
        <v>70</v>
      </c>
      <c r="P999" t="s">
        <v>3216</v>
      </c>
      <c r="Q999" s="2">
        <v>15.552</v>
      </c>
      <c r="R999">
        <v>3</v>
      </c>
      <c r="S999">
        <v>0</v>
      </c>
      <c r="T999">
        <v>5.4432</v>
      </c>
    </row>
    <row r="1000" spans="1:20" x14ac:dyDescent="0.3">
      <c r="A1000" t="s">
        <v>4201</v>
      </c>
      <c r="B1000" s="1">
        <v>42568</v>
      </c>
      <c r="C1000" s="1">
        <v>42572</v>
      </c>
      <c r="D1000" t="s">
        <v>47</v>
      </c>
      <c r="E1000" t="s">
        <v>4202</v>
      </c>
      <c r="F1000" t="s">
        <v>4203</v>
      </c>
      <c r="G1000" t="s">
        <v>37</v>
      </c>
      <c r="H1000" t="s">
        <v>25</v>
      </c>
      <c r="I1000" t="s">
        <v>4204</v>
      </c>
      <c r="J1000" t="s">
        <v>666</v>
      </c>
      <c r="K1000" t="s">
        <v>4205</v>
      </c>
      <c r="L1000" t="s">
        <v>131</v>
      </c>
      <c r="M1000" t="s">
        <v>2965</v>
      </c>
      <c r="N1000" t="s">
        <v>43</v>
      </c>
      <c r="O1000" t="s">
        <v>90</v>
      </c>
      <c r="P1000" t="s">
        <v>2966</v>
      </c>
      <c r="Q1000" s="2">
        <v>162.63999999999999</v>
      </c>
      <c r="R1000">
        <v>2</v>
      </c>
      <c r="S1000">
        <v>0</v>
      </c>
      <c r="T1000">
        <v>45.539200000000001</v>
      </c>
    </row>
    <row r="1001" spans="1:20" x14ac:dyDescent="0.3">
      <c r="A1001" t="s">
        <v>4206</v>
      </c>
      <c r="B1001" s="1">
        <v>42196</v>
      </c>
      <c r="C1001" s="1">
        <v>42198</v>
      </c>
      <c r="D1001" t="s">
        <v>159</v>
      </c>
      <c r="E1001" t="s">
        <v>1644</v>
      </c>
      <c r="F1001" t="s">
        <v>1645</v>
      </c>
      <c r="G1001" t="s">
        <v>24</v>
      </c>
      <c r="H1001" t="s">
        <v>25</v>
      </c>
      <c r="I1001" t="s">
        <v>1646</v>
      </c>
      <c r="J1001" t="s">
        <v>427</v>
      </c>
      <c r="K1001" t="s">
        <v>1647</v>
      </c>
      <c r="L1001" t="s">
        <v>131</v>
      </c>
      <c r="M1001" t="s">
        <v>487</v>
      </c>
      <c r="N1001" t="s">
        <v>31</v>
      </c>
      <c r="O1001" t="s">
        <v>61</v>
      </c>
      <c r="P1001" t="s">
        <v>488</v>
      </c>
      <c r="Q1001" s="2">
        <v>289.8</v>
      </c>
      <c r="R1001">
        <v>7</v>
      </c>
      <c r="S1001">
        <v>0</v>
      </c>
      <c r="T1001">
        <v>36.225000000000001</v>
      </c>
    </row>
    <row r="1002" spans="1:20" x14ac:dyDescent="0.3">
      <c r="A1002" t="s">
        <v>4207</v>
      </c>
      <c r="B1002" s="1">
        <v>42705</v>
      </c>
      <c r="C1002" s="1">
        <v>42711</v>
      </c>
      <c r="D1002" t="s">
        <v>47</v>
      </c>
      <c r="E1002" t="s">
        <v>3538</v>
      </c>
      <c r="F1002" t="s">
        <v>3539</v>
      </c>
      <c r="G1002" t="s">
        <v>24</v>
      </c>
      <c r="H1002" t="s">
        <v>25</v>
      </c>
      <c r="I1002" t="s">
        <v>3540</v>
      </c>
      <c r="J1002" t="s">
        <v>76</v>
      </c>
      <c r="K1002" t="s">
        <v>3541</v>
      </c>
      <c r="L1002" t="s">
        <v>41</v>
      </c>
      <c r="M1002" t="s">
        <v>3865</v>
      </c>
      <c r="N1002" t="s">
        <v>31</v>
      </c>
      <c r="O1002" t="s">
        <v>61</v>
      </c>
      <c r="P1002" t="s">
        <v>3866</v>
      </c>
      <c r="Q1002" s="2">
        <v>17.309999999999999</v>
      </c>
      <c r="R1002">
        <v>3</v>
      </c>
      <c r="S1002">
        <v>0</v>
      </c>
      <c r="T1002">
        <v>5.1929999999999996</v>
      </c>
    </row>
    <row r="1003" spans="1:20" x14ac:dyDescent="0.3">
      <c r="A1003" t="s">
        <v>4208</v>
      </c>
      <c r="B1003" s="1">
        <v>43091</v>
      </c>
      <c r="C1003" s="1">
        <v>43094</v>
      </c>
      <c r="D1003" t="s">
        <v>159</v>
      </c>
      <c r="E1003" t="s">
        <v>1615</v>
      </c>
      <c r="F1003" t="s">
        <v>1616</v>
      </c>
      <c r="G1003" t="s">
        <v>24</v>
      </c>
      <c r="H1003" t="s">
        <v>25</v>
      </c>
      <c r="I1003" t="s">
        <v>128</v>
      </c>
      <c r="J1003" t="s">
        <v>129</v>
      </c>
      <c r="K1003" t="s">
        <v>562</v>
      </c>
      <c r="L1003" t="s">
        <v>131</v>
      </c>
      <c r="M1003" t="s">
        <v>4209</v>
      </c>
      <c r="N1003" t="s">
        <v>165</v>
      </c>
      <c r="O1003" t="s">
        <v>202</v>
      </c>
      <c r="P1003" t="s">
        <v>4210</v>
      </c>
      <c r="Q1003" s="2">
        <v>199.95</v>
      </c>
      <c r="R1003">
        <v>5</v>
      </c>
      <c r="S1003">
        <v>0</v>
      </c>
      <c r="T1003">
        <v>63.984000000000002</v>
      </c>
    </row>
    <row r="1004" spans="1:20" x14ac:dyDescent="0.3">
      <c r="A1004" t="s">
        <v>4211</v>
      </c>
      <c r="B1004" s="1">
        <v>41943</v>
      </c>
      <c r="C1004" s="1">
        <v>41947</v>
      </c>
      <c r="D1004" t="s">
        <v>47</v>
      </c>
      <c r="E1004" t="s">
        <v>437</v>
      </c>
      <c r="F1004" t="s">
        <v>438</v>
      </c>
      <c r="G1004" t="s">
        <v>37</v>
      </c>
      <c r="H1004" t="s">
        <v>25</v>
      </c>
      <c r="I1004" t="s">
        <v>439</v>
      </c>
      <c r="J1004" t="s">
        <v>286</v>
      </c>
      <c r="K1004" t="s">
        <v>440</v>
      </c>
      <c r="L1004" t="s">
        <v>29</v>
      </c>
      <c r="M1004" t="s">
        <v>4212</v>
      </c>
      <c r="N1004" t="s">
        <v>43</v>
      </c>
      <c r="O1004" t="s">
        <v>235</v>
      </c>
      <c r="P1004" t="s">
        <v>1435</v>
      </c>
      <c r="Q1004" s="2">
        <v>11.34</v>
      </c>
      <c r="R1004">
        <v>3</v>
      </c>
      <c r="S1004">
        <v>0</v>
      </c>
      <c r="T1004">
        <v>5.2164000000000001</v>
      </c>
    </row>
    <row r="1005" spans="1:20" x14ac:dyDescent="0.3">
      <c r="A1005" t="s">
        <v>4213</v>
      </c>
      <c r="B1005" s="1">
        <v>42107</v>
      </c>
      <c r="C1005" s="1">
        <v>42113</v>
      </c>
      <c r="D1005" t="s">
        <v>47</v>
      </c>
      <c r="E1005" t="s">
        <v>1596</v>
      </c>
      <c r="F1005" t="s">
        <v>1597</v>
      </c>
      <c r="G1005" t="s">
        <v>24</v>
      </c>
      <c r="H1005" t="s">
        <v>25</v>
      </c>
      <c r="I1005" t="s">
        <v>1598</v>
      </c>
      <c r="J1005" t="s">
        <v>356</v>
      </c>
      <c r="K1005" t="s">
        <v>1599</v>
      </c>
      <c r="L1005" t="s">
        <v>41</v>
      </c>
      <c r="M1005" t="s">
        <v>4214</v>
      </c>
      <c r="N1005" t="s">
        <v>165</v>
      </c>
      <c r="O1005" t="s">
        <v>202</v>
      </c>
      <c r="P1005" t="s">
        <v>4215</v>
      </c>
      <c r="Q1005" s="2">
        <v>199.96</v>
      </c>
      <c r="R1005">
        <v>4</v>
      </c>
      <c r="S1005">
        <v>0</v>
      </c>
      <c r="T1005">
        <v>69.986000000000004</v>
      </c>
    </row>
    <row r="1006" spans="1:20" x14ac:dyDescent="0.3">
      <c r="A1006" t="s">
        <v>4216</v>
      </c>
      <c r="B1006" s="1">
        <v>42572</v>
      </c>
      <c r="C1006" s="1">
        <v>42574</v>
      </c>
      <c r="D1006" t="s">
        <v>21</v>
      </c>
      <c r="E1006" t="s">
        <v>4217</v>
      </c>
      <c r="F1006" t="s">
        <v>4218</v>
      </c>
      <c r="G1006" t="s">
        <v>37</v>
      </c>
      <c r="H1006" t="s">
        <v>25</v>
      </c>
      <c r="I1006" t="s">
        <v>128</v>
      </c>
      <c r="J1006" t="s">
        <v>129</v>
      </c>
      <c r="K1006" t="s">
        <v>562</v>
      </c>
      <c r="L1006" t="s">
        <v>131</v>
      </c>
      <c r="M1006" t="s">
        <v>2775</v>
      </c>
      <c r="N1006" t="s">
        <v>43</v>
      </c>
      <c r="O1006" t="s">
        <v>79</v>
      </c>
      <c r="P1006" t="s">
        <v>2776</v>
      </c>
      <c r="Q1006" s="2">
        <v>1.9410000000000001</v>
      </c>
      <c r="R1006">
        <v>1</v>
      </c>
      <c r="S1006">
        <v>0</v>
      </c>
      <c r="T1006">
        <v>-1.294</v>
      </c>
    </row>
    <row r="1007" spans="1:20" x14ac:dyDescent="0.3">
      <c r="A1007" t="s">
        <v>4219</v>
      </c>
      <c r="B1007" s="1">
        <v>43059</v>
      </c>
      <c r="C1007" s="1">
        <v>43064</v>
      </c>
      <c r="D1007" t="s">
        <v>47</v>
      </c>
      <c r="E1007" t="s">
        <v>4220</v>
      </c>
      <c r="F1007" t="s">
        <v>4221</v>
      </c>
      <c r="G1007" t="s">
        <v>24</v>
      </c>
      <c r="H1007" t="s">
        <v>25</v>
      </c>
      <c r="I1007" t="s">
        <v>4222</v>
      </c>
      <c r="J1007" t="s">
        <v>39</v>
      </c>
      <c r="K1007" t="s">
        <v>4223</v>
      </c>
      <c r="L1007" t="s">
        <v>41</v>
      </c>
      <c r="M1007" t="s">
        <v>1593</v>
      </c>
      <c r="N1007" t="s">
        <v>31</v>
      </c>
      <c r="O1007" t="s">
        <v>133</v>
      </c>
      <c r="P1007" t="s">
        <v>1594</v>
      </c>
      <c r="Q1007" s="2">
        <v>283.92</v>
      </c>
      <c r="R1007">
        <v>5</v>
      </c>
      <c r="S1007">
        <v>0</v>
      </c>
      <c r="T1007">
        <v>-46.137</v>
      </c>
    </row>
    <row r="1008" spans="1:20" x14ac:dyDescent="0.3">
      <c r="A1008" t="s">
        <v>4224</v>
      </c>
      <c r="B1008" s="1">
        <v>42700</v>
      </c>
      <c r="C1008" s="1">
        <v>42706</v>
      </c>
      <c r="D1008" t="s">
        <v>47</v>
      </c>
      <c r="E1008" t="s">
        <v>4225</v>
      </c>
      <c r="F1008" t="s">
        <v>4226</v>
      </c>
      <c r="G1008" t="s">
        <v>37</v>
      </c>
      <c r="H1008" t="s">
        <v>25</v>
      </c>
      <c r="I1008" t="s">
        <v>75</v>
      </c>
      <c r="J1008" t="s">
        <v>76</v>
      </c>
      <c r="K1008" t="s">
        <v>538</v>
      </c>
      <c r="L1008" t="s">
        <v>41</v>
      </c>
      <c r="M1008" t="s">
        <v>4227</v>
      </c>
      <c r="N1008" t="s">
        <v>43</v>
      </c>
      <c r="O1008" t="s">
        <v>79</v>
      </c>
      <c r="P1008" t="s">
        <v>4228</v>
      </c>
      <c r="Q1008" s="2">
        <v>7.3120000000000003</v>
      </c>
      <c r="R1008">
        <v>2</v>
      </c>
      <c r="S1008">
        <v>0</v>
      </c>
      <c r="T1008">
        <v>2.5592000000000001</v>
      </c>
    </row>
    <row r="1009" spans="1:20" x14ac:dyDescent="0.3">
      <c r="A1009" t="s">
        <v>4229</v>
      </c>
      <c r="B1009" s="1">
        <v>43046</v>
      </c>
      <c r="C1009" s="1">
        <v>43051</v>
      </c>
      <c r="D1009" t="s">
        <v>21</v>
      </c>
      <c r="E1009" t="s">
        <v>3439</v>
      </c>
      <c r="F1009" t="s">
        <v>3440</v>
      </c>
      <c r="G1009" t="s">
        <v>84</v>
      </c>
      <c r="H1009" t="s">
        <v>25</v>
      </c>
      <c r="I1009" t="s">
        <v>786</v>
      </c>
      <c r="J1009" t="s">
        <v>39</v>
      </c>
      <c r="K1009" t="s">
        <v>1339</v>
      </c>
      <c r="L1009" t="s">
        <v>41</v>
      </c>
      <c r="M1009" t="s">
        <v>4230</v>
      </c>
      <c r="N1009" t="s">
        <v>165</v>
      </c>
      <c r="O1009" t="s">
        <v>202</v>
      </c>
      <c r="P1009" t="s">
        <v>4231</v>
      </c>
      <c r="Q1009" s="2">
        <v>59.97</v>
      </c>
      <c r="R1009">
        <v>3</v>
      </c>
      <c r="S1009">
        <v>0</v>
      </c>
      <c r="T1009">
        <v>13.793100000000001</v>
      </c>
    </row>
    <row r="1010" spans="1:20" x14ac:dyDescent="0.3">
      <c r="A1010" t="s">
        <v>4232</v>
      </c>
      <c r="B1010" s="1">
        <v>41974</v>
      </c>
      <c r="C1010" s="1">
        <v>41978</v>
      </c>
      <c r="D1010" t="s">
        <v>47</v>
      </c>
      <c r="E1010" t="s">
        <v>2108</v>
      </c>
      <c r="F1010" t="s">
        <v>2109</v>
      </c>
      <c r="G1010" t="s">
        <v>24</v>
      </c>
      <c r="H1010" t="s">
        <v>25</v>
      </c>
      <c r="I1010" t="s">
        <v>2110</v>
      </c>
      <c r="J1010" t="s">
        <v>666</v>
      </c>
      <c r="K1010" t="s">
        <v>2111</v>
      </c>
      <c r="L1010" t="s">
        <v>131</v>
      </c>
      <c r="M1010" t="s">
        <v>3871</v>
      </c>
      <c r="N1010" t="s">
        <v>31</v>
      </c>
      <c r="O1010" t="s">
        <v>61</v>
      </c>
      <c r="P1010" t="s">
        <v>3872</v>
      </c>
      <c r="Q1010" s="2">
        <v>58.2</v>
      </c>
      <c r="R1010">
        <v>3</v>
      </c>
      <c r="S1010">
        <v>0</v>
      </c>
      <c r="T1010">
        <v>28.518000000000001</v>
      </c>
    </row>
    <row r="1011" spans="1:20" x14ac:dyDescent="0.3">
      <c r="A1011" t="s">
        <v>4233</v>
      </c>
      <c r="B1011" s="1">
        <v>42990</v>
      </c>
      <c r="C1011" s="1">
        <v>42993</v>
      </c>
      <c r="D1011" t="s">
        <v>159</v>
      </c>
      <c r="E1011" t="s">
        <v>4234</v>
      </c>
      <c r="F1011" t="s">
        <v>4235</v>
      </c>
      <c r="G1011" t="s">
        <v>24</v>
      </c>
      <c r="H1011" t="s">
        <v>25</v>
      </c>
      <c r="I1011" t="s">
        <v>4236</v>
      </c>
      <c r="J1011" t="s">
        <v>2265</v>
      </c>
      <c r="K1011" t="s">
        <v>4237</v>
      </c>
      <c r="L1011" t="s">
        <v>131</v>
      </c>
      <c r="M1011" t="s">
        <v>4238</v>
      </c>
      <c r="N1011" t="s">
        <v>43</v>
      </c>
      <c r="O1011" t="s">
        <v>70</v>
      </c>
      <c r="P1011" t="s">
        <v>4239</v>
      </c>
      <c r="Q1011" s="2">
        <v>39.9</v>
      </c>
      <c r="R1011">
        <v>5</v>
      </c>
      <c r="S1011">
        <v>0</v>
      </c>
      <c r="T1011">
        <v>19.95</v>
      </c>
    </row>
    <row r="1012" spans="1:20" x14ac:dyDescent="0.3">
      <c r="A1012" t="s">
        <v>4240</v>
      </c>
      <c r="B1012" s="1">
        <v>42362</v>
      </c>
      <c r="C1012" s="1">
        <v>42367</v>
      </c>
      <c r="D1012" t="s">
        <v>47</v>
      </c>
      <c r="E1012" t="s">
        <v>2286</v>
      </c>
      <c r="F1012" t="s">
        <v>2287</v>
      </c>
      <c r="G1012" t="s">
        <v>24</v>
      </c>
      <c r="H1012" t="s">
        <v>25</v>
      </c>
      <c r="I1012" t="s">
        <v>742</v>
      </c>
      <c r="J1012" t="s">
        <v>208</v>
      </c>
      <c r="K1012" t="s">
        <v>743</v>
      </c>
      <c r="L1012" t="s">
        <v>88</v>
      </c>
      <c r="M1012" t="s">
        <v>4241</v>
      </c>
      <c r="N1012" t="s">
        <v>43</v>
      </c>
      <c r="O1012" t="s">
        <v>70</v>
      </c>
      <c r="P1012" t="s">
        <v>4242</v>
      </c>
      <c r="Q1012" s="2">
        <v>106.232</v>
      </c>
      <c r="R1012">
        <v>7</v>
      </c>
      <c r="S1012">
        <v>0</v>
      </c>
      <c r="T1012">
        <v>37.181199999999997</v>
      </c>
    </row>
    <row r="1013" spans="1:20" x14ac:dyDescent="0.3">
      <c r="A1013" t="s">
        <v>4243</v>
      </c>
      <c r="B1013" s="1">
        <v>42789</v>
      </c>
      <c r="C1013" s="1">
        <v>42795</v>
      </c>
      <c r="D1013" t="s">
        <v>47</v>
      </c>
      <c r="E1013" t="s">
        <v>1644</v>
      </c>
      <c r="F1013" t="s">
        <v>1645</v>
      </c>
      <c r="G1013" t="s">
        <v>24</v>
      </c>
      <c r="H1013" t="s">
        <v>25</v>
      </c>
      <c r="I1013" t="s">
        <v>1646</v>
      </c>
      <c r="J1013" t="s">
        <v>427</v>
      </c>
      <c r="K1013" t="s">
        <v>1647</v>
      </c>
      <c r="L1013" t="s">
        <v>131</v>
      </c>
      <c r="M1013" t="s">
        <v>2914</v>
      </c>
      <c r="N1013" t="s">
        <v>43</v>
      </c>
      <c r="O1013" t="s">
        <v>70</v>
      </c>
      <c r="P1013" t="s">
        <v>2915</v>
      </c>
      <c r="Q1013" s="2">
        <v>37.44</v>
      </c>
      <c r="R1013">
        <v>6</v>
      </c>
      <c r="S1013">
        <v>0</v>
      </c>
      <c r="T1013">
        <v>16.847999999999999</v>
      </c>
    </row>
    <row r="1014" spans="1:20" x14ac:dyDescent="0.3">
      <c r="A1014" t="s">
        <v>4244</v>
      </c>
      <c r="B1014" s="1">
        <v>41966</v>
      </c>
      <c r="C1014" s="1">
        <v>41972</v>
      </c>
      <c r="D1014" t="s">
        <v>47</v>
      </c>
      <c r="E1014" t="s">
        <v>3764</v>
      </c>
      <c r="F1014" t="s">
        <v>3765</v>
      </c>
      <c r="G1014" t="s">
        <v>84</v>
      </c>
      <c r="H1014" t="s">
        <v>25</v>
      </c>
      <c r="I1014" t="s">
        <v>786</v>
      </c>
      <c r="J1014" t="s">
        <v>39</v>
      </c>
      <c r="K1014" t="s">
        <v>787</v>
      </c>
      <c r="L1014" t="s">
        <v>41</v>
      </c>
      <c r="M1014" t="s">
        <v>1348</v>
      </c>
      <c r="N1014" t="s">
        <v>43</v>
      </c>
      <c r="O1014" t="s">
        <v>44</v>
      </c>
      <c r="P1014" t="s">
        <v>1349</v>
      </c>
      <c r="Q1014" s="2">
        <v>23.68</v>
      </c>
      <c r="R1014">
        <v>2</v>
      </c>
      <c r="S1014">
        <v>0</v>
      </c>
      <c r="T1014">
        <v>8.8800000000000008</v>
      </c>
    </row>
    <row r="1015" spans="1:20" x14ac:dyDescent="0.3">
      <c r="A1015" t="s">
        <v>4245</v>
      </c>
      <c r="B1015" s="1">
        <v>42544</v>
      </c>
      <c r="C1015" s="1">
        <v>42549</v>
      </c>
      <c r="D1015" t="s">
        <v>47</v>
      </c>
      <c r="E1015" t="s">
        <v>73</v>
      </c>
      <c r="F1015" t="s">
        <v>74</v>
      </c>
      <c r="G1015" t="s">
        <v>24</v>
      </c>
      <c r="H1015" t="s">
        <v>25</v>
      </c>
      <c r="I1015" t="s">
        <v>75</v>
      </c>
      <c r="J1015" t="s">
        <v>76</v>
      </c>
      <c r="K1015" t="s">
        <v>77</v>
      </c>
      <c r="L1015" t="s">
        <v>41</v>
      </c>
      <c r="M1015" t="s">
        <v>4246</v>
      </c>
      <c r="N1015" t="s">
        <v>43</v>
      </c>
      <c r="O1015" t="s">
        <v>44</v>
      </c>
      <c r="P1015" t="s">
        <v>4247</v>
      </c>
      <c r="Q1015" s="2">
        <v>122.12</v>
      </c>
      <c r="R1015">
        <v>4</v>
      </c>
      <c r="S1015">
        <v>0</v>
      </c>
      <c r="T1015">
        <v>56.175199999999997</v>
      </c>
    </row>
    <row r="1016" spans="1:20" x14ac:dyDescent="0.3">
      <c r="A1016" t="s">
        <v>4248</v>
      </c>
      <c r="B1016" s="1">
        <v>42303</v>
      </c>
      <c r="C1016" s="1">
        <v>42307</v>
      </c>
      <c r="D1016" t="s">
        <v>47</v>
      </c>
      <c r="E1016" t="s">
        <v>1390</v>
      </c>
      <c r="F1016" t="s">
        <v>1391</v>
      </c>
      <c r="G1016" t="s">
        <v>37</v>
      </c>
      <c r="H1016" t="s">
        <v>25</v>
      </c>
      <c r="I1016" t="s">
        <v>1392</v>
      </c>
      <c r="J1016" t="s">
        <v>391</v>
      </c>
      <c r="K1016" t="s">
        <v>1393</v>
      </c>
      <c r="L1016" t="s">
        <v>41</v>
      </c>
      <c r="M1016" t="s">
        <v>4249</v>
      </c>
      <c r="N1016" t="s">
        <v>43</v>
      </c>
      <c r="O1016" t="s">
        <v>44</v>
      </c>
      <c r="P1016" t="s">
        <v>4250</v>
      </c>
      <c r="Q1016" s="2">
        <v>5.76</v>
      </c>
      <c r="R1016">
        <v>2</v>
      </c>
      <c r="S1016">
        <v>0</v>
      </c>
      <c r="T1016">
        <v>2.6496</v>
      </c>
    </row>
    <row r="1017" spans="1:20" x14ac:dyDescent="0.3">
      <c r="A1017" t="s">
        <v>4251</v>
      </c>
      <c r="B1017" s="1">
        <v>42931</v>
      </c>
      <c r="C1017" s="1">
        <v>42935</v>
      </c>
      <c r="D1017" t="s">
        <v>47</v>
      </c>
      <c r="E1017" t="s">
        <v>4252</v>
      </c>
      <c r="F1017" t="s">
        <v>4253</v>
      </c>
      <c r="G1017" t="s">
        <v>24</v>
      </c>
      <c r="H1017" t="s">
        <v>25</v>
      </c>
      <c r="I1017" t="s">
        <v>446</v>
      </c>
      <c r="J1017" t="s">
        <v>216</v>
      </c>
      <c r="K1017" t="s">
        <v>447</v>
      </c>
      <c r="L1017" t="s">
        <v>131</v>
      </c>
      <c r="M1017" t="s">
        <v>4254</v>
      </c>
      <c r="N1017" t="s">
        <v>43</v>
      </c>
      <c r="O1017" t="s">
        <v>79</v>
      </c>
      <c r="P1017" t="s">
        <v>4255</v>
      </c>
      <c r="Q1017" s="2">
        <v>26.55</v>
      </c>
      <c r="R1017">
        <v>3</v>
      </c>
      <c r="S1017">
        <v>0</v>
      </c>
      <c r="T1017">
        <v>13.009499999999999</v>
      </c>
    </row>
    <row r="1018" spans="1:20" x14ac:dyDescent="0.3">
      <c r="A1018" t="s">
        <v>4256</v>
      </c>
      <c r="B1018" s="1">
        <v>41960</v>
      </c>
      <c r="C1018" s="1">
        <v>41964</v>
      </c>
      <c r="D1018" t="s">
        <v>47</v>
      </c>
      <c r="E1018" t="s">
        <v>644</v>
      </c>
      <c r="F1018" t="s">
        <v>645</v>
      </c>
      <c r="G1018" t="s">
        <v>84</v>
      </c>
      <c r="H1018" t="s">
        <v>25</v>
      </c>
      <c r="I1018" t="s">
        <v>231</v>
      </c>
      <c r="J1018" t="s">
        <v>232</v>
      </c>
      <c r="K1018" t="s">
        <v>412</v>
      </c>
      <c r="L1018" t="s">
        <v>131</v>
      </c>
      <c r="M1018" t="s">
        <v>4257</v>
      </c>
      <c r="N1018" t="s">
        <v>31</v>
      </c>
      <c r="O1018" t="s">
        <v>133</v>
      </c>
      <c r="P1018" t="s">
        <v>4258</v>
      </c>
      <c r="Q1018" s="2">
        <v>479.9</v>
      </c>
      <c r="R1018">
        <v>5</v>
      </c>
      <c r="S1018">
        <v>0</v>
      </c>
      <c r="T1018">
        <v>81.582999999999998</v>
      </c>
    </row>
    <row r="1019" spans="1:20" x14ac:dyDescent="0.3">
      <c r="A1019" t="s">
        <v>4259</v>
      </c>
      <c r="B1019" s="1">
        <v>42107</v>
      </c>
      <c r="C1019" s="1">
        <v>42109</v>
      </c>
      <c r="D1019" t="s">
        <v>21</v>
      </c>
      <c r="E1019" t="s">
        <v>3495</v>
      </c>
      <c r="F1019" t="s">
        <v>3496</v>
      </c>
      <c r="G1019" t="s">
        <v>24</v>
      </c>
      <c r="H1019" t="s">
        <v>25</v>
      </c>
      <c r="I1019" t="s">
        <v>3497</v>
      </c>
      <c r="J1019" t="s">
        <v>86</v>
      </c>
      <c r="K1019" t="s">
        <v>3498</v>
      </c>
      <c r="L1019" t="s">
        <v>88</v>
      </c>
      <c r="M1019" t="s">
        <v>1583</v>
      </c>
      <c r="N1019" t="s">
        <v>43</v>
      </c>
      <c r="O1019" t="s">
        <v>1145</v>
      </c>
      <c r="P1019" t="s">
        <v>1584</v>
      </c>
      <c r="Q1019" s="2">
        <v>12.88</v>
      </c>
      <c r="R1019">
        <v>1</v>
      </c>
      <c r="S1019">
        <v>0</v>
      </c>
      <c r="T1019">
        <v>0.38640000000000002</v>
      </c>
    </row>
    <row r="1020" spans="1:20" x14ac:dyDescent="0.3">
      <c r="A1020" t="s">
        <v>4260</v>
      </c>
      <c r="B1020" s="1">
        <v>42333</v>
      </c>
      <c r="C1020" s="1">
        <v>42337</v>
      </c>
      <c r="D1020" t="s">
        <v>47</v>
      </c>
      <c r="E1020" t="s">
        <v>126</v>
      </c>
      <c r="F1020" t="s">
        <v>127</v>
      </c>
      <c r="G1020" t="s">
        <v>24</v>
      </c>
      <c r="H1020" t="s">
        <v>25</v>
      </c>
      <c r="I1020" t="s">
        <v>128</v>
      </c>
      <c r="J1020" t="s">
        <v>129</v>
      </c>
      <c r="K1020" t="s">
        <v>130</v>
      </c>
      <c r="L1020" t="s">
        <v>131</v>
      </c>
      <c r="M1020" t="s">
        <v>4261</v>
      </c>
      <c r="N1020" t="s">
        <v>43</v>
      </c>
      <c r="O1020" t="s">
        <v>115</v>
      </c>
      <c r="P1020" t="s">
        <v>4262</v>
      </c>
      <c r="Q1020" s="2">
        <v>13.12</v>
      </c>
      <c r="R1020">
        <v>5</v>
      </c>
      <c r="S1020">
        <v>0</v>
      </c>
      <c r="T1020">
        <v>1.476</v>
      </c>
    </row>
    <row r="1021" spans="1:20" x14ac:dyDescent="0.3">
      <c r="A1021" t="s">
        <v>4263</v>
      </c>
      <c r="B1021" s="1">
        <v>42505</v>
      </c>
      <c r="C1021" s="1">
        <v>42510</v>
      </c>
      <c r="D1021" t="s">
        <v>47</v>
      </c>
      <c r="E1021" t="s">
        <v>169</v>
      </c>
      <c r="F1021" t="s">
        <v>170</v>
      </c>
      <c r="G1021" t="s">
        <v>84</v>
      </c>
      <c r="H1021" t="s">
        <v>25</v>
      </c>
      <c r="I1021" t="s">
        <v>154</v>
      </c>
      <c r="J1021" t="s">
        <v>86</v>
      </c>
      <c r="K1021" t="s">
        <v>171</v>
      </c>
      <c r="L1021" t="s">
        <v>88</v>
      </c>
      <c r="M1021" t="s">
        <v>4264</v>
      </c>
      <c r="N1021" t="s">
        <v>43</v>
      </c>
      <c r="O1021" t="s">
        <v>79</v>
      </c>
      <c r="P1021" t="s">
        <v>4265</v>
      </c>
      <c r="Q1021" s="2">
        <v>511.84</v>
      </c>
      <c r="R1021">
        <v>8</v>
      </c>
      <c r="S1021">
        <v>0</v>
      </c>
      <c r="T1021">
        <v>240.56479999999999</v>
      </c>
    </row>
    <row r="1022" spans="1:20" x14ac:dyDescent="0.3">
      <c r="A1022" t="s">
        <v>4266</v>
      </c>
      <c r="B1022" s="1">
        <v>42985</v>
      </c>
      <c r="C1022" s="1">
        <v>42990</v>
      </c>
      <c r="D1022" t="s">
        <v>47</v>
      </c>
      <c r="E1022" t="s">
        <v>566</v>
      </c>
      <c r="F1022" t="s">
        <v>567</v>
      </c>
      <c r="G1022" t="s">
        <v>24</v>
      </c>
      <c r="H1022" t="s">
        <v>25</v>
      </c>
      <c r="I1022" t="s">
        <v>568</v>
      </c>
      <c r="J1022" t="s">
        <v>569</v>
      </c>
      <c r="K1022" t="s">
        <v>570</v>
      </c>
      <c r="L1022" t="s">
        <v>41</v>
      </c>
      <c r="M1022" t="s">
        <v>3092</v>
      </c>
      <c r="N1022" t="s">
        <v>43</v>
      </c>
      <c r="O1022" t="s">
        <v>99</v>
      </c>
      <c r="P1022" t="s">
        <v>3093</v>
      </c>
      <c r="Q1022" s="2">
        <v>37.68</v>
      </c>
      <c r="R1022">
        <v>3</v>
      </c>
      <c r="S1022">
        <v>0</v>
      </c>
      <c r="T1022">
        <v>2.355</v>
      </c>
    </row>
    <row r="1023" spans="1:20" x14ac:dyDescent="0.3">
      <c r="A1023" t="s">
        <v>4267</v>
      </c>
      <c r="B1023" s="1">
        <v>41708</v>
      </c>
      <c r="C1023" s="1">
        <v>41715</v>
      </c>
      <c r="D1023" t="s">
        <v>47</v>
      </c>
      <c r="E1023" t="s">
        <v>2836</v>
      </c>
      <c r="F1023" t="s">
        <v>2837</v>
      </c>
      <c r="G1023" t="s">
        <v>24</v>
      </c>
      <c r="H1023" t="s">
        <v>25</v>
      </c>
      <c r="I1023" t="s">
        <v>2838</v>
      </c>
      <c r="J1023" t="s">
        <v>232</v>
      </c>
      <c r="K1023" t="s">
        <v>2839</v>
      </c>
      <c r="L1023" t="s">
        <v>131</v>
      </c>
      <c r="M1023" t="s">
        <v>4268</v>
      </c>
      <c r="N1023" t="s">
        <v>43</v>
      </c>
      <c r="O1023" t="s">
        <v>99</v>
      </c>
      <c r="P1023" t="s">
        <v>4269</v>
      </c>
      <c r="Q1023" s="2">
        <v>636.40800000000002</v>
      </c>
      <c r="R1023">
        <v>3</v>
      </c>
      <c r="S1023">
        <v>0</v>
      </c>
      <c r="T1023">
        <v>-15.9102</v>
      </c>
    </row>
    <row r="1024" spans="1:20" x14ac:dyDescent="0.3">
      <c r="A1024" t="s">
        <v>4270</v>
      </c>
      <c r="B1024" s="1">
        <v>41838</v>
      </c>
      <c r="C1024" s="1">
        <v>41838</v>
      </c>
      <c r="D1024" t="s">
        <v>1040</v>
      </c>
      <c r="E1024" t="s">
        <v>4271</v>
      </c>
      <c r="F1024" t="s">
        <v>4272</v>
      </c>
      <c r="G1024" t="s">
        <v>84</v>
      </c>
      <c r="H1024" t="s">
        <v>25</v>
      </c>
      <c r="I1024" t="s">
        <v>1057</v>
      </c>
      <c r="J1024" t="s">
        <v>261</v>
      </c>
      <c r="K1024" t="s">
        <v>1058</v>
      </c>
      <c r="L1024" t="s">
        <v>41</v>
      </c>
      <c r="M1024" t="s">
        <v>4273</v>
      </c>
      <c r="N1024" t="s">
        <v>31</v>
      </c>
      <c r="O1024" t="s">
        <v>133</v>
      </c>
      <c r="P1024" t="s">
        <v>4274</v>
      </c>
      <c r="Q1024" s="2">
        <v>259.13600000000002</v>
      </c>
      <c r="R1024">
        <v>4</v>
      </c>
      <c r="S1024">
        <v>0</v>
      </c>
      <c r="T1024">
        <v>-25.913599999999999</v>
      </c>
    </row>
    <row r="1025" spans="1:20" x14ac:dyDescent="0.3">
      <c r="A1025" t="s">
        <v>4275</v>
      </c>
      <c r="B1025" s="1">
        <v>42818</v>
      </c>
      <c r="C1025" s="1">
        <v>42822</v>
      </c>
      <c r="D1025" t="s">
        <v>21</v>
      </c>
      <c r="E1025" t="s">
        <v>2140</v>
      </c>
      <c r="F1025" t="s">
        <v>2141</v>
      </c>
      <c r="G1025" t="s">
        <v>37</v>
      </c>
      <c r="H1025" t="s">
        <v>25</v>
      </c>
      <c r="I1025" t="s">
        <v>231</v>
      </c>
      <c r="J1025" t="s">
        <v>232</v>
      </c>
      <c r="K1025" t="s">
        <v>412</v>
      </c>
      <c r="L1025" t="s">
        <v>131</v>
      </c>
      <c r="M1025" t="s">
        <v>3502</v>
      </c>
      <c r="N1025" t="s">
        <v>43</v>
      </c>
      <c r="O1025" t="s">
        <v>70</v>
      </c>
      <c r="P1025" t="s">
        <v>3503</v>
      </c>
      <c r="Q1025" s="2">
        <v>221.92</v>
      </c>
      <c r="R1025">
        <v>4</v>
      </c>
      <c r="S1025">
        <v>0</v>
      </c>
      <c r="T1025">
        <v>106.52160000000001</v>
      </c>
    </row>
    <row r="1026" spans="1:20" x14ac:dyDescent="0.3">
      <c r="A1026" t="s">
        <v>4276</v>
      </c>
      <c r="B1026" s="1">
        <v>41912</v>
      </c>
      <c r="C1026" s="1">
        <v>41917</v>
      </c>
      <c r="D1026" t="s">
        <v>47</v>
      </c>
      <c r="E1026" t="s">
        <v>4277</v>
      </c>
      <c r="F1026" t="s">
        <v>4278</v>
      </c>
      <c r="G1026" t="s">
        <v>24</v>
      </c>
      <c r="H1026" t="s">
        <v>25</v>
      </c>
      <c r="I1026" t="s">
        <v>4279</v>
      </c>
      <c r="J1026" t="s">
        <v>51</v>
      </c>
      <c r="K1026" t="s">
        <v>4280</v>
      </c>
      <c r="L1026" t="s">
        <v>29</v>
      </c>
      <c r="M1026" t="s">
        <v>4281</v>
      </c>
      <c r="N1026" t="s">
        <v>43</v>
      </c>
      <c r="O1026" t="s">
        <v>70</v>
      </c>
      <c r="P1026" t="s">
        <v>4282</v>
      </c>
      <c r="Q1026" s="2">
        <v>15.552</v>
      </c>
      <c r="R1026">
        <v>3</v>
      </c>
      <c r="S1026">
        <v>0</v>
      </c>
      <c r="T1026">
        <v>5.4432</v>
      </c>
    </row>
    <row r="1027" spans="1:20" x14ac:dyDescent="0.3">
      <c r="A1027" t="s">
        <v>4283</v>
      </c>
      <c r="B1027" s="1">
        <v>41908</v>
      </c>
      <c r="C1027" s="1">
        <v>41908</v>
      </c>
      <c r="D1027" t="s">
        <v>1040</v>
      </c>
      <c r="E1027" t="s">
        <v>3001</v>
      </c>
      <c r="F1027" t="s">
        <v>3002</v>
      </c>
      <c r="G1027" t="s">
        <v>37</v>
      </c>
      <c r="H1027" t="s">
        <v>25</v>
      </c>
      <c r="I1027" t="s">
        <v>38</v>
      </c>
      <c r="J1027" t="s">
        <v>39</v>
      </c>
      <c r="K1027" t="s">
        <v>59</v>
      </c>
      <c r="L1027" t="s">
        <v>41</v>
      </c>
      <c r="M1027" t="s">
        <v>4284</v>
      </c>
      <c r="N1027" t="s">
        <v>43</v>
      </c>
      <c r="O1027" t="s">
        <v>79</v>
      </c>
      <c r="P1027" t="s">
        <v>4285</v>
      </c>
      <c r="Q1027" s="2">
        <v>0.876</v>
      </c>
      <c r="R1027">
        <v>1</v>
      </c>
      <c r="S1027">
        <v>0</v>
      </c>
      <c r="T1027">
        <v>-1.4016</v>
      </c>
    </row>
    <row r="1028" spans="1:20" x14ac:dyDescent="0.3">
      <c r="A1028" t="s">
        <v>4286</v>
      </c>
      <c r="B1028" s="1">
        <v>42308</v>
      </c>
      <c r="C1028" s="1">
        <v>42308</v>
      </c>
      <c r="D1028" t="s">
        <v>1040</v>
      </c>
      <c r="E1028" t="s">
        <v>495</v>
      </c>
      <c r="F1028" t="s">
        <v>496</v>
      </c>
      <c r="G1028" t="s">
        <v>24</v>
      </c>
      <c r="H1028" t="s">
        <v>25</v>
      </c>
      <c r="I1028" t="s">
        <v>497</v>
      </c>
      <c r="J1028" t="s">
        <v>498</v>
      </c>
      <c r="K1028" t="s">
        <v>499</v>
      </c>
      <c r="L1028" t="s">
        <v>88</v>
      </c>
      <c r="M1028" t="s">
        <v>1175</v>
      </c>
      <c r="N1028" t="s">
        <v>43</v>
      </c>
      <c r="O1028" t="s">
        <v>70</v>
      </c>
      <c r="P1028" t="s">
        <v>1176</v>
      </c>
      <c r="Q1028" s="2">
        <v>19.98</v>
      </c>
      <c r="R1028">
        <v>1</v>
      </c>
      <c r="S1028">
        <v>0</v>
      </c>
      <c r="T1028">
        <v>9.3905999999999992</v>
      </c>
    </row>
    <row r="1029" spans="1:20" x14ac:dyDescent="0.3">
      <c r="A1029" t="s">
        <v>4287</v>
      </c>
      <c r="B1029" s="1">
        <v>42289</v>
      </c>
      <c r="C1029" s="1">
        <v>42294</v>
      </c>
      <c r="D1029" t="s">
        <v>21</v>
      </c>
      <c r="E1029" t="s">
        <v>2349</v>
      </c>
      <c r="F1029" t="s">
        <v>2350</v>
      </c>
      <c r="G1029" t="s">
        <v>24</v>
      </c>
      <c r="H1029" t="s">
        <v>25</v>
      </c>
      <c r="I1029" t="s">
        <v>128</v>
      </c>
      <c r="J1029" t="s">
        <v>129</v>
      </c>
      <c r="K1029" t="s">
        <v>130</v>
      </c>
      <c r="L1029" t="s">
        <v>131</v>
      </c>
      <c r="M1029" t="s">
        <v>3748</v>
      </c>
      <c r="N1029" t="s">
        <v>31</v>
      </c>
      <c r="O1029" t="s">
        <v>54</v>
      </c>
      <c r="P1029" t="s">
        <v>3749</v>
      </c>
      <c r="Q1029" s="2">
        <v>209.67</v>
      </c>
      <c r="R1029">
        <v>1</v>
      </c>
      <c r="S1029">
        <v>0</v>
      </c>
      <c r="T1029">
        <v>-13.978</v>
      </c>
    </row>
    <row r="1030" spans="1:20" x14ac:dyDescent="0.3">
      <c r="A1030" t="s">
        <v>4288</v>
      </c>
      <c r="B1030" s="1">
        <v>42632</v>
      </c>
      <c r="C1030" s="1">
        <v>42636</v>
      </c>
      <c r="D1030" t="s">
        <v>47</v>
      </c>
      <c r="E1030" t="s">
        <v>4289</v>
      </c>
      <c r="F1030" t="s">
        <v>4290</v>
      </c>
      <c r="G1030" t="s">
        <v>24</v>
      </c>
      <c r="H1030" t="s">
        <v>25</v>
      </c>
      <c r="I1030" t="s">
        <v>4291</v>
      </c>
      <c r="J1030" t="s">
        <v>39</v>
      </c>
      <c r="K1030" t="s">
        <v>4292</v>
      </c>
      <c r="L1030" t="s">
        <v>41</v>
      </c>
      <c r="M1030" t="s">
        <v>4293</v>
      </c>
      <c r="N1030" t="s">
        <v>43</v>
      </c>
      <c r="O1030" t="s">
        <v>70</v>
      </c>
      <c r="P1030" t="s">
        <v>4294</v>
      </c>
      <c r="Q1030" s="2">
        <v>159.88</v>
      </c>
      <c r="R1030">
        <v>7</v>
      </c>
      <c r="S1030">
        <v>0</v>
      </c>
      <c r="T1030">
        <v>73.544799999999995</v>
      </c>
    </row>
    <row r="1031" spans="1:20" x14ac:dyDescent="0.3">
      <c r="A1031" t="s">
        <v>4295</v>
      </c>
      <c r="B1031" s="1">
        <v>42838</v>
      </c>
      <c r="C1031" s="1">
        <v>42840</v>
      </c>
      <c r="D1031" t="s">
        <v>159</v>
      </c>
      <c r="E1031" t="s">
        <v>2326</v>
      </c>
      <c r="F1031" t="s">
        <v>2327</v>
      </c>
      <c r="G1031" t="s">
        <v>37</v>
      </c>
      <c r="H1031" t="s">
        <v>25</v>
      </c>
      <c r="I1031" t="s">
        <v>693</v>
      </c>
      <c r="J1031" t="s">
        <v>86</v>
      </c>
      <c r="K1031" t="s">
        <v>694</v>
      </c>
      <c r="L1031" t="s">
        <v>88</v>
      </c>
      <c r="M1031" t="s">
        <v>766</v>
      </c>
      <c r="N1031" t="s">
        <v>43</v>
      </c>
      <c r="O1031" t="s">
        <v>70</v>
      </c>
      <c r="P1031" t="s">
        <v>767</v>
      </c>
      <c r="Q1031" s="2">
        <v>5.28</v>
      </c>
      <c r="R1031">
        <v>1</v>
      </c>
      <c r="S1031">
        <v>0</v>
      </c>
      <c r="T1031">
        <v>2.3759999999999999</v>
      </c>
    </row>
    <row r="1032" spans="1:20" x14ac:dyDescent="0.3">
      <c r="A1032" t="s">
        <v>4296</v>
      </c>
      <c r="B1032" s="1">
        <v>42742</v>
      </c>
      <c r="C1032" s="1">
        <v>42748</v>
      </c>
      <c r="D1032" t="s">
        <v>47</v>
      </c>
      <c r="E1032" t="s">
        <v>3246</v>
      </c>
      <c r="F1032" t="s">
        <v>3247</v>
      </c>
      <c r="G1032" t="s">
        <v>24</v>
      </c>
      <c r="H1032" t="s">
        <v>25</v>
      </c>
      <c r="I1032" t="s">
        <v>465</v>
      </c>
      <c r="J1032" t="s">
        <v>261</v>
      </c>
      <c r="K1032" t="s">
        <v>466</v>
      </c>
      <c r="L1032" t="s">
        <v>41</v>
      </c>
      <c r="M1032" t="s">
        <v>2415</v>
      </c>
      <c r="N1032" t="s">
        <v>43</v>
      </c>
      <c r="O1032" t="s">
        <v>79</v>
      </c>
      <c r="P1032" t="s">
        <v>2416</v>
      </c>
      <c r="Q1032" s="2">
        <v>2.8079999999999998</v>
      </c>
      <c r="R1032">
        <v>3</v>
      </c>
      <c r="S1032">
        <v>0</v>
      </c>
      <c r="T1032">
        <v>-1.9656</v>
      </c>
    </row>
    <row r="1033" spans="1:20" x14ac:dyDescent="0.3">
      <c r="A1033" t="s">
        <v>4297</v>
      </c>
      <c r="B1033" s="1">
        <v>43048</v>
      </c>
      <c r="C1033" s="1">
        <v>43050</v>
      </c>
      <c r="D1033" t="s">
        <v>159</v>
      </c>
      <c r="E1033" t="s">
        <v>591</v>
      </c>
      <c r="F1033" t="s">
        <v>592</v>
      </c>
      <c r="G1033" t="s">
        <v>37</v>
      </c>
      <c r="H1033" t="s">
        <v>25</v>
      </c>
      <c r="I1033" t="s">
        <v>253</v>
      </c>
      <c r="J1033" t="s">
        <v>179</v>
      </c>
      <c r="K1033" t="s">
        <v>322</v>
      </c>
      <c r="L1033" t="s">
        <v>88</v>
      </c>
      <c r="M1033" t="s">
        <v>4298</v>
      </c>
      <c r="N1033" t="s">
        <v>31</v>
      </c>
      <c r="O1033" t="s">
        <v>133</v>
      </c>
      <c r="P1033" t="s">
        <v>4299</v>
      </c>
      <c r="Q1033" s="2">
        <v>215.976</v>
      </c>
      <c r="R1033">
        <v>3</v>
      </c>
      <c r="S1033">
        <v>0</v>
      </c>
      <c r="T1033">
        <v>-2.6997</v>
      </c>
    </row>
    <row r="1034" spans="1:20" x14ac:dyDescent="0.3">
      <c r="A1034" t="s">
        <v>4300</v>
      </c>
      <c r="B1034" s="1">
        <v>43000</v>
      </c>
      <c r="C1034" s="1">
        <v>43002</v>
      </c>
      <c r="D1034" t="s">
        <v>21</v>
      </c>
      <c r="E1034" t="s">
        <v>2620</v>
      </c>
      <c r="F1034" t="s">
        <v>2621</v>
      </c>
      <c r="G1034" t="s">
        <v>84</v>
      </c>
      <c r="H1034" t="s">
        <v>25</v>
      </c>
      <c r="I1034" t="s">
        <v>686</v>
      </c>
      <c r="J1034" t="s">
        <v>391</v>
      </c>
      <c r="K1034" t="s">
        <v>687</v>
      </c>
      <c r="L1034" t="s">
        <v>41</v>
      </c>
      <c r="M1034" t="s">
        <v>4301</v>
      </c>
      <c r="N1034" t="s">
        <v>31</v>
      </c>
      <c r="O1034" t="s">
        <v>32</v>
      </c>
      <c r="P1034" t="s">
        <v>4302</v>
      </c>
      <c r="Q1034" s="2">
        <v>241.96</v>
      </c>
      <c r="R1034">
        <v>2</v>
      </c>
      <c r="S1034">
        <v>0</v>
      </c>
      <c r="T1034">
        <v>41.133200000000002</v>
      </c>
    </row>
    <row r="1035" spans="1:20" x14ac:dyDescent="0.3">
      <c r="A1035" t="s">
        <v>4303</v>
      </c>
      <c r="B1035" s="1">
        <v>43070</v>
      </c>
      <c r="C1035" s="1">
        <v>43074</v>
      </c>
      <c r="D1035" t="s">
        <v>47</v>
      </c>
      <c r="E1035" t="s">
        <v>2620</v>
      </c>
      <c r="F1035" t="s">
        <v>2621</v>
      </c>
      <c r="G1035" t="s">
        <v>84</v>
      </c>
      <c r="H1035" t="s">
        <v>25</v>
      </c>
      <c r="I1035" t="s">
        <v>686</v>
      </c>
      <c r="J1035" t="s">
        <v>391</v>
      </c>
      <c r="K1035" t="s">
        <v>687</v>
      </c>
      <c r="L1035" t="s">
        <v>41</v>
      </c>
      <c r="M1035" t="s">
        <v>4304</v>
      </c>
      <c r="N1035" t="s">
        <v>43</v>
      </c>
      <c r="O1035" t="s">
        <v>173</v>
      </c>
      <c r="P1035" t="s">
        <v>4305</v>
      </c>
      <c r="Q1035" s="2">
        <v>104.68</v>
      </c>
      <c r="R1035">
        <v>5</v>
      </c>
      <c r="S1035">
        <v>0</v>
      </c>
      <c r="T1035">
        <v>35.329500000000003</v>
      </c>
    </row>
    <row r="1036" spans="1:20" x14ac:dyDescent="0.3">
      <c r="A1036" t="s">
        <v>4306</v>
      </c>
      <c r="B1036" s="1">
        <v>41813</v>
      </c>
      <c r="C1036" s="1">
        <v>41818</v>
      </c>
      <c r="D1036" t="s">
        <v>47</v>
      </c>
      <c r="E1036" t="s">
        <v>4307</v>
      </c>
      <c r="F1036" t="s">
        <v>4308</v>
      </c>
      <c r="G1036" t="s">
        <v>24</v>
      </c>
      <c r="H1036" t="s">
        <v>25</v>
      </c>
      <c r="I1036" t="s">
        <v>128</v>
      </c>
      <c r="J1036" t="s">
        <v>129</v>
      </c>
      <c r="K1036" t="s">
        <v>948</v>
      </c>
      <c r="L1036" t="s">
        <v>131</v>
      </c>
      <c r="M1036" t="s">
        <v>1170</v>
      </c>
      <c r="N1036" t="s">
        <v>165</v>
      </c>
      <c r="O1036" t="s">
        <v>202</v>
      </c>
      <c r="P1036" t="s">
        <v>1171</v>
      </c>
      <c r="Q1036" s="2">
        <v>86.376000000000005</v>
      </c>
      <c r="R1036">
        <v>3</v>
      </c>
      <c r="S1036">
        <v>0</v>
      </c>
      <c r="T1036">
        <v>1.0797000000000001</v>
      </c>
    </row>
    <row r="1037" spans="1:20" x14ac:dyDescent="0.3">
      <c r="A1037" t="s">
        <v>4309</v>
      </c>
      <c r="B1037" s="1">
        <v>42281</v>
      </c>
      <c r="C1037" s="1">
        <v>42286</v>
      </c>
      <c r="D1037" t="s">
        <v>47</v>
      </c>
      <c r="E1037" t="s">
        <v>3138</v>
      </c>
      <c r="F1037" t="s">
        <v>3139</v>
      </c>
      <c r="G1037" t="s">
        <v>84</v>
      </c>
      <c r="H1037" t="s">
        <v>25</v>
      </c>
      <c r="I1037" t="s">
        <v>390</v>
      </c>
      <c r="J1037" t="s">
        <v>179</v>
      </c>
      <c r="K1037" t="s">
        <v>1754</v>
      </c>
      <c r="L1037" t="s">
        <v>88</v>
      </c>
      <c r="M1037" t="s">
        <v>4310</v>
      </c>
      <c r="N1037" t="s">
        <v>31</v>
      </c>
      <c r="O1037" t="s">
        <v>61</v>
      </c>
      <c r="P1037" t="s">
        <v>4311</v>
      </c>
      <c r="Q1037" s="2">
        <v>64.944000000000003</v>
      </c>
      <c r="R1037">
        <v>3</v>
      </c>
      <c r="S1037">
        <v>0</v>
      </c>
      <c r="T1037">
        <v>6.4943999999999997</v>
      </c>
    </row>
    <row r="1038" spans="1:20" x14ac:dyDescent="0.3">
      <c r="A1038" t="s">
        <v>4312</v>
      </c>
      <c r="B1038" s="1">
        <v>41779</v>
      </c>
      <c r="C1038" s="1">
        <v>41781</v>
      </c>
      <c r="D1038" t="s">
        <v>21</v>
      </c>
      <c r="E1038" t="s">
        <v>4313</v>
      </c>
      <c r="F1038" t="s">
        <v>4314</v>
      </c>
      <c r="G1038" t="s">
        <v>37</v>
      </c>
      <c r="H1038" t="s">
        <v>25</v>
      </c>
      <c r="I1038" t="s">
        <v>215</v>
      </c>
      <c r="J1038" t="s">
        <v>4315</v>
      </c>
      <c r="K1038" t="s">
        <v>4316</v>
      </c>
      <c r="L1038" t="s">
        <v>131</v>
      </c>
      <c r="M1038" t="s">
        <v>4317</v>
      </c>
      <c r="N1038" t="s">
        <v>43</v>
      </c>
      <c r="O1038" t="s">
        <v>90</v>
      </c>
      <c r="P1038" t="s">
        <v>4318</v>
      </c>
      <c r="Q1038" s="2">
        <v>33.28</v>
      </c>
      <c r="R1038">
        <v>4</v>
      </c>
      <c r="S1038">
        <v>0</v>
      </c>
      <c r="T1038">
        <v>9.3184000000000005</v>
      </c>
    </row>
    <row r="1039" spans="1:20" x14ac:dyDescent="0.3">
      <c r="A1039" t="s">
        <v>4319</v>
      </c>
      <c r="B1039" s="1">
        <v>42328</v>
      </c>
      <c r="C1039" s="1">
        <v>42334</v>
      </c>
      <c r="D1039" t="s">
        <v>47</v>
      </c>
      <c r="E1039" t="s">
        <v>2008</v>
      </c>
      <c r="F1039" t="s">
        <v>2009</v>
      </c>
      <c r="G1039" t="s">
        <v>24</v>
      </c>
      <c r="H1039" t="s">
        <v>25</v>
      </c>
      <c r="I1039" t="s">
        <v>842</v>
      </c>
      <c r="J1039" t="s">
        <v>427</v>
      </c>
      <c r="K1039" t="s">
        <v>843</v>
      </c>
      <c r="L1039" t="s">
        <v>131</v>
      </c>
      <c r="M1039" t="s">
        <v>4320</v>
      </c>
      <c r="N1039" t="s">
        <v>43</v>
      </c>
      <c r="O1039" t="s">
        <v>70</v>
      </c>
      <c r="P1039" t="s">
        <v>4321</v>
      </c>
      <c r="Q1039" s="2">
        <v>19.649999999999999</v>
      </c>
      <c r="R1039">
        <v>3</v>
      </c>
      <c r="S1039">
        <v>0</v>
      </c>
      <c r="T1039">
        <v>9.0389999999999997</v>
      </c>
    </row>
    <row r="1040" spans="1:20" x14ac:dyDescent="0.3">
      <c r="A1040" t="s">
        <v>4322</v>
      </c>
      <c r="B1040" s="1">
        <v>42338</v>
      </c>
      <c r="C1040" s="1">
        <v>42342</v>
      </c>
      <c r="D1040" t="s">
        <v>47</v>
      </c>
      <c r="E1040" t="s">
        <v>4323</v>
      </c>
      <c r="F1040" t="s">
        <v>4324</v>
      </c>
      <c r="G1040" t="s">
        <v>24</v>
      </c>
      <c r="H1040" t="s">
        <v>25</v>
      </c>
      <c r="I1040" t="s">
        <v>128</v>
      </c>
      <c r="J1040" t="s">
        <v>129</v>
      </c>
      <c r="K1040" t="s">
        <v>562</v>
      </c>
      <c r="L1040" t="s">
        <v>131</v>
      </c>
      <c r="M1040" t="s">
        <v>78</v>
      </c>
      <c r="N1040" t="s">
        <v>43</v>
      </c>
      <c r="O1040" t="s">
        <v>79</v>
      </c>
      <c r="P1040" t="s">
        <v>80</v>
      </c>
      <c r="Q1040" s="2">
        <v>152.99100000000001</v>
      </c>
      <c r="R1040">
        <v>3</v>
      </c>
      <c r="S1040">
        <v>0</v>
      </c>
      <c r="T1040">
        <v>-122.39279999999999</v>
      </c>
    </row>
    <row r="1041" spans="1:20" x14ac:dyDescent="0.3">
      <c r="A1041" t="s">
        <v>4325</v>
      </c>
      <c r="B1041" s="1">
        <v>42369</v>
      </c>
      <c r="C1041" s="1">
        <v>42374</v>
      </c>
      <c r="D1041" t="s">
        <v>47</v>
      </c>
      <c r="E1041" t="s">
        <v>4326</v>
      </c>
      <c r="F1041" t="s">
        <v>4327</v>
      </c>
      <c r="G1041" t="s">
        <v>24</v>
      </c>
      <c r="H1041" t="s">
        <v>25</v>
      </c>
      <c r="I1041" t="s">
        <v>639</v>
      </c>
      <c r="J1041" t="s">
        <v>86</v>
      </c>
      <c r="K1041" t="s">
        <v>640</v>
      </c>
      <c r="L1041" t="s">
        <v>88</v>
      </c>
      <c r="M1041" t="s">
        <v>4328</v>
      </c>
      <c r="N1041" t="s">
        <v>31</v>
      </c>
      <c r="O1041" t="s">
        <v>61</v>
      </c>
      <c r="P1041" t="s">
        <v>4329</v>
      </c>
      <c r="Q1041" s="2">
        <v>14.76</v>
      </c>
      <c r="R1041">
        <v>5</v>
      </c>
      <c r="S1041">
        <v>0</v>
      </c>
      <c r="T1041">
        <v>-11.439</v>
      </c>
    </row>
    <row r="1042" spans="1:20" x14ac:dyDescent="0.3">
      <c r="A1042" t="s">
        <v>4330</v>
      </c>
      <c r="B1042" s="1">
        <v>43055</v>
      </c>
      <c r="C1042" s="1">
        <v>43055</v>
      </c>
      <c r="D1042" t="s">
        <v>1040</v>
      </c>
      <c r="E1042" t="s">
        <v>4134</v>
      </c>
      <c r="F1042" t="s">
        <v>4135</v>
      </c>
      <c r="G1042" t="s">
        <v>24</v>
      </c>
      <c r="H1042" t="s">
        <v>25</v>
      </c>
      <c r="I1042" t="s">
        <v>426</v>
      </c>
      <c r="J1042" t="s">
        <v>427</v>
      </c>
      <c r="K1042" t="s">
        <v>428</v>
      </c>
      <c r="L1042" t="s">
        <v>131</v>
      </c>
      <c r="M1042" t="s">
        <v>1889</v>
      </c>
      <c r="N1042" t="s">
        <v>43</v>
      </c>
      <c r="O1042" t="s">
        <v>70</v>
      </c>
      <c r="P1042" t="s">
        <v>1890</v>
      </c>
      <c r="Q1042" s="2">
        <v>146.82</v>
      </c>
      <c r="R1042">
        <v>3</v>
      </c>
      <c r="S1042">
        <v>0</v>
      </c>
      <c r="T1042">
        <v>73.41</v>
      </c>
    </row>
    <row r="1043" spans="1:20" x14ac:dyDescent="0.3">
      <c r="A1043" t="s">
        <v>4331</v>
      </c>
      <c r="B1043" s="1">
        <v>41796</v>
      </c>
      <c r="C1043" s="1">
        <v>41801</v>
      </c>
      <c r="D1043" t="s">
        <v>47</v>
      </c>
      <c r="E1043" t="s">
        <v>1801</v>
      </c>
      <c r="F1043" t="s">
        <v>1802</v>
      </c>
      <c r="G1043" t="s">
        <v>37</v>
      </c>
      <c r="H1043" t="s">
        <v>25</v>
      </c>
      <c r="I1043" t="s">
        <v>1803</v>
      </c>
      <c r="J1043" t="s">
        <v>67</v>
      </c>
      <c r="K1043" t="s">
        <v>1804</v>
      </c>
      <c r="L1043" t="s">
        <v>29</v>
      </c>
      <c r="M1043" t="s">
        <v>1125</v>
      </c>
      <c r="N1043" t="s">
        <v>43</v>
      </c>
      <c r="O1043" t="s">
        <v>79</v>
      </c>
      <c r="P1043" t="s">
        <v>1126</v>
      </c>
      <c r="Q1043" s="2">
        <v>149.54400000000001</v>
      </c>
      <c r="R1043">
        <v>9</v>
      </c>
      <c r="S1043">
        <v>0</v>
      </c>
      <c r="T1043">
        <v>50.4711</v>
      </c>
    </row>
    <row r="1044" spans="1:20" x14ac:dyDescent="0.3">
      <c r="A1044" t="s">
        <v>4332</v>
      </c>
      <c r="B1044" s="1">
        <v>42614</v>
      </c>
      <c r="C1044" s="1">
        <v>42618</v>
      </c>
      <c r="D1044" t="s">
        <v>47</v>
      </c>
      <c r="E1044" t="s">
        <v>1099</v>
      </c>
      <c r="F1044" t="s">
        <v>1100</v>
      </c>
      <c r="G1044" t="s">
        <v>37</v>
      </c>
      <c r="H1044" t="s">
        <v>25</v>
      </c>
      <c r="I1044" t="s">
        <v>128</v>
      </c>
      <c r="J1044" t="s">
        <v>129</v>
      </c>
      <c r="K1044" t="s">
        <v>130</v>
      </c>
      <c r="L1044" t="s">
        <v>131</v>
      </c>
      <c r="M1044" t="s">
        <v>280</v>
      </c>
      <c r="N1044" t="s">
        <v>43</v>
      </c>
      <c r="O1044" t="s">
        <v>70</v>
      </c>
      <c r="P1044" t="s">
        <v>281</v>
      </c>
      <c r="Q1044" s="2">
        <v>30.48</v>
      </c>
      <c r="R1044">
        <v>6</v>
      </c>
      <c r="S1044">
        <v>0</v>
      </c>
      <c r="T1044">
        <v>9.9060000000000006</v>
      </c>
    </row>
    <row r="1045" spans="1:20" x14ac:dyDescent="0.3">
      <c r="A1045" t="s">
        <v>4333</v>
      </c>
      <c r="B1045" s="1">
        <v>42546</v>
      </c>
      <c r="C1045" s="1">
        <v>42550</v>
      </c>
      <c r="D1045" t="s">
        <v>47</v>
      </c>
      <c r="E1045" t="s">
        <v>2596</v>
      </c>
      <c r="F1045" t="s">
        <v>2597</v>
      </c>
      <c r="G1045" t="s">
        <v>37</v>
      </c>
      <c r="H1045" t="s">
        <v>25</v>
      </c>
      <c r="I1045" t="s">
        <v>2598</v>
      </c>
      <c r="J1045" t="s">
        <v>427</v>
      </c>
      <c r="K1045" t="s">
        <v>2599</v>
      </c>
      <c r="L1045" t="s">
        <v>131</v>
      </c>
      <c r="M1045" t="s">
        <v>781</v>
      </c>
      <c r="N1045" t="s">
        <v>31</v>
      </c>
      <c r="O1045" t="s">
        <v>133</v>
      </c>
      <c r="P1045" t="s">
        <v>782</v>
      </c>
      <c r="Q1045" s="2">
        <v>422.05799999999999</v>
      </c>
      <c r="R1045">
        <v>3</v>
      </c>
      <c r="S1045">
        <v>0</v>
      </c>
      <c r="T1045">
        <v>-18.088200000000001</v>
      </c>
    </row>
    <row r="1046" spans="1:20" x14ac:dyDescent="0.3">
      <c r="A1046" t="s">
        <v>4334</v>
      </c>
      <c r="B1046" s="1">
        <v>41985</v>
      </c>
      <c r="C1046" s="1">
        <v>41990</v>
      </c>
      <c r="D1046" t="s">
        <v>47</v>
      </c>
      <c r="E1046" t="s">
        <v>4323</v>
      </c>
      <c r="F1046" t="s">
        <v>4324</v>
      </c>
      <c r="G1046" t="s">
        <v>24</v>
      </c>
      <c r="H1046" t="s">
        <v>25</v>
      </c>
      <c r="I1046" t="s">
        <v>128</v>
      </c>
      <c r="J1046" t="s">
        <v>129</v>
      </c>
      <c r="K1046" t="s">
        <v>562</v>
      </c>
      <c r="L1046" t="s">
        <v>131</v>
      </c>
      <c r="M1046" t="s">
        <v>2542</v>
      </c>
      <c r="N1046" t="s">
        <v>31</v>
      </c>
      <c r="O1046" t="s">
        <v>61</v>
      </c>
      <c r="P1046" t="s">
        <v>2543</v>
      </c>
      <c r="Q1046" s="2">
        <v>43.31</v>
      </c>
      <c r="R1046">
        <v>1</v>
      </c>
      <c r="S1046">
        <v>0</v>
      </c>
      <c r="T1046">
        <v>4.3310000000000004</v>
      </c>
    </row>
    <row r="1047" spans="1:20" x14ac:dyDescent="0.3">
      <c r="A1047" t="s">
        <v>4335</v>
      </c>
      <c r="B1047" s="1">
        <v>42825</v>
      </c>
      <c r="C1047" s="1">
        <v>42830</v>
      </c>
      <c r="D1047" t="s">
        <v>47</v>
      </c>
      <c r="E1047" t="s">
        <v>1092</v>
      </c>
      <c r="F1047" t="s">
        <v>1093</v>
      </c>
      <c r="G1047" t="s">
        <v>24</v>
      </c>
      <c r="H1047" t="s">
        <v>25</v>
      </c>
      <c r="I1047" t="s">
        <v>1094</v>
      </c>
      <c r="J1047" t="s">
        <v>51</v>
      </c>
      <c r="K1047" t="s">
        <v>1095</v>
      </c>
      <c r="L1047" t="s">
        <v>29</v>
      </c>
      <c r="M1047" t="s">
        <v>4336</v>
      </c>
      <c r="N1047" t="s">
        <v>165</v>
      </c>
      <c r="O1047" t="s">
        <v>166</v>
      </c>
      <c r="P1047" t="s">
        <v>4337</v>
      </c>
      <c r="Q1047" s="2">
        <v>84.95</v>
      </c>
      <c r="R1047">
        <v>5</v>
      </c>
      <c r="S1047">
        <v>0</v>
      </c>
      <c r="T1047">
        <v>22.087</v>
      </c>
    </row>
    <row r="1048" spans="1:20" x14ac:dyDescent="0.3">
      <c r="A1048" t="s">
        <v>4338</v>
      </c>
      <c r="B1048" s="1">
        <v>43058</v>
      </c>
      <c r="C1048" s="1">
        <v>43065</v>
      </c>
      <c r="D1048" t="s">
        <v>47</v>
      </c>
      <c r="E1048" t="s">
        <v>4339</v>
      </c>
      <c r="F1048" t="s">
        <v>4340</v>
      </c>
      <c r="G1048" t="s">
        <v>24</v>
      </c>
      <c r="H1048" t="s">
        <v>25</v>
      </c>
      <c r="I1048" t="s">
        <v>4341</v>
      </c>
      <c r="J1048" t="s">
        <v>86</v>
      </c>
      <c r="K1048" t="s">
        <v>4342</v>
      </c>
      <c r="L1048" t="s">
        <v>88</v>
      </c>
      <c r="M1048" t="s">
        <v>4343</v>
      </c>
      <c r="N1048" t="s">
        <v>31</v>
      </c>
      <c r="O1048" t="s">
        <v>133</v>
      </c>
      <c r="P1048" t="s">
        <v>4344</v>
      </c>
      <c r="Q1048" s="2">
        <v>233.05799999999999</v>
      </c>
      <c r="R1048">
        <v>3</v>
      </c>
      <c r="S1048">
        <v>0</v>
      </c>
      <c r="T1048">
        <v>-53.270400000000002</v>
      </c>
    </row>
    <row r="1049" spans="1:20" x14ac:dyDescent="0.3">
      <c r="A1049" t="s">
        <v>4345</v>
      </c>
      <c r="B1049" s="1">
        <v>41967</v>
      </c>
      <c r="C1049" s="1">
        <v>41972</v>
      </c>
      <c r="D1049" t="s">
        <v>21</v>
      </c>
      <c r="E1049" t="s">
        <v>4346</v>
      </c>
      <c r="F1049" t="s">
        <v>4347</v>
      </c>
      <c r="G1049" t="s">
        <v>24</v>
      </c>
      <c r="H1049" t="s">
        <v>25</v>
      </c>
      <c r="I1049" t="s">
        <v>4348</v>
      </c>
      <c r="J1049" t="s">
        <v>498</v>
      </c>
      <c r="K1049" t="s">
        <v>4349</v>
      </c>
      <c r="L1049" t="s">
        <v>88</v>
      </c>
      <c r="M1049" t="s">
        <v>1281</v>
      </c>
      <c r="N1049" t="s">
        <v>165</v>
      </c>
      <c r="O1049" t="s">
        <v>202</v>
      </c>
      <c r="P1049" t="s">
        <v>1282</v>
      </c>
      <c r="Q1049" s="2">
        <v>111.79</v>
      </c>
      <c r="R1049">
        <v>7</v>
      </c>
      <c r="S1049">
        <v>0</v>
      </c>
      <c r="T1049">
        <v>43.598100000000002</v>
      </c>
    </row>
    <row r="1050" spans="1:20" x14ac:dyDescent="0.3">
      <c r="A1050" t="s">
        <v>4350</v>
      </c>
      <c r="B1050" s="1">
        <v>42330</v>
      </c>
      <c r="C1050" s="1">
        <v>42334</v>
      </c>
      <c r="D1050" t="s">
        <v>47</v>
      </c>
      <c r="E1050" t="s">
        <v>3367</v>
      </c>
      <c r="F1050" t="s">
        <v>3368</v>
      </c>
      <c r="G1050" t="s">
        <v>24</v>
      </c>
      <c r="H1050" t="s">
        <v>25</v>
      </c>
      <c r="I1050" t="s">
        <v>231</v>
      </c>
      <c r="J1050" t="s">
        <v>232</v>
      </c>
      <c r="K1050" t="s">
        <v>233</v>
      </c>
      <c r="L1050" t="s">
        <v>131</v>
      </c>
      <c r="M1050" t="s">
        <v>4351</v>
      </c>
      <c r="N1050" t="s">
        <v>43</v>
      </c>
      <c r="O1050" t="s">
        <v>70</v>
      </c>
      <c r="P1050" t="s">
        <v>4352</v>
      </c>
      <c r="Q1050" s="2">
        <v>14.94</v>
      </c>
      <c r="R1050">
        <v>3</v>
      </c>
      <c r="S1050">
        <v>0</v>
      </c>
      <c r="T1050">
        <v>7.0217999999999998</v>
      </c>
    </row>
    <row r="1051" spans="1:20" x14ac:dyDescent="0.3">
      <c r="A1051" t="s">
        <v>4353</v>
      </c>
      <c r="B1051" s="1">
        <v>42565</v>
      </c>
      <c r="C1051" s="1">
        <v>42569</v>
      </c>
      <c r="D1051" t="s">
        <v>47</v>
      </c>
      <c r="E1051" t="s">
        <v>796</v>
      </c>
      <c r="F1051" t="s">
        <v>797</v>
      </c>
      <c r="G1051" t="s">
        <v>37</v>
      </c>
      <c r="H1051" t="s">
        <v>25</v>
      </c>
      <c r="I1051" t="s">
        <v>253</v>
      </c>
      <c r="J1051" t="s">
        <v>179</v>
      </c>
      <c r="K1051" t="s">
        <v>322</v>
      </c>
      <c r="L1051" t="s">
        <v>88</v>
      </c>
      <c r="M1051" t="s">
        <v>4254</v>
      </c>
      <c r="N1051" t="s">
        <v>43</v>
      </c>
      <c r="O1051" t="s">
        <v>79</v>
      </c>
      <c r="P1051" t="s">
        <v>4255</v>
      </c>
      <c r="Q1051" s="2">
        <v>14.16</v>
      </c>
      <c r="R1051">
        <v>2</v>
      </c>
      <c r="S1051">
        <v>0</v>
      </c>
      <c r="T1051">
        <v>5.133</v>
      </c>
    </row>
    <row r="1052" spans="1:20" x14ac:dyDescent="0.3">
      <c r="A1052" t="s">
        <v>4354</v>
      </c>
      <c r="B1052" s="1">
        <v>42490</v>
      </c>
      <c r="C1052" s="1">
        <v>42495</v>
      </c>
      <c r="D1052" t="s">
        <v>47</v>
      </c>
      <c r="E1052" t="s">
        <v>2831</v>
      </c>
      <c r="F1052" t="s">
        <v>2832</v>
      </c>
      <c r="G1052" t="s">
        <v>84</v>
      </c>
      <c r="H1052" t="s">
        <v>25</v>
      </c>
      <c r="I1052" t="s">
        <v>38</v>
      </c>
      <c r="J1052" t="s">
        <v>39</v>
      </c>
      <c r="K1052" t="s">
        <v>40</v>
      </c>
      <c r="L1052" t="s">
        <v>41</v>
      </c>
      <c r="M1052" t="s">
        <v>4355</v>
      </c>
      <c r="N1052" t="s">
        <v>31</v>
      </c>
      <c r="O1052" t="s">
        <v>61</v>
      </c>
      <c r="P1052" t="s">
        <v>4356</v>
      </c>
      <c r="Q1052" s="2">
        <v>22.608000000000001</v>
      </c>
      <c r="R1052">
        <v>3</v>
      </c>
      <c r="S1052">
        <v>0</v>
      </c>
      <c r="T1052">
        <v>-10.1736</v>
      </c>
    </row>
    <row r="1053" spans="1:20" x14ac:dyDescent="0.3">
      <c r="A1053" t="s">
        <v>4357</v>
      </c>
      <c r="B1053" s="1">
        <v>42576</v>
      </c>
      <c r="C1053" s="1">
        <v>42578</v>
      </c>
      <c r="D1053" t="s">
        <v>21</v>
      </c>
      <c r="E1053" t="s">
        <v>3104</v>
      </c>
      <c r="F1053" t="s">
        <v>3105</v>
      </c>
      <c r="G1053" t="s">
        <v>24</v>
      </c>
      <c r="H1053" t="s">
        <v>25</v>
      </c>
      <c r="I1053" t="s">
        <v>85</v>
      </c>
      <c r="J1053" t="s">
        <v>86</v>
      </c>
      <c r="K1053" t="s">
        <v>87</v>
      </c>
      <c r="L1053" t="s">
        <v>88</v>
      </c>
      <c r="M1053" t="s">
        <v>961</v>
      </c>
      <c r="N1053" t="s">
        <v>43</v>
      </c>
      <c r="O1053" t="s">
        <v>235</v>
      </c>
      <c r="P1053" t="s">
        <v>962</v>
      </c>
      <c r="Q1053" s="2">
        <v>21.48</v>
      </c>
      <c r="R1053">
        <v>6</v>
      </c>
      <c r="S1053">
        <v>0</v>
      </c>
      <c r="T1053">
        <v>10.74</v>
      </c>
    </row>
    <row r="1054" spans="1:20" x14ac:dyDescent="0.3">
      <c r="A1054" t="s">
        <v>4358</v>
      </c>
      <c r="B1054" s="1">
        <v>41812</v>
      </c>
      <c r="C1054" s="1">
        <v>41814</v>
      </c>
      <c r="D1054" t="s">
        <v>159</v>
      </c>
      <c r="E1054" t="s">
        <v>1586</v>
      </c>
      <c r="F1054" t="s">
        <v>1587</v>
      </c>
      <c r="G1054" t="s">
        <v>24</v>
      </c>
      <c r="H1054" t="s">
        <v>25</v>
      </c>
      <c r="I1054" t="s">
        <v>686</v>
      </c>
      <c r="J1054" t="s">
        <v>391</v>
      </c>
      <c r="K1054" t="s">
        <v>687</v>
      </c>
      <c r="L1054" t="s">
        <v>41</v>
      </c>
      <c r="M1054" t="s">
        <v>4359</v>
      </c>
      <c r="N1054" t="s">
        <v>43</v>
      </c>
      <c r="O1054" t="s">
        <v>99</v>
      </c>
      <c r="P1054" t="s">
        <v>4360</v>
      </c>
      <c r="Q1054" s="2">
        <v>501.81</v>
      </c>
      <c r="R1054">
        <v>3</v>
      </c>
      <c r="S1054">
        <v>0</v>
      </c>
      <c r="T1054">
        <v>0</v>
      </c>
    </row>
    <row r="1055" spans="1:20" x14ac:dyDescent="0.3">
      <c r="A1055" t="s">
        <v>4361</v>
      </c>
      <c r="B1055" s="1">
        <v>43029</v>
      </c>
      <c r="C1055" s="1">
        <v>43034</v>
      </c>
      <c r="D1055" t="s">
        <v>47</v>
      </c>
      <c r="E1055" t="s">
        <v>536</v>
      </c>
      <c r="F1055" t="s">
        <v>537</v>
      </c>
      <c r="G1055" t="s">
        <v>84</v>
      </c>
      <c r="H1055" t="s">
        <v>25</v>
      </c>
      <c r="I1055" t="s">
        <v>75</v>
      </c>
      <c r="J1055" t="s">
        <v>76</v>
      </c>
      <c r="K1055" t="s">
        <v>538</v>
      </c>
      <c r="L1055" t="s">
        <v>41</v>
      </c>
      <c r="M1055" t="s">
        <v>4362</v>
      </c>
      <c r="N1055" t="s">
        <v>43</v>
      </c>
      <c r="O1055" t="s">
        <v>115</v>
      </c>
      <c r="P1055" t="s">
        <v>4363</v>
      </c>
      <c r="Q1055" s="2">
        <v>17.856000000000002</v>
      </c>
      <c r="R1055">
        <v>4</v>
      </c>
      <c r="S1055">
        <v>0</v>
      </c>
      <c r="T1055">
        <v>2.0087999999999999</v>
      </c>
    </row>
    <row r="1056" spans="1:20" x14ac:dyDescent="0.3">
      <c r="A1056" t="s">
        <v>4364</v>
      </c>
      <c r="B1056" s="1">
        <v>42616</v>
      </c>
      <c r="C1056" s="1">
        <v>42622</v>
      </c>
      <c r="D1056" t="s">
        <v>47</v>
      </c>
      <c r="E1056" t="s">
        <v>1576</v>
      </c>
      <c r="F1056" t="s">
        <v>1577</v>
      </c>
      <c r="G1056" t="s">
        <v>24</v>
      </c>
      <c r="H1056" t="s">
        <v>25</v>
      </c>
      <c r="I1056" t="s">
        <v>253</v>
      </c>
      <c r="J1056" t="s">
        <v>179</v>
      </c>
      <c r="K1056" t="s">
        <v>254</v>
      </c>
      <c r="L1056" t="s">
        <v>88</v>
      </c>
      <c r="M1056" t="s">
        <v>2896</v>
      </c>
      <c r="N1056" t="s">
        <v>43</v>
      </c>
      <c r="O1056" t="s">
        <v>79</v>
      </c>
      <c r="P1056" t="s">
        <v>2897</v>
      </c>
      <c r="Q1056" s="2">
        <v>8.8079999999999998</v>
      </c>
      <c r="R1056">
        <v>3</v>
      </c>
      <c r="S1056">
        <v>0</v>
      </c>
      <c r="T1056">
        <v>-14.973599999999999</v>
      </c>
    </row>
    <row r="1057" spans="1:20" x14ac:dyDescent="0.3">
      <c r="A1057" t="s">
        <v>4365</v>
      </c>
      <c r="B1057" s="1">
        <v>42504</v>
      </c>
      <c r="C1057" s="1">
        <v>42504</v>
      </c>
      <c r="D1057" t="s">
        <v>1040</v>
      </c>
      <c r="E1057" t="s">
        <v>779</v>
      </c>
      <c r="F1057" t="s">
        <v>780</v>
      </c>
      <c r="G1057" t="s">
        <v>24</v>
      </c>
      <c r="H1057" t="s">
        <v>25</v>
      </c>
      <c r="I1057" t="s">
        <v>112</v>
      </c>
      <c r="J1057" t="s">
        <v>39</v>
      </c>
      <c r="K1057" t="s">
        <v>113</v>
      </c>
      <c r="L1057" t="s">
        <v>41</v>
      </c>
      <c r="M1057" t="s">
        <v>3587</v>
      </c>
      <c r="N1057" t="s">
        <v>31</v>
      </c>
      <c r="O1057" t="s">
        <v>61</v>
      </c>
      <c r="P1057" t="s">
        <v>3588</v>
      </c>
      <c r="Q1057" s="2">
        <v>79.384</v>
      </c>
      <c r="R1057">
        <v>1</v>
      </c>
      <c r="S1057">
        <v>0</v>
      </c>
      <c r="T1057">
        <v>29.768999999999998</v>
      </c>
    </row>
    <row r="1058" spans="1:20" x14ac:dyDescent="0.3">
      <c r="A1058" t="s">
        <v>4366</v>
      </c>
      <c r="B1058" s="1">
        <v>42376</v>
      </c>
      <c r="C1058" s="1">
        <v>42381</v>
      </c>
      <c r="D1058" t="s">
        <v>47</v>
      </c>
      <c r="E1058" t="s">
        <v>774</v>
      </c>
      <c r="F1058" t="s">
        <v>775</v>
      </c>
      <c r="G1058" t="s">
        <v>84</v>
      </c>
      <c r="H1058" t="s">
        <v>25</v>
      </c>
      <c r="I1058" t="s">
        <v>776</v>
      </c>
      <c r="J1058" t="s">
        <v>199</v>
      </c>
      <c r="K1058" t="s">
        <v>777</v>
      </c>
      <c r="L1058" t="s">
        <v>88</v>
      </c>
      <c r="M1058" t="s">
        <v>4367</v>
      </c>
      <c r="N1058" t="s">
        <v>43</v>
      </c>
      <c r="O1058" t="s">
        <v>115</v>
      </c>
      <c r="P1058" t="s">
        <v>4368</v>
      </c>
      <c r="Q1058" s="2">
        <v>34.58</v>
      </c>
      <c r="R1058">
        <v>1</v>
      </c>
      <c r="S1058">
        <v>0</v>
      </c>
      <c r="T1058">
        <v>10.0282</v>
      </c>
    </row>
    <row r="1059" spans="1:20" x14ac:dyDescent="0.3">
      <c r="A1059" t="s">
        <v>4369</v>
      </c>
      <c r="B1059" s="1">
        <v>42807</v>
      </c>
      <c r="C1059" s="1">
        <v>42813</v>
      </c>
      <c r="D1059" t="s">
        <v>47</v>
      </c>
      <c r="E1059" t="s">
        <v>4370</v>
      </c>
      <c r="F1059" t="s">
        <v>4371</v>
      </c>
      <c r="G1059" t="s">
        <v>84</v>
      </c>
      <c r="H1059" t="s">
        <v>25</v>
      </c>
      <c r="I1059" t="s">
        <v>4372</v>
      </c>
      <c r="J1059" t="s">
        <v>39</v>
      </c>
      <c r="K1059" t="s">
        <v>4373</v>
      </c>
      <c r="L1059" t="s">
        <v>41</v>
      </c>
      <c r="M1059" t="s">
        <v>4374</v>
      </c>
      <c r="N1059" t="s">
        <v>43</v>
      </c>
      <c r="O1059" t="s">
        <v>70</v>
      </c>
      <c r="P1059" t="s">
        <v>4375</v>
      </c>
      <c r="Q1059" s="2">
        <v>314.55</v>
      </c>
      <c r="R1059">
        <v>3</v>
      </c>
      <c r="S1059">
        <v>0</v>
      </c>
      <c r="T1059">
        <v>150.98400000000001</v>
      </c>
    </row>
    <row r="1060" spans="1:20" x14ac:dyDescent="0.3">
      <c r="A1060" t="s">
        <v>4376</v>
      </c>
      <c r="B1060" s="1">
        <v>42656</v>
      </c>
      <c r="C1060" s="1">
        <v>42662</v>
      </c>
      <c r="D1060" t="s">
        <v>47</v>
      </c>
      <c r="E1060" t="s">
        <v>503</v>
      </c>
      <c r="F1060" t="s">
        <v>504</v>
      </c>
      <c r="G1060" t="s">
        <v>24</v>
      </c>
      <c r="H1060" t="s">
        <v>25</v>
      </c>
      <c r="I1060" t="s">
        <v>505</v>
      </c>
      <c r="J1060" t="s">
        <v>39</v>
      </c>
      <c r="K1060" t="s">
        <v>506</v>
      </c>
      <c r="L1060" t="s">
        <v>41</v>
      </c>
      <c r="M1060" t="s">
        <v>2112</v>
      </c>
      <c r="N1060" t="s">
        <v>165</v>
      </c>
      <c r="O1060" t="s">
        <v>202</v>
      </c>
      <c r="P1060" t="s">
        <v>2113</v>
      </c>
      <c r="Q1060" s="2">
        <v>191.976</v>
      </c>
      <c r="R1060">
        <v>3</v>
      </c>
      <c r="S1060">
        <v>0</v>
      </c>
      <c r="T1060">
        <v>23.997</v>
      </c>
    </row>
    <row r="1061" spans="1:20" x14ac:dyDescent="0.3">
      <c r="A1061" t="s">
        <v>4377</v>
      </c>
      <c r="B1061" s="1">
        <v>42762</v>
      </c>
      <c r="C1061" s="1">
        <v>42765</v>
      </c>
      <c r="D1061" t="s">
        <v>21</v>
      </c>
      <c r="E1061" t="s">
        <v>4378</v>
      </c>
      <c r="F1061" t="s">
        <v>4379</v>
      </c>
      <c r="G1061" t="s">
        <v>24</v>
      </c>
      <c r="H1061" t="s">
        <v>25</v>
      </c>
      <c r="I1061" t="s">
        <v>3585</v>
      </c>
      <c r="J1061" t="s">
        <v>427</v>
      </c>
      <c r="K1061" t="s">
        <v>4380</v>
      </c>
      <c r="L1061" t="s">
        <v>131</v>
      </c>
      <c r="M1061" t="s">
        <v>1607</v>
      </c>
      <c r="N1061" t="s">
        <v>43</v>
      </c>
      <c r="O1061" t="s">
        <v>115</v>
      </c>
      <c r="P1061" t="s">
        <v>1608</v>
      </c>
      <c r="Q1061" s="2">
        <v>14.016</v>
      </c>
      <c r="R1061">
        <v>3</v>
      </c>
      <c r="S1061">
        <v>0</v>
      </c>
      <c r="T1061">
        <v>1.752</v>
      </c>
    </row>
    <row r="1062" spans="1:20" x14ac:dyDescent="0.3">
      <c r="A1062" t="s">
        <v>4381</v>
      </c>
      <c r="B1062" s="1">
        <v>43058</v>
      </c>
      <c r="C1062" s="1">
        <v>43064</v>
      </c>
      <c r="D1062" t="s">
        <v>47</v>
      </c>
      <c r="E1062" t="s">
        <v>176</v>
      </c>
      <c r="F1062" t="s">
        <v>177</v>
      </c>
      <c r="G1062" t="s">
        <v>37</v>
      </c>
      <c r="H1062" t="s">
        <v>25</v>
      </c>
      <c r="I1062" t="s">
        <v>178</v>
      </c>
      <c r="J1062" t="s">
        <v>179</v>
      </c>
      <c r="K1062" t="s">
        <v>180</v>
      </c>
      <c r="L1062" t="s">
        <v>88</v>
      </c>
      <c r="M1062" t="s">
        <v>2031</v>
      </c>
      <c r="N1062" t="s">
        <v>31</v>
      </c>
      <c r="O1062" t="s">
        <v>133</v>
      </c>
      <c r="P1062" t="s">
        <v>2032</v>
      </c>
      <c r="Q1062" s="2">
        <v>305.31200000000001</v>
      </c>
      <c r="R1062">
        <v>2</v>
      </c>
      <c r="S1062">
        <v>0</v>
      </c>
      <c r="T1062">
        <v>-8.7232000000000003</v>
      </c>
    </row>
    <row r="1063" spans="1:20" x14ac:dyDescent="0.3">
      <c r="A1063" t="s">
        <v>4382</v>
      </c>
      <c r="B1063" s="1">
        <v>41852</v>
      </c>
      <c r="C1063" s="1">
        <v>41854</v>
      </c>
      <c r="D1063" t="s">
        <v>159</v>
      </c>
      <c r="E1063" t="s">
        <v>4383</v>
      </c>
      <c r="F1063" t="s">
        <v>4384</v>
      </c>
      <c r="G1063" t="s">
        <v>24</v>
      </c>
      <c r="H1063" t="s">
        <v>25</v>
      </c>
      <c r="I1063" t="s">
        <v>112</v>
      </c>
      <c r="J1063" t="s">
        <v>39</v>
      </c>
      <c r="K1063" t="s">
        <v>309</v>
      </c>
      <c r="L1063" t="s">
        <v>41</v>
      </c>
      <c r="M1063" t="s">
        <v>4385</v>
      </c>
      <c r="N1063" t="s">
        <v>43</v>
      </c>
      <c r="O1063" t="s">
        <v>79</v>
      </c>
      <c r="P1063" t="s">
        <v>4386</v>
      </c>
      <c r="Q1063" s="2">
        <v>19.751999999999999</v>
      </c>
      <c r="R1063">
        <v>3</v>
      </c>
      <c r="S1063">
        <v>0</v>
      </c>
      <c r="T1063">
        <v>6.9131999999999998</v>
      </c>
    </row>
    <row r="1064" spans="1:20" x14ac:dyDescent="0.3">
      <c r="A1064" t="s">
        <v>4387</v>
      </c>
      <c r="B1064" s="1">
        <v>42581</v>
      </c>
      <c r="C1064" s="1">
        <v>42586</v>
      </c>
      <c r="D1064" t="s">
        <v>47</v>
      </c>
      <c r="E1064" t="s">
        <v>470</v>
      </c>
      <c r="F1064" t="s">
        <v>471</v>
      </c>
      <c r="G1064" t="s">
        <v>84</v>
      </c>
      <c r="H1064" t="s">
        <v>25</v>
      </c>
      <c r="I1064" t="s">
        <v>38</v>
      </c>
      <c r="J1064" t="s">
        <v>39</v>
      </c>
      <c r="K1064" t="s">
        <v>247</v>
      </c>
      <c r="L1064" t="s">
        <v>41</v>
      </c>
      <c r="M1064" t="s">
        <v>4388</v>
      </c>
      <c r="N1064" t="s">
        <v>43</v>
      </c>
      <c r="O1064" t="s">
        <v>79</v>
      </c>
      <c r="P1064" t="s">
        <v>4389</v>
      </c>
      <c r="Q1064" s="2">
        <v>9.2639999999999993</v>
      </c>
      <c r="R1064">
        <v>3</v>
      </c>
      <c r="S1064">
        <v>0</v>
      </c>
      <c r="T1064">
        <v>-13.896000000000001</v>
      </c>
    </row>
    <row r="1065" spans="1:20" x14ac:dyDescent="0.3">
      <c r="A1065" t="s">
        <v>4390</v>
      </c>
      <c r="B1065" s="1">
        <v>42215</v>
      </c>
      <c r="C1065" s="1">
        <v>42219</v>
      </c>
      <c r="D1065" t="s">
        <v>21</v>
      </c>
      <c r="E1065" t="s">
        <v>4217</v>
      </c>
      <c r="F1065" t="s">
        <v>4218</v>
      </c>
      <c r="G1065" t="s">
        <v>37</v>
      </c>
      <c r="H1065" t="s">
        <v>25</v>
      </c>
      <c r="I1065" t="s">
        <v>128</v>
      </c>
      <c r="J1065" t="s">
        <v>129</v>
      </c>
      <c r="K1065" t="s">
        <v>562</v>
      </c>
      <c r="L1065" t="s">
        <v>131</v>
      </c>
      <c r="M1065" t="s">
        <v>4391</v>
      </c>
      <c r="N1065" t="s">
        <v>43</v>
      </c>
      <c r="O1065" t="s">
        <v>99</v>
      </c>
      <c r="P1065" t="s">
        <v>4392</v>
      </c>
      <c r="Q1065" s="2">
        <v>61.792000000000002</v>
      </c>
      <c r="R1065">
        <v>4</v>
      </c>
      <c r="S1065">
        <v>0</v>
      </c>
      <c r="T1065">
        <v>6.1791999999999998</v>
      </c>
    </row>
    <row r="1066" spans="1:20" x14ac:dyDescent="0.3">
      <c r="A1066" t="s">
        <v>4393</v>
      </c>
      <c r="B1066" s="1">
        <v>42658</v>
      </c>
      <c r="C1066" s="1">
        <v>42664</v>
      </c>
      <c r="D1066" t="s">
        <v>47</v>
      </c>
      <c r="E1066" t="s">
        <v>4394</v>
      </c>
      <c r="F1066" t="s">
        <v>4395</v>
      </c>
      <c r="G1066" t="s">
        <v>84</v>
      </c>
      <c r="H1066" t="s">
        <v>25</v>
      </c>
      <c r="I1066" t="s">
        <v>4396</v>
      </c>
      <c r="J1066" t="s">
        <v>105</v>
      </c>
      <c r="K1066" t="s">
        <v>4397</v>
      </c>
      <c r="L1066" t="s">
        <v>41</v>
      </c>
      <c r="M1066" t="s">
        <v>4398</v>
      </c>
      <c r="N1066" t="s">
        <v>43</v>
      </c>
      <c r="O1066" t="s">
        <v>70</v>
      </c>
      <c r="P1066" t="s">
        <v>4399</v>
      </c>
      <c r="Q1066" s="2">
        <v>45.68</v>
      </c>
      <c r="R1066">
        <v>2</v>
      </c>
      <c r="S1066">
        <v>0</v>
      </c>
      <c r="T1066">
        <v>21.012799999999999</v>
      </c>
    </row>
    <row r="1067" spans="1:20" x14ac:dyDescent="0.3">
      <c r="A1067" t="s">
        <v>4400</v>
      </c>
      <c r="B1067" s="1">
        <v>42497</v>
      </c>
      <c r="C1067" s="1">
        <v>42501</v>
      </c>
      <c r="D1067" t="s">
        <v>47</v>
      </c>
      <c r="E1067" t="s">
        <v>1178</v>
      </c>
      <c r="F1067" t="s">
        <v>1179</v>
      </c>
      <c r="G1067" t="s">
        <v>24</v>
      </c>
      <c r="H1067" t="s">
        <v>25</v>
      </c>
      <c r="I1067" t="s">
        <v>1180</v>
      </c>
      <c r="J1067" t="s">
        <v>39</v>
      </c>
      <c r="K1067" t="s">
        <v>1181</v>
      </c>
      <c r="L1067" t="s">
        <v>41</v>
      </c>
      <c r="M1067" t="s">
        <v>4401</v>
      </c>
      <c r="N1067" t="s">
        <v>43</v>
      </c>
      <c r="O1067" t="s">
        <v>79</v>
      </c>
      <c r="P1067" t="s">
        <v>4402</v>
      </c>
      <c r="Q1067" s="2">
        <v>85.231999999999999</v>
      </c>
      <c r="R1067">
        <v>7</v>
      </c>
      <c r="S1067">
        <v>0</v>
      </c>
      <c r="T1067">
        <v>30.896599999999999</v>
      </c>
    </row>
    <row r="1068" spans="1:20" x14ac:dyDescent="0.3">
      <c r="A1068" t="s">
        <v>4403</v>
      </c>
      <c r="B1068" s="1">
        <v>42948</v>
      </c>
      <c r="C1068" s="1">
        <v>42951</v>
      </c>
      <c r="D1068" t="s">
        <v>21</v>
      </c>
      <c r="E1068" t="s">
        <v>698</v>
      </c>
      <c r="F1068" t="s">
        <v>699</v>
      </c>
      <c r="G1068" t="s">
        <v>37</v>
      </c>
      <c r="H1068" t="s">
        <v>25</v>
      </c>
      <c r="I1068" t="s">
        <v>517</v>
      </c>
      <c r="J1068" t="s">
        <v>286</v>
      </c>
      <c r="K1068" t="s">
        <v>700</v>
      </c>
      <c r="L1068" t="s">
        <v>29</v>
      </c>
      <c r="M1068" t="s">
        <v>4404</v>
      </c>
      <c r="N1068" t="s">
        <v>43</v>
      </c>
      <c r="O1068" t="s">
        <v>79</v>
      </c>
      <c r="P1068" t="s">
        <v>4405</v>
      </c>
      <c r="Q1068" s="2">
        <v>54.896000000000001</v>
      </c>
      <c r="R1068">
        <v>2</v>
      </c>
      <c r="S1068">
        <v>0</v>
      </c>
      <c r="T1068">
        <v>18.5274</v>
      </c>
    </row>
    <row r="1069" spans="1:20" x14ac:dyDescent="0.3">
      <c r="A1069" t="s">
        <v>4406</v>
      </c>
      <c r="B1069" s="1">
        <v>42565</v>
      </c>
      <c r="C1069" s="1">
        <v>42565</v>
      </c>
      <c r="D1069" t="s">
        <v>1040</v>
      </c>
      <c r="E1069" t="s">
        <v>4407</v>
      </c>
      <c r="F1069" t="s">
        <v>4408</v>
      </c>
      <c r="G1069" t="s">
        <v>24</v>
      </c>
      <c r="H1069" t="s">
        <v>25</v>
      </c>
      <c r="I1069" t="s">
        <v>1358</v>
      </c>
      <c r="J1069" t="s">
        <v>302</v>
      </c>
      <c r="K1069" t="s">
        <v>4409</v>
      </c>
      <c r="L1069" t="s">
        <v>29</v>
      </c>
      <c r="M1069" t="s">
        <v>4410</v>
      </c>
      <c r="N1069" t="s">
        <v>165</v>
      </c>
      <c r="O1069" t="s">
        <v>202</v>
      </c>
      <c r="P1069" t="s">
        <v>4411</v>
      </c>
      <c r="Q1069" s="2">
        <v>29</v>
      </c>
      <c r="R1069">
        <v>2</v>
      </c>
      <c r="S1069">
        <v>0</v>
      </c>
      <c r="T1069">
        <v>7.25</v>
      </c>
    </row>
    <row r="1070" spans="1:20" x14ac:dyDescent="0.3">
      <c r="A1070" t="s">
        <v>4412</v>
      </c>
      <c r="B1070" s="1">
        <v>42957</v>
      </c>
      <c r="C1070" s="1">
        <v>42962</v>
      </c>
      <c r="D1070" t="s">
        <v>47</v>
      </c>
      <c r="E1070" t="s">
        <v>4383</v>
      </c>
      <c r="F1070" t="s">
        <v>4384</v>
      </c>
      <c r="G1070" t="s">
        <v>24</v>
      </c>
      <c r="H1070" t="s">
        <v>25</v>
      </c>
      <c r="I1070" t="s">
        <v>112</v>
      </c>
      <c r="J1070" t="s">
        <v>39</v>
      </c>
      <c r="K1070" t="s">
        <v>309</v>
      </c>
      <c r="L1070" t="s">
        <v>41</v>
      </c>
      <c r="M1070" t="s">
        <v>3472</v>
      </c>
      <c r="N1070" t="s">
        <v>43</v>
      </c>
      <c r="O1070" t="s">
        <v>173</v>
      </c>
      <c r="P1070" t="s">
        <v>572</v>
      </c>
      <c r="Q1070" s="2">
        <v>70.08</v>
      </c>
      <c r="R1070">
        <v>6</v>
      </c>
      <c r="S1070">
        <v>0</v>
      </c>
      <c r="T1070">
        <v>35.04</v>
      </c>
    </row>
    <row r="1071" spans="1:20" x14ac:dyDescent="0.3">
      <c r="A1071" t="s">
        <v>4413</v>
      </c>
      <c r="B1071" s="1">
        <v>42546</v>
      </c>
      <c r="C1071" s="1">
        <v>42550</v>
      </c>
      <c r="D1071" t="s">
        <v>47</v>
      </c>
      <c r="E1071" t="s">
        <v>1625</v>
      </c>
      <c r="F1071" t="s">
        <v>1626</v>
      </c>
      <c r="G1071" t="s">
        <v>24</v>
      </c>
      <c r="H1071" t="s">
        <v>25</v>
      </c>
      <c r="I1071" t="s">
        <v>1542</v>
      </c>
      <c r="J1071" t="s">
        <v>51</v>
      </c>
      <c r="K1071" t="s">
        <v>1543</v>
      </c>
      <c r="L1071" t="s">
        <v>29</v>
      </c>
      <c r="M1071" t="s">
        <v>4414</v>
      </c>
      <c r="N1071" t="s">
        <v>43</v>
      </c>
      <c r="O1071" t="s">
        <v>90</v>
      </c>
      <c r="P1071" t="s">
        <v>4415</v>
      </c>
      <c r="Q1071" s="2">
        <v>60.81</v>
      </c>
      <c r="R1071">
        <v>3</v>
      </c>
      <c r="S1071">
        <v>0</v>
      </c>
      <c r="T1071">
        <v>17.026800000000001</v>
      </c>
    </row>
    <row r="1072" spans="1:20" x14ac:dyDescent="0.3">
      <c r="A1072" t="s">
        <v>4416</v>
      </c>
      <c r="B1072" s="1">
        <v>42714</v>
      </c>
      <c r="C1072" s="1">
        <v>42721</v>
      </c>
      <c r="D1072" t="s">
        <v>47</v>
      </c>
      <c r="E1072" t="s">
        <v>1857</v>
      </c>
      <c r="F1072" t="s">
        <v>1858</v>
      </c>
      <c r="G1072" t="s">
        <v>24</v>
      </c>
      <c r="H1072" t="s">
        <v>25</v>
      </c>
      <c r="I1072" t="s">
        <v>1859</v>
      </c>
      <c r="J1072" t="s">
        <v>51</v>
      </c>
      <c r="K1072" t="s">
        <v>1860</v>
      </c>
      <c r="L1072" t="s">
        <v>29</v>
      </c>
      <c r="M1072" t="s">
        <v>4264</v>
      </c>
      <c r="N1072" t="s">
        <v>43</v>
      </c>
      <c r="O1072" t="s">
        <v>79</v>
      </c>
      <c r="P1072" t="s">
        <v>4265</v>
      </c>
      <c r="Q1072" s="2">
        <v>153.55199999999999</v>
      </c>
      <c r="R1072">
        <v>3</v>
      </c>
      <c r="S1072">
        <v>0</v>
      </c>
      <c r="T1072">
        <v>51.823799999999999</v>
      </c>
    </row>
    <row r="1073" spans="1:20" x14ac:dyDescent="0.3">
      <c r="A1073" t="s">
        <v>4417</v>
      </c>
      <c r="B1073" s="1">
        <v>42705</v>
      </c>
      <c r="C1073" s="1">
        <v>42710</v>
      </c>
      <c r="D1073" t="s">
        <v>47</v>
      </c>
      <c r="E1073" t="s">
        <v>2537</v>
      </c>
      <c r="F1073" t="s">
        <v>2538</v>
      </c>
      <c r="G1073" t="s">
        <v>24</v>
      </c>
      <c r="H1073" t="s">
        <v>25</v>
      </c>
      <c r="I1073" t="s">
        <v>842</v>
      </c>
      <c r="J1073" t="s">
        <v>427</v>
      </c>
      <c r="K1073" t="s">
        <v>843</v>
      </c>
      <c r="L1073" t="s">
        <v>131</v>
      </c>
      <c r="M1073" t="s">
        <v>492</v>
      </c>
      <c r="N1073" t="s">
        <v>43</v>
      </c>
      <c r="O1073" t="s">
        <v>115</v>
      </c>
      <c r="P1073" t="s">
        <v>493</v>
      </c>
      <c r="Q1073" s="2">
        <v>4.7039999999999997</v>
      </c>
      <c r="R1073">
        <v>2</v>
      </c>
      <c r="S1073">
        <v>0</v>
      </c>
      <c r="T1073">
        <v>0.41160000000000002</v>
      </c>
    </row>
    <row r="1074" spans="1:20" x14ac:dyDescent="0.3">
      <c r="A1074" t="s">
        <v>4418</v>
      </c>
      <c r="B1074" s="1">
        <v>41971</v>
      </c>
      <c r="C1074" s="1">
        <v>41977</v>
      </c>
      <c r="D1074" t="s">
        <v>47</v>
      </c>
      <c r="E1074" t="s">
        <v>4234</v>
      </c>
      <c r="F1074" t="s">
        <v>4235</v>
      </c>
      <c r="G1074" t="s">
        <v>24</v>
      </c>
      <c r="H1074" t="s">
        <v>25</v>
      </c>
      <c r="I1074" t="s">
        <v>4236</v>
      </c>
      <c r="J1074" t="s">
        <v>2265</v>
      </c>
      <c r="K1074" t="s">
        <v>4237</v>
      </c>
      <c r="L1074" t="s">
        <v>131</v>
      </c>
      <c r="M1074" t="s">
        <v>1781</v>
      </c>
      <c r="N1074" t="s">
        <v>43</v>
      </c>
      <c r="O1074" t="s">
        <v>115</v>
      </c>
      <c r="P1074" t="s">
        <v>1782</v>
      </c>
      <c r="Q1074" s="2">
        <v>14.67</v>
      </c>
      <c r="R1074">
        <v>3</v>
      </c>
      <c r="S1074">
        <v>0</v>
      </c>
      <c r="T1074">
        <v>3.9609000000000001</v>
      </c>
    </row>
    <row r="1075" spans="1:20" x14ac:dyDescent="0.3">
      <c r="A1075" t="s">
        <v>4419</v>
      </c>
      <c r="B1075" s="1">
        <v>42091</v>
      </c>
      <c r="C1075" s="1">
        <v>42096</v>
      </c>
      <c r="D1075" t="s">
        <v>47</v>
      </c>
      <c r="E1075" t="s">
        <v>1620</v>
      </c>
      <c r="F1075" t="s">
        <v>1621</v>
      </c>
      <c r="G1075" t="s">
        <v>24</v>
      </c>
      <c r="H1075" t="s">
        <v>25</v>
      </c>
      <c r="I1075" t="s">
        <v>128</v>
      </c>
      <c r="J1075" t="s">
        <v>129</v>
      </c>
      <c r="K1075" t="s">
        <v>673</v>
      </c>
      <c r="L1075" t="s">
        <v>131</v>
      </c>
      <c r="M1075" t="s">
        <v>350</v>
      </c>
      <c r="N1075" t="s">
        <v>43</v>
      </c>
      <c r="O1075" t="s">
        <v>70</v>
      </c>
      <c r="P1075" t="s">
        <v>351</v>
      </c>
      <c r="Q1075" s="2">
        <v>15.552</v>
      </c>
      <c r="R1075">
        <v>3</v>
      </c>
      <c r="S1075">
        <v>0</v>
      </c>
      <c r="T1075">
        <v>5.4432</v>
      </c>
    </row>
    <row r="1076" spans="1:20" x14ac:dyDescent="0.3">
      <c r="A1076" t="s">
        <v>4420</v>
      </c>
      <c r="B1076" s="1">
        <v>41791</v>
      </c>
      <c r="C1076" s="1">
        <v>41796</v>
      </c>
      <c r="D1076" t="s">
        <v>47</v>
      </c>
      <c r="E1076" t="s">
        <v>2027</v>
      </c>
      <c r="F1076" t="s">
        <v>2028</v>
      </c>
      <c r="G1076" t="s">
        <v>24</v>
      </c>
      <c r="H1076" t="s">
        <v>25</v>
      </c>
      <c r="I1076" t="s">
        <v>2029</v>
      </c>
      <c r="J1076" t="s">
        <v>39</v>
      </c>
      <c r="K1076" t="s">
        <v>2030</v>
      </c>
      <c r="L1076" t="s">
        <v>41</v>
      </c>
      <c r="M1076" t="s">
        <v>1738</v>
      </c>
      <c r="N1076" t="s">
        <v>31</v>
      </c>
      <c r="O1076" t="s">
        <v>61</v>
      </c>
      <c r="P1076" t="s">
        <v>1739</v>
      </c>
      <c r="Q1076" s="2">
        <v>22.2</v>
      </c>
      <c r="R1076">
        <v>6</v>
      </c>
      <c r="S1076">
        <v>0</v>
      </c>
      <c r="T1076">
        <v>9.1020000000000003</v>
      </c>
    </row>
    <row r="1077" spans="1:20" x14ac:dyDescent="0.3">
      <c r="A1077" t="s">
        <v>4421</v>
      </c>
      <c r="B1077" s="1">
        <v>42253</v>
      </c>
      <c r="C1077" s="1">
        <v>42259</v>
      </c>
      <c r="D1077" t="s">
        <v>47</v>
      </c>
      <c r="E1077" t="s">
        <v>3182</v>
      </c>
      <c r="F1077" t="s">
        <v>3183</v>
      </c>
      <c r="G1077" t="s">
        <v>84</v>
      </c>
      <c r="H1077" t="s">
        <v>25</v>
      </c>
      <c r="I1077" t="s">
        <v>3184</v>
      </c>
      <c r="J1077" t="s">
        <v>39</v>
      </c>
      <c r="K1077" t="s">
        <v>3185</v>
      </c>
      <c r="L1077" t="s">
        <v>41</v>
      </c>
      <c r="M1077" t="s">
        <v>4422</v>
      </c>
      <c r="N1077" t="s">
        <v>43</v>
      </c>
      <c r="O1077" t="s">
        <v>79</v>
      </c>
      <c r="P1077" t="s">
        <v>4423</v>
      </c>
      <c r="Q1077" s="2">
        <v>6.0960000000000001</v>
      </c>
      <c r="R1077">
        <v>2</v>
      </c>
      <c r="S1077">
        <v>0</v>
      </c>
      <c r="T1077">
        <v>2.1335999999999999</v>
      </c>
    </row>
    <row r="1078" spans="1:20" x14ac:dyDescent="0.3">
      <c r="A1078" t="s">
        <v>4424</v>
      </c>
      <c r="B1078" s="1">
        <v>42184</v>
      </c>
      <c r="C1078" s="1">
        <v>42190</v>
      </c>
      <c r="D1078" t="s">
        <v>47</v>
      </c>
      <c r="E1078" t="s">
        <v>444</v>
      </c>
      <c r="F1078" t="s">
        <v>445</v>
      </c>
      <c r="G1078" t="s">
        <v>24</v>
      </c>
      <c r="H1078" t="s">
        <v>25</v>
      </c>
      <c r="I1078" t="s">
        <v>446</v>
      </c>
      <c r="J1078" t="s">
        <v>216</v>
      </c>
      <c r="K1078" t="s">
        <v>447</v>
      </c>
      <c r="L1078" t="s">
        <v>131</v>
      </c>
      <c r="M1078" t="s">
        <v>3268</v>
      </c>
      <c r="N1078" t="s">
        <v>31</v>
      </c>
      <c r="O1078" t="s">
        <v>61</v>
      </c>
      <c r="P1078" t="s">
        <v>3269</v>
      </c>
      <c r="Q1078" s="2">
        <v>20.103999999999999</v>
      </c>
      <c r="R1078">
        <v>1</v>
      </c>
      <c r="S1078">
        <v>0</v>
      </c>
      <c r="T1078">
        <v>1.7591000000000001</v>
      </c>
    </row>
    <row r="1079" spans="1:20" x14ac:dyDescent="0.3">
      <c r="A1079" t="s">
        <v>4425</v>
      </c>
      <c r="B1079" s="1">
        <v>42623</v>
      </c>
      <c r="C1079" s="1">
        <v>42625</v>
      </c>
      <c r="D1079" t="s">
        <v>21</v>
      </c>
      <c r="E1079" t="s">
        <v>2354</v>
      </c>
      <c r="F1079" t="s">
        <v>2355</v>
      </c>
      <c r="G1079" t="s">
        <v>84</v>
      </c>
      <c r="H1079" t="s">
        <v>25</v>
      </c>
      <c r="I1079" t="s">
        <v>128</v>
      </c>
      <c r="J1079" t="s">
        <v>129</v>
      </c>
      <c r="K1079" t="s">
        <v>673</v>
      </c>
      <c r="L1079" t="s">
        <v>131</v>
      </c>
      <c r="M1079" t="s">
        <v>4426</v>
      </c>
      <c r="N1079" t="s">
        <v>43</v>
      </c>
      <c r="O1079" t="s">
        <v>115</v>
      </c>
      <c r="P1079" t="s">
        <v>4427</v>
      </c>
      <c r="Q1079" s="2">
        <v>67.56</v>
      </c>
      <c r="R1079">
        <v>3</v>
      </c>
      <c r="S1079">
        <v>0</v>
      </c>
      <c r="T1079">
        <v>8.4450000000000003</v>
      </c>
    </row>
    <row r="1080" spans="1:20" x14ac:dyDescent="0.3">
      <c r="A1080" t="s">
        <v>4428</v>
      </c>
      <c r="B1080" s="1">
        <v>41834</v>
      </c>
      <c r="C1080" s="1">
        <v>41840</v>
      </c>
      <c r="D1080" t="s">
        <v>47</v>
      </c>
      <c r="E1080" t="s">
        <v>4429</v>
      </c>
      <c r="F1080" t="s">
        <v>4430</v>
      </c>
      <c r="G1080" t="s">
        <v>84</v>
      </c>
      <c r="H1080" t="s">
        <v>25</v>
      </c>
      <c r="I1080" t="s">
        <v>390</v>
      </c>
      <c r="J1080" t="s">
        <v>179</v>
      </c>
      <c r="K1080" t="s">
        <v>1754</v>
      </c>
      <c r="L1080" t="s">
        <v>88</v>
      </c>
      <c r="M1080" t="s">
        <v>2018</v>
      </c>
      <c r="N1080" t="s">
        <v>43</v>
      </c>
      <c r="O1080" t="s">
        <v>79</v>
      </c>
      <c r="P1080" t="s">
        <v>2019</v>
      </c>
      <c r="Q1080" s="2">
        <v>29.931999999999999</v>
      </c>
      <c r="R1080">
        <v>7</v>
      </c>
      <c r="S1080">
        <v>0</v>
      </c>
      <c r="T1080">
        <v>-46.394599999999997</v>
      </c>
    </row>
    <row r="1081" spans="1:20" x14ac:dyDescent="0.3">
      <c r="A1081" t="s">
        <v>4431</v>
      </c>
      <c r="B1081" s="1">
        <v>42238</v>
      </c>
      <c r="C1081" s="1">
        <v>42242</v>
      </c>
      <c r="D1081" t="s">
        <v>47</v>
      </c>
      <c r="E1081" t="s">
        <v>353</v>
      </c>
      <c r="F1081" t="s">
        <v>354</v>
      </c>
      <c r="G1081" t="s">
        <v>84</v>
      </c>
      <c r="H1081" t="s">
        <v>25</v>
      </c>
      <c r="I1081" t="s">
        <v>355</v>
      </c>
      <c r="J1081" t="s">
        <v>356</v>
      </c>
      <c r="K1081" t="s">
        <v>357</v>
      </c>
      <c r="L1081" t="s">
        <v>41</v>
      </c>
      <c r="M1081" t="s">
        <v>4432</v>
      </c>
      <c r="N1081" t="s">
        <v>43</v>
      </c>
      <c r="O1081" t="s">
        <v>115</v>
      </c>
      <c r="P1081" t="s">
        <v>4433</v>
      </c>
      <c r="Q1081" s="2">
        <v>16.52</v>
      </c>
      <c r="R1081">
        <v>4</v>
      </c>
      <c r="S1081">
        <v>0</v>
      </c>
      <c r="T1081">
        <v>7.5991999999999997</v>
      </c>
    </row>
    <row r="1082" spans="1:20" x14ac:dyDescent="0.3">
      <c r="A1082" t="s">
        <v>4434</v>
      </c>
      <c r="B1082" s="1">
        <v>41957</v>
      </c>
      <c r="C1082" s="1">
        <v>41959</v>
      </c>
      <c r="D1082" t="s">
        <v>21</v>
      </c>
      <c r="E1082" t="s">
        <v>4435</v>
      </c>
      <c r="F1082" t="s">
        <v>4436</v>
      </c>
      <c r="G1082" t="s">
        <v>24</v>
      </c>
      <c r="H1082" t="s">
        <v>25</v>
      </c>
      <c r="I1082" t="s">
        <v>626</v>
      </c>
      <c r="J1082" t="s">
        <v>627</v>
      </c>
      <c r="K1082" t="s">
        <v>628</v>
      </c>
      <c r="L1082" t="s">
        <v>131</v>
      </c>
      <c r="M1082" t="s">
        <v>4437</v>
      </c>
      <c r="N1082" t="s">
        <v>165</v>
      </c>
      <c r="O1082" t="s">
        <v>166</v>
      </c>
      <c r="P1082" t="s">
        <v>4438</v>
      </c>
      <c r="Q1082" s="2">
        <v>832.93</v>
      </c>
      <c r="R1082">
        <v>7</v>
      </c>
      <c r="S1082">
        <v>0</v>
      </c>
      <c r="T1082">
        <v>233.22040000000001</v>
      </c>
    </row>
    <row r="1083" spans="1:20" x14ac:dyDescent="0.3">
      <c r="A1083" t="s">
        <v>4439</v>
      </c>
      <c r="B1083" s="1">
        <v>42701</v>
      </c>
      <c r="C1083" s="1">
        <v>42704</v>
      </c>
      <c r="D1083" t="s">
        <v>159</v>
      </c>
      <c r="E1083" t="s">
        <v>1025</v>
      </c>
      <c r="F1083" t="s">
        <v>1026</v>
      </c>
      <c r="G1083" t="s">
        <v>37</v>
      </c>
      <c r="H1083" t="s">
        <v>25</v>
      </c>
      <c r="I1083" t="s">
        <v>426</v>
      </c>
      <c r="J1083" t="s">
        <v>1027</v>
      </c>
      <c r="K1083" t="s">
        <v>1028</v>
      </c>
      <c r="L1083" t="s">
        <v>29</v>
      </c>
      <c r="M1083" t="s">
        <v>4440</v>
      </c>
      <c r="N1083" t="s">
        <v>43</v>
      </c>
      <c r="O1083" t="s">
        <v>90</v>
      </c>
      <c r="P1083" t="s">
        <v>4441</v>
      </c>
      <c r="Q1083" s="2">
        <v>167.292</v>
      </c>
      <c r="R1083">
        <v>6</v>
      </c>
      <c r="S1083">
        <v>0</v>
      </c>
      <c r="T1083">
        <v>29.7408</v>
      </c>
    </row>
    <row r="1084" spans="1:20" x14ac:dyDescent="0.3">
      <c r="A1084" t="s">
        <v>4442</v>
      </c>
      <c r="B1084" s="1">
        <v>43060</v>
      </c>
      <c r="C1084" s="1">
        <v>43064</v>
      </c>
      <c r="D1084" t="s">
        <v>47</v>
      </c>
      <c r="E1084" t="s">
        <v>2396</v>
      </c>
      <c r="F1084" t="s">
        <v>2397</v>
      </c>
      <c r="G1084" t="s">
        <v>24</v>
      </c>
      <c r="H1084" t="s">
        <v>25</v>
      </c>
      <c r="I1084" t="s">
        <v>1208</v>
      </c>
      <c r="J1084" t="s">
        <v>1209</v>
      </c>
      <c r="K1084" t="s">
        <v>1210</v>
      </c>
      <c r="L1084" t="s">
        <v>29</v>
      </c>
      <c r="M1084" t="s">
        <v>3677</v>
      </c>
      <c r="N1084" t="s">
        <v>31</v>
      </c>
      <c r="O1084" t="s">
        <v>61</v>
      </c>
      <c r="P1084" t="s">
        <v>3678</v>
      </c>
      <c r="Q1084" s="2">
        <v>27.42</v>
      </c>
      <c r="R1084">
        <v>1</v>
      </c>
      <c r="S1084">
        <v>0</v>
      </c>
      <c r="T1084">
        <v>11.2422</v>
      </c>
    </row>
    <row r="1085" spans="1:20" x14ac:dyDescent="0.3">
      <c r="A1085" t="s">
        <v>4443</v>
      </c>
      <c r="B1085" s="1">
        <v>43009</v>
      </c>
      <c r="C1085" s="1">
        <v>43010</v>
      </c>
      <c r="D1085" t="s">
        <v>159</v>
      </c>
      <c r="E1085" t="s">
        <v>3651</v>
      </c>
      <c r="F1085" t="s">
        <v>3652</v>
      </c>
      <c r="G1085" t="s">
        <v>24</v>
      </c>
      <c r="H1085" t="s">
        <v>25</v>
      </c>
      <c r="I1085" t="s">
        <v>693</v>
      </c>
      <c r="J1085" t="s">
        <v>86</v>
      </c>
      <c r="K1085" t="s">
        <v>1637</v>
      </c>
      <c r="L1085" t="s">
        <v>88</v>
      </c>
      <c r="M1085" t="s">
        <v>2433</v>
      </c>
      <c r="N1085" t="s">
        <v>43</v>
      </c>
      <c r="O1085" t="s">
        <v>79</v>
      </c>
      <c r="P1085" t="s">
        <v>2434</v>
      </c>
      <c r="Q1085" s="2">
        <v>1.44</v>
      </c>
      <c r="R1085">
        <v>1</v>
      </c>
      <c r="S1085">
        <v>0</v>
      </c>
      <c r="T1085">
        <v>0.504</v>
      </c>
    </row>
    <row r="1086" spans="1:20" x14ac:dyDescent="0.3">
      <c r="A1086" t="s">
        <v>4444</v>
      </c>
      <c r="B1086" s="1">
        <v>41902</v>
      </c>
      <c r="C1086" s="1">
        <v>41907</v>
      </c>
      <c r="D1086" t="s">
        <v>47</v>
      </c>
      <c r="E1086" t="s">
        <v>4445</v>
      </c>
      <c r="F1086" t="s">
        <v>4446</v>
      </c>
      <c r="G1086" t="s">
        <v>37</v>
      </c>
      <c r="H1086" t="s">
        <v>25</v>
      </c>
      <c r="I1086" t="s">
        <v>1241</v>
      </c>
      <c r="J1086" t="s">
        <v>51</v>
      </c>
      <c r="K1086" t="s">
        <v>1242</v>
      </c>
      <c r="L1086" t="s">
        <v>29</v>
      </c>
      <c r="M1086" t="s">
        <v>4447</v>
      </c>
      <c r="N1086" t="s">
        <v>43</v>
      </c>
      <c r="O1086" t="s">
        <v>115</v>
      </c>
      <c r="P1086" t="s">
        <v>4448</v>
      </c>
      <c r="Q1086" s="2">
        <v>2.8159999999999998</v>
      </c>
      <c r="R1086">
        <v>2</v>
      </c>
      <c r="S1086">
        <v>0</v>
      </c>
      <c r="T1086">
        <v>0.98560000000000003</v>
      </c>
    </row>
    <row r="1087" spans="1:20" x14ac:dyDescent="0.3">
      <c r="A1087" t="s">
        <v>4449</v>
      </c>
      <c r="B1087" s="1">
        <v>42944</v>
      </c>
      <c r="C1087" s="1">
        <v>42948</v>
      </c>
      <c r="D1087" t="s">
        <v>47</v>
      </c>
      <c r="E1087" t="s">
        <v>4450</v>
      </c>
      <c r="F1087" t="s">
        <v>4451</v>
      </c>
      <c r="G1087" t="s">
        <v>37</v>
      </c>
      <c r="H1087" t="s">
        <v>25</v>
      </c>
      <c r="I1087" t="s">
        <v>112</v>
      </c>
      <c r="J1087" t="s">
        <v>39</v>
      </c>
      <c r="K1087" t="s">
        <v>849</v>
      </c>
      <c r="L1087" t="s">
        <v>41</v>
      </c>
      <c r="M1087" t="s">
        <v>2415</v>
      </c>
      <c r="N1087" t="s">
        <v>43</v>
      </c>
      <c r="O1087" t="s">
        <v>79</v>
      </c>
      <c r="P1087" t="s">
        <v>2416</v>
      </c>
      <c r="Q1087" s="2">
        <v>9.984</v>
      </c>
      <c r="R1087">
        <v>4</v>
      </c>
      <c r="S1087">
        <v>0</v>
      </c>
      <c r="T1087">
        <v>3.6192000000000002</v>
      </c>
    </row>
    <row r="1088" spans="1:20" x14ac:dyDescent="0.3">
      <c r="A1088" t="s">
        <v>4452</v>
      </c>
      <c r="B1088" s="1">
        <v>42344</v>
      </c>
      <c r="C1088" s="1">
        <v>42344</v>
      </c>
      <c r="D1088" t="s">
        <v>1040</v>
      </c>
      <c r="E1088" t="s">
        <v>4453</v>
      </c>
      <c r="F1088" t="s">
        <v>4454</v>
      </c>
      <c r="G1088" t="s">
        <v>24</v>
      </c>
      <c r="H1088" t="s">
        <v>25</v>
      </c>
      <c r="I1088" t="s">
        <v>4455</v>
      </c>
      <c r="J1088" t="s">
        <v>427</v>
      </c>
      <c r="K1088" t="s">
        <v>4456</v>
      </c>
      <c r="L1088" t="s">
        <v>131</v>
      </c>
      <c r="M1088" t="s">
        <v>4457</v>
      </c>
      <c r="N1088" t="s">
        <v>165</v>
      </c>
      <c r="O1088" t="s">
        <v>166</v>
      </c>
      <c r="P1088" t="s">
        <v>4458</v>
      </c>
      <c r="Q1088" s="2">
        <v>485.94</v>
      </c>
      <c r="R1088">
        <v>2</v>
      </c>
      <c r="S1088">
        <v>0</v>
      </c>
      <c r="T1088">
        <v>-89.088999999999999</v>
      </c>
    </row>
    <row r="1089" spans="1:20" x14ac:dyDescent="0.3">
      <c r="A1089" t="s">
        <v>4459</v>
      </c>
      <c r="B1089" s="1">
        <v>42947</v>
      </c>
      <c r="C1089" s="1">
        <v>42952</v>
      </c>
      <c r="D1089" t="s">
        <v>47</v>
      </c>
      <c r="E1089" t="s">
        <v>754</v>
      </c>
      <c r="F1089" t="s">
        <v>755</v>
      </c>
      <c r="G1089" t="s">
        <v>37</v>
      </c>
      <c r="H1089" t="s">
        <v>25</v>
      </c>
      <c r="I1089" t="s">
        <v>398</v>
      </c>
      <c r="J1089" t="s">
        <v>67</v>
      </c>
      <c r="K1089" t="s">
        <v>399</v>
      </c>
      <c r="L1089" t="s">
        <v>29</v>
      </c>
      <c r="M1089" t="s">
        <v>4460</v>
      </c>
      <c r="N1089" t="s">
        <v>43</v>
      </c>
      <c r="O1089" t="s">
        <v>70</v>
      </c>
      <c r="P1089" t="s">
        <v>4461</v>
      </c>
      <c r="Q1089" s="2">
        <v>54.816000000000003</v>
      </c>
      <c r="R1089">
        <v>3</v>
      </c>
      <c r="S1089">
        <v>0</v>
      </c>
      <c r="T1089">
        <v>17.815200000000001</v>
      </c>
    </row>
    <row r="1090" spans="1:20" x14ac:dyDescent="0.3">
      <c r="A1090" t="s">
        <v>4462</v>
      </c>
      <c r="B1090" s="1">
        <v>42448</v>
      </c>
      <c r="C1090" s="1">
        <v>42450</v>
      </c>
      <c r="D1090" t="s">
        <v>21</v>
      </c>
      <c r="E1090" t="s">
        <v>4463</v>
      </c>
      <c r="F1090" t="s">
        <v>4464</v>
      </c>
      <c r="G1090" t="s">
        <v>24</v>
      </c>
      <c r="H1090" t="s">
        <v>25</v>
      </c>
      <c r="I1090" t="s">
        <v>4465</v>
      </c>
      <c r="J1090" t="s">
        <v>391</v>
      </c>
      <c r="K1090" t="s">
        <v>4466</v>
      </c>
      <c r="L1090" t="s">
        <v>41</v>
      </c>
      <c r="M1090" t="s">
        <v>4467</v>
      </c>
      <c r="N1090" t="s">
        <v>31</v>
      </c>
      <c r="O1090" t="s">
        <v>32</v>
      </c>
      <c r="P1090" t="s">
        <v>4468</v>
      </c>
      <c r="Q1090" s="2">
        <v>72.293999999999997</v>
      </c>
      <c r="R1090">
        <v>1</v>
      </c>
      <c r="S1090">
        <v>0</v>
      </c>
      <c r="T1090">
        <v>-98.8018</v>
      </c>
    </row>
    <row r="1091" spans="1:20" x14ac:dyDescent="0.3">
      <c r="A1091" t="s">
        <v>4469</v>
      </c>
      <c r="B1091" s="1">
        <v>42945</v>
      </c>
      <c r="C1091" s="1">
        <v>42950</v>
      </c>
      <c r="D1091" t="s">
        <v>47</v>
      </c>
      <c r="E1091" t="s">
        <v>1085</v>
      </c>
      <c r="F1091" t="s">
        <v>1086</v>
      </c>
      <c r="G1091" t="s">
        <v>37</v>
      </c>
      <c r="H1091" t="s">
        <v>25</v>
      </c>
      <c r="I1091" t="s">
        <v>1087</v>
      </c>
      <c r="J1091" t="s">
        <v>208</v>
      </c>
      <c r="K1091" t="s">
        <v>1088</v>
      </c>
      <c r="L1091" t="s">
        <v>88</v>
      </c>
      <c r="M1091" t="s">
        <v>4470</v>
      </c>
      <c r="N1091" t="s">
        <v>43</v>
      </c>
      <c r="O1091" t="s">
        <v>235</v>
      </c>
      <c r="P1091" t="s">
        <v>4471</v>
      </c>
      <c r="Q1091" s="2">
        <v>2.8959999999999999</v>
      </c>
      <c r="R1091">
        <v>2</v>
      </c>
      <c r="S1091">
        <v>0</v>
      </c>
      <c r="T1091">
        <v>0.47060000000000002</v>
      </c>
    </row>
    <row r="1092" spans="1:20" x14ac:dyDescent="0.3">
      <c r="A1092" t="s">
        <v>4472</v>
      </c>
      <c r="B1092" s="1">
        <v>42644</v>
      </c>
      <c r="C1092" s="1">
        <v>42648</v>
      </c>
      <c r="D1092" t="s">
        <v>47</v>
      </c>
      <c r="E1092" t="s">
        <v>2849</v>
      </c>
      <c r="F1092" t="s">
        <v>2850</v>
      </c>
      <c r="G1092" t="s">
        <v>24</v>
      </c>
      <c r="H1092" t="s">
        <v>25</v>
      </c>
      <c r="I1092" t="s">
        <v>75</v>
      </c>
      <c r="J1092" t="s">
        <v>76</v>
      </c>
      <c r="K1092" t="s">
        <v>538</v>
      </c>
      <c r="L1092" t="s">
        <v>41</v>
      </c>
      <c r="M1092" t="s">
        <v>4473</v>
      </c>
      <c r="N1092" t="s">
        <v>31</v>
      </c>
      <c r="O1092" t="s">
        <v>54</v>
      </c>
      <c r="P1092" t="s">
        <v>4474</v>
      </c>
      <c r="Q1092" s="2">
        <v>330.58800000000002</v>
      </c>
      <c r="R1092">
        <v>1</v>
      </c>
      <c r="S1092">
        <v>0</v>
      </c>
      <c r="T1092">
        <v>-115.7058</v>
      </c>
    </row>
    <row r="1093" spans="1:20" x14ac:dyDescent="0.3">
      <c r="A1093" t="s">
        <v>4475</v>
      </c>
      <c r="B1093" s="1">
        <v>41729</v>
      </c>
      <c r="C1093" s="1">
        <v>41734</v>
      </c>
      <c r="D1093" t="s">
        <v>47</v>
      </c>
      <c r="E1093" t="s">
        <v>2747</v>
      </c>
      <c r="F1093" t="s">
        <v>2748</v>
      </c>
      <c r="G1093" t="s">
        <v>24</v>
      </c>
      <c r="H1093" t="s">
        <v>25</v>
      </c>
      <c r="I1093" t="s">
        <v>348</v>
      </c>
      <c r="J1093" t="s">
        <v>199</v>
      </c>
      <c r="K1093" t="s">
        <v>349</v>
      </c>
      <c r="L1093" t="s">
        <v>88</v>
      </c>
      <c r="M1093" t="s">
        <v>4476</v>
      </c>
      <c r="N1093" t="s">
        <v>43</v>
      </c>
      <c r="O1093" t="s">
        <v>79</v>
      </c>
      <c r="P1093" t="s">
        <v>4477</v>
      </c>
      <c r="Q1093" s="2">
        <v>673.56799999999998</v>
      </c>
      <c r="R1093">
        <v>2</v>
      </c>
      <c r="S1093">
        <v>0</v>
      </c>
      <c r="T1093">
        <v>252.58799999999999</v>
      </c>
    </row>
    <row r="1094" spans="1:20" x14ac:dyDescent="0.3">
      <c r="A1094" t="s">
        <v>4478</v>
      </c>
      <c r="B1094" s="1">
        <v>42912</v>
      </c>
      <c r="C1094" s="1">
        <v>42917</v>
      </c>
      <c r="D1094" t="s">
        <v>47</v>
      </c>
      <c r="E1094" t="s">
        <v>4479</v>
      </c>
      <c r="F1094" t="s">
        <v>4480</v>
      </c>
      <c r="G1094" t="s">
        <v>24</v>
      </c>
      <c r="H1094" t="s">
        <v>25</v>
      </c>
      <c r="I1094" t="s">
        <v>2722</v>
      </c>
      <c r="J1094" t="s">
        <v>224</v>
      </c>
      <c r="K1094" t="s">
        <v>2723</v>
      </c>
      <c r="L1094" t="s">
        <v>88</v>
      </c>
      <c r="M1094" t="s">
        <v>2579</v>
      </c>
      <c r="N1094" t="s">
        <v>31</v>
      </c>
      <c r="O1094" t="s">
        <v>61</v>
      </c>
      <c r="P1094" t="s">
        <v>2580</v>
      </c>
      <c r="Q1094" s="2">
        <v>526.45000000000005</v>
      </c>
      <c r="R1094">
        <v>5</v>
      </c>
      <c r="S1094">
        <v>0</v>
      </c>
      <c r="T1094">
        <v>31.587</v>
      </c>
    </row>
    <row r="1095" spans="1:20" x14ac:dyDescent="0.3">
      <c r="A1095" t="s">
        <v>4481</v>
      </c>
      <c r="B1095" s="1">
        <v>42925</v>
      </c>
      <c r="C1095" s="1">
        <v>42930</v>
      </c>
      <c r="D1095" t="s">
        <v>47</v>
      </c>
      <c r="E1095" t="s">
        <v>4378</v>
      </c>
      <c r="F1095" t="s">
        <v>4379</v>
      </c>
      <c r="G1095" t="s">
        <v>24</v>
      </c>
      <c r="H1095" t="s">
        <v>25</v>
      </c>
      <c r="I1095" t="s">
        <v>3585</v>
      </c>
      <c r="J1095" t="s">
        <v>427</v>
      </c>
      <c r="K1095" t="s">
        <v>4380</v>
      </c>
      <c r="L1095" t="s">
        <v>131</v>
      </c>
      <c r="M1095" t="s">
        <v>4482</v>
      </c>
      <c r="N1095" t="s">
        <v>43</v>
      </c>
      <c r="O1095" t="s">
        <v>99</v>
      </c>
      <c r="P1095" t="s">
        <v>4483</v>
      </c>
      <c r="Q1095" s="2">
        <v>228.92</v>
      </c>
      <c r="R1095">
        <v>5</v>
      </c>
      <c r="S1095">
        <v>0</v>
      </c>
      <c r="T1095">
        <v>14.307499999999999</v>
      </c>
    </row>
    <row r="1096" spans="1:20" x14ac:dyDescent="0.3">
      <c r="A1096" t="s">
        <v>4484</v>
      </c>
      <c r="B1096" s="1">
        <v>42352</v>
      </c>
      <c r="C1096" s="1">
        <v>42354</v>
      </c>
      <c r="D1096" t="s">
        <v>21</v>
      </c>
      <c r="E1096" t="s">
        <v>1796</v>
      </c>
      <c r="F1096" t="s">
        <v>1797</v>
      </c>
      <c r="G1096" t="s">
        <v>24</v>
      </c>
      <c r="H1096" t="s">
        <v>25</v>
      </c>
      <c r="I1096" t="s">
        <v>231</v>
      </c>
      <c r="J1096" t="s">
        <v>232</v>
      </c>
      <c r="K1096" t="s">
        <v>233</v>
      </c>
      <c r="L1096" t="s">
        <v>131</v>
      </c>
      <c r="M1096" t="s">
        <v>4485</v>
      </c>
      <c r="N1096" t="s">
        <v>165</v>
      </c>
      <c r="O1096" t="s">
        <v>166</v>
      </c>
      <c r="P1096" t="s">
        <v>4486</v>
      </c>
      <c r="Q1096" s="2">
        <v>319.96800000000002</v>
      </c>
      <c r="R1096">
        <v>4</v>
      </c>
      <c r="S1096">
        <v>0</v>
      </c>
      <c r="T1096">
        <v>35.996400000000001</v>
      </c>
    </row>
    <row r="1097" spans="1:20" x14ac:dyDescent="0.3">
      <c r="A1097" t="s">
        <v>4487</v>
      </c>
      <c r="B1097" s="1">
        <v>43074</v>
      </c>
      <c r="C1097" s="1">
        <v>43079</v>
      </c>
      <c r="D1097" t="s">
        <v>47</v>
      </c>
      <c r="E1097" t="s">
        <v>2972</v>
      </c>
      <c r="F1097" t="s">
        <v>2973</v>
      </c>
      <c r="G1097" t="s">
        <v>37</v>
      </c>
      <c r="H1097" t="s">
        <v>25</v>
      </c>
      <c r="I1097" t="s">
        <v>373</v>
      </c>
      <c r="J1097" t="s">
        <v>199</v>
      </c>
      <c r="K1097" t="s">
        <v>374</v>
      </c>
      <c r="L1097" t="s">
        <v>88</v>
      </c>
      <c r="M1097" t="s">
        <v>3664</v>
      </c>
      <c r="N1097" t="s">
        <v>165</v>
      </c>
      <c r="O1097" t="s">
        <v>202</v>
      </c>
      <c r="P1097" t="s">
        <v>3665</v>
      </c>
      <c r="Q1097" s="2">
        <v>205.03</v>
      </c>
      <c r="R1097">
        <v>7</v>
      </c>
      <c r="S1097">
        <v>0</v>
      </c>
      <c r="T1097">
        <v>67.659899999999993</v>
      </c>
    </row>
    <row r="1098" spans="1:20" x14ac:dyDescent="0.3">
      <c r="A1098" t="s">
        <v>4488</v>
      </c>
      <c r="B1098" s="1">
        <v>42262</v>
      </c>
      <c r="C1098" s="1">
        <v>42264</v>
      </c>
      <c r="D1098" t="s">
        <v>21</v>
      </c>
      <c r="E1098" t="s">
        <v>4186</v>
      </c>
      <c r="F1098" t="s">
        <v>4187</v>
      </c>
      <c r="G1098" t="s">
        <v>24</v>
      </c>
      <c r="H1098" t="s">
        <v>25</v>
      </c>
      <c r="I1098" t="s">
        <v>331</v>
      </c>
      <c r="J1098" t="s">
        <v>199</v>
      </c>
      <c r="K1098" t="s">
        <v>332</v>
      </c>
      <c r="L1098" t="s">
        <v>88</v>
      </c>
      <c r="M1098" t="s">
        <v>4489</v>
      </c>
      <c r="N1098" t="s">
        <v>43</v>
      </c>
      <c r="O1098" t="s">
        <v>99</v>
      </c>
      <c r="P1098" t="s">
        <v>4490</v>
      </c>
      <c r="Q1098" s="2">
        <v>190.86</v>
      </c>
      <c r="R1098">
        <v>2</v>
      </c>
      <c r="S1098">
        <v>0</v>
      </c>
      <c r="T1098">
        <v>11.451599999999999</v>
      </c>
    </row>
    <row r="1099" spans="1:20" x14ac:dyDescent="0.3">
      <c r="A1099" t="s">
        <v>4491</v>
      </c>
      <c r="B1099" s="1">
        <v>42566</v>
      </c>
      <c r="C1099" s="1">
        <v>42572</v>
      </c>
      <c r="D1099" t="s">
        <v>47</v>
      </c>
      <c r="E1099" t="s">
        <v>4174</v>
      </c>
      <c r="F1099" t="s">
        <v>4175</v>
      </c>
      <c r="G1099" t="s">
        <v>84</v>
      </c>
      <c r="H1099" t="s">
        <v>25</v>
      </c>
      <c r="I1099" t="s">
        <v>2942</v>
      </c>
      <c r="J1099" t="s">
        <v>1139</v>
      </c>
      <c r="K1099" t="s">
        <v>2943</v>
      </c>
      <c r="L1099" t="s">
        <v>131</v>
      </c>
      <c r="M1099" t="s">
        <v>4492</v>
      </c>
      <c r="N1099" t="s">
        <v>43</v>
      </c>
      <c r="O1099" t="s">
        <v>1145</v>
      </c>
      <c r="P1099" t="s">
        <v>4493</v>
      </c>
      <c r="Q1099" s="2">
        <v>44.4</v>
      </c>
      <c r="R1099">
        <v>5</v>
      </c>
      <c r="S1099">
        <v>0</v>
      </c>
      <c r="T1099">
        <v>12.432</v>
      </c>
    </row>
    <row r="1100" spans="1:20" x14ac:dyDescent="0.3">
      <c r="A1100" t="s">
        <v>4494</v>
      </c>
      <c r="B1100" s="1">
        <v>42845</v>
      </c>
      <c r="C1100" s="1">
        <v>42851</v>
      </c>
      <c r="D1100" t="s">
        <v>47</v>
      </c>
      <c r="E1100" t="s">
        <v>2185</v>
      </c>
      <c r="F1100" t="s">
        <v>2186</v>
      </c>
      <c r="G1100" t="s">
        <v>84</v>
      </c>
      <c r="H1100" t="s">
        <v>25</v>
      </c>
      <c r="I1100" t="s">
        <v>2187</v>
      </c>
      <c r="J1100" t="s">
        <v>666</v>
      </c>
      <c r="K1100" t="s">
        <v>2188</v>
      </c>
      <c r="L1100" t="s">
        <v>131</v>
      </c>
      <c r="M1100" t="s">
        <v>4495</v>
      </c>
      <c r="N1100" t="s">
        <v>31</v>
      </c>
      <c r="O1100" t="s">
        <v>61</v>
      </c>
      <c r="P1100" t="s">
        <v>4496</v>
      </c>
      <c r="Q1100" s="2">
        <v>44.4</v>
      </c>
      <c r="R1100">
        <v>2</v>
      </c>
      <c r="S1100">
        <v>0</v>
      </c>
      <c r="T1100">
        <v>-52.17</v>
      </c>
    </row>
    <row r="1101" spans="1:20" x14ac:dyDescent="0.3">
      <c r="A1101" t="s">
        <v>4497</v>
      </c>
      <c r="B1101" s="1">
        <v>42689</v>
      </c>
      <c r="C1101" s="1">
        <v>42691</v>
      </c>
      <c r="D1101" t="s">
        <v>21</v>
      </c>
      <c r="E1101" t="s">
        <v>4498</v>
      </c>
      <c r="F1101" t="s">
        <v>4499</v>
      </c>
      <c r="G1101" t="s">
        <v>24</v>
      </c>
      <c r="H1101" t="s">
        <v>25</v>
      </c>
      <c r="I1101" t="s">
        <v>38</v>
      </c>
      <c r="J1101" t="s">
        <v>39</v>
      </c>
      <c r="K1101" t="s">
        <v>143</v>
      </c>
      <c r="L1101" t="s">
        <v>41</v>
      </c>
      <c r="M1101" t="s">
        <v>4500</v>
      </c>
      <c r="N1101" t="s">
        <v>43</v>
      </c>
      <c r="O1101" t="s">
        <v>79</v>
      </c>
      <c r="P1101" t="s">
        <v>4501</v>
      </c>
      <c r="Q1101" s="2">
        <v>1016.792</v>
      </c>
      <c r="R1101">
        <v>1</v>
      </c>
      <c r="S1101">
        <v>0</v>
      </c>
      <c r="T1101">
        <v>381.29700000000003</v>
      </c>
    </row>
    <row r="1102" spans="1:20" x14ac:dyDescent="0.3">
      <c r="A1102" t="s">
        <v>4502</v>
      </c>
      <c r="B1102" s="1">
        <v>42700</v>
      </c>
      <c r="C1102" s="1">
        <v>42705</v>
      </c>
      <c r="D1102" t="s">
        <v>47</v>
      </c>
      <c r="E1102" t="s">
        <v>4186</v>
      </c>
      <c r="F1102" t="s">
        <v>4187</v>
      </c>
      <c r="G1102" t="s">
        <v>24</v>
      </c>
      <c r="H1102" t="s">
        <v>25</v>
      </c>
      <c r="I1102" t="s">
        <v>331</v>
      </c>
      <c r="J1102" t="s">
        <v>199</v>
      </c>
      <c r="K1102" t="s">
        <v>332</v>
      </c>
      <c r="L1102" t="s">
        <v>88</v>
      </c>
      <c r="M1102" t="s">
        <v>2876</v>
      </c>
      <c r="N1102" t="s">
        <v>165</v>
      </c>
      <c r="O1102" t="s">
        <v>166</v>
      </c>
      <c r="P1102" t="s">
        <v>2877</v>
      </c>
      <c r="Q1102" s="2">
        <v>494.98200000000003</v>
      </c>
      <c r="R1102">
        <v>3</v>
      </c>
      <c r="S1102">
        <v>0</v>
      </c>
      <c r="T1102">
        <v>-115.4958</v>
      </c>
    </row>
    <row r="1103" spans="1:20" x14ac:dyDescent="0.3">
      <c r="A1103" t="s">
        <v>4503</v>
      </c>
      <c r="B1103" s="1">
        <v>43060</v>
      </c>
      <c r="C1103" s="1">
        <v>43064</v>
      </c>
      <c r="D1103" t="s">
        <v>47</v>
      </c>
      <c r="E1103" t="s">
        <v>4504</v>
      </c>
      <c r="F1103" t="s">
        <v>4505</v>
      </c>
      <c r="G1103" t="s">
        <v>84</v>
      </c>
      <c r="H1103" t="s">
        <v>25</v>
      </c>
      <c r="I1103" t="s">
        <v>505</v>
      </c>
      <c r="J1103" t="s">
        <v>39</v>
      </c>
      <c r="K1103" t="s">
        <v>506</v>
      </c>
      <c r="L1103" t="s">
        <v>41</v>
      </c>
      <c r="M1103" t="s">
        <v>338</v>
      </c>
      <c r="N1103" t="s">
        <v>43</v>
      </c>
      <c r="O1103" t="s">
        <v>99</v>
      </c>
      <c r="P1103" t="s">
        <v>339</v>
      </c>
      <c r="Q1103" s="2">
        <v>56.56</v>
      </c>
      <c r="R1103">
        <v>2</v>
      </c>
      <c r="S1103">
        <v>0</v>
      </c>
      <c r="T1103">
        <v>15.2712</v>
      </c>
    </row>
    <row r="1104" spans="1:20" x14ac:dyDescent="0.3">
      <c r="A1104" t="s">
        <v>4506</v>
      </c>
      <c r="B1104" s="1">
        <v>42050</v>
      </c>
      <c r="C1104" s="1">
        <v>42053</v>
      </c>
      <c r="D1104" t="s">
        <v>21</v>
      </c>
      <c r="E1104" t="s">
        <v>4507</v>
      </c>
      <c r="F1104" t="s">
        <v>4508</v>
      </c>
      <c r="G1104" t="s">
        <v>24</v>
      </c>
      <c r="H1104" t="s">
        <v>25</v>
      </c>
      <c r="I1104" t="s">
        <v>38</v>
      </c>
      <c r="J1104" t="s">
        <v>39</v>
      </c>
      <c r="K1104" t="s">
        <v>247</v>
      </c>
      <c r="L1104" t="s">
        <v>41</v>
      </c>
      <c r="M1104" t="s">
        <v>4509</v>
      </c>
      <c r="N1104" t="s">
        <v>43</v>
      </c>
      <c r="O1104" t="s">
        <v>70</v>
      </c>
      <c r="P1104" t="s">
        <v>4510</v>
      </c>
      <c r="Q1104" s="2">
        <v>13.36</v>
      </c>
      <c r="R1104">
        <v>2</v>
      </c>
      <c r="S1104">
        <v>0</v>
      </c>
      <c r="T1104">
        <v>6.4127999999999998</v>
      </c>
    </row>
    <row r="1105" spans="1:20" x14ac:dyDescent="0.3">
      <c r="A1105" t="s">
        <v>4511</v>
      </c>
      <c r="B1105" s="1">
        <v>42475</v>
      </c>
      <c r="C1105" s="1">
        <v>42477</v>
      </c>
      <c r="D1105" t="s">
        <v>21</v>
      </c>
      <c r="E1105" t="s">
        <v>3138</v>
      </c>
      <c r="F1105" t="s">
        <v>3139</v>
      </c>
      <c r="G1105" t="s">
        <v>84</v>
      </c>
      <c r="H1105" t="s">
        <v>25</v>
      </c>
      <c r="I1105" t="s">
        <v>390</v>
      </c>
      <c r="J1105" t="s">
        <v>179</v>
      </c>
      <c r="K1105" t="s">
        <v>1754</v>
      </c>
      <c r="L1105" t="s">
        <v>88</v>
      </c>
      <c r="M1105" t="s">
        <v>4512</v>
      </c>
      <c r="N1105" t="s">
        <v>43</v>
      </c>
      <c r="O1105" t="s">
        <v>70</v>
      </c>
      <c r="P1105" t="s">
        <v>4513</v>
      </c>
      <c r="Q1105" s="2">
        <v>143.69999999999999</v>
      </c>
      <c r="R1105">
        <v>3</v>
      </c>
      <c r="S1105">
        <v>0</v>
      </c>
      <c r="T1105">
        <v>68.975999999999999</v>
      </c>
    </row>
    <row r="1106" spans="1:20" x14ac:dyDescent="0.3">
      <c r="A1106" t="s">
        <v>4514</v>
      </c>
      <c r="B1106" s="1">
        <v>42275</v>
      </c>
      <c r="C1106" s="1">
        <v>42278</v>
      </c>
      <c r="D1106" t="s">
        <v>159</v>
      </c>
      <c r="E1106" t="s">
        <v>3001</v>
      </c>
      <c r="F1106" t="s">
        <v>3002</v>
      </c>
      <c r="G1106" t="s">
        <v>37</v>
      </c>
      <c r="H1106" t="s">
        <v>25</v>
      </c>
      <c r="I1106" t="s">
        <v>38</v>
      </c>
      <c r="J1106" t="s">
        <v>39</v>
      </c>
      <c r="K1106" t="s">
        <v>59</v>
      </c>
      <c r="L1106" t="s">
        <v>41</v>
      </c>
      <c r="M1106" t="s">
        <v>1077</v>
      </c>
      <c r="N1106" t="s">
        <v>43</v>
      </c>
      <c r="O1106" t="s">
        <v>90</v>
      </c>
      <c r="P1106" t="s">
        <v>1078</v>
      </c>
      <c r="Q1106" s="2">
        <v>43.26</v>
      </c>
      <c r="R1106">
        <v>3</v>
      </c>
      <c r="S1106">
        <v>0</v>
      </c>
      <c r="T1106">
        <v>14.2758</v>
      </c>
    </row>
    <row r="1107" spans="1:20" x14ac:dyDescent="0.3">
      <c r="A1107" t="s">
        <v>4515</v>
      </c>
      <c r="B1107" s="1">
        <v>42630</v>
      </c>
      <c r="C1107" s="1">
        <v>42635</v>
      </c>
      <c r="D1107" t="s">
        <v>47</v>
      </c>
      <c r="E1107" t="s">
        <v>1085</v>
      </c>
      <c r="F1107" t="s">
        <v>1086</v>
      </c>
      <c r="G1107" t="s">
        <v>37</v>
      </c>
      <c r="H1107" t="s">
        <v>25</v>
      </c>
      <c r="I1107" t="s">
        <v>1087</v>
      </c>
      <c r="J1107" t="s">
        <v>208</v>
      </c>
      <c r="K1107" t="s">
        <v>1088</v>
      </c>
      <c r="L1107" t="s">
        <v>88</v>
      </c>
      <c r="M1107" t="s">
        <v>4516</v>
      </c>
      <c r="N1107" t="s">
        <v>165</v>
      </c>
      <c r="O1107" t="s">
        <v>166</v>
      </c>
      <c r="P1107" t="s">
        <v>4517</v>
      </c>
      <c r="Q1107" s="2">
        <v>437.85</v>
      </c>
      <c r="R1107">
        <v>3</v>
      </c>
      <c r="S1107">
        <v>0</v>
      </c>
      <c r="T1107">
        <v>131.35499999999999</v>
      </c>
    </row>
    <row r="1108" spans="1:20" x14ac:dyDescent="0.3">
      <c r="A1108" t="s">
        <v>4518</v>
      </c>
      <c r="B1108" s="1">
        <v>42902</v>
      </c>
      <c r="C1108" s="1">
        <v>42905</v>
      </c>
      <c r="D1108" t="s">
        <v>159</v>
      </c>
      <c r="E1108" t="s">
        <v>463</v>
      </c>
      <c r="F1108" t="s">
        <v>464</v>
      </c>
      <c r="G1108" t="s">
        <v>24</v>
      </c>
      <c r="H1108" t="s">
        <v>25</v>
      </c>
      <c r="I1108" t="s">
        <v>465</v>
      </c>
      <c r="J1108" t="s">
        <v>261</v>
      </c>
      <c r="K1108" t="s">
        <v>466</v>
      </c>
      <c r="L1108" t="s">
        <v>41</v>
      </c>
      <c r="M1108" t="s">
        <v>1211</v>
      </c>
      <c r="N1108" t="s">
        <v>31</v>
      </c>
      <c r="O1108" t="s">
        <v>133</v>
      </c>
      <c r="P1108" t="s">
        <v>1212</v>
      </c>
      <c r="Q1108" s="2">
        <v>1212.96</v>
      </c>
      <c r="R1108">
        <v>7</v>
      </c>
      <c r="S1108">
        <v>0</v>
      </c>
      <c r="T1108">
        <v>90.971999999999994</v>
      </c>
    </row>
    <row r="1109" spans="1:20" x14ac:dyDescent="0.3">
      <c r="A1109" t="s">
        <v>4519</v>
      </c>
      <c r="B1109" s="1">
        <v>42316</v>
      </c>
      <c r="C1109" s="1">
        <v>42318</v>
      </c>
      <c r="D1109" t="s">
        <v>21</v>
      </c>
      <c r="E1109" t="s">
        <v>4520</v>
      </c>
      <c r="F1109" t="s">
        <v>4521</v>
      </c>
      <c r="G1109" t="s">
        <v>84</v>
      </c>
      <c r="H1109" t="s">
        <v>25</v>
      </c>
      <c r="I1109" t="s">
        <v>786</v>
      </c>
      <c r="J1109" t="s">
        <v>39</v>
      </c>
      <c r="K1109" t="s">
        <v>1339</v>
      </c>
      <c r="L1109" t="s">
        <v>41</v>
      </c>
      <c r="M1109" t="s">
        <v>2120</v>
      </c>
      <c r="N1109" t="s">
        <v>43</v>
      </c>
      <c r="O1109" t="s">
        <v>235</v>
      </c>
      <c r="P1109" t="s">
        <v>2121</v>
      </c>
      <c r="Q1109" s="2">
        <v>5</v>
      </c>
      <c r="R1109">
        <v>1</v>
      </c>
      <c r="S1109">
        <v>0</v>
      </c>
      <c r="T1109">
        <v>2.4</v>
      </c>
    </row>
    <row r="1110" spans="1:20" x14ac:dyDescent="0.3">
      <c r="A1110" t="s">
        <v>4522</v>
      </c>
      <c r="B1110" s="1">
        <v>42356</v>
      </c>
      <c r="C1110" s="1">
        <v>42356</v>
      </c>
      <c r="D1110" t="s">
        <v>1040</v>
      </c>
      <c r="E1110" t="s">
        <v>4523</v>
      </c>
      <c r="F1110" t="s">
        <v>4524</v>
      </c>
      <c r="G1110" t="s">
        <v>24</v>
      </c>
      <c r="H1110" t="s">
        <v>25</v>
      </c>
      <c r="I1110" t="s">
        <v>231</v>
      </c>
      <c r="J1110" t="s">
        <v>232</v>
      </c>
      <c r="K1110" t="s">
        <v>412</v>
      </c>
      <c r="L1110" t="s">
        <v>131</v>
      </c>
      <c r="M1110" t="s">
        <v>1827</v>
      </c>
      <c r="N1110" t="s">
        <v>165</v>
      </c>
      <c r="O1110" t="s">
        <v>202</v>
      </c>
      <c r="P1110" t="s">
        <v>1828</v>
      </c>
      <c r="Q1110" s="2">
        <v>166.24</v>
      </c>
      <c r="R1110">
        <v>1</v>
      </c>
      <c r="S1110">
        <v>0</v>
      </c>
      <c r="T1110">
        <v>24.936</v>
      </c>
    </row>
    <row r="1111" spans="1:20" x14ac:dyDescent="0.3">
      <c r="A1111" t="s">
        <v>4525</v>
      </c>
      <c r="B1111" s="1">
        <v>42772</v>
      </c>
      <c r="C1111" s="1">
        <v>42775</v>
      </c>
      <c r="D1111" t="s">
        <v>159</v>
      </c>
      <c r="E1111" t="s">
        <v>4526</v>
      </c>
      <c r="F1111" t="s">
        <v>4527</v>
      </c>
      <c r="G1111" t="s">
        <v>24</v>
      </c>
      <c r="H1111" t="s">
        <v>25</v>
      </c>
      <c r="I1111" t="s">
        <v>920</v>
      </c>
      <c r="J1111" t="s">
        <v>269</v>
      </c>
      <c r="K1111" t="s">
        <v>921</v>
      </c>
      <c r="L1111" t="s">
        <v>29</v>
      </c>
      <c r="M1111" t="s">
        <v>1815</v>
      </c>
      <c r="N1111" t="s">
        <v>31</v>
      </c>
      <c r="O1111" t="s">
        <v>32</v>
      </c>
      <c r="P1111" t="s">
        <v>1816</v>
      </c>
      <c r="Q1111" s="2">
        <v>359.97</v>
      </c>
      <c r="R1111">
        <v>3</v>
      </c>
      <c r="S1111">
        <v>0</v>
      </c>
      <c r="T1111">
        <v>79.193399999999997</v>
      </c>
    </row>
    <row r="1112" spans="1:20" x14ac:dyDescent="0.3">
      <c r="A1112" t="s">
        <v>4528</v>
      </c>
      <c r="B1112" s="1">
        <v>42688</v>
      </c>
      <c r="C1112" s="1">
        <v>42690</v>
      </c>
      <c r="D1112" t="s">
        <v>21</v>
      </c>
      <c r="E1112" t="s">
        <v>1466</v>
      </c>
      <c r="F1112" t="s">
        <v>1467</v>
      </c>
      <c r="G1112" t="s">
        <v>24</v>
      </c>
      <c r="H1112" t="s">
        <v>25</v>
      </c>
      <c r="I1112" t="s">
        <v>1468</v>
      </c>
      <c r="J1112" t="s">
        <v>261</v>
      </c>
      <c r="K1112" t="s">
        <v>1469</v>
      </c>
      <c r="L1112" t="s">
        <v>41</v>
      </c>
      <c r="M1112" t="s">
        <v>4529</v>
      </c>
      <c r="N1112" t="s">
        <v>165</v>
      </c>
      <c r="O1112" t="s">
        <v>202</v>
      </c>
      <c r="P1112" t="s">
        <v>4530</v>
      </c>
      <c r="Q1112" s="2">
        <v>499.98</v>
      </c>
      <c r="R1112">
        <v>2</v>
      </c>
      <c r="S1112">
        <v>0</v>
      </c>
      <c r="T1112">
        <v>114.9954</v>
      </c>
    </row>
    <row r="1113" spans="1:20" x14ac:dyDescent="0.3">
      <c r="A1113" t="s">
        <v>4531</v>
      </c>
      <c r="B1113" s="1">
        <v>43020</v>
      </c>
      <c r="C1113" s="1">
        <v>43020</v>
      </c>
      <c r="D1113" t="s">
        <v>1040</v>
      </c>
      <c r="E1113" t="s">
        <v>4532</v>
      </c>
      <c r="F1113" t="s">
        <v>4533</v>
      </c>
      <c r="G1113" t="s">
        <v>84</v>
      </c>
      <c r="H1113" t="s">
        <v>25</v>
      </c>
      <c r="I1113" t="s">
        <v>618</v>
      </c>
      <c r="J1113" t="s">
        <v>67</v>
      </c>
      <c r="K1113" t="s">
        <v>4534</v>
      </c>
      <c r="L1113" t="s">
        <v>29</v>
      </c>
      <c r="M1113" t="s">
        <v>4535</v>
      </c>
      <c r="N1113" t="s">
        <v>43</v>
      </c>
      <c r="O1113" t="s">
        <v>70</v>
      </c>
      <c r="P1113" t="s">
        <v>4536</v>
      </c>
      <c r="Q1113" s="2">
        <v>7.968</v>
      </c>
      <c r="R1113">
        <v>2</v>
      </c>
      <c r="S1113">
        <v>0</v>
      </c>
      <c r="T1113">
        <v>2.6892</v>
      </c>
    </row>
    <row r="1114" spans="1:20" x14ac:dyDescent="0.3">
      <c r="A1114" t="s">
        <v>4537</v>
      </c>
      <c r="B1114" s="1">
        <v>42995</v>
      </c>
      <c r="C1114" s="1">
        <v>42995</v>
      </c>
      <c r="D1114" t="s">
        <v>1040</v>
      </c>
      <c r="E1114" t="s">
        <v>4538</v>
      </c>
      <c r="F1114" t="s">
        <v>4539</v>
      </c>
      <c r="G1114" t="s">
        <v>24</v>
      </c>
      <c r="H1114" t="s">
        <v>25</v>
      </c>
      <c r="I1114" t="s">
        <v>75</v>
      </c>
      <c r="J1114" t="s">
        <v>76</v>
      </c>
      <c r="K1114" t="s">
        <v>544</v>
      </c>
      <c r="L1114" t="s">
        <v>41</v>
      </c>
      <c r="M1114" t="s">
        <v>4540</v>
      </c>
      <c r="N1114" t="s">
        <v>43</v>
      </c>
      <c r="O1114" t="s">
        <v>70</v>
      </c>
      <c r="P1114" t="s">
        <v>4541</v>
      </c>
      <c r="Q1114" s="2">
        <v>12.96</v>
      </c>
      <c r="R1114">
        <v>2</v>
      </c>
      <c r="S1114">
        <v>0</v>
      </c>
      <c r="T1114">
        <v>6.3503999999999996</v>
      </c>
    </row>
    <row r="1115" spans="1:20" x14ac:dyDescent="0.3">
      <c r="A1115" t="s">
        <v>4542</v>
      </c>
      <c r="B1115" s="1">
        <v>43089</v>
      </c>
      <c r="C1115" s="1">
        <v>43095</v>
      </c>
      <c r="D1115" t="s">
        <v>47</v>
      </c>
      <c r="E1115" t="s">
        <v>1099</v>
      </c>
      <c r="F1115" t="s">
        <v>1100</v>
      </c>
      <c r="G1115" t="s">
        <v>37</v>
      </c>
      <c r="H1115" t="s">
        <v>25</v>
      </c>
      <c r="I1115" t="s">
        <v>128</v>
      </c>
      <c r="J1115" t="s">
        <v>129</v>
      </c>
      <c r="K1115" t="s">
        <v>130</v>
      </c>
      <c r="L1115" t="s">
        <v>131</v>
      </c>
      <c r="M1115" t="s">
        <v>4543</v>
      </c>
      <c r="N1115" t="s">
        <v>43</v>
      </c>
      <c r="O1115" t="s">
        <v>70</v>
      </c>
      <c r="P1115" t="s">
        <v>4544</v>
      </c>
      <c r="Q1115" s="2">
        <v>6.48</v>
      </c>
      <c r="R1115">
        <v>1</v>
      </c>
      <c r="S1115">
        <v>0</v>
      </c>
      <c r="T1115">
        <v>3.1103999999999998</v>
      </c>
    </row>
    <row r="1116" spans="1:20" x14ac:dyDescent="0.3">
      <c r="A1116" t="s">
        <v>4545</v>
      </c>
      <c r="B1116" s="1">
        <v>43071</v>
      </c>
      <c r="C1116" s="1">
        <v>43076</v>
      </c>
      <c r="D1116" t="s">
        <v>47</v>
      </c>
      <c r="E1116" t="s">
        <v>1041</v>
      </c>
      <c r="F1116" t="s">
        <v>1042</v>
      </c>
      <c r="G1116" t="s">
        <v>37</v>
      </c>
      <c r="H1116" t="s">
        <v>25</v>
      </c>
      <c r="I1116" t="s">
        <v>1043</v>
      </c>
      <c r="J1116" t="s">
        <v>627</v>
      </c>
      <c r="K1116" t="s">
        <v>1044</v>
      </c>
      <c r="L1116" t="s">
        <v>131</v>
      </c>
      <c r="M1116" t="s">
        <v>1182</v>
      </c>
      <c r="N1116" t="s">
        <v>43</v>
      </c>
      <c r="O1116" t="s">
        <v>115</v>
      </c>
      <c r="P1116" t="s">
        <v>1183</v>
      </c>
      <c r="Q1116" s="2">
        <v>47.96</v>
      </c>
      <c r="R1116">
        <v>5</v>
      </c>
      <c r="S1116">
        <v>0</v>
      </c>
      <c r="T1116">
        <v>4.1965000000000003</v>
      </c>
    </row>
    <row r="1117" spans="1:20" x14ac:dyDescent="0.3">
      <c r="A1117" t="s">
        <v>4546</v>
      </c>
      <c r="B1117" s="1">
        <v>42268</v>
      </c>
      <c r="C1117" s="1">
        <v>42274</v>
      </c>
      <c r="D1117" t="s">
        <v>47</v>
      </c>
      <c r="E1117" t="s">
        <v>586</v>
      </c>
      <c r="F1117" t="s">
        <v>587</v>
      </c>
      <c r="G1117" t="s">
        <v>24</v>
      </c>
      <c r="H1117" t="s">
        <v>25</v>
      </c>
      <c r="I1117" t="s">
        <v>38</v>
      </c>
      <c r="J1117" t="s">
        <v>39</v>
      </c>
      <c r="K1117" t="s">
        <v>247</v>
      </c>
      <c r="L1117" t="s">
        <v>41</v>
      </c>
      <c r="M1117" t="s">
        <v>4547</v>
      </c>
      <c r="N1117" t="s">
        <v>43</v>
      </c>
      <c r="O1117" t="s">
        <v>99</v>
      </c>
      <c r="P1117" t="s">
        <v>4548</v>
      </c>
      <c r="Q1117" s="2">
        <v>199.74</v>
      </c>
      <c r="R1117">
        <v>6</v>
      </c>
      <c r="S1117">
        <v>0</v>
      </c>
      <c r="T1117">
        <v>47.937600000000003</v>
      </c>
    </row>
    <row r="1118" spans="1:20" x14ac:dyDescent="0.3">
      <c r="A1118" t="s">
        <v>4549</v>
      </c>
      <c r="B1118" s="1">
        <v>42069</v>
      </c>
      <c r="C1118" s="1">
        <v>42074</v>
      </c>
      <c r="D1118" t="s">
        <v>47</v>
      </c>
      <c r="E1118" t="s">
        <v>983</v>
      </c>
      <c r="F1118" t="s">
        <v>984</v>
      </c>
      <c r="G1118" t="s">
        <v>24</v>
      </c>
      <c r="H1118" t="s">
        <v>25</v>
      </c>
      <c r="I1118" t="s">
        <v>128</v>
      </c>
      <c r="J1118" t="s">
        <v>129</v>
      </c>
      <c r="K1118" t="s">
        <v>562</v>
      </c>
      <c r="L1118" t="s">
        <v>131</v>
      </c>
      <c r="M1118" t="s">
        <v>4550</v>
      </c>
      <c r="N1118" t="s">
        <v>31</v>
      </c>
      <c r="O1118" t="s">
        <v>61</v>
      </c>
      <c r="P1118" t="s">
        <v>4551</v>
      </c>
      <c r="Q1118" s="2">
        <v>435.26</v>
      </c>
      <c r="R1118">
        <v>7</v>
      </c>
      <c r="S1118">
        <v>0</v>
      </c>
      <c r="T1118">
        <v>95.757199999999997</v>
      </c>
    </row>
    <row r="1119" spans="1:20" x14ac:dyDescent="0.3">
      <c r="A1119" t="s">
        <v>4552</v>
      </c>
      <c r="B1119" s="1">
        <v>41915</v>
      </c>
      <c r="C1119" s="1">
        <v>41920</v>
      </c>
      <c r="D1119" t="s">
        <v>21</v>
      </c>
      <c r="E1119" t="s">
        <v>1069</v>
      </c>
      <c r="F1119" t="s">
        <v>1070</v>
      </c>
      <c r="G1119" t="s">
        <v>37</v>
      </c>
      <c r="H1119" t="s">
        <v>25</v>
      </c>
      <c r="I1119" t="s">
        <v>517</v>
      </c>
      <c r="J1119" t="s">
        <v>1011</v>
      </c>
      <c r="K1119" t="s">
        <v>1071</v>
      </c>
      <c r="L1119" t="s">
        <v>131</v>
      </c>
      <c r="M1119" t="s">
        <v>4553</v>
      </c>
      <c r="N1119" t="s">
        <v>31</v>
      </c>
      <c r="O1119" t="s">
        <v>54</v>
      </c>
      <c r="P1119" t="s">
        <v>4554</v>
      </c>
      <c r="Q1119" s="2">
        <v>143.43199999999999</v>
      </c>
      <c r="R1119">
        <v>1</v>
      </c>
      <c r="S1119">
        <v>0</v>
      </c>
      <c r="T1119">
        <v>3.5857999999999999</v>
      </c>
    </row>
    <row r="1120" spans="1:20" x14ac:dyDescent="0.3">
      <c r="A1120" t="s">
        <v>4555</v>
      </c>
      <c r="B1120" s="1">
        <v>41817</v>
      </c>
      <c r="C1120" s="1">
        <v>41821</v>
      </c>
      <c r="D1120" t="s">
        <v>47</v>
      </c>
      <c r="E1120" t="s">
        <v>1497</v>
      </c>
      <c r="F1120" t="s">
        <v>1498</v>
      </c>
      <c r="G1120" t="s">
        <v>24</v>
      </c>
      <c r="H1120" t="s">
        <v>25</v>
      </c>
      <c r="I1120" t="s">
        <v>268</v>
      </c>
      <c r="J1120" t="s">
        <v>427</v>
      </c>
      <c r="K1120" t="s">
        <v>1499</v>
      </c>
      <c r="L1120" t="s">
        <v>131</v>
      </c>
      <c r="M1120" t="s">
        <v>2741</v>
      </c>
      <c r="N1120" t="s">
        <v>43</v>
      </c>
      <c r="O1120" t="s">
        <v>99</v>
      </c>
      <c r="P1120" t="s">
        <v>2742</v>
      </c>
      <c r="Q1120" s="2">
        <v>306.2</v>
      </c>
      <c r="R1120">
        <v>5</v>
      </c>
      <c r="S1120">
        <v>0</v>
      </c>
      <c r="T1120">
        <v>0</v>
      </c>
    </row>
    <row r="1121" spans="1:20" x14ac:dyDescent="0.3">
      <c r="A1121" t="s">
        <v>4556</v>
      </c>
      <c r="B1121" s="1">
        <v>43038</v>
      </c>
      <c r="C1121" s="1">
        <v>43041</v>
      </c>
      <c r="D1121" t="s">
        <v>159</v>
      </c>
      <c r="E1121" t="s">
        <v>4557</v>
      </c>
      <c r="F1121" t="s">
        <v>4558</v>
      </c>
      <c r="G1121" t="s">
        <v>24</v>
      </c>
      <c r="H1121" t="s">
        <v>25</v>
      </c>
      <c r="I1121" t="s">
        <v>75</v>
      </c>
      <c r="J1121" t="s">
        <v>76</v>
      </c>
      <c r="K1121" t="s">
        <v>544</v>
      </c>
      <c r="L1121" t="s">
        <v>41</v>
      </c>
      <c r="M1121" t="s">
        <v>4559</v>
      </c>
      <c r="N1121" t="s">
        <v>31</v>
      </c>
      <c r="O1121" t="s">
        <v>133</v>
      </c>
      <c r="P1121" t="s">
        <v>4560</v>
      </c>
      <c r="Q1121" s="2">
        <v>97.567999999999998</v>
      </c>
      <c r="R1121">
        <v>2</v>
      </c>
      <c r="S1121">
        <v>0</v>
      </c>
      <c r="T1121">
        <v>-6.0979999999999999</v>
      </c>
    </row>
    <row r="1122" spans="1:20" x14ac:dyDescent="0.3">
      <c r="A1122" t="s">
        <v>4561</v>
      </c>
      <c r="B1122" s="1">
        <v>42616</v>
      </c>
      <c r="C1122" s="1">
        <v>42618</v>
      </c>
      <c r="D1122" t="s">
        <v>159</v>
      </c>
      <c r="E1122" t="s">
        <v>3746</v>
      </c>
      <c r="F1122" t="s">
        <v>3747</v>
      </c>
      <c r="G1122" t="s">
        <v>37</v>
      </c>
      <c r="H1122" t="s">
        <v>25</v>
      </c>
      <c r="I1122" t="s">
        <v>735</v>
      </c>
      <c r="J1122" t="s">
        <v>427</v>
      </c>
      <c r="K1122" t="s">
        <v>736</v>
      </c>
      <c r="L1122" t="s">
        <v>131</v>
      </c>
      <c r="M1122" t="s">
        <v>3230</v>
      </c>
      <c r="N1122" t="s">
        <v>43</v>
      </c>
      <c r="O1122" t="s">
        <v>70</v>
      </c>
      <c r="P1122" t="s">
        <v>3231</v>
      </c>
      <c r="Q1122" s="2">
        <v>48.16</v>
      </c>
      <c r="R1122">
        <v>7</v>
      </c>
      <c r="S1122">
        <v>0</v>
      </c>
      <c r="T1122">
        <v>22.153600000000001</v>
      </c>
    </row>
    <row r="1123" spans="1:20" x14ac:dyDescent="0.3">
      <c r="A1123" t="s">
        <v>4562</v>
      </c>
      <c r="B1123" s="1">
        <v>42068</v>
      </c>
      <c r="C1123" s="1">
        <v>42072</v>
      </c>
      <c r="D1123" t="s">
        <v>47</v>
      </c>
      <c r="E1123" t="s">
        <v>1566</v>
      </c>
      <c r="F1123" t="s">
        <v>1567</v>
      </c>
      <c r="G1123" t="s">
        <v>24</v>
      </c>
      <c r="H1123" t="s">
        <v>25</v>
      </c>
      <c r="I1123" t="s">
        <v>1568</v>
      </c>
      <c r="J1123" t="s">
        <v>76</v>
      </c>
      <c r="K1123" t="s">
        <v>1569</v>
      </c>
      <c r="L1123" t="s">
        <v>41</v>
      </c>
      <c r="M1123" t="s">
        <v>2154</v>
      </c>
      <c r="N1123" t="s">
        <v>165</v>
      </c>
      <c r="O1123" t="s">
        <v>166</v>
      </c>
      <c r="P1123" t="s">
        <v>2155</v>
      </c>
      <c r="Q1123" s="2">
        <v>23.92</v>
      </c>
      <c r="R1123">
        <v>2</v>
      </c>
      <c r="S1123">
        <v>0</v>
      </c>
      <c r="T1123">
        <v>6.6976000000000004</v>
      </c>
    </row>
    <row r="1124" spans="1:20" x14ac:dyDescent="0.3">
      <c r="A1124" t="s">
        <v>4563</v>
      </c>
      <c r="B1124" s="1">
        <v>42495</v>
      </c>
      <c r="C1124" s="1">
        <v>42498</v>
      </c>
      <c r="D1124" t="s">
        <v>159</v>
      </c>
      <c r="E1124" t="s">
        <v>4564</v>
      </c>
      <c r="F1124" t="s">
        <v>4565</v>
      </c>
      <c r="G1124" t="s">
        <v>37</v>
      </c>
      <c r="H1124" t="s">
        <v>25</v>
      </c>
      <c r="I1124" t="s">
        <v>973</v>
      </c>
      <c r="J1124" t="s">
        <v>286</v>
      </c>
      <c r="K1124" t="s">
        <v>974</v>
      </c>
      <c r="L1124" t="s">
        <v>29</v>
      </c>
      <c r="M1124" t="s">
        <v>4566</v>
      </c>
      <c r="N1124" t="s">
        <v>43</v>
      </c>
      <c r="O1124" t="s">
        <v>70</v>
      </c>
      <c r="P1124" t="s">
        <v>4567</v>
      </c>
      <c r="Q1124" s="2">
        <v>14.352</v>
      </c>
      <c r="R1124">
        <v>3</v>
      </c>
      <c r="S1124">
        <v>0</v>
      </c>
      <c r="T1124">
        <v>5.2026000000000003</v>
      </c>
    </row>
    <row r="1125" spans="1:20" x14ac:dyDescent="0.3">
      <c r="A1125" t="s">
        <v>4568</v>
      </c>
      <c r="B1125" s="1">
        <v>43056</v>
      </c>
      <c r="C1125" s="1">
        <v>43062</v>
      </c>
      <c r="D1125" t="s">
        <v>47</v>
      </c>
      <c r="E1125" t="s">
        <v>2701</v>
      </c>
      <c r="F1125" t="s">
        <v>2702</v>
      </c>
      <c r="G1125" t="s">
        <v>24</v>
      </c>
      <c r="H1125" t="s">
        <v>25</v>
      </c>
      <c r="I1125" t="s">
        <v>2703</v>
      </c>
      <c r="J1125" t="s">
        <v>1027</v>
      </c>
      <c r="K1125" t="s">
        <v>2704</v>
      </c>
      <c r="L1125" t="s">
        <v>29</v>
      </c>
      <c r="M1125" t="s">
        <v>4569</v>
      </c>
      <c r="N1125" t="s">
        <v>43</v>
      </c>
      <c r="O1125" t="s">
        <v>90</v>
      </c>
      <c r="P1125" t="s">
        <v>4570</v>
      </c>
      <c r="Q1125" s="2">
        <v>35.04</v>
      </c>
      <c r="R1125">
        <v>2</v>
      </c>
      <c r="S1125">
        <v>0</v>
      </c>
      <c r="T1125">
        <v>12.263999999999999</v>
      </c>
    </row>
    <row r="1126" spans="1:20" x14ac:dyDescent="0.3">
      <c r="A1126" t="s">
        <v>4571</v>
      </c>
      <c r="B1126" s="1">
        <v>42887</v>
      </c>
      <c r="C1126" s="1">
        <v>42891</v>
      </c>
      <c r="D1126" t="s">
        <v>21</v>
      </c>
      <c r="E1126" t="s">
        <v>856</v>
      </c>
      <c r="F1126" t="s">
        <v>857</v>
      </c>
      <c r="G1126" t="s">
        <v>37</v>
      </c>
      <c r="H1126" t="s">
        <v>25</v>
      </c>
      <c r="I1126" t="s">
        <v>858</v>
      </c>
      <c r="J1126" t="s">
        <v>39</v>
      </c>
      <c r="K1126" t="s">
        <v>859</v>
      </c>
      <c r="L1126" t="s">
        <v>41</v>
      </c>
      <c r="M1126" t="s">
        <v>4572</v>
      </c>
      <c r="N1126" t="s">
        <v>43</v>
      </c>
      <c r="O1126" t="s">
        <v>90</v>
      </c>
      <c r="P1126" t="s">
        <v>4573</v>
      </c>
      <c r="Q1126" s="2">
        <v>17.48</v>
      </c>
      <c r="R1126">
        <v>5</v>
      </c>
      <c r="S1126">
        <v>0</v>
      </c>
      <c r="T1126">
        <v>1.3109999999999999</v>
      </c>
    </row>
    <row r="1127" spans="1:20" x14ac:dyDescent="0.3">
      <c r="A1127" t="s">
        <v>4574</v>
      </c>
      <c r="B1127" s="1">
        <v>42896</v>
      </c>
      <c r="C1127" s="1">
        <v>42899</v>
      </c>
      <c r="D1127" t="s">
        <v>159</v>
      </c>
      <c r="E1127" t="s">
        <v>4277</v>
      </c>
      <c r="F1127" t="s">
        <v>4278</v>
      </c>
      <c r="G1127" t="s">
        <v>24</v>
      </c>
      <c r="H1127" t="s">
        <v>25</v>
      </c>
      <c r="I1127" t="s">
        <v>4279</v>
      </c>
      <c r="J1127" t="s">
        <v>51</v>
      </c>
      <c r="K1127" t="s">
        <v>4280</v>
      </c>
      <c r="L1127" t="s">
        <v>29</v>
      </c>
      <c r="M1127" t="s">
        <v>4575</v>
      </c>
      <c r="N1127" t="s">
        <v>43</v>
      </c>
      <c r="O1127" t="s">
        <v>115</v>
      </c>
      <c r="P1127" t="s">
        <v>4576</v>
      </c>
      <c r="Q1127" s="2">
        <v>16.399999999999999</v>
      </c>
      <c r="R1127">
        <v>5</v>
      </c>
      <c r="S1127">
        <v>0</v>
      </c>
      <c r="T1127">
        <v>4.7560000000000002</v>
      </c>
    </row>
    <row r="1128" spans="1:20" x14ac:dyDescent="0.3">
      <c r="A1128" t="s">
        <v>4577</v>
      </c>
      <c r="B1128" s="1">
        <v>42743</v>
      </c>
      <c r="C1128" s="1">
        <v>42746</v>
      </c>
      <c r="D1128" t="s">
        <v>159</v>
      </c>
      <c r="E1128" t="s">
        <v>4578</v>
      </c>
      <c r="F1128" t="s">
        <v>4579</v>
      </c>
      <c r="G1128" t="s">
        <v>37</v>
      </c>
      <c r="H1128" t="s">
        <v>25</v>
      </c>
      <c r="I1128" t="s">
        <v>75</v>
      </c>
      <c r="J1128" t="s">
        <v>76</v>
      </c>
      <c r="K1128" t="s">
        <v>544</v>
      </c>
      <c r="L1128" t="s">
        <v>41</v>
      </c>
      <c r="M1128" t="s">
        <v>4580</v>
      </c>
      <c r="N1128" t="s">
        <v>31</v>
      </c>
      <c r="O1128" t="s">
        <v>54</v>
      </c>
      <c r="P1128" t="s">
        <v>4581</v>
      </c>
      <c r="Q1128" s="2">
        <v>892.98</v>
      </c>
      <c r="R1128">
        <v>2</v>
      </c>
      <c r="S1128">
        <v>0</v>
      </c>
      <c r="T1128">
        <v>80.368200000000002</v>
      </c>
    </row>
    <row r="1129" spans="1:20" x14ac:dyDescent="0.3">
      <c r="A1129" t="s">
        <v>4582</v>
      </c>
      <c r="B1129" s="1">
        <v>42114</v>
      </c>
      <c r="C1129" s="1">
        <v>42119</v>
      </c>
      <c r="D1129" t="s">
        <v>47</v>
      </c>
      <c r="E1129" t="s">
        <v>2596</v>
      </c>
      <c r="F1129" t="s">
        <v>2597</v>
      </c>
      <c r="G1129" t="s">
        <v>37</v>
      </c>
      <c r="H1129" t="s">
        <v>25</v>
      </c>
      <c r="I1129" t="s">
        <v>2598</v>
      </c>
      <c r="J1129" t="s">
        <v>427</v>
      </c>
      <c r="K1129" t="s">
        <v>2599</v>
      </c>
      <c r="L1129" t="s">
        <v>131</v>
      </c>
      <c r="M1129" t="s">
        <v>4583</v>
      </c>
      <c r="N1129" t="s">
        <v>165</v>
      </c>
      <c r="O1129" t="s">
        <v>166</v>
      </c>
      <c r="P1129" t="s">
        <v>4584</v>
      </c>
      <c r="Q1129" s="2">
        <v>287.97000000000003</v>
      </c>
      <c r="R1129">
        <v>3</v>
      </c>
      <c r="S1129">
        <v>0</v>
      </c>
      <c r="T1129">
        <v>77.751900000000006</v>
      </c>
    </row>
    <row r="1130" spans="1:20" x14ac:dyDescent="0.3">
      <c r="A1130" t="s">
        <v>4585</v>
      </c>
      <c r="B1130" s="1">
        <v>42309</v>
      </c>
      <c r="C1130" s="1">
        <v>42314</v>
      </c>
      <c r="D1130" t="s">
        <v>47</v>
      </c>
      <c r="E1130" t="s">
        <v>2972</v>
      </c>
      <c r="F1130" t="s">
        <v>2973</v>
      </c>
      <c r="G1130" t="s">
        <v>37</v>
      </c>
      <c r="H1130" t="s">
        <v>25</v>
      </c>
      <c r="I1130" t="s">
        <v>373</v>
      </c>
      <c r="J1130" t="s">
        <v>199</v>
      </c>
      <c r="K1130" t="s">
        <v>374</v>
      </c>
      <c r="L1130" t="s">
        <v>88</v>
      </c>
      <c r="M1130" t="s">
        <v>3051</v>
      </c>
      <c r="N1130" t="s">
        <v>165</v>
      </c>
      <c r="O1130" t="s">
        <v>166</v>
      </c>
      <c r="P1130" t="s">
        <v>3052</v>
      </c>
      <c r="Q1130" s="2">
        <v>4.95</v>
      </c>
      <c r="R1130">
        <v>1</v>
      </c>
      <c r="S1130">
        <v>0</v>
      </c>
      <c r="T1130">
        <v>1.3365</v>
      </c>
    </row>
    <row r="1131" spans="1:20" x14ac:dyDescent="0.3">
      <c r="A1131" t="s">
        <v>4586</v>
      </c>
      <c r="B1131" s="1">
        <v>43092</v>
      </c>
      <c r="C1131" s="1">
        <v>43096</v>
      </c>
      <c r="D1131" t="s">
        <v>47</v>
      </c>
      <c r="E1131" t="s">
        <v>3746</v>
      </c>
      <c r="F1131" t="s">
        <v>3747</v>
      </c>
      <c r="G1131" t="s">
        <v>37</v>
      </c>
      <c r="H1131" t="s">
        <v>25</v>
      </c>
      <c r="I1131" t="s">
        <v>735</v>
      </c>
      <c r="J1131" t="s">
        <v>427</v>
      </c>
      <c r="K1131" t="s">
        <v>736</v>
      </c>
      <c r="L1131" t="s">
        <v>131</v>
      </c>
      <c r="M1131" t="s">
        <v>4587</v>
      </c>
      <c r="N1131" t="s">
        <v>31</v>
      </c>
      <c r="O1131" t="s">
        <v>61</v>
      </c>
      <c r="P1131" t="s">
        <v>4588</v>
      </c>
      <c r="Q1131" s="2">
        <v>181.95</v>
      </c>
      <c r="R1131">
        <v>3</v>
      </c>
      <c r="S1131">
        <v>0</v>
      </c>
      <c r="T1131">
        <v>38.209499999999998</v>
      </c>
    </row>
    <row r="1132" spans="1:20" x14ac:dyDescent="0.3">
      <c r="A1132" t="s">
        <v>4589</v>
      </c>
      <c r="B1132" s="1">
        <v>42309</v>
      </c>
      <c r="C1132" s="1">
        <v>42313</v>
      </c>
      <c r="D1132" t="s">
        <v>47</v>
      </c>
      <c r="E1132" t="s">
        <v>747</v>
      </c>
      <c r="F1132" t="s">
        <v>748</v>
      </c>
      <c r="G1132" t="s">
        <v>24</v>
      </c>
      <c r="H1132" t="s">
        <v>25</v>
      </c>
      <c r="I1132" t="s">
        <v>749</v>
      </c>
      <c r="J1132" t="s">
        <v>286</v>
      </c>
      <c r="K1132" t="s">
        <v>750</v>
      </c>
      <c r="L1132" t="s">
        <v>29</v>
      </c>
      <c r="M1132" t="s">
        <v>3026</v>
      </c>
      <c r="N1132" t="s">
        <v>43</v>
      </c>
      <c r="O1132" t="s">
        <v>70</v>
      </c>
      <c r="P1132" t="s">
        <v>3027</v>
      </c>
      <c r="Q1132" s="2">
        <v>13.52</v>
      </c>
      <c r="R1132">
        <v>4</v>
      </c>
      <c r="S1132">
        <v>0</v>
      </c>
      <c r="T1132">
        <v>6.2191999999999998</v>
      </c>
    </row>
    <row r="1133" spans="1:20" x14ac:dyDescent="0.3">
      <c r="A1133" t="s">
        <v>4590</v>
      </c>
      <c r="B1133" s="1">
        <v>41957</v>
      </c>
      <c r="C1133" s="1">
        <v>41961</v>
      </c>
      <c r="D1133" t="s">
        <v>47</v>
      </c>
      <c r="E1133" t="s">
        <v>1019</v>
      </c>
      <c r="F1133" t="s">
        <v>1020</v>
      </c>
      <c r="G1133" t="s">
        <v>24</v>
      </c>
      <c r="H1133" t="s">
        <v>25</v>
      </c>
      <c r="I1133" t="s">
        <v>231</v>
      </c>
      <c r="J1133" t="s">
        <v>232</v>
      </c>
      <c r="K1133" t="s">
        <v>412</v>
      </c>
      <c r="L1133" t="s">
        <v>131</v>
      </c>
      <c r="M1133" t="s">
        <v>4591</v>
      </c>
      <c r="N1133" t="s">
        <v>43</v>
      </c>
      <c r="O1133" t="s">
        <v>79</v>
      </c>
      <c r="P1133" t="s">
        <v>4592</v>
      </c>
      <c r="Q1133" s="2">
        <v>12.72</v>
      </c>
      <c r="R1133">
        <v>3</v>
      </c>
      <c r="S1133">
        <v>0</v>
      </c>
      <c r="T1133">
        <v>6.36</v>
      </c>
    </row>
    <row r="1134" spans="1:20" x14ac:dyDescent="0.3">
      <c r="A1134" t="s">
        <v>4593</v>
      </c>
      <c r="B1134" s="1">
        <v>42386</v>
      </c>
      <c r="C1134" s="1">
        <v>42390</v>
      </c>
      <c r="D1134" t="s">
        <v>47</v>
      </c>
      <c r="E1134" t="s">
        <v>2696</v>
      </c>
      <c r="F1134" t="s">
        <v>2697</v>
      </c>
      <c r="G1134" t="s">
        <v>37</v>
      </c>
      <c r="H1134" t="s">
        <v>25</v>
      </c>
      <c r="I1134" t="s">
        <v>112</v>
      </c>
      <c r="J1134" t="s">
        <v>39</v>
      </c>
      <c r="K1134" t="s">
        <v>849</v>
      </c>
      <c r="L1134" t="s">
        <v>41</v>
      </c>
      <c r="M1134" t="s">
        <v>4594</v>
      </c>
      <c r="N1134" t="s">
        <v>165</v>
      </c>
      <c r="O1134" t="s">
        <v>202</v>
      </c>
      <c r="P1134" t="s">
        <v>4595</v>
      </c>
      <c r="Q1134" s="2">
        <v>316</v>
      </c>
      <c r="R1134">
        <v>4</v>
      </c>
      <c r="S1134">
        <v>0</v>
      </c>
      <c r="T1134">
        <v>31.6</v>
      </c>
    </row>
    <row r="1135" spans="1:20" x14ac:dyDescent="0.3">
      <c r="A1135" t="s">
        <v>4596</v>
      </c>
      <c r="B1135" s="1">
        <v>42995</v>
      </c>
      <c r="C1135" s="1">
        <v>43000</v>
      </c>
      <c r="D1135" t="s">
        <v>21</v>
      </c>
      <c r="E1135" t="s">
        <v>1669</v>
      </c>
      <c r="F1135" t="s">
        <v>1670</v>
      </c>
      <c r="G1135" t="s">
        <v>84</v>
      </c>
      <c r="H1135" t="s">
        <v>25</v>
      </c>
      <c r="I1135" t="s">
        <v>231</v>
      </c>
      <c r="J1135" t="s">
        <v>232</v>
      </c>
      <c r="K1135" t="s">
        <v>276</v>
      </c>
      <c r="L1135" t="s">
        <v>131</v>
      </c>
      <c r="M1135" t="s">
        <v>4597</v>
      </c>
      <c r="N1135" t="s">
        <v>31</v>
      </c>
      <c r="O1135" t="s">
        <v>133</v>
      </c>
      <c r="P1135" t="s">
        <v>4598</v>
      </c>
      <c r="Q1135" s="2">
        <v>723.92</v>
      </c>
      <c r="R1135">
        <v>4</v>
      </c>
      <c r="S1135">
        <v>0</v>
      </c>
      <c r="T1135">
        <v>188.2192</v>
      </c>
    </row>
    <row r="1136" spans="1:20" x14ac:dyDescent="0.3">
      <c r="A1136" t="s">
        <v>4599</v>
      </c>
      <c r="B1136" s="1">
        <v>42727</v>
      </c>
      <c r="C1136" s="1">
        <v>42728</v>
      </c>
      <c r="D1136" t="s">
        <v>159</v>
      </c>
      <c r="E1136" t="s">
        <v>925</v>
      </c>
      <c r="F1136" t="s">
        <v>926</v>
      </c>
      <c r="G1136" t="s">
        <v>37</v>
      </c>
      <c r="H1136" t="s">
        <v>25</v>
      </c>
      <c r="I1136" t="s">
        <v>927</v>
      </c>
      <c r="J1136" t="s">
        <v>391</v>
      </c>
      <c r="K1136" t="s">
        <v>928</v>
      </c>
      <c r="L1136" t="s">
        <v>41</v>
      </c>
      <c r="M1136" t="s">
        <v>2308</v>
      </c>
      <c r="N1136" t="s">
        <v>31</v>
      </c>
      <c r="O1136" t="s">
        <v>32</v>
      </c>
      <c r="P1136" t="s">
        <v>2309</v>
      </c>
      <c r="Q1136" s="2">
        <v>141.37200000000001</v>
      </c>
      <c r="R1136">
        <v>2</v>
      </c>
      <c r="S1136">
        <v>0</v>
      </c>
      <c r="T1136">
        <v>-14.1372</v>
      </c>
    </row>
    <row r="1137" spans="1:20" x14ac:dyDescent="0.3">
      <c r="A1137" t="s">
        <v>4600</v>
      </c>
      <c r="B1137" s="1">
        <v>42222</v>
      </c>
      <c r="C1137" s="1">
        <v>42224</v>
      </c>
      <c r="D1137" t="s">
        <v>159</v>
      </c>
      <c r="E1137" t="s">
        <v>718</v>
      </c>
      <c r="F1137" t="s">
        <v>719</v>
      </c>
      <c r="G1137" t="s">
        <v>37</v>
      </c>
      <c r="H1137" t="s">
        <v>25</v>
      </c>
      <c r="I1137" t="s">
        <v>693</v>
      </c>
      <c r="J1137" t="s">
        <v>86</v>
      </c>
      <c r="K1137" t="s">
        <v>694</v>
      </c>
      <c r="L1137" t="s">
        <v>88</v>
      </c>
      <c r="M1137" t="s">
        <v>2440</v>
      </c>
      <c r="N1137" t="s">
        <v>43</v>
      </c>
      <c r="O1137" t="s">
        <v>70</v>
      </c>
      <c r="P1137" t="s">
        <v>2441</v>
      </c>
      <c r="Q1137" s="2">
        <v>27.216000000000001</v>
      </c>
      <c r="R1137">
        <v>3</v>
      </c>
      <c r="S1137">
        <v>0</v>
      </c>
      <c r="T1137">
        <v>9.8658000000000001</v>
      </c>
    </row>
    <row r="1138" spans="1:20" x14ac:dyDescent="0.3">
      <c r="A1138" t="s">
        <v>4601</v>
      </c>
      <c r="B1138" s="1">
        <v>43044</v>
      </c>
      <c r="C1138" s="1">
        <v>43048</v>
      </c>
      <c r="D1138" t="s">
        <v>47</v>
      </c>
      <c r="E1138" t="s">
        <v>4602</v>
      </c>
      <c r="F1138" t="s">
        <v>4603</v>
      </c>
      <c r="G1138" t="s">
        <v>24</v>
      </c>
      <c r="H1138" t="s">
        <v>25</v>
      </c>
      <c r="I1138" t="s">
        <v>231</v>
      </c>
      <c r="J1138" t="s">
        <v>232</v>
      </c>
      <c r="K1138" t="s">
        <v>276</v>
      </c>
      <c r="L1138" t="s">
        <v>131</v>
      </c>
      <c r="M1138" t="s">
        <v>1491</v>
      </c>
      <c r="N1138" t="s">
        <v>165</v>
      </c>
      <c r="O1138" t="s">
        <v>202</v>
      </c>
      <c r="P1138" t="s">
        <v>1492</v>
      </c>
      <c r="Q1138" s="2">
        <v>390.75</v>
      </c>
      <c r="R1138">
        <v>5</v>
      </c>
      <c r="S1138">
        <v>0</v>
      </c>
      <c r="T1138">
        <v>171.93</v>
      </c>
    </row>
    <row r="1139" spans="1:20" x14ac:dyDescent="0.3">
      <c r="A1139" t="s">
        <v>4604</v>
      </c>
      <c r="B1139" s="1">
        <v>42897</v>
      </c>
      <c r="C1139" s="1">
        <v>42898</v>
      </c>
      <c r="D1139" t="s">
        <v>159</v>
      </c>
      <c r="E1139" t="s">
        <v>4605</v>
      </c>
      <c r="F1139" t="s">
        <v>4606</v>
      </c>
      <c r="G1139" t="s">
        <v>84</v>
      </c>
      <c r="H1139" t="s">
        <v>25</v>
      </c>
      <c r="I1139" t="s">
        <v>1123</v>
      </c>
      <c r="J1139" t="s">
        <v>261</v>
      </c>
      <c r="K1139" t="s">
        <v>4607</v>
      </c>
      <c r="L1139" t="s">
        <v>41</v>
      </c>
      <c r="M1139" t="s">
        <v>4608</v>
      </c>
      <c r="N1139" t="s">
        <v>31</v>
      </c>
      <c r="O1139" t="s">
        <v>133</v>
      </c>
      <c r="P1139" t="s">
        <v>4609</v>
      </c>
      <c r="Q1139" s="2">
        <v>280.79199999999997</v>
      </c>
      <c r="R1139">
        <v>1</v>
      </c>
      <c r="S1139">
        <v>0</v>
      </c>
      <c r="T1139">
        <v>35.098999999999997</v>
      </c>
    </row>
    <row r="1140" spans="1:20" x14ac:dyDescent="0.3">
      <c r="A1140" t="s">
        <v>4610</v>
      </c>
      <c r="B1140" s="1">
        <v>42936</v>
      </c>
      <c r="C1140" s="1">
        <v>42941</v>
      </c>
      <c r="D1140" t="s">
        <v>47</v>
      </c>
      <c r="E1140" t="s">
        <v>4611</v>
      </c>
      <c r="F1140" t="s">
        <v>4612</v>
      </c>
      <c r="G1140" t="s">
        <v>37</v>
      </c>
      <c r="H1140" t="s">
        <v>25</v>
      </c>
      <c r="I1140" t="s">
        <v>4613</v>
      </c>
      <c r="J1140" t="s">
        <v>4614</v>
      </c>
      <c r="K1140" t="s">
        <v>4615</v>
      </c>
      <c r="L1140" t="s">
        <v>88</v>
      </c>
      <c r="M1140" t="s">
        <v>4616</v>
      </c>
      <c r="N1140" t="s">
        <v>43</v>
      </c>
      <c r="O1140" t="s">
        <v>44</v>
      </c>
      <c r="P1140" t="s">
        <v>4617</v>
      </c>
      <c r="Q1140" s="2">
        <v>14.62</v>
      </c>
      <c r="R1140">
        <v>2</v>
      </c>
      <c r="S1140">
        <v>0</v>
      </c>
      <c r="T1140">
        <v>6.8714000000000004</v>
      </c>
    </row>
    <row r="1141" spans="1:20" x14ac:dyDescent="0.3">
      <c r="A1141" t="s">
        <v>4618</v>
      </c>
      <c r="B1141" s="1">
        <v>42361</v>
      </c>
      <c r="C1141" s="1">
        <v>42364</v>
      </c>
      <c r="D1141" t="s">
        <v>159</v>
      </c>
      <c r="E1141" t="s">
        <v>1487</v>
      </c>
      <c r="F1141" t="s">
        <v>1488</v>
      </c>
      <c r="G1141" t="s">
        <v>24</v>
      </c>
      <c r="H1141" t="s">
        <v>25</v>
      </c>
      <c r="I1141" t="s">
        <v>1489</v>
      </c>
      <c r="J1141" t="s">
        <v>96</v>
      </c>
      <c r="K1141" t="s">
        <v>1490</v>
      </c>
      <c r="L1141" t="s">
        <v>88</v>
      </c>
      <c r="M1141" t="s">
        <v>1676</v>
      </c>
      <c r="N1141" t="s">
        <v>43</v>
      </c>
      <c r="O1141" t="s">
        <v>90</v>
      </c>
      <c r="P1141" t="s">
        <v>1677</v>
      </c>
      <c r="Q1141" s="2">
        <v>194.32</v>
      </c>
      <c r="R1141">
        <v>4</v>
      </c>
      <c r="S1141">
        <v>0</v>
      </c>
      <c r="T1141">
        <v>56.352800000000002</v>
      </c>
    </row>
    <row r="1142" spans="1:20" x14ac:dyDescent="0.3">
      <c r="A1142" t="s">
        <v>4619</v>
      </c>
      <c r="B1142" s="1">
        <v>42814</v>
      </c>
      <c r="C1142" s="1">
        <v>42818</v>
      </c>
      <c r="D1142" t="s">
        <v>47</v>
      </c>
      <c r="E1142" t="s">
        <v>2064</v>
      </c>
      <c r="F1142" t="s">
        <v>2065</v>
      </c>
      <c r="G1142" t="s">
        <v>37</v>
      </c>
      <c r="H1142" t="s">
        <v>25</v>
      </c>
      <c r="I1142" t="s">
        <v>786</v>
      </c>
      <c r="J1142" t="s">
        <v>39</v>
      </c>
      <c r="K1142" t="s">
        <v>2066</v>
      </c>
      <c r="L1142" t="s">
        <v>41</v>
      </c>
      <c r="M1142" t="s">
        <v>4620</v>
      </c>
      <c r="N1142" t="s">
        <v>165</v>
      </c>
      <c r="O1142" t="s">
        <v>202</v>
      </c>
      <c r="P1142" t="s">
        <v>4621</v>
      </c>
      <c r="Q1142" s="2">
        <v>265.93</v>
      </c>
      <c r="R1142">
        <v>7</v>
      </c>
      <c r="S1142">
        <v>0</v>
      </c>
      <c r="T1142">
        <v>63.8232</v>
      </c>
    </row>
    <row r="1143" spans="1:20" x14ac:dyDescent="0.3">
      <c r="A1143" t="s">
        <v>4622</v>
      </c>
      <c r="B1143" s="1">
        <v>42369</v>
      </c>
      <c r="C1143" s="1">
        <v>42372</v>
      </c>
      <c r="D1143" t="s">
        <v>21</v>
      </c>
      <c r="E1143" t="s">
        <v>2367</v>
      </c>
      <c r="F1143" t="s">
        <v>2368</v>
      </c>
      <c r="G1143" t="s">
        <v>37</v>
      </c>
      <c r="H1143" t="s">
        <v>25</v>
      </c>
      <c r="I1143" t="s">
        <v>112</v>
      </c>
      <c r="J1143" t="s">
        <v>39</v>
      </c>
      <c r="K1143" t="s">
        <v>849</v>
      </c>
      <c r="L1143" t="s">
        <v>41</v>
      </c>
      <c r="M1143" t="s">
        <v>1133</v>
      </c>
      <c r="N1143" t="s">
        <v>43</v>
      </c>
      <c r="O1143" t="s">
        <v>79</v>
      </c>
      <c r="P1143" t="s">
        <v>1134</v>
      </c>
      <c r="Q1143" s="2">
        <v>94.74</v>
      </c>
      <c r="R1143">
        <v>3</v>
      </c>
      <c r="S1143">
        <v>0</v>
      </c>
      <c r="T1143">
        <v>44.527799999999999</v>
      </c>
    </row>
    <row r="1144" spans="1:20" x14ac:dyDescent="0.3">
      <c r="A1144" t="s">
        <v>4623</v>
      </c>
      <c r="B1144" s="1">
        <v>42262</v>
      </c>
      <c r="C1144" s="1">
        <v>42266</v>
      </c>
      <c r="D1144" t="s">
        <v>21</v>
      </c>
      <c r="E1144" t="s">
        <v>4624</v>
      </c>
      <c r="F1144" t="s">
        <v>4625</v>
      </c>
      <c r="G1144" t="s">
        <v>37</v>
      </c>
      <c r="H1144" t="s">
        <v>25</v>
      </c>
      <c r="I1144" t="s">
        <v>231</v>
      </c>
      <c r="J1144" t="s">
        <v>232</v>
      </c>
      <c r="K1144" t="s">
        <v>412</v>
      </c>
      <c r="L1144" t="s">
        <v>131</v>
      </c>
      <c r="M1144" t="s">
        <v>4097</v>
      </c>
      <c r="N1144" t="s">
        <v>43</v>
      </c>
      <c r="O1144" t="s">
        <v>79</v>
      </c>
      <c r="P1144" t="s">
        <v>4098</v>
      </c>
      <c r="Q1144" s="2">
        <v>79.872</v>
      </c>
      <c r="R1144">
        <v>3</v>
      </c>
      <c r="S1144">
        <v>0</v>
      </c>
      <c r="T1144">
        <v>29.952000000000002</v>
      </c>
    </row>
    <row r="1145" spans="1:20" x14ac:dyDescent="0.3">
      <c r="A1145" t="s">
        <v>4626</v>
      </c>
      <c r="B1145" s="1">
        <v>43001</v>
      </c>
      <c r="C1145" s="1">
        <v>43004</v>
      </c>
      <c r="D1145" t="s">
        <v>159</v>
      </c>
      <c r="E1145" t="s">
        <v>4627</v>
      </c>
      <c r="F1145" t="s">
        <v>4628</v>
      </c>
      <c r="G1145" t="s">
        <v>84</v>
      </c>
      <c r="H1145" t="s">
        <v>25</v>
      </c>
      <c r="I1145" t="s">
        <v>4629</v>
      </c>
      <c r="J1145" t="s">
        <v>391</v>
      </c>
      <c r="K1145" t="s">
        <v>4630</v>
      </c>
      <c r="L1145" t="s">
        <v>41</v>
      </c>
      <c r="M1145" t="s">
        <v>4631</v>
      </c>
      <c r="N1145" t="s">
        <v>43</v>
      </c>
      <c r="O1145" t="s">
        <v>173</v>
      </c>
      <c r="P1145" t="s">
        <v>4632</v>
      </c>
      <c r="Q1145" s="2">
        <v>14.352</v>
      </c>
      <c r="R1145">
        <v>3</v>
      </c>
      <c r="S1145">
        <v>0</v>
      </c>
      <c r="T1145">
        <v>5.2026000000000003</v>
      </c>
    </row>
    <row r="1146" spans="1:20" x14ac:dyDescent="0.3">
      <c r="A1146" t="s">
        <v>4633</v>
      </c>
      <c r="B1146" s="1">
        <v>42363</v>
      </c>
      <c r="C1146" s="1">
        <v>42367</v>
      </c>
      <c r="D1146" t="s">
        <v>47</v>
      </c>
      <c r="E1146" t="s">
        <v>1705</v>
      </c>
      <c r="F1146" t="s">
        <v>1706</v>
      </c>
      <c r="G1146" t="s">
        <v>37</v>
      </c>
      <c r="H1146" t="s">
        <v>25</v>
      </c>
      <c r="I1146" t="s">
        <v>348</v>
      </c>
      <c r="J1146" t="s">
        <v>199</v>
      </c>
      <c r="K1146" t="s">
        <v>349</v>
      </c>
      <c r="L1146" t="s">
        <v>88</v>
      </c>
      <c r="M1146" t="s">
        <v>4634</v>
      </c>
      <c r="N1146" t="s">
        <v>31</v>
      </c>
      <c r="O1146" t="s">
        <v>61</v>
      </c>
      <c r="P1146" t="s">
        <v>4635</v>
      </c>
      <c r="Q1146" s="2">
        <v>547.13599999999997</v>
      </c>
      <c r="R1146">
        <v>4</v>
      </c>
      <c r="S1146">
        <v>0</v>
      </c>
      <c r="T1146">
        <v>-68.391999999999996</v>
      </c>
    </row>
    <row r="1147" spans="1:20" x14ac:dyDescent="0.3">
      <c r="A1147" t="s">
        <v>4636</v>
      </c>
      <c r="B1147" s="1">
        <v>42637</v>
      </c>
      <c r="C1147" s="1">
        <v>42639</v>
      </c>
      <c r="D1147" t="s">
        <v>21</v>
      </c>
      <c r="E1147" t="s">
        <v>1085</v>
      </c>
      <c r="F1147" t="s">
        <v>1086</v>
      </c>
      <c r="G1147" t="s">
        <v>37</v>
      </c>
      <c r="H1147" t="s">
        <v>25</v>
      </c>
      <c r="I1147" t="s">
        <v>1087</v>
      </c>
      <c r="J1147" t="s">
        <v>208</v>
      </c>
      <c r="K1147" t="s">
        <v>1088</v>
      </c>
      <c r="L1147" t="s">
        <v>88</v>
      </c>
      <c r="M1147" t="s">
        <v>715</v>
      </c>
      <c r="N1147" t="s">
        <v>43</v>
      </c>
      <c r="O1147" t="s">
        <v>99</v>
      </c>
      <c r="P1147" t="s">
        <v>716</v>
      </c>
      <c r="Q1147" s="2">
        <v>41.96</v>
      </c>
      <c r="R1147">
        <v>2</v>
      </c>
      <c r="S1147">
        <v>0</v>
      </c>
      <c r="T1147">
        <v>2.9371999999999998</v>
      </c>
    </row>
    <row r="1148" spans="1:20" x14ac:dyDescent="0.3">
      <c r="A1148" t="s">
        <v>4637</v>
      </c>
      <c r="B1148" s="1">
        <v>42815</v>
      </c>
      <c r="C1148" s="1">
        <v>42819</v>
      </c>
      <c r="D1148" t="s">
        <v>47</v>
      </c>
      <c r="E1148" t="s">
        <v>2437</v>
      </c>
      <c r="F1148" t="s">
        <v>2438</v>
      </c>
      <c r="G1148" t="s">
        <v>24</v>
      </c>
      <c r="H1148" t="s">
        <v>25</v>
      </c>
      <c r="I1148" t="s">
        <v>446</v>
      </c>
      <c r="J1148" t="s">
        <v>67</v>
      </c>
      <c r="K1148" t="s">
        <v>1528</v>
      </c>
      <c r="L1148" t="s">
        <v>29</v>
      </c>
      <c r="M1148" t="s">
        <v>1318</v>
      </c>
      <c r="N1148" t="s">
        <v>43</v>
      </c>
      <c r="O1148" t="s">
        <v>70</v>
      </c>
      <c r="P1148" t="s">
        <v>1319</v>
      </c>
      <c r="Q1148" s="2">
        <v>277.39999999999998</v>
      </c>
      <c r="R1148">
        <v>5</v>
      </c>
      <c r="S1148">
        <v>0</v>
      </c>
      <c r="T1148">
        <v>133.15199999999999</v>
      </c>
    </row>
    <row r="1149" spans="1:20" x14ac:dyDescent="0.3">
      <c r="A1149" t="s">
        <v>4638</v>
      </c>
      <c r="B1149" s="1">
        <v>41912</v>
      </c>
      <c r="C1149" s="1">
        <v>41916</v>
      </c>
      <c r="D1149" t="s">
        <v>47</v>
      </c>
      <c r="E1149" t="s">
        <v>4639</v>
      </c>
      <c r="F1149" t="s">
        <v>4640</v>
      </c>
      <c r="G1149" t="s">
        <v>24</v>
      </c>
      <c r="H1149" t="s">
        <v>25</v>
      </c>
      <c r="I1149" t="s">
        <v>4641</v>
      </c>
      <c r="J1149" t="s">
        <v>286</v>
      </c>
      <c r="K1149" t="s">
        <v>4642</v>
      </c>
      <c r="L1149" t="s">
        <v>29</v>
      </c>
      <c r="M1149" t="s">
        <v>1077</v>
      </c>
      <c r="N1149" t="s">
        <v>43</v>
      </c>
      <c r="O1149" t="s">
        <v>90</v>
      </c>
      <c r="P1149" t="s">
        <v>1078</v>
      </c>
      <c r="Q1149" s="2">
        <v>69.215999999999994</v>
      </c>
      <c r="R1149">
        <v>6</v>
      </c>
      <c r="S1149">
        <v>0</v>
      </c>
      <c r="T1149">
        <v>11.2476</v>
      </c>
    </row>
    <row r="1150" spans="1:20" x14ac:dyDescent="0.3">
      <c r="A1150" t="s">
        <v>4643</v>
      </c>
      <c r="B1150" s="1">
        <v>43079</v>
      </c>
      <c r="C1150" s="1">
        <v>43079</v>
      </c>
      <c r="D1150" t="s">
        <v>1040</v>
      </c>
      <c r="E1150" t="s">
        <v>2900</v>
      </c>
      <c r="F1150" t="s">
        <v>2901</v>
      </c>
      <c r="G1150" t="s">
        <v>24</v>
      </c>
      <c r="H1150" t="s">
        <v>25</v>
      </c>
      <c r="I1150" t="s">
        <v>2722</v>
      </c>
      <c r="J1150" t="s">
        <v>224</v>
      </c>
      <c r="K1150" t="s">
        <v>2723</v>
      </c>
      <c r="L1150" t="s">
        <v>88</v>
      </c>
      <c r="M1150" t="s">
        <v>4644</v>
      </c>
      <c r="N1150" t="s">
        <v>43</v>
      </c>
      <c r="O1150" t="s">
        <v>173</v>
      </c>
      <c r="P1150" t="s">
        <v>4645</v>
      </c>
      <c r="Q1150" s="2">
        <v>10.86</v>
      </c>
      <c r="R1150">
        <v>3</v>
      </c>
      <c r="S1150">
        <v>0</v>
      </c>
      <c r="T1150">
        <v>5.1041999999999996</v>
      </c>
    </row>
    <row r="1151" spans="1:20" x14ac:dyDescent="0.3">
      <c r="A1151" t="s">
        <v>4646</v>
      </c>
      <c r="B1151" s="1">
        <v>41874</v>
      </c>
      <c r="C1151" s="1">
        <v>41874</v>
      </c>
      <c r="D1151" t="s">
        <v>1040</v>
      </c>
      <c r="E1151" t="s">
        <v>2049</v>
      </c>
      <c r="F1151" t="s">
        <v>2050</v>
      </c>
      <c r="G1151" t="s">
        <v>24</v>
      </c>
      <c r="H1151" t="s">
        <v>25</v>
      </c>
      <c r="I1151" t="s">
        <v>331</v>
      </c>
      <c r="J1151" t="s">
        <v>199</v>
      </c>
      <c r="K1151" t="s">
        <v>332</v>
      </c>
      <c r="L1151" t="s">
        <v>88</v>
      </c>
      <c r="M1151" t="s">
        <v>4647</v>
      </c>
      <c r="N1151" t="s">
        <v>43</v>
      </c>
      <c r="O1151" t="s">
        <v>70</v>
      </c>
      <c r="P1151" t="s">
        <v>4648</v>
      </c>
      <c r="Q1151" s="2">
        <v>25.92</v>
      </c>
      <c r="R1151">
        <v>4</v>
      </c>
      <c r="S1151">
        <v>0</v>
      </c>
      <c r="T1151">
        <v>12.441599999999999</v>
      </c>
    </row>
    <row r="1152" spans="1:20" x14ac:dyDescent="0.3">
      <c r="A1152" t="s">
        <v>4649</v>
      </c>
      <c r="B1152" s="1">
        <v>41870</v>
      </c>
      <c r="C1152" s="1">
        <v>41875</v>
      </c>
      <c r="D1152" t="s">
        <v>47</v>
      </c>
      <c r="E1152" t="s">
        <v>4557</v>
      </c>
      <c r="F1152" t="s">
        <v>4558</v>
      </c>
      <c r="G1152" t="s">
        <v>24</v>
      </c>
      <c r="H1152" t="s">
        <v>25</v>
      </c>
      <c r="I1152" t="s">
        <v>75</v>
      </c>
      <c r="J1152" t="s">
        <v>76</v>
      </c>
      <c r="K1152" t="s">
        <v>544</v>
      </c>
      <c r="L1152" t="s">
        <v>41</v>
      </c>
      <c r="M1152" t="s">
        <v>343</v>
      </c>
      <c r="N1152" t="s">
        <v>43</v>
      </c>
      <c r="O1152" t="s">
        <v>115</v>
      </c>
      <c r="P1152" t="s">
        <v>344</v>
      </c>
      <c r="Q1152" s="2">
        <v>10.72</v>
      </c>
      <c r="R1152">
        <v>2</v>
      </c>
      <c r="S1152">
        <v>0</v>
      </c>
      <c r="T1152">
        <v>1.742</v>
      </c>
    </row>
    <row r="1153" spans="1:20" x14ac:dyDescent="0.3">
      <c r="A1153" t="s">
        <v>4650</v>
      </c>
      <c r="B1153" s="1">
        <v>42684</v>
      </c>
      <c r="C1153" s="1">
        <v>42689</v>
      </c>
      <c r="D1153" t="s">
        <v>47</v>
      </c>
      <c r="E1153" t="s">
        <v>1963</v>
      </c>
      <c r="F1153" t="s">
        <v>1964</v>
      </c>
      <c r="G1153" t="s">
        <v>24</v>
      </c>
      <c r="H1153" t="s">
        <v>25</v>
      </c>
      <c r="I1153" t="s">
        <v>1965</v>
      </c>
      <c r="J1153" t="s">
        <v>199</v>
      </c>
      <c r="K1153" t="s">
        <v>1966</v>
      </c>
      <c r="L1153" t="s">
        <v>88</v>
      </c>
      <c r="M1153" t="s">
        <v>4651</v>
      </c>
      <c r="N1153" t="s">
        <v>43</v>
      </c>
      <c r="O1153" t="s">
        <v>115</v>
      </c>
      <c r="P1153" t="s">
        <v>4652</v>
      </c>
      <c r="Q1153" s="2">
        <v>41.86</v>
      </c>
      <c r="R1153">
        <v>7</v>
      </c>
      <c r="S1153">
        <v>0</v>
      </c>
      <c r="T1153">
        <v>10.465</v>
      </c>
    </row>
    <row r="1154" spans="1:20" x14ac:dyDescent="0.3">
      <c r="A1154" t="s">
        <v>4653</v>
      </c>
      <c r="B1154" s="1">
        <v>42004</v>
      </c>
      <c r="C1154" s="1">
        <v>42007</v>
      </c>
      <c r="D1154" t="s">
        <v>159</v>
      </c>
      <c r="E1154" t="s">
        <v>336</v>
      </c>
      <c r="F1154" t="s">
        <v>337</v>
      </c>
      <c r="G1154" t="s">
        <v>84</v>
      </c>
      <c r="H1154" t="s">
        <v>25</v>
      </c>
      <c r="I1154" t="s">
        <v>154</v>
      </c>
      <c r="J1154" t="s">
        <v>86</v>
      </c>
      <c r="K1154" t="s">
        <v>155</v>
      </c>
      <c r="L1154" t="s">
        <v>88</v>
      </c>
      <c r="M1154" t="s">
        <v>4654</v>
      </c>
      <c r="N1154" t="s">
        <v>31</v>
      </c>
      <c r="O1154" t="s">
        <v>61</v>
      </c>
      <c r="P1154" t="s">
        <v>4655</v>
      </c>
      <c r="Q1154" s="2">
        <v>63.2</v>
      </c>
      <c r="R1154">
        <v>5</v>
      </c>
      <c r="S1154">
        <v>0</v>
      </c>
      <c r="T1154">
        <v>23.384</v>
      </c>
    </row>
    <row r="1155" spans="1:20" x14ac:dyDescent="0.3">
      <c r="A1155" t="s">
        <v>4656</v>
      </c>
      <c r="B1155" s="1">
        <v>41846</v>
      </c>
      <c r="C1155" s="1">
        <v>41850</v>
      </c>
      <c r="D1155" t="s">
        <v>21</v>
      </c>
      <c r="E1155" t="s">
        <v>3430</v>
      </c>
      <c r="F1155" t="s">
        <v>3431</v>
      </c>
      <c r="G1155" t="s">
        <v>24</v>
      </c>
      <c r="H1155" t="s">
        <v>25</v>
      </c>
      <c r="I1155" t="s">
        <v>3432</v>
      </c>
      <c r="J1155" t="s">
        <v>1011</v>
      </c>
      <c r="K1155" t="s">
        <v>3433</v>
      </c>
      <c r="L1155" t="s">
        <v>131</v>
      </c>
      <c r="M1155" t="s">
        <v>3237</v>
      </c>
      <c r="N1155" t="s">
        <v>43</v>
      </c>
      <c r="O1155" t="s">
        <v>99</v>
      </c>
      <c r="P1155" t="s">
        <v>3238</v>
      </c>
      <c r="Q1155" s="2">
        <v>123.55200000000001</v>
      </c>
      <c r="R1155">
        <v>3</v>
      </c>
      <c r="S1155">
        <v>0</v>
      </c>
      <c r="T1155">
        <v>-29.343599999999999</v>
      </c>
    </row>
    <row r="1156" spans="1:20" x14ac:dyDescent="0.3">
      <c r="A1156" t="s">
        <v>4657</v>
      </c>
      <c r="B1156" s="1">
        <v>42422</v>
      </c>
      <c r="C1156" s="1">
        <v>42428</v>
      </c>
      <c r="D1156" t="s">
        <v>47</v>
      </c>
      <c r="E1156" t="s">
        <v>2679</v>
      </c>
      <c r="F1156" t="s">
        <v>2680</v>
      </c>
      <c r="G1156" t="s">
        <v>84</v>
      </c>
      <c r="H1156" t="s">
        <v>25</v>
      </c>
      <c r="I1156" t="s">
        <v>112</v>
      </c>
      <c r="J1156" t="s">
        <v>39</v>
      </c>
      <c r="K1156" t="s">
        <v>309</v>
      </c>
      <c r="L1156" t="s">
        <v>41</v>
      </c>
      <c r="M1156" t="s">
        <v>4658</v>
      </c>
      <c r="N1156" t="s">
        <v>43</v>
      </c>
      <c r="O1156" t="s">
        <v>90</v>
      </c>
      <c r="P1156" t="s">
        <v>4659</v>
      </c>
      <c r="Q1156" s="2">
        <v>490.32</v>
      </c>
      <c r="R1156">
        <v>9</v>
      </c>
      <c r="S1156">
        <v>0</v>
      </c>
      <c r="T1156">
        <v>137.28960000000001</v>
      </c>
    </row>
    <row r="1157" spans="1:20" x14ac:dyDescent="0.3">
      <c r="A1157" t="s">
        <v>4660</v>
      </c>
      <c r="B1157" s="1">
        <v>42442</v>
      </c>
      <c r="C1157" s="1">
        <v>42447</v>
      </c>
      <c r="D1157" t="s">
        <v>47</v>
      </c>
      <c r="E1157" t="s">
        <v>2027</v>
      </c>
      <c r="F1157" t="s">
        <v>2028</v>
      </c>
      <c r="G1157" t="s">
        <v>24</v>
      </c>
      <c r="H1157" t="s">
        <v>25</v>
      </c>
      <c r="I1157" t="s">
        <v>2029</v>
      </c>
      <c r="J1157" t="s">
        <v>39</v>
      </c>
      <c r="K1157" t="s">
        <v>2030</v>
      </c>
      <c r="L1157" t="s">
        <v>41</v>
      </c>
      <c r="M1157" t="s">
        <v>588</v>
      </c>
      <c r="N1157" t="s">
        <v>43</v>
      </c>
      <c r="O1157" t="s">
        <v>70</v>
      </c>
      <c r="P1157" t="s">
        <v>589</v>
      </c>
      <c r="Q1157" s="2">
        <v>70.08</v>
      </c>
      <c r="R1157">
        <v>5</v>
      </c>
      <c r="S1157">
        <v>0</v>
      </c>
      <c r="T1157">
        <v>24.527999999999999</v>
      </c>
    </row>
    <row r="1158" spans="1:20" x14ac:dyDescent="0.3">
      <c r="A1158" t="s">
        <v>4661</v>
      </c>
      <c r="B1158" s="1">
        <v>43071</v>
      </c>
      <c r="C1158" s="1">
        <v>43072</v>
      </c>
      <c r="D1158" t="s">
        <v>1040</v>
      </c>
      <c r="E1158" t="s">
        <v>637</v>
      </c>
      <c r="F1158" t="s">
        <v>638</v>
      </c>
      <c r="G1158" t="s">
        <v>37</v>
      </c>
      <c r="H1158" t="s">
        <v>25</v>
      </c>
      <c r="I1158" t="s">
        <v>639</v>
      </c>
      <c r="J1158" t="s">
        <v>86</v>
      </c>
      <c r="K1158" t="s">
        <v>640</v>
      </c>
      <c r="L1158" t="s">
        <v>88</v>
      </c>
      <c r="M1158" t="s">
        <v>4127</v>
      </c>
      <c r="N1158" t="s">
        <v>43</v>
      </c>
      <c r="O1158" t="s">
        <v>79</v>
      </c>
      <c r="P1158" t="s">
        <v>4128</v>
      </c>
      <c r="Q1158" s="2">
        <v>9.0239999999999991</v>
      </c>
      <c r="R1158">
        <v>6</v>
      </c>
      <c r="S1158">
        <v>0</v>
      </c>
      <c r="T1158">
        <v>3.1583999999999999</v>
      </c>
    </row>
    <row r="1159" spans="1:20" x14ac:dyDescent="0.3">
      <c r="A1159" t="s">
        <v>4662</v>
      </c>
      <c r="B1159" s="1">
        <v>42247</v>
      </c>
      <c r="C1159" s="1">
        <v>42249</v>
      </c>
      <c r="D1159" t="s">
        <v>159</v>
      </c>
      <c r="E1159" t="s">
        <v>4663</v>
      </c>
      <c r="F1159" t="s">
        <v>4664</v>
      </c>
      <c r="G1159" t="s">
        <v>37</v>
      </c>
      <c r="H1159" t="s">
        <v>25</v>
      </c>
      <c r="I1159" t="s">
        <v>112</v>
      </c>
      <c r="J1159" t="s">
        <v>39</v>
      </c>
      <c r="K1159" t="s">
        <v>309</v>
      </c>
      <c r="L1159" t="s">
        <v>41</v>
      </c>
      <c r="M1159" t="s">
        <v>4665</v>
      </c>
      <c r="N1159" t="s">
        <v>31</v>
      </c>
      <c r="O1159" t="s">
        <v>32</v>
      </c>
      <c r="P1159" t="s">
        <v>4666</v>
      </c>
      <c r="Q1159" s="2">
        <v>1552.8309999999999</v>
      </c>
      <c r="R1159">
        <v>7</v>
      </c>
      <c r="S1159">
        <v>0</v>
      </c>
      <c r="T1159">
        <v>200.9546</v>
      </c>
    </row>
    <row r="1160" spans="1:20" x14ac:dyDescent="0.3">
      <c r="A1160" t="s">
        <v>4667</v>
      </c>
      <c r="B1160" s="1">
        <v>41715</v>
      </c>
      <c r="C1160" s="1">
        <v>41719</v>
      </c>
      <c r="D1160" t="s">
        <v>47</v>
      </c>
      <c r="E1160" t="s">
        <v>1970</v>
      </c>
      <c r="F1160" t="s">
        <v>1971</v>
      </c>
      <c r="G1160" t="s">
        <v>37</v>
      </c>
      <c r="H1160" t="s">
        <v>25</v>
      </c>
      <c r="I1160" t="s">
        <v>231</v>
      </c>
      <c r="J1160" t="s">
        <v>232</v>
      </c>
      <c r="K1160" t="s">
        <v>276</v>
      </c>
      <c r="L1160" t="s">
        <v>131</v>
      </c>
      <c r="M1160" t="s">
        <v>4668</v>
      </c>
      <c r="N1160" t="s">
        <v>31</v>
      </c>
      <c r="O1160" t="s">
        <v>54</v>
      </c>
      <c r="P1160" t="s">
        <v>4669</v>
      </c>
      <c r="Q1160" s="2">
        <v>1579.7460000000001</v>
      </c>
      <c r="R1160">
        <v>7</v>
      </c>
      <c r="S1160">
        <v>0</v>
      </c>
      <c r="T1160">
        <v>-447.59469999999999</v>
      </c>
    </row>
    <row r="1161" spans="1:20" x14ac:dyDescent="0.3">
      <c r="A1161" t="s">
        <v>4670</v>
      </c>
      <c r="B1161" s="1">
        <v>42841</v>
      </c>
      <c r="C1161" s="1">
        <v>42845</v>
      </c>
      <c r="D1161" t="s">
        <v>47</v>
      </c>
      <c r="E1161" t="s">
        <v>1163</v>
      </c>
      <c r="F1161" t="s">
        <v>1164</v>
      </c>
      <c r="G1161" t="s">
        <v>24</v>
      </c>
      <c r="H1161" t="s">
        <v>25</v>
      </c>
      <c r="I1161" t="s">
        <v>231</v>
      </c>
      <c r="J1161" t="s">
        <v>232</v>
      </c>
      <c r="K1161" t="s">
        <v>233</v>
      </c>
      <c r="L1161" t="s">
        <v>131</v>
      </c>
      <c r="M1161" t="s">
        <v>4671</v>
      </c>
      <c r="N1161" t="s">
        <v>43</v>
      </c>
      <c r="O1161" t="s">
        <v>79</v>
      </c>
      <c r="P1161" t="s">
        <v>4672</v>
      </c>
      <c r="Q1161" s="2">
        <v>13.71</v>
      </c>
      <c r="R1161">
        <v>5</v>
      </c>
      <c r="S1161">
        <v>0</v>
      </c>
      <c r="T1161">
        <v>-10.054</v>
      </c>
    </row>
    <row r="1162" spans="1:20" x14ac:dyDescent="0.3">
      <c r="A1162" t="s">
        <v>4673</v>
      </c>
      <c r="B1162" s="1">
        <v>42442</v>
      </c>
      <c r="C1162" s="1">
        <v>42447</v>
      </c>
      <c r="D1162" t="s">
        <v>47</v>
      </c>
      <c r="E1162" t="s">
        <v>1016</v>
      </c>
      <c r="F1162" t="s">
        <v>1017</v>
      </c>
      <c r="G1162" t="s">
        <v>84</v>
      </c>
      <c r="H1162" t="s">
        <v>25</v>
      </c>
      <c r="I1162" t="s">
        <v>231</v>
      </c>
      <c r="J1162" t="s">
        <v>232</v>
      </c>
      <c r="K1162" t="s">
        <v>276</v>
      </c>
      <c r="L1162" t="s">
        <v>131</v>
      </c>
      <c r="M1162" t="s">
        <v>4674</v>
      </c>
      <c r="N1162" t="s">
        <v>31</v>
      </c>
      <c r="O1162" t="s">
        <v>61</v>
      </c>
      <c r="P1162" t="s">
        <v>4675</v>
      </c>
      <c r="Q1162" s="2">
        <v>127.88</v>
      </c>
      <c r="R1162">
        <v>2</v>
      </c>
      <c r="S1162">
        <v>0</v>
      </c>
      <c r="T1162">
        <v>40.921599999999998</v>
      </c>
    </row>
    <row r="1163" spans="1:20" x14ac:dyDescent="0.3">
      <c r="A1163" t="s">
        <v>4676</v>
      </c>
      <c r="B1163" s="1">
        <v>41967</v>
      </c>
      <c r="C1163" s="1">
        <v>41969</v>
      </c>
      <c r="D1163" t="s">
        <v>21</v>
      </c>
      <c r="E1163" t="s">
        <v>4044</v>
      </c>
      <c r="F1163" t="s">
        <v>4045</v>
      </c>
      <c r="G1163" t="s">
        <v>24</v>
      </c>
      <c r="H1163" t="s">
        <v>25</v>
      </c>
      <c r="I1163" t="s">
        <v>2703</v>
      </c>
      <c r="J1163" t="s">
        <v>1027</v>
      </c>
      <c r="K1163" t="s">
        <v>2704</v>
      </c>
      <c r="L1163" t="s">
        <v>29</v>
      </c>
      <c r="M1163" t="s">
        <v>4677</v>
      </c>
      <c r="N1163" t="s">
        <v>31</v>
      </c>
      <c r="O1163" t="s">
        <v>133</v>
      </c>
      <c r="P1163" t="s">
        <v>4678</v>
      </c>
      <c r="Q1163" s="2">
        <v>120.712</v>
      </c>
      <c r="R1163">
        <v>1</v>
      </c>
      <c r="S1163">
        <v>0</v>
      </c>
      <c r="T1163">
        <v>-18.1068</v>
      </c>
    </row>
    <row r="1164" spans="1:20" x14ac:dyDescent="0.3">
      <c r="A1164" t="s">
        <v>4679</v>
      </c>
      <c r="B1164" s="1">
        <v>42776</v>
      </c>
      <c r="C1164" s="1">
        <v>42779</v>
      </c>
      <c r="D1164" t="s">
        <v>159</v>
      </c>
      <c r="E1164" t="s">
        <v>3054</v>
      </c>
      <c r="F1164" t="s">
        <v>3055</v>
      </c>
      <c r="G1164" t="s">
        <v>24</v>
      </c>
      <c r="H1164" t="s">
        <v>25</v>
      </c>
      <c r="I1164" t="s">
        <v>693</v>
      </c>
      <c r="J1164" t="s">
        <v>86</v>
      </c>
      <c r="K1164" t="s">
        <v>694</v>
      </c>
      <c r="L1164" t="s">
        <v>88</v>
      </c>
      <c r="M1164" t="s">
        <v>4680</v>
      </c>
      <c r="N1164" t="s">
        <v>43</v>
      </c>
      <c r="O1164" t="s">
        <v>70</v>
      </c>
      <c r="P1164" t="s">
        <v>4681</v>
      </c>
      <c r="Q1164" s="2">
        <v>23.12</v>
      </c>
      <c r="R1164">
        <v>4</v>
      </c>
      <c r="S1164">
        <v>0</v>
      </c>
      <c r="T1164">
        <v>11.328799999999999</v>
      </c>
    </row>
    <row r="1165" spans="1:20" x14ac:dyDescent="0.3">
      <c r="A1165" t="s">
        <v>4682</v>
      </c>
      <c r="B1165" s="1">
        <v>42636</v>
      </c>
      <c r="C1165" s="1">
        <v>42640</v>
      </c>
      <c r="D1165" t="s">
        <v>47</v>
      </c>
      <c r="E1165" t="s">
        <v>890</v>
      </c>
      <c r="F1165" t="s">
        <v>891</v>
      </c>
      <c r="G1165" t="s">
        <v>37</v>
      </c>
      <c r="H1165" t="s">
        <v>25</v>
      </c>
      <c r="I1165" t="s">
        <v>892</v>
      </c>
      <c r="J1165" t="s">
        <v>391</v>
      </c>
      <c r="K1165" t="s">
        <v>893</v>
      </c>
      <c r="L1165" t="s">
        <v>41</v>
      </c>
      <c r="M1165" t="s">
        <v>4683</v>
      </c>
      <c r="N1165" t="s">
        <v>31</v>
      </c>
      <c r="O1165" t="s">
        <v>61</v>
      </c>
      <c r="P1165" t="s">
        <v>4684</v>
      </c>
      <c r="Q1165" s="2">
        <v>532.70399999999995</v>
      </c>
      <c r="R1165">
        <v>6</v>
      </c>
      <c r="S1165">
        <v>0</v>
      </c>
      <c r="T1165">
        <v>-26.635200000000001</v>
      </c>
    </row>
    <row r="1166" spans="1:20" x14ac:dyDescent="0.3">
      <c r="A1166" t="s">
        <v>4685</v>
      </c>
      <c r="B1166" s="1">
        <v>42923</v>
      </c>
      <c r="C1166" s="1">
        <v>42925</v>
      </c>
      <c r="D1166" t="s">
        <v>21</v>
      </c>
      <c r="E1166" t="s">
        <v>1199</v>
      </c>
      <c r="F1166" t="s">
        <v>1200</v>
      </c>
      <c r="G1166" t="s">
        <v>37</v>
      </c>
      <c r="H1166" t="s">
        <v>25</v>
      </c>
      <c r="I1166" t="s">
        <v>1201</v>
      </c>
      <c r="J1166" t="s">
        <v>1011</v>
      </c>
      <c r="K1166" t="s">
        <v>1202</v>
      </c>
      <c r="L1166" t="s">
        <v>131</v>
      </c>
      <c r="M1166" t="s">
        <v>4686</v>
      </c>
      <c r="N1166" t="s">
        <v>165</v>
      </c>
      <c r="O1166" t="s">
        <v>202</v>
      </c>
      <c r="P1166" t="s">
        <v>4687</v>
      </c>
      <c r="Q1166" s="2">
        <v>252</v>
      </c>
      <c r="R1166">
        <v>4</v>
      </c>
      <c r="S1166">
        <v>0</v>
      </c>
      <c r="T1166">
        <v>93.24</v>
      </c>
    </row>
    <row r="1167" spans="1:20" x14ac:dyDescent="0.3">
      <c r="A1167" t="s">
        <v>4688</v>
      </c>
      <c r="B1167" s="1">
        <v>42558</v>
      </c>
      <c r="C1167" s="1">
        <v>42562</v>
      </c>
      <c r="D1167" t="s">
        <v>21</v>
      </c>
      <c r="E1167" t="s">
        <v>1973</v>
      </c>
      <c r="F1167" t="s">
        <v>1974</v>
      </c>
      <c r="G1167" t="s">
        <v>37</v>
      </c>
      <c r="H1167" t="s">
        <v>25</v>
      </c>
      <c r="I1167" t="s">
        <v>1489</v>
      </c>
      <c r="J1167" t="s">
        <v>96</v>
      </c>
      <c r="K1167" t="s">
        <v>1490</v>
      </c>
      <c r="L1167" t="s">
        <v>88</v>
      </c>
      <c r="M1167" t="s">
        <v>4355</v>
      </c>
      <c r="N1167" t="s">
        <v>31</v>
      </c>
      <c r="O1167" t="s">
        <v>61</v>
      </c>
      <c r="P1167" t="s">
        <v>4356</v>
      </c>
      <c r="Q1167" s="2">
        <v>60.287999999999997</v>
      </c>
      <c r="R1167">
        <v>8</v>
      </c>
      <c r="S1167">
        <v>0</v>
      </c>
      <c r="T1167">
        <v>-27.1296</v>
      </c>
    </row>
    <row r="1168" spans="1:20" x14ac:dyDescent="0.3">
      <c r="A1168" t="s">
        <v>4689</v>
      </c>
      <c r="B1168" s="1">
        <v>42759</v>
      </c>
      <c r="C1168" s="1">
        <v>42765</v>
      </c>
      <c r="D1168" t="s">
        <v>47</v>
      </c>
      <c r="E1168" t="s">
        <v>1615</v>
      </c>
      <c r="F1168" t="s">
        <v>1616</v>
      </c>
      <c r="G1168" t="s">
        <v>24</v>
      </c>
      <c r="H1168" t="s">
        <v>25</v>
      </c>
      <c r="I1168" t="s">
        <v>128</v>
      </c>
      <c r="J1168" t="s">
        <v>129</v>
      </c>
      <c r="K1168" t="s">
        <v>562</v>
      </c>
      <c r="L1168" t="s">
        <v>131</v>
      </c>
      <c r="M1168" t="s">
        <v>4690</v>
      </c>
      <c r="N1168" t="s">
        <v>43</v>
      </c>
      <c r="O1168" t="s">
        <v>235</v>
      </c>
      <c r="P1168" t="s">
        <v>4691</v>
      </c>
      <c r="Q1168" s="2">
        <v>5.67</v>
      </c>
      <c r="R1168">
        <v>3</v>
      </c>
      <c r="S1168">
        <v>0</v>
      </c>
      <c r="T1168">
        <v>0.1134</v>
      </c>
    </row>
    <row r="1169" spans="1:20" x14ac:dyDescent="0.3">
      <c r="A1169" t="s">
        <v>4692</v>
      </c>
      <c r="B1169" s="1">
        <v>41870</v>
      </c>
      <c r="C1169" s="1">
        <v>41872</v>
      </c>
      <c r="D1169" t="s">
        <v>21</v>
      </c>
      <c r="E1169" t="s">
        <v>3322</v>
      </c>
      <c r="F1169" t="s">
        <v>3323</v>
      </c>
      <c r="G1169" t="s">
        <v>24</v>
      </c>
      <c r="H1169" t="s">
        <v>25</v>
      </c>
      <c r="I1169" t="s">
        <v>231</v>
      </c>
      <c r="J1169" t="s">
        <v>232</v>
      </c>
      <c r="K1169" t="s">
        <v>412</v>
      </c>
      <c r="L1169" t="s">
        <v>131</v>
      </c>
      <c r="M1169" t="s">
        <v>4264</v>
      </c>
      <c r="N1169" t="s">
        <v>43</v>
      </c>
      <c r="O1169" t="s">
        <v>79</v>
      </c>
      <c r="P1169" t="s">
        <v>4265</v>
      </c>
      <c r="Q1169" s="2">
        <v>76.775999999999996</v>
      </c>
      <c r="R1169">
        <v>4</v>
      </c>
      <c r="S1169">
        <v>0</v>
      </c>
      <c r="T1169">
        <v>-58.861600000000003</v>
      </c>
    </row>
    <row r="1170" spans="1:20" x14ac:dyDescent="0.3">
      <c r="A1170" t="s">
        <v>4693</v>
      </c>
      <c r="B1170" s="1">
        <v>42344</v>
      </c>
      <c r="C1170" s="1">
        <v>42349</v>
      </c>
      <c r="D1170" t="s">
        <v>47</v>
      </c>
      <c r="E1170" t="s">
        <v>3159</v>
      </c>
      <c r="F1170" t="s">
        <v>3160</v>
      </c>
      <c r="G1170" t="s">
        <v>84</v>
      </c>
      <c r="H1170" t="s">
        <v>25</v>
      </c>
      <c r="I1170" t="s">
        <v>1598</v>
      </c>
      <c r="J1170" t="s">
        <v>269</v>
      </c>
      <c r="K1170" t="s">
        <v>3161</v>
      </c>
      <c r="L1170" t="s">
        <v>29</v>
      </c>
      <c r="M1170" t="s">
        <v>4320</v>
      </c>
      <c r="N1170" t="s">
        <v>43</v>
      </c>
      <c r="O1170" t="s">
        <v>70</v>
      </c>
      <c r="P1170" t="s">
        <v>4321</v>
      </c>
      <c r="Q1170" s="2">
        <v>32.75</v>
      </c>
      <c r="R1170">
        <v>5</v>
      </c>
      <c r="S1170">
        <v>0</v>
      </c>
      <c r="T1170">
        <v>15.065</v>
      </c>
    </row>
    <row r="1171" spans="1:20" x14ac:dyDescent="0.3">
      <c r="A1171" t="s">
        <v>4694</v>
      </c>
      <c r="B1171" s="1">
        <v>42496</v>
      </c>
      <c r="C1171" s="1">
        <v>42500</v>
      </c>
      <c r="D1171" t="s">
        <v>47</v>
      </c>
      <c r="E1171" t="s">
        <v>3840</v>
      </c>
      <c r="F1171" t="s">
        <v>3841</v>
      </c>
      <c r="G1171" t="s">
        <v>84</v>
      </c>
      <c r="H1171" t="s">
        <v>25</v>
      </c>
      <c r="I1171" t="s">
        <v>3842</v>
      </c>
      <c r="J1171" t="s">
        <v>3843</v>
      </c>
      <c r="K1171" t="s">
        <v>3844</v>
      </c>
      <c r="L1171" t="s">
        <v>88</v>
      </c>
      <c r="M1171" t="s">
        <v>1520</v>
      </c>
      <c r="N1171" t="s">
        <v>43</v>
      </c>
      <c r="O1171" t="s">
        <v>235</v>
      </c>
      <c r="P1171" t="s">
        <v>1521</v>
      </c>
      <c r="Q1171" s="2">
        <v>7.2160000000000002</v>
      </c>
      <c r="R1171">
        <v>2</v>
      </c>
      <c r="S1171">
        <v>0</v>
      </c>
      <c r="T1171">
        <v>1.7138</v>
      </c>
    </row>
    <row r="1172" spans="1:20" x14ac:dyDescent="0.3">
      <c r="A1172" t="s">
        <v>4695</v>
      </c>
      <c r="B1172" s="1">
        <v>42819</v>
      </c>
      <c r="C1172" s="1">
        <v>42820</v>
      </c>
      <c r="D1172" t="s">
        <v>159</v>
      </c>
      <c r="E1172" t="s">
        <v>4696</v>
      </c>
      <c r="F1172" t="s">
        <v>4697</v>
      </c>
      <c r="G1172" t="s">
        <v>24</v>
      </c>
      <c r="H1172" t="s">
        <v>25</v>
      </c>
      <c r="I1172" t="s">
        <v>2869</v>
      </c>
      <c r="J1172" t="s">
        <v>39</v>
      </c>
      <c r="K1172" t="s">
        <v>2870</v>
      </c>
      <c r="L1172" t="s">
        <v>41</v>
      </c>
      <c r="M1172" t="s">
        <v>4698</v>
      </c>
      <c r="N1172" t="s">
        <v>43</v>
      </c>
      <c r="O1172" t="s">
        <v>90</v>
      </c>
      <c r="P1172" t="s">
        <v>4699</v>
      </c>
      <c r="Q1172" s="2">
        <v>176.04</v>
      </c>
      <c r="R1172">
        <v>4</v>
      </c>
      <c r="S1172">
        <v>0</v>
      </c>
      <c r="T1172">
        <v>45.770400000000002</v>
      </c>
    </row>
    <row r="1173" spans="1:20" x14ac:dyDescent="0.3">
      <c r="A1173" t="s">
        <v>4700</v>
      </c>
      <c r="B1173" s="1">
        <v>42350</v>
      </c>
      <c r="C1173" s="1">
        <v>42353</v>
      </c>
      <c r="D1173" t="s">
        <v>159</v>
      </c>
      <c r="E1173" t="s">
        <v>4453</v>
      </c>
      <c r="F1173" t="s">
        <v>4454</v>
      </c>
      <c r="G1173" t="s">
        <v>24</v>
      </c>
      <c r="H1173" t="s">
        <v>25</v>
      </c>
      <c r="I1173" t="s">
        <v>4455</v>
      </c>
      <c r="J1173" t="s">
        <v>427</v>
      </c>
      <c r="K1173" t="s">
        <v>4456</v>
      </c>
      <c r="L1173" t="s">
        <v>131</v>
      </c>
      <c r="M1173" t="s">
        <v>4701</v>
      </c>
      <c r="N1173" t="s">
        <v>43</v>
      </c>
      <c r="O1173" t="s">
        <v>235</v>
      </c>
      <c r="P1173" t="s">
        <v>1435</v>
      </c>
      <c r="Q1173" s="2">
        <v>7.86</v>
      </c>
      <c r="R1173">
        <v>2</v>
      </c>
      <c r="S1173">
        <v>0</v>
      </c>
      <c r="T1173">
        <v>3.6156000000000001</v>
      </c>
    </row>
    <row r="1174" spans="1:20" x14ac:dyDescent="0.3">
      <c r="A1174" t="s">
        <v>4702</v>
      </c>
      <c r="B1174" s="1">
        <v>42344</v>
      </c>
      <c r="C1174" s="1">
        <v>42348</v>
      </c>
      <c r="D1174" t="s">
        <v>47</v>
      </c>
      <c r="E1174" t="s">
        <v>4703</v>
      </c>
      <c r="F1174" t="s">
        <v>4704</v>
      </c>
      <c r="G1174" t="s">
        <v>24</v>
      </c>
      <c r="H1174" t="s">
        <v>25</v>
      </c>
      <c r="I1174" t="s">
        <v>231</v>
      </c>
      <c r="J1174" t="s">
        <v>232</v>
      </c>
      <c r="K1174" t="s">
        <v>276</v>
      </c>
      <c r="L1174" t="s">
        <v>131</v>
      </c>
      <c r="M1174" t="s">
        <v>4705</v>
      </c>
      <c r="N1174" t="s">
        <v>43</v>
      </c>
      <c r="O1174" t="s">
        <v>70</v>
      </c>
      <c r="P1174" t="s">
        <v>4706</v>
      </c>
      <c r="Q1174" s="2">
        <v>6.48</v>
      </c>
      <c r="R1174">
        <v>1</v>
      </c>
      <c r="S1174">
        <v>0</v>
      </c>
      <c r="T1174">
        <v>3.1103999999999998</v>
      </c>
    </row>
    <row r="1175" spans="1:20" x14ac:dyDescent="0.3">
      <c r="A1175" t="s">
        <v>4707</v>
      </c>
      <c r="B1175" s="1">
        <v>42446</v>
      </c>
      <c r="C1175" s="1">
        <v>42452</v>
      </c>
      <c r="D1175" t="s">
        <v>47</v>
      </c>
      <c r="E1175" t="s">
        <v>2701</v>
      </c>
      <c r="F1175" t="s">
        <v>2702</v>
      </c>
      <c r="G1175" t="s">
        <v>24</v>
      </c>
      <c r="H1175" t="s">
        <v>25</v>
      </c>
      <c r="I1175" t="s">
        <v>2703</v>
      </c>
      <c r="J1175" t="s">
        <v>1027</v>
      </c>
      <c r="K1175" t="s">
        <v>2704</v>
      </c>
      <c r="L1175" t="s">
        <v>29</v>
      </c>
      <c r="M1175" t="s">
        <v>1273</v>
      </c>
      <c r="N1175" t="s">
        <v>43</v>
      </c>
      <c r="O1175" t="s">
        <v>115</v>
      </c>
      <c r="P1175" t="s">
        <v>1274</v>
      </c>
      <c r="Q1175" s="2">
        <v>39.68</v>
      </c>
      <c r="R1175">
        <v>2</v>
      </c>
      <c r="S1175">
        <v>0</v>
      </c>
      <c r="T1175">
        <v>10.316800000000001</v>
      </c>
    </row>
    <row r="1176" spans="1:20" x14ac:dyDescent="0.3">
      <c r="A1176" t="s">
        <v>4708</v>
      </c>
      <c r="B1176" s="1">
        <v>42322</v>
      </c>
      <c r="C1176" s="1">
        <v>42327</v>
      </c>
      <c r="D1176" t="s">
        <v>47</v>
      </c>
      <c r="E1176" t="s">
        <v>4564</v>
      </c>
      <c r="F1176" t="s">
        <v>4565</v>
      </c>
      <c r="G1176" t="s">
        <v>37</v>
      </c>
      <c r="H1176" t="s">
        <v>25</v>
      </c>
      <c r="I1176" t="s">
        <v>973</v>
      </c>
      <c r="J1176" t="s">
        <v>286</v>
      </c>
      <c r="K1176" t="s">
        <v>974</v>
      </c>
      <c r="L1176" t="s">
        <v>29</v>
      </c>
      <c r="M1176" t="s">
        <v>4709</v>
      </c>
      <c r="N1176" t="s">
        <v>165</v>
      </c>
      <c r="O1176" t="s">
        <v>202</v>
      </c>
      <c r="P1176" t="s">
        <v>4710</v>
      </c>
      <c r="Q1176" s="2">
        <v>37.6</v>
      </c>
      <c r="R1176">
        <v>2</v>
      </c>
      <c r="S1176">
        <v>0</v>
      </c>
      <c r="T1176">
        <v>2.2559999999999998</v>
      </c>
    </row>
    <row r="1177" spans="1:20" x14ac:dyDescent="0.3">
      <c r="A1177" t="s">
        <v>4711</v>
      </c>
      <c r="B1177" s="1">
        <v>42961</v>
      </c>
      <c r="C1177" s="1">
        <v>42963</v>
      </c>
      <c r="D1177" t="s">
        <v>21</v>
      </c>
      <c r="E1177" t="s">
        <v>2867</v>
      </c>
      <c r="F1177" t="s">
        <v>2868</v>
      </c>
      <c r="G1177" t="s">
        <v>24</v>
      </c>
      <c r="H1177" t="s">
        <v>25</v>
      </c>
      <c r="I1177" t="s">
        <v>2869</v>
      </c>
      <c r="J1177" t="s">
        <v>39</v>
      </c>
      <c r="K1177" t="s">
        <v>2870</v>
      </c>
      <c r="L1177" t="s">
        <v>41</v>
      </c>
      <c r="M1177" t="s">
        <v>2421</v>
      </c>
      <c r="N1177" t="s">
        <v>43</v>
      </c>
      <c r="O1177" t="s">
        <v>44</v>
      </c>
      <c r="P1177" t="s">
        <v>2422</v>
      </c>
      <c r="Q1177" s="2">
        <v>5.76</v>
      </c>
      <c r="R1177">
        <v>2</v>
      </c>
      <c r="S1177">
        <v>0</v>
      </c>
      <c r="T1177">
        <v>2.8224</v>
      </c>
    </row>
    <row r="1178" spans="1:20" x14ac:dyDescent="0.3">
      <c r="A1178" t="s">
        <v>4712</v>
      </c>
      <c r="B1178" s="1">
        <v>42987</v>
      </c>
      <c r="C1178" s="1">
        <v>42993</v>
      </c>
      <c r="D1178" t="s">
        <v>47</v>
      </c>
      <c r="E1178" t="s">
        <v>812</v>
      </c>
      <c r="F1178" t="s">
        <v>813</v>
      </c>
      <c r="G1178" t="s">
        <v>37</v>
      </c>
      <c r="H1178" t="s">
        <v>25</v>
      </c>
      <c r="I1178" t="s">
        <v>154</v>
      </c>
      <c r="J1178" t="s">
        <v>86</v>
      </c>
      <c r="K1178" t="s">
        <v>598</v>
      </c>
      <c r="L1178" t="s">
        <v>88</v>
      </c>
      <c r="M1178" t="s">
        <v>1366</v>
      </c>
      <c r="N1178" t="s">
        <v>43</v>
      </c>
      <c r="O1178" t="s">
        <v>99</v>
      </c>
      <c r="P1178" t="s">
        <v>1367</v>
      </c>
      <c r="Q1178" s="2">
        <v>628.80999999999995</v>
      </c>
      <c r="R1178">
        <v>7</v>
      </c>
      <c r="S1178">
        <v>0</v>
      </c>
      <c r="T1178">
        <v>12.5762</v>
      </c>
    </row>
    <row r="1179" spans="1:20" x14ac:dyDescent="0.3">
      <c r="A1179" t="s">
        <v>4713</v>
      </c>
      <c r="B1179" s="1">
        <v>42826</v>
      </c>
      <c r="C1179" s="1">
        <v>42829</v>
      </c>
      <c r="D1179" t="s">
        <v>21</v>
      </c>
      <c r="E1179" t="s">
        <v>4003</v>
      </c>
      <c r="F1179" t="s">
        <v>4004</v>
      </c>
      <c r="G1179" t="s">
        <v>24</v>
      </c>
      <c r="H1179" t="s">
        <v>25</v>
      </c>
      <c r="I1179" t="s">
        <v>4005</v>
      </c>
      <c r="J1179" t="s">
        <v>269</v>
      </c>
      <c r="K1179" t="s">
        <v>4006</v>
      </c>
      <c r="L1179" t="s">
        <v>29</v>
      </c>
      <c r="M1179" t="s">
        <v>3092</v>
      </c>
      <c r="N1179" t="s">
        <v>43</v>
      </c>
      <c r="O1179" t="s">
        <v>99</v>
      </c>
      <c r="P1179" t="s">
        <v>3093</v>
      </c>
      <c r="Q1179" s="2">
        <v>94.2</v>
      </c>
      <c r="R1179">
        <v>6</v>
      </c>
      <c r="S1179">
        <v>0</v>
      </c>
      <c r="T1179">
        <v>23.55</v>
      </c>
    </row>
    <row r="1180" spans="1:20" x14ac:dyDescent="0.3">
      <c r="A1180" t="s">
        <v>4714</v>
      </c>
      <c r="B1180" s="1">
        <v>42640</v>
      </c>
      <c r="C1180" s="1">
        <v>42646</v>
      </c>
      <c r="D1180" t="s">
        <v>47</v>
      </c>
      <c r="E1180" t="s">
        <v>3112</v>
      </c>
      <c r="F1180" t="s">
        <v>3113</v>
      </c>
      <c r="G1180" t="s">
        <v>37</v>
      </c>
      <c r="H1180" t="s">
        <v>25</v>
      </c>
      <c r="I1180" t="s">
        <v>128</v>
      </c>
      <c r="J1180" t="s">
        <v>129</v>
      </c>
      <c r="K1180" t="s">
        <v>673</v>
      </c>
      <c r="L1180" t="s">
        <v>131</v>
      </c>
      <c r="M1180" t="s">
        <v>4715</v>
      </c>
      <c r="N1180" t="s">
        <v>31</v>
      </c>
      <c r="O1180" t="s">
        <v>32</v>
      </c>
      <c r="P1180" t="s">
        <v>4716</v>
      </c>
      <c r="Q1180" s="2">
        <v>956.66480000000001</v>
      </c>
      <c r="R1180">
        <v>7</v>
      </c>
      <c r="S1180">
        <v>0</v>
      </c>
      <c r="T1180">
        <v>-225.0976</v>
      </c>
    </row>
    <row r="1181" spans="1:20" x14ac:dyDescent="0.3">
      <c r="A1181" t="s">
        <v>4717</v>
      </c>
      <c r="B1181" s="1">
        <v>43015</v>
      </c>
      <c r="C1181" s="1">
        <v>43019</v>
      </c>
      <c r="D1181" t="s">
        <v>47</v>
      </c>
      <c r="E1181" t="s">
        <v>1444</v>
      </c>
      <c r="F1181" t="s">
        <v>1445</v>
      </c>
      <c r="G1181" t="s">
        <v>24</v>
      </c>
      <c r="H1181" t="s">
        <v>25</v>
      </c>
      <c r="I1181" t="s">
        <v>128</v>
      </c>
      <c r="J1181" t="s">
        <v>129</v>
      </c>
      <c r="K1181" t="s">
        <v>562</v>
      </c>
      <c r="L1181" t="s">
        <v>131</v>
      </c>
      <c r="M1181" t="s">
        <v>4718</v>
      </c>
      <c r="N1181" t="s">
        <v>165</v>
      </c>
      <c r="O1181" t="s">
        <v>202</v>
      </c>
      <c r="P1181" t="s">
        <v>4719</v>
      </c>
      <c r="Q1181" s="2">
        <v>1115.9100000000001</v>
      </c>
      <c r="R1181">
        <v>9</v>
      </c>
      <c r="S1181">
        <v>0</v>
      </c>
      <c r="T1181">
        <v>200.8638</v>
      </c>
    </row>
    <row r="1182" spans="1:20" x14ac:dyDescent="0.3">
      <c r="A1182" t="s">
        <v>4720</v>
      </c>
      <c r="B1182" s="1">
        <v>42755</v>
      </c>
      <c r="C1182" s="1">
        <v>42760</v>
      </c>
      <c r="D1182" t="s">
        <v>47</v>
      </c>
      <c r="E1182" t="s">
        <v>4721</v>
      </c>
      <c r="F1182" t="s">
        <v>4722</v>
      </c>
      <c r="G1182" t="s">
        <v>24</v>
      </c>
      <c r="H1182" t="s">
        <v>25</v>
      </c>
      <c r="I1182" t="s">
        <v>112</v>
      </c>
      <c r="J1182" t="s">
        <v>39</v>
      </c>
      <c r="K1182" t="s">
        <v>309</v>
      </c>
      <c r="L1182" t="s">
        <v>41</v>
      </c>
      <c r="M1182" t="s">
        <v>3941</v>
      </c>
      <c r="N1182" t="s">
        <v>43</v>
      </c>
      <c r="O1182" t="s">
        <v>115</v>
      </c>
      <c r="P1182" t="s">
        <v>2521</v>
      </c>
      <c r="Q1182" s="2">
        <v>24.2</v>
      </c>
      <c r="R1182">
        <v>5</v>
      </c>
      <c r="S1182">
        <v>0</v>
      </c>
      <c r="T1182">
        <v>7.9859999999999998</v>
      </c>
    </row>
    <row r="1183" spans="1:20" x14ac:dyDescent="0.3">
      <c r="A1183" t="s">
        <v>4723</v>
      </c>
      <c r="B1183" s="1">
        <v>42817</v>
      </c>
      <c r="C1183" s="1">
        <v>42819</v>
      </c>
      <c r="D1183" t="s">
        <v>159</v>
      </c>
      <c r="E1183" t="s">
        <v>2311</v>
      </c>
      <c r="F1183" t="s">
        <v>2312</v>
      </c>
      <c r="G1183" t="s">
        <v>84</v>
      </c>
      <c r="H1183" t="s">
        <v>25</v>
      </c>
      <c r="I1183" t="s">
        <v>1208</v>
      </c>
      <c r="J1183" t="s">
        <v>208</v>
      </c>
      <c r="K1183" t="s">
        <v>2313</v>
      </c>
      <c r="L1183" t="s">
        <v>88</v>
      </c>
      <c r="M1183" t="s">
        <v>4724</v>
      </c>
      <c r="N1183" t="s">
        <v>31</v>
      </c>
      <c r="O1183" t="s">
        <v>61</v>
      </c>
      <c r="P1183" t="s">
        <v>4725</v>
      </c>
      <c r="Q1183" s="2">
        <v>211.84</v>
      </c>
      <c r="R1183">
        <v>8</v>
      </c>
      <c r="S1183">
        <v>0</v>
      </c>
      <c r="T1183">
        <v>76.2624</v>
      </c>
    </row>
    <row r="1184" spans="1:20" x14ac:dyDescent="0.3">
      <c r="A1184" t="s">
        <v>4726</v>
      </c>
      <c r="B1184" s="1">
        <v>41852</v>
      </c>
      <c r="C1184" s="1">
        <v>41857</v>
      </c>
      <c r="D1184" t="s">
        <v>47</v>
      </c>
      <c r="E1184" t="s">
        <v>2452</v>
      </c>
      <c r="F1184" t="s">
        <v>2453</v>
      </c>
      <c r="G1184" t="s">
        <v>84</v>
      </c>
      <c r="H1184" t="s">
        <v>25</v>
      </c>
      <c r="I1184" t="s">
        <v>505</v>
      </c>
      <c r="J1184" t="s">
        <v>86</v>
      </c>
      <c r="K1184" t="s">
        <v>808</v>
      </c>
      <c r="L1184" t="s">
        <v>88</v>
      </c>
      <c r="M1184" t="s">
        <v>4727</v>
      </c>
      <c r="N1184" t="s">
        <v>43</v>
      </c>
      <c r="O1184" t="s">
        <v>235</v>
      </c>
      <c r="P1184" t="s">
        <v>4728</v>
      </c>
      <c r="Q1184" s="2">
        <v>5.68</v>
      </c>
      <c r="R1184">
        <v>2</v>
      </c>
      <c r="S1184">
        <v>0</v>
      </c>
      <c r="T1184">
        <v>1.917</v>
      </c>
    </row>
    <row r="1185" spans="1:20" x14ac:dyDescent="0.3">
      <c r="A1185" t="s">
        <v>4729</v>
      </c>
      <c r="B1185" s="1">
        <v>42162</v>
      </c>
      <c r="C1185" s="1">
        <v>42164</v>
      </c>
      <c r="D1185" t="s">
        <v>21</v>
      </c>
      <c r="E1185" t="s">
        <v>4730</v>
      </c>
      <c r="F1185" t="s">
        <v>4731</v>
      </c>
      <c r="G1185" t="s">
        <v>37</v>
      </c>
      <c r="H1185" t="s">
        <v>25</v>
      </c>
      <c r="I1185" t="s">
        <v>38</v>
      </c>
      <c r="J1185" t="s">
        <v>39</v>
      </c>
      <c r="K1185" t="s">
        <v>40</v>
      </c>
      <c r="L1185" t="s">
        <v>41</v>
      </c>
      <c r="M1185" t="s">
        <v>4127</v>
      </c>
      <c r="N1185" t="s">
        <v>43</v>
      </c>
      <c r="O1185" t="s">
        <v>79</v>
      </c>
      <c r="P1185" t="s">
        <v>4128</v>
      </c>
      <c r="Q1185" s="2">
        <v>7.52</v>
      </c>
      <c r="R1185">
        <v>5</v>
      </c>
      <c r="S1185">
        <v>0</v>
      </c>
      <c r="T1185">
        <v>2.6320000000000001</v>
      </c>
    </row>
    <row r="1186" spans="1:20" x14ac:dyDescent="0.3">
      <c r="A1186" t="s">
        <v>4732</v>
      </c>
      <c r="B1186" s="1">
        <v>41955</v>
      </c>
      <c r="C1186" s="1">
        <v>41959</v>
      </c>
      <c r="D1186" t="s">
        <v>47</v>
      </c>
      <c r="E1186" t="s">
        <v>2399</v>
      </c>
      <c r="F1186" t="s">
        <v>2400</v>
      </c>
      <c r="G1186" t="s">
        <v>24</v>
      </c>
      <c r="H1186" t="s">
        <v>25</v>
      </c>
      <c r="I1186" t="s">
        <v>465</v>
      </c>
      <c r="J1186" t="s">
        <v>261</v>
      </c>
      <c r="K1186" t="s">
        <v>466</v>
      </c>
      <c r="L1186" t="s">
        <v>41</v>
      </c>
      <c r="M1186" t="s">
        <v>1157</v>
      </c>
      <c r="N1186" t="s">
        <v>43</v>
      </c>
      <c r="O1186" t="s">
        <v>70</v>
      </c>
      <c r="P1186" t="s">
        <v>1158</v>
      </c>
      <c r="Q1186" s="2">
        <v>11.96</v>
      </c>
      <c r="R1186">
        <v>2</v>
      </c>
      <c r="S1186">
        <v>0</v>
      </c>
      <c r="T1186">
        <v>5.8604000000000003</v>
      </c>
    </row>
    <row r="1187" spans="1:20" x14ac:dyDescent="0.3">
      <c r="A1187" t="s">
        <v>4733</v>
      </c>
      <c r="B1187" s="1">
        <v>42733</v>
      </c>
      <c r="C1187" s="1">
        <v>42737</v>
      </c>
      <c r="D1187" t="s">
        <v>47</v>
      </c>
      <c r="E1187" t="s">
        <v>1263</v>
      </c>
      <c r="F1187" t="s">
        <v>1264</v>
      </c>
      <c r="G1187" t="s">
        <v>24</v>
      </c>
      <c r="H1187" t="s">
        <v>25</v>
      </c>
      <c r="I1187" t="s">
        <v>426</v>
      </c>
      <c r="J1187" t="s">
        <v>224</v>
      </c>
      <c r="K1187" t="s">
        <v>1265</v>
      </c>
      <c r="L1187" t="s">
        <v>88</v>
      </c>
      <c r="M1187" t="s">
        <v>4677</v>
      </c>
      <c r="N1187" t="s">
        <v>31</v>
      </c>
      <c r="O1187" t="s">
        <v>133</v>
      </c>
      <c r="P1187" t="s">
        <v>4678</v>
      </c>
      <c r="Q1187" s="2">
        <v>754.45</v>
      </c>
      <c r="R1187">
        <v>5</v>
      </c>
      <c r="S1187">
        <v>0</v>
      </c>
      <c r="T1187">
        <v>60.356000000000002</v>
      </c>
    </row>
    <row r="1188" spans="1:20" x14ac:dyDescent="0.3">
      <c r="A1188" t="s">
        <v>4734</v>
      </c>
      <c r="B1188" s="1">
        <v>42191</v>
      </c>
      <c r="C1188" s="1">
        <v>42196</v>
      </c>
      <c r="D1188" t="s">
        <v>47</v>
      </c>
      <c r="E1188" t="s">
        <v>3141</v>
      </c>
      <c r="F1188" t="s">
        <v>3142</v>
      </c>
      <c r="G1188" t="s">
        <v>84</v>
      </c>
      <c r="H1188" t="s">
        <v>25</v>
      </c>
      <c r="I1188" t="s">
        <v>3143</v>
      </c>
      <c r="J1188" t="s">
        <v>1027</v>
      </c>
      <c r="K1188" t="s">
        <v>3144</v>
      </c>
      <c r="L1188" t="s">
        <v>29</v>
      </c>
      <c r="M1188" t="s">
        <v>1308</v>
      </c>
      <c r="N1188" t="s">
        <v>31</v>
      </c>
      <c r="O1188" t="s">
        <v>32</v>
      </c>
      <c r="P1188" t="s">
        <v>1309</v>
      </c>
      <c r="Q1188" s="2">
        <v>301.95999999999998</v>
      </c>
      <c r="R1188">
        <v>2</v>
      </c>
      <c r="S1188">
        <v>0</v>
      </c>
      <c r="T1188">
        <v>60.392000000000003</v>
      </c>
    </row>
    <row r="1189" spans="1:20" x14ac:dyDescent="0.3">
      <c r="A1189" t="s">
        <v>4735</v>
      </c>
      <c r="B1189" s="1">
        <v>43020</v>
      </c>
      <c r="C1189" s="1">
        <v>43026</v>
      </c>
      <c r="D1189" t="s">
        <v>47</v>
      </c>
      <c r="E1189" t="s">
        <v>4736</v>
      </c>
      <c r="F1189" t="s">
        <v>4737</v>
      </c>
      <c r="G1189" t="s">
        <v>37</v>
      </c>
      <c r="H1189" t="s">
        <v>25</v>
      </c>
      <c r="I1189" t="s">
        <v>4738</v>
      </c>
      <c r="J1189" t="s">
        <v>569</v>
      </c>
      <c r="K1189" t="s">
        <v>4739</v>
      </c>
      <c r="L1189" t="s">
        <v>41</v>
      </c>
      <c r="M1189" t="s">
        <v>4740</v>
      </c>
      <c r="N1189" t="s">
        <v>165</v>
      </c>
      <c r="O1189" t="s">
        <v>202</v>
      </c>
      <c r="P1189" t="s">
        <v>4741</v>
      </c>
      <c r="Q1189" s="2">
        <v>595</v>
      </c>
      <c r="R1189">
        <v>5</v>
      </c>
      <c r="S1189">
        <v>0</v>
      </c>
      <c r="T1189">
        <v>95.2</v>
      </c>
    </row>
    <row r="1190" spans="1:20" x14ac:dyDescent="0.3">
      <c r="A1190" t="s">
        <v>4742</v>
      </c>
      <c r="B1190" s="1">
        <v>42511</v>
      </c>
      <c r="C1190" s="1">
        <v>42518</v>
      </c>
      <c r="D1190" t="s">
        <v>47</v>
      </c>
      <c r="E1190" t="s">
        <v>176</v>
      </c>
      <c r="F1190" t="s">
        <v>177</v>
      </c>
      <c r="G1190" t="s">
        <v>37</v>
      </c>
      <c r="H1190" t="s">
        <v>25</v>
      </c>
      <c r="I1190" t="s">
        <v>178</v>
      </c>
      <c r="J1190" t="s">
        <v>179</v>
      </c>
      <c r="K1190" t="s">
        <v>180</v>
      </c>
      <c r="L1190" t="s">
        <v>88</v>
      </c>
      <c r="M1190" t="s">
        <v>4743</v>
      </c>
      <c r="N1190" t="s">
        <v>165</v>
      </c>
      <c r="O1190" t="s">
        <v>815</v>
      </c>
      <c r="P1190" t="s">
        <v>4744</v>
      </c>
      <c r="Q1190" s="2">
        <v>2396.4</v>
      </c>
      <c r="R1190">
        <v>10</v>
      </c>
      <c r="S1190">
        <v>0</v>
      </c>
      <c r="T1190">
        <v>179.73</v>
      </c>
    </row>
    <row r="1191" spans="1:20" x14ac:dyDescent="0.3">
      <c r="A1191" t="s">
        <v>4745</v>
      </c>
      <c r="B1191" s="1">
        <v>43048</v>
      </c>
      <c r="C1191" s="1">
        <v>43053</v>
      </c>
      <c r="D1191" t="s">
        <v>47</v>
      </c>
      <c r="E1191" t="s">
        <v>4202</v>
      </c>
      <c r="F1191" t="s">
        <v>4203</v>
      </c>
      <c r="G1191" t="s">
        <v>37</v>
      </c>
      <c r="H1191" t="s">
        <v>25</v>
      </c>
      <c r="I1191" t="s">
        <v>4204</v>
      </c>
      <c r="J1191" t="s">
        <v>666</v>
      </c>
      <c r="K1191" t="s">
        <v>4205</v>
      </c>
      <c r="L1191" t="s">
        <v>131</v>
      </c>
      <c r="M1191" t="s">
        <v>4746</v>
      </c>
      <c r="N1191" t="s">
        <v>43</v>
      </c>
      <c r="O1191" t="s">
        <v>99</v>
      </c>
      <c r="P1191" t="s">
        <v>4747</v>
      </c>
      <c r="Q1191" s="2">
        <v>63.56</v>
      </c>
      <c r="R1191">
        <v>2</v>
      </c>
      <c r="S1191">
        <v>0</v>
      </c>
      <c r="T1191">
        <v>3.1779999999999999</v>
      </c>
    </row>
    <row r="1192" spans="1:20" x14ac:dyDescent="0.3">
      <c r="A1192" t="s">
        <v>4748</v>
      </c>
      <c r="B1192" s="1">
        <v>42478</v>
      </c>
      <c r="C1192" s="1">
        <v>42483</v>
      </c>
      <c r="D1192" t="s">
        <v>47</v>
      </c>
      <c r="E1192" t="s">
        <v>4749</v>
      </c>
      <c r="F1192" t="s">
        <v>4750</v>
      </c>
      <c r="G1192" t="s">
        <v>84</v>
      </c>
      <c r="H1192" t="s">
        <v>25</v>
      </c>
      <c r="I1192" t="s">
        <v>4751</v>
      </c>
      <c r="J1192" t="s">
        <v>179</v>
      </c>
      <c r="K1192" t="s">
        <v>4752</v>
      </c>
      <c r="L1192" t="s">
        <v>88</v>
      </c>
      <c r="M1192" t="s">
        <v>323</v>
      </c>
      <c r="N1192" t="s">
        <v>43</v>
      </c>
      <c r="O1192" t="s">
        <v>99</v>
      </c>
      <c r="P1192" t="s">
        <v>324</v>
      </c>
      <c r="Q1192" s="2">
        <v>230.376</v>
      </c>
      <c r="R1192">
        <v>3</v>
      </c>
      <c r="S1192">
        <v>0</v>
      </c>
      <c r="T1192">
        <v>-48.954900000000002</v>
      </c>
    </row>
    <row r="1193" spans="1:20" x14ac:dyDescent="0.3">
      <c r="A1193" t="s">
        <v>4753</v>
      </c>
      <c r="B1193" s="1">
        <v>43094</v>
      </c>
      <c r="C1193" s="1">
        <v>43099</v>
      </c>
      <c r="D1193" t="s">
        <v>47</v>
      </c>
      <c r="E1193" t="s">
        <v>4602</v>
      </c>
      <c r="F1193" t="s">
        <v>4603</v>
      </c>
      <c r="G1193" t="s">
        <v>24</v>
      </c>
      <c r="H1193" t="s">
        <v>25</v>
      </c>
      <c r="I1193" t="s">
        <v>231</v>
      </c>
      <c r="J1193" t="s">
        <v>232</v>
      </c>
      <c r="K1193" t="s">
        <v>276</v>
      </c>
      <c r="L1193" t="s">
        <v>131</v>
      </c>
      <c r="M1193" t="s">
        <v>2332</v>
      </c>
      <c r="N1193" t="s">
        <v>165</v>
      </c>
      <c r="O1193" t="s">
        <v>202</v>
      </c>
      <c r="P1193" t="s">
        <v>2333</v>
      </c>
      <c r="Q1193" s="2">
        <v>158.928</v>
      </c>
      <c r="R1193">
        <v>7</v>
      </c>
      <c r="S1193">
        <v>0</v>
      </c>
      <c r="T1193">
        <v>41.718600000000002</v>
      </c>
    </row>
    <row r="1194" spans="1:20" x14ac:dyDescent="0.3">
      <c r="A1194" t="s">
        <v>4754</v>
      </c>
      <c r="B1194" s="1">
        <v>42532</v>
      </c>
      <c r="C1194" s="1">
        <v>42538</v>
      </c>
      <c r="D1194" t="s">
        <v>47</v>
      </c>
      <c r="E1194" t="s">
        <v>649</v>
      </c>
      <c r="F1194" t="s">
        <v>650</v>
      </c>
      <c r="G1194" t="s">
        <v>37</v>
      </c>
      <c r="H1194" t="s">
        <v>25</v>
      </c>
      <c r="I1194" t="s">
        <v>651</v>
      </c>
      <c r="J1194" t="s">
        <v>39</v>
      </c>
      <c r="K1194" t="s">
        <v>652</v>
      </c>
      <c r="L1194" t="s">
        <v>41</v>
      </c>
      <c r="M1194" t="s">
        <v>4755</v>
      </c>
      <c r="N1194" t="s">
        <v>43</v>
      </c>
      <c r="O1194" t="s">
        <v>79</v>
      </c>
      <c r="P1194" t="s">
        <v>4756</v>
      </c>
      <c r="Q1194" s="2">
        <v>1.3440000000000001</v>
      </c>
      <c r="R1194">
        <v>4</v>
      </c>
      <c r="S1194">
        <v>0</v>
      </c>
      <c r="T1194">
        <v>-2.1503999999999999</v>
      </c>
    </row>
    <row r="1195" spans="1:20" x14ac:dyDescent="0.3">
      <c r="A1195" t="s">
        <v>4757</v>
      </c>
      <c r="B1195" s="1">
        <v>42868</v>
      </c>
      <c r="C1195" s="1">
        <v>42875</v>
      </c>
      <c r="D1195" t="s">
        <v>47</v>
      </c>
      <c r="E1195" t="s">
        <v>1229</v>
      </c>
      <c r="F1195" t="s">
        <v>1230</v>
      </c>
      <c r="G1195" t="s">
        <v>84</v>
      </c>
      <c r="H1195" t="s">
        <v>25</v>
      </c>
      <c r="I1195" t="s">
        <v>1231</v>
      </c>
      <c r="J1195" t="s">
        <v>67</v>
      </c>
      <c r="K1195" t="s">
        <v>1232</v>
      </c>
      <c r="L1195" t="s">
        <v>29</v>
      </c>
      <c r="M1195" t="s">
        <v>42</v>
      </c>
      <c r="N1195" t="s">
        <v>43</v>
      </c>
      <c r="O1195" t="s">
        <v>44</v>
      </c>
      <c r="P1195" t="s">
        <v>45</v>
      </c>
      <c r="Q1195" s="2">
        <v>58.48</v>
      </c>
      <c r="R1195">
        <v>8</v>
      </c>
      <c r="S1195">
        <v>0</v>
      </c>
      <c r="T1195">
        <v>27.485600000000002</v>
      </c>
    </row>
    <row r="1196" spans="1:20" x14ac:dyDescent="0.3">
      <c r="A1196" t="s">
        <v>4758</v>
      </c>
      <c r="B1196" s="1">
        <v>43097</v>
      </c>
      <c r="C1196" s="1">
        <v>43102</v>
      </c>
      <c r="D1196" t="s">
        <v>47</v>
      </c>
      <c r="E1196" t="s">
        <v>3112</v>
      </c>
      <c r="F1196" t="s">
        <v>3113</v>
      </c>
      <c r="G1196" t="s">
        <v>37</v>
      </c>
      <c r="H1196" t="s">
        <v>25</v>
      </c>
      <c r="I1196" t="s">
        <v>128</v>
      </c>
      <c r="J1196" t="s">
        <v>129</v>
      </c>
      <c r="K1196" t="s">
        <v>673</v>
      </c>
      <c r="L1196" t="s">
        <v>131</v>
      </c>
      <c r="M1196" t="s">
        <v>1738</v>
      </c>
      <c r="N1196" t="s">
        <v>31</v>
      </c>
      <c r="O1196" t="s">
        <v>61</v>
      </c>
      <c r="P1196" t="s">
        <v>1739</v>
      </c>
      <c r="Q1196" s="2">
        <v>7.4</v>
      </c>
      <c r="R1196">
        <v>2</v>
      </c>
      <c r="S1196">
        <v>0</v>
      </c>
      <c r="T1196">
        <v>3.0339999999999998</v>
      </c>
    </row>
    <row r="1197" spans="1:20" x14ac:dyDescent="0.3">
      <c r="A1197" t="s">
        <v>4759</v>
      </c>
      <c r="B1197" s="1">
        <v>41723</v>
      </c>
      <c r="C1197" s="1">
        <v>41730</v>
      </c>
      <c r="D1197" t="s">
        <v>47</v>
      </c>
      <c r="E1197" t="s">
        <v>4760</v>
      </c>
      <c r="F1197" t="s">
        <v>4761</v>
      </c>
      <c r="G1197" t="s">
        <v>24</v>
      </c>
      <c r="H1197" t="s">
        <v>25</v>
      </c>
      <c r="I1197" t="s">
        <v>231</v>
      </c>
      <c r="J1197" t="s">
        <v>232</v>
      </c>
      <c r="K1197" t="s">
        <v>276</v>
      </c>
      <c r="L1197" t="s">
        <v>131</v>
      </c>
      <c r="M1197" t="s">
        <v>4762</v>
      </c>
      <c r="N1197" t="s">
        <v>31</v>
      </c>
      <c r="O1197" t="s">
        <v>133</v>
      </c>
      <c r="P1197" t="s">
        <v>4763</v>
      </c>
      <c r="Q1197" s="2">
        <v>366.786</v>
      </c>
      <c r="R1197">
        <v>7</v>
      </c>
      <c r="S1197">
        <v>0</v>
      </c>
      <c r="T1197">
        <v>65.206400000000002</v>
      </c>
    </row>
    <row r="1198" spans="1:20" x14ac:dyDescent="0.3">
      <c r="A1198" t="s">
        <v>4764</v>
      </c>
      <c r="B1198" s="1">
        <v>42883</v>
      </c>
      <c r="C1198" s="1">
        <v>42887</v>
      </c>
      <c r="D1198" t="s">
        <v>47</v>
      </c>
      <c r="E1198" t="s">
        <v>730</v>
      </c>
      <c r="F1198" t="s">
        <v>731</v>
      </c>
      <c r="G1198" t="s">
        <v>24</v>
      </c>
      <c r="H1198" t="s">
        <v>25</v>
      </c>
      <c r="I1198" t="s">
        <v>38</v>
      </c>
      <c r="J1198" t="s">
        <v>39</v>
      </c>
      <c r="K1198" t="s">
        <v>59</v>
      </c>
      <c r="L1198" t="s">
        <v>41</v>
      </c>
      <c r="M1198" t="s">
        <v>4336</v>
      </c>
      <c r="N1198" t="s">
        <v>165</v>
      </c>
      <c r="O1198" t="s">
        <v>166</v>
      </c>
      <c r="P1198" t="s">
        <v>4337</v>
      </c>
      <c r="Q1198" s="2">
        <v>54.368000000000002</v>
      </c>
      <c r="R1198">
        <v>4</v>
      </c>
      <c r="S1198">
        <v>0</v>
      </c>
      <c r="T1198">
        <v>4.0776000000000003</v>
      </c>
    </row>
    <row r="1199" spans="1:20" x14ac:dyDescent="0.3">
      <c r="A1199" t="s">
        <v>4765</v>
      </c>
      <c r="B1199" s="1">
        <v>42322</v>
      </c>
      <c r="C1199" s="1">
        <v>42325</v>
      </c>
      <c r="D1199" t="s">
        <v>159</v>
      </c>
      <c r="E1199" t="s">
        <v>4564</v>
      </c>
      <c r="F1199" t="s">
        <v>4565</v>
      </c>
      <c r="G1199" t="s">
        <v>37</v>
      </c>
      <c r="H1199" t="s">
        <v>25</v>
      </c>
      <c r="I1199" t="s">
        <v>973</v>
      </c>
      <c r="J1199" t="s">
        <v>286</v>
      </c>
      <c r="K1199" t="s">
        <v>974</v>
      </c>
      <c r="L1199" t="s">
        <v>29</v>
      </c>
      <c r="M1199" t="s">
        <v>4766</v>
      </c>
      <c r="N1199" t="s">
        <v>43</v>
      </c>
      <c r="O1199" t="s">
        <v>173</v>
      </c>
      <c r="P1199" t="s">
        <v>4767</v>
      </c>
      <c r="Q1199" s="2">
        <v>33.96</v>
      </c>
      <c r="R1199">
        <v>2</v>
      </c>
      <c r="S1199">
        <v>0</v>
      </c>
      <c r="T1199">
        <v>16.98</v>
      </c>
    </row>
    <row r="1200" spans="1:20" x14ac:dyDescent="0.3">
      <c r="A1200" t="s">
        <v>4768</v>
      </c>
      <c r="B1200" s="1">
        <v>42919</v>
      </c>
      <c r="C1200" s="1">
        <v>42926</v>
      </c>
      <c r="D1200" t="s">
        <v>47</v>
      </c>
      <c r="E1200" t="s">
        <v>1657</v>
      </c>
      <c r="F1200" t="s">
        <v>1658</v>
      </c>
      <c r="G1200" t="s">
        <v>24</v>
      </c>
      <c r="H1200" t="s">
        <v>25</v>
      </c>
      <c r="I1200" t="s">
        <v>253</v>
      </c>
      <c r="J1200" t="s">
        <v>179</v>
      </c>
      <c r="K1200" t="s">
        <v>254</v>
      </c>
      <c r="L1200" t="s">
        <v>88</v>
      </c>
      <c r="M1200" t="s">
        <v>4587</v>
      </c>
      <c r="N1200" t="s">
        <v>31</v>
      </c>
      <c r="O1200" t="s">
        <v>61</v>
      </c>
      <c r="P1200" t="s">
        <v>4588</v>
      </c>
      <c r="Q1200" s="2">
        <v>545.85</v>
      </c>
      <c r="R1200">
        <v>9</v>
      </c>
      <c r="S1200">
        <v>0</v>
      </c>
      <c r="T1200">
        <v>114.6285</v>
      </c>
    </row>
    <row r="1201" spans="1:20" x14ac:dyDescent="0.3">
      <c r="A1201" t="s">
        <v>4769</v>
      </c>
      <c r="B1201" s="1">
        <v>41961</v>
      </c>
      <c r="C1201" s="1">
        <v>41963</v>
      </c>
      <c r="D1201" t="s">
        <v>21</v>
      </c>
      <c r="E1201" t="s">
        <v>4770</v>
      </c>
      <c r="F1201" t="s">
        <v>4771</v>
      </c>
      <c r="G1201" t="s">
        <v>24</v>
      </c>
      <c r="H1201" t="s">
        <v>25</v>
      </c>
      <c r="I1201" t="s">
        <v>2152</v>
      </c>
      <c r="J1201" t="s">
        <v>391</v>
      </c>
      <c r="K1201" t="s">
        <v>2448</v>
      </c>
      <c r="L1201" t="s">
        <v>41</v>
      </c>
      <c r="M1201" t="s">
        <v>4772</v>
      </c>
      <c r="N1201" t="s">
        <v>31</v>
      </c>
      <c r="O1201" t="s">
        <v>54</v>
      </c>
      <c r="P1201" t="s">
        <v>4773</v>
      </c>
      <c r="Q1201" s="2">
        <v>145.97999999999999</v>
      </c>
      <c r="R1201">
        <v>2</v>
      </c>
      <c r="S1201">
        <v>0</v>
      </c>
      <c r="T1201">
        <v>-99.266400000000004</v>
      </c>
    </row>
    <row r="1202" spans="1:20" x14ac:dyDescent="0.3">
      <c r="A1202" t="s">
        <v>4774</v>
      </c>
      <c r="B1202" s="1">
        <v>42933</v>
      </c>
      <c r="C1202" s="1">
        <v>42938</v>
      </c>
      <c r="D1202" t="s">
        <v>47</v>
      </c>
      <c r="E1202" t="s">
        <v>3670</v>
      </c>
      <c r="F1202" t="s">
        <v>3671</v>
      </c>
      <c r="G1202" t="s">
        <v>24</v>
      </c>
      <c r="H1202" t="s">
        <v>25</v>
      </c>
      <c r="I1202" t="s">
        <v>3672</v>
      </c>
      <c r="J1202" t="s">
        <v>269</v>
      </c>
      <c r="K1202" t="s">
        <v>3673</v>
      </c>
      <c r="L1202" t="s">
        <v>29</v>
      </c>
      <c r="M1202" t="s">
        <v>3687</v>
      </c>
      <c r="N1202" t="s">
        <v>31</v>
      </c>
      <c r="O1202" t="s">
        <v>61</v>
      </c>
      <c r="P1202" t="s">
        <v>3688</v>
      </c>
      <c r="Q1202" s="2">
        <v>7.9039999999999999</v>
      </c>
      <c r="R1202">
        <v>2</v>
      </c>
      <c r="S1202">
        <v>0</v>
      </c>
      <c r="T1202">
        <v>2.1736</v>
      </c>
    </row>
    <row r="1203" spans="1:20" x14ac:dyDescent="0.3">
      <c r="A1203" t="s">
        <v>4775</v>
      </c>
      <c r="B1203" s="1">
        <v>42512</v>
      </c>
      <c r="C1203" s="1">
        <v>42517</v>
      </c>
      <c r="D1203" t="s">
        <v>47</v>
      </c>
      <c r="E1203" t="s">
        <v>4339</v>
      </c>
      <c r="F1203" t="s">
        <v>4340</v>
      </c>
      <c r="G1203" t="s">
        <v>24</v>
      </c>
      <c r="H1203" t="s">
        <v>25</v>
      </c>
      <c r="I1203" t="s">
        <v>4341</v>
      </c>
      <c r="J1203" t="s">
        <v>86</v>
      </c>
      <c r="K1203" t="s">
        <v>4342</v>
      </c>
      <c r="L1203" t="s">
        <v>88</v>
      </c>
      <c r="M1203" t="s">
        <v>985</v>
      </c>
      <c r="N1203" t="s">
        <v>165</v>
      </c>
      <c r="O1203" t="s">
        <v>166</v>
      </c>
      <c r="P1203" t="s">
        <v>986</v>
      </c>
      <c r="Q1203" s="2">
        <v>345</v>
      </c>
      <c r="R1203">
        <v>5</v>
      </c>
      <c r="S1203">
        <v>0</v>
      </c>
      <c r="T1203">
        <v>86.25</v>
      </c>
    </row>
    <row r="1204" spans="1:20" x14ac:dyDescent="0.3">
      <c r="A1204" t="s">
        <v>4776</v>
      </c>
      <c r="B1204" s="1">
        <v>42272</v>
      </c>
      <c r="C1204" s="1">
        <v>42278</v>
      </c>
      <c r="D1204" t="s">
        <v>47</v>
      </c>
      <c r="E1204" t="s">
        <v>4167</v>
      </c>
      <c r="F1204" t="s">
        <v>4168</v>
      </c>
      <c r="G1204" t="s">
        <v>24</v>
      </c>
      <c r="H1204" t="s">
        <v>25</v>
      </c>
      <c r="I1204" t="s">
        <v>1271</v>
      </c>
      <c r="J1204" t="s">
        <v>302</v>
      </c>
      <c r="K1204" t="s">
        <v>4169</v>
      </c>
      <c r="L1204" t="s">
        <v>29</v>
      </c>
      <c r="M1204" t="s">
        <v>4777</v>
      </c>
      <c r="N1204" t="s">
        <v>43</v>
      </c>
      <c r="O1204" t="s">
        <v>173</v>
      </c>
      <c r="P1204" t="s">
        <v>4778</v>
      </c>
      <c r="Q1204" s="2">
        <v>17.48</v>
      </c>
      <c r="R1204">
        <v>2</v>
      </c>
      <c r="S1204">
        <v>0</v>
      </c>
      <c r="T1204">
        <v>8.2156000000000002</v>
      </c>
    </row>
    <row r="1205" spans="1:20" x14ac:dyDescent="0.3">
      <c r="A1205" t="s">
        <v>4779</v>
      </c>
      <c r="B1205" s="1">
        <v>42674</v>
      </c>
      <c r="C1205" s="1">
        <v>42680</v>
      </c>
      <c r="D1205" t="s">
        <v>47</v>
      </c>
      <c r="E1205" t="s">
        <v>1510</v>
      </c>
      <c r="F1205" t="s">
        <v>1511</v>
      </c>
      <c r="G1205" t="s">
        <v>24</v>
      </c>
      <c r="H1205" t="s">
        <v>25</v>
      </c>
      <c r="I1205" t="s">
        <v>112</v>
      </c>
      <c r="J1205" t="s">
        <v>39</v>
      </c>
      <c r="K1205" t="s">
        <v>849</v>
      </c>
      <c r="L1205" t="s">
        <v>41</v>
      </c>
      <c r="M1205" t="s">
        <v>3925</v>
      </c>
      <c r="N1205" t="s">
        <v>31</v>
      </c>
      <c r="O1205" t="s">
        <v>133</v>
      </c>
      <c r="P1205" t="s">
        <v>3926</v>
      </c>
      <c r="Q1205" s="2">
        <v>492.83499999999998</v>
      </c>
      <c r="R1205">
        <v>5</v>
      </c>
      <c r="S1205">
        <v>0</v>
      </c>
      <c r="T1205">
        <v>-14.081</v>
      </c>
    </row>
    <row r="1206" spans="1:20" x14ac:dyDescent="0.3">
      <c r="A1206" t="s">
        <v>4780</v>
      </c>
      <c r="B1206" s="1">
        <v>42261</v>
      </c>
      <c r="C1206" s="1">
        <v>42264</v>
      </c>
      <c r="D1206" t="s">
        <v>21</v>
      </c>
      <c r="E1206" t="s">
        <v>1398</v>
      </c>
      <c r="F1206" t="s">
        <v>1399</v>
      </c>
      <c r="G1206" t="s">
        <v>24</v>
      </c>
      <c r="H1206" t="s">
        <v>25</v>
      </c>
      <c r="I1206" t="s">
        <v>1400</v>
      </c>
      <c r="J1206" t="s">
        <v>1027</v>
      </c>
      <c r="K1206" t="s">
        <v>1401</v>
      </c>
      <c r="L1206" t="s">
        <v>29</v>
      </c>
      <c r="M1206" t="s">
        <v>1366</v>
      </c>
      <c r="N1206" t="s">
        <v>43</v>
      </c>
      <c r="O1206" t="s">
        <v>99</v>
      </c>
      <c r="P1206" t="s">
        <v>1367</v>
      </c>
      <c r="Q1206" s="2">
        <v>269.49</v>
      </c>
      <c r="R1206">
        <v>3</v>
      </c>
      <c r="S1206">
        <v>0</v>
      </c>
      <c r="T1206">
        <v>5.3898000000000001</v>
      </c>
    </row>
    <row r="1207" spans="1:20" x14ac:dyDescent="0.3">
      <c r="A1207" t="s">
        <v>4781</v>
      </c>
      <c r="B1207" s="1">
        <v>42679</v>
      </c>
      <c r="C1207" s="1">
        <v>42684</v>
      </c>
      <c r="D1207" t="s">
        <v>47</v>
      </c>
      <c r="E1207" t="s">
        <v>320</v>
      </c>
      <c r="F1207" t="s">
        <v>321</v>
      </c>
      <c r="G1207" t="s">
        <v>84</v>
      </c>
      <c r="H1207" t="s">
        <v>25</v>
      </c>
      <c r="I1207" t="s">
        <v>253</v>
      </c>
      <c r="J1207" t="s">
        <v>179</v>
      </c>
      <c r="K1207" t="s">
        <v>322</v>
      </c>
      <c r="L1207" t="s">
        <v>88</v>
      </c>
      <c r="M1207" t="s">
        <v>4782</v>
      </c>
      <c r="N1207" t="s">
        <v>43</v>
      </c>
      <c r="O1207" t="s">
        <v>79</v>
      </c>
      <c r="P1207" t="s">
        <v>4783</v>
      </c>
      <c r="Q1207" s="2">
        <v>29.12</v>
      </c>
      <c r="R1207">
        <v>5</v>
      </c>
      <c r="S1207">
        <v>0</v>
      </c>
      <c r="T1207">
        <v>9.8279999999999994</v>
      </c>
    </row>
    <row r="1208" spans="1:20" x14ac:dyDescent="0.3">
      <c r="A1208" t="s">
        <v>4784</v>
      </c>
      <c r="B1208" s="1">
        <v>42811</v>
      </c>
      <c r="C1208" s="1">
        <v>42816</v>
      </c>
      <c r="D1208" t="s">
        <v>21</v>
      </c>
      <c r="E1208" t="s">
        <v>4479</v>
      </c>
      <c r="F1208" t="s">
        <v>4480</v>
      </c>
      <c r="G1208" t="s">
        <v>24</v>
      </c>
      <c r="H1208" t="s">
        <v>25</v>
      </c>
      <c r="I1208" t="s">
        <v>2722</v>
      </c>
      <c r="J1208" t="s">
        <v>224</v>
      </c>
      <c r="K1208" t="s">
        <v>2723</v>
      </c>
      <c r="L1208" t="s">
        <v>88</v>
      </c>
      <c r="M1208" t="s">
        <v>4785</v>
      </c>
      <c r="N1208" t="s">
        <v>43</v>
      </c>
      <c r="O1208" t="s">
        <v>44</v>
      </c>
      <c r="P1208" t="s">
        <v>4786</v>
      </c>
      <c r="Q1208" s="2">
        <v>18.75</v>
      </c>
      <c r="R1208">
        <v>5</v>
      </c>
      <c r="S1208">
        <v>0</v>
      </c>
      <c r="T1208">
        <v>9</v>
      </c>
    </row>
    <row r="1209" spans="1:20" x14ac:dyDescent="0.3">
      <c r="A1209" t="s">
        <v>4787</v>
      </c>
      <c r="B1209" s="1">
        <v>42962</v>
      </c>
      <c r="C1209" s="1">
        <v>42968</v>
      </c>
      <c r="D1209" t="s">
        <v>47</v>
      </c>
      <c r="E1209" t="s">
        <v>3590</v>
      </c>
      <c r="F1209" t="s">
        <v>3591</v>
      </c>
      <c r="G1209" t="s">
        <v>24</v>
      </c>
      <c r="H1209" t="s">
        <v>25</v>
      </c>
      <c r="I1209" t="s">
        <v>38</v>
      </c>
      <c r="J1209" t="s">
        <v>39</v>
      </c>
      <c r="K1209" t="s">
        <v>143</v>
      </c>
      <c r="L1209" t="s">
        <v>41</v>
      </c>
      <c r="M1209" t="s">
        <v>4788</v>
      </c>
      <c r="N1209" t="s">
        <v>43</v>
      </c>
      <c r="O1209" t="s">
        <v>90</v>
      </c>
      <c r="P1209" t="s">
        <v>4789</v>
      </c>
      <c r="Q1209" s="2">
        <v>97.84</v>
      </c>
      <c r="R1209">
        <v>2</v>
      </c>
      <c r="S1209">
        <v>0</v>
      </c>
      <c r="T1209">
        <v>25.438400000000001</v>
      </c>
    </row>
    <row r="1210" spans="1:20" x14ac:dyDescent="0.3">
      <c r="A1210" t="s">
        <v>4790</v>
      </c>
      <c r="B1210" s="1">
        <v>42196</v>
      </c>
      <c r="C1210" s="1">
        <v>42198</v>
      </c>
      <c r="D1210" t="s">
        <v>21</v>
      </c>
      <c r="E1210" t="s">
        <v>4791</v>
      </c>
      <c r="F1210" t="s">
        <v>4792</v>
      </c>
      <c r="G1210" t="s">
        <v>24</v>
      </c>
      <c r="H1210" t="s">
        <v>25</v>
      </c>
      <c r="I1210" t="s">
        <v>75</v>
      </c>
      <c r="J1210" t="s">
        <v>76</v>
      </c>
      <c r="K1210" t="s">
        <v>544</v>
      </c>
      <c r="L1210" t="s">
        <v>41</v>
      </c>
      <c r="M1210" t="s">
        <v>4793</v>
      </c>
      <c r="N1210" t="s">
        <v>43</v>
      </c>
      <c r="O1210" t="s">
        <v>70</v>
      </c>
      <c r="P1210" t="s">
        <v>4794</v>
      </c>
      <c r="Q1210" s="2">
        <v>29.97</v>
      </c>
      <c r="R1210">
        <v>3</v>
      </c>
      <c r="S1210">
        <v>0</v>
      </c>
      <c r="T1210">
        <v>13.486499999999999</v>
      </c>
    </row>
    <row r="1211" spans="1:20" x14ac:dyDescent="0.3">
      <c r="A1211" t="s">
        <v>4795</v>
      </c>
      <c r="B1211" s="1">
        <v>43072</v>
      </c>
      <c r="C1211" s="1">
        <v>43078</v>
      </c>
      <c r="D1211" t="s">
        <v>47</v>
      </c>
      <c r="E1211" t="s">
        <v>2986</v>
      </c>
      <c r="F1211" t="s">
        <v>2987</v>
      </c>
      <c r="G1211" t="s">
        <v>24</v>
      </c>
      <c r="H1211" t="s">
        <v>25</v>
      </c>
      <c r="I1211" t="s">
        <v>426</v>
      </c>
      <c r="J1211" t="s">
        <v>1027</v>
      </c>
      <c r="K1211" t="s">
        <v>1028</v>
      </c>
      <c r="L1211" t="s">
        <v>29</v>
      </c>
      <c r="M1211" t="s">
        <v>2612</v>
      </c>
      <c r="N1211" t="s">
        <v>43</v>
      </c>
      <c r="O1211" t="s">
        <v>79</v>
      </c>
      <c r="P1211" t="s">
        <v>2613</v>
      </c>
      <c r="Q1211" s="2">
        <v>83.92</v>
      </c>
      <c r="R1211">
        <v>5</v>
      </c>
      <c r="S1211">
        <v>0</v>
      </c>
      <c r="T1211">
        <v>29.372</v>
      </c>
    </row>
    <row r="1212" spans="1:20" x14ac:dyDescent="0.3">
      <c r="A1212" t="s">
        <v>4796</v>
      </c>
      <c r="B1212" s="1">
        <v>42859</v>
      </c>
      <c r="C1212" s="1">
        <v>42863</v>
      </c>
      <c r="D1212" t="s">
        <v>47</v>
      </c>
      <c r="E1212" t="s">
        <v>1239</v>
      </c>
      <c r="F1212" t="s">
        <v>1240</v>
      </c>
      <c r="G1212" t="s">
        <v>24</v>
      </c>
      <c r="H1212" t="s">
        <v>25</v>
      </c>
      <c r="I1212" t="s">
        <v>1241</v>
      </c>
      <c r="J1212" t="s">
        <v>51</v>
      </c>
      <c r="K1212" t="s">
        <v>1242</v>
      </c>
      <c r="L1212" t="s">
        <v>29</v>
      </c>
      <c r="M1212" t="s">
        <v>4797</v>
      </c>
      <c r="N1212" t="s">
        <v>43</v>
      </c>
      <c r="O1212" t="s">
        <v>70</v>
      </c>
      <c r="P1212" t="s">
        <v>4798</v>
      </c>
      <c r="Q1212" s="2">
        <v>9.11</v>
      </c>
      <c r="R1212">
        <v>1</v>
      </c>
      <c r="S1212">
        <v>0</v>
      </c>
      <c r="T1212">
        <v>4.0994999999999999</v>
      </c>
    </row>
    <row r="1213" spans="1:20" x14ac:dyDescent="0.3">
      <c r="A1213" t="s">
        <v>4799</v>
      </c>
      <c r="B1213" s="1">
        <v>42391</v>
      </c>
      <c r="C1213" s="1">
        <v>42397</v>
      </c>
      <c r="D1213" t="s">
        <v>47</v>
      </c>
      <c r="E1213" t="s">
        <v>4800</v>
      </c>
      <c r="F1213" t="s">
        <v>4801</v>
      </c>
      <c r="G1213" t="s">
        <v>24</v>
      </c>
      <c r="H1213" t="s">
        <v>25</v>
      </c>
      <c r="I1213" t="s">
        <v>1381</v>
      </c>
      <c r="J1213" t="s">
        <v>67</v>
      </c>
      <c r="K1213" t="s">
        <v>4802</v>
      </c>
      <c r="L1213" t="s">
        <v>29</v>
      </c>
      <c r="M1213" t="s">
        <v>4803</v>
      </c>
      <c r="N1213" t="s">
        <v>31</v>
      </c>
      <c r="O1213" t="s">
        <v>61</v>
      </c>
      <c r="P1213" t="s">
        <v>4804</v>
      </c>
      <c r="Q1213" s="2">
        <v>14.272</v>
      </c>
      <c r="R1213">
        <v>8</v>
      </c>
      <c r="S1213">
        <v>0</v>
      </c>
      <c r="T1213">
        <v>4.2816000000000001</v>
      </c>
    </row>
    <row r="1214" spans="1:20" x14ac:dyDescent="0.3">
      <c r="A1214" t="s">
        <v>4805</v>
      </c>
      <c r="B1214" s="1">
        <v>42677</v>
      </c>
      <c r="C1214" s="1">
        <v>42680</v>
      </c>
      <c r="D1214" t="s">
        <v>159</v>
      </c>
      <c r="E1214" t="s">
        <v>2903</v>
      </c>
      <c r="F1214" t="s">
        <v>2904</v>
      </c>
      <c r="G1214" t="s">
        <v>24</v>
      </c>
      <c r="H1214" t="s">
        <v>25</v>
      </c>
      <c r="I1214" t="s">
        <v>112</v>
      </c>
      <c r="J1214" t="s">
        <v>39</v>
      </c>
      <c r="K1214" t="s">
        <v>309</v>
      </c>
      <c r="L1214" t="s">
        <v>41</v>
      </c>
      <c r="M1214" t="s">
        <v>4806</v>
      </c>
      <c r="N1214" t="s">
        <v>31</v>
      </c>
      <c r="O1214" t="s">
        <v>133</v>
      </c>
      <c r="P1214" t="s">
        <v>4807</v>
      </c>
      <c r="Q1214" s="2">
        <v>217.584</v>
      </c>
      <c r="R1214">
        <v>2</v>
      </c>
      <c r="S1214">
        <v>0</v>
      </c>
      <c r="T1214">
        <v>-29.9178</v>
      </c>
    </row>
    <row r="1215" spans="1:20" x14ac:dyDescent="0.3">
      <c r="A1215" t="s">
        <v>4808</v>
      </c>
      <c r="B1215" s="1">
        <v>42982</v>
      </c>
      <c r="C1215" s="1">
        <v>42986</v>
      </c>
      <c r="D1215" t="s">
        <v>21</v>
      </c>
      <c r="E1215" t="s">
        <v>4809</v>
      </c>
      <c r="F1215" t="s">
        <v>4810</v>
      </c>
      <c r="G1215" t="s">
        <v>37</v>
      </c>
      <c r="H1215" t="s">
        <v>25</v>
      </c>
      <c r="I1215" t="s">
        <v>38</v>
      </c>
      <c r="J1215" t="s">
        <v>39</v>
      </c>
      <c r="K1215" t="s">
        <v>40</v>
      </c>
      <c r="L1215" t="s">
        <v>41</v>
      </c>
      <c r="M1215" t="s">
        <v>1892</v>
      </c>
      <c r="N1215" t="s">
        <v>31</v>
      </c>
      <c r="O1215" t="s">
        <v>54</v>
      </c>
      <c r="P1215" t="s">
        <v>1893</v>
      </c>
      <c r="Q1215" s="2">
        <v>1322.3520000000001</v>
      </c>
      <c r="R1215">
        <v>3</v>
      </c>
      <c r="S1215">
        <v>0</v>
      </c>
      <c r="T1215">
        <v>-99.176400000000001</v>
      </c>
    </row>
    <row r="1216" spans="1:20" x14ac:dyDescent="0.3">
      <c r="A1216" t="s">
        <v>4811</v>
      </c>
      <c r="B1216" s="1">
        <v>41895</v>
      </c>
      <c r="C1216" s="1">
        <v>41901</v>
      </c>
      <c r="D1216" t="s">
        <v>47</v>
      </c>
      <c r="E1216" t="s">
        <v>2910</v>
      </c>
      <c r="F1216" t="s">
        <v>2911</v>
      </c>
      <c r="G1216" t="s">
        <v>24</v>
      </c>
      <c r="H1216" t="s">
        <v>25</v>
      </c>
      <c r="I1216" t="s">
        <v>2912</v>
      </c>
      <c r="J1216" t="s">
        <v>302</v>
      </c>
      <c r="K1216" t="s">
        <v>2913</v>
      </c>
      <c r="L1216" t="s">
        <v>29</v>
      </c>
      <c r="M1216" t="s">
        <v>4812</v>
      </c>
      <c r="N1216" t="s">
        <v>43</v>
      </c>
      <c r="O1216" t="s">
        <v>115</v>
      </c>
      <c r="P1216" t="s">
        <v>4813</v>
      </c>
      <c r="Q1216" s="2">
        <v>5.46</v>
      </c>
      <c r="R1216">
        <v>3</v>
      </c>
      <c r="S1216">
        <v>0</v>
      </c>
      <c r="T1216">
        <v>1.4742</v>
      </c>
    </row>
    <row r="1217" spans="1:20" x14ac:dyDescent="0.3">
      <c r="A1217" t="s">
        <v>4814</v>
      </c>
      <c r="B1217" s="1">
        <v>42905</v>
      </c>
      <c r="C1217" s="1">
        <v>42911</v>
      </c>
      <c r="D1217" t="s">
        <v>47</v>
      </c>
      <c r="E1217" t="s">
        <v>2625</v>
      </c>
      <c r="F1217" t="s">
        <v>2626</v>
      </c>
      <c r="G1217" t="s">
        <v>24</v>
      </c>
      <c r="H1217" t="s">
        <v>25</v>
      </c>
      <c r="I1217" t="s">
        <v>231</v>
      </c>
      <c r="J1217" t="s">
        <v>232</v>
      </c>
      <c r="K1217" t="s">
        <v>412</v>
      </c>
      <c r="L1217" t="s">
        <v>131</v>
      </c>
      <c r="M1217" t="s">
        <v>4815</v>
      </c>
      <c r="N1217" t="s">
        <v>43</v>
      </c>
      <c r="O1217" t="s">
        <v>1145</v>
      </c>
      <c r="P1217" t="s">
        <v>4816</v>
      </c>
      <c r="Q1217" s="2">
        <v>11.183999999999999</v>
      </c>
      <c r="R1217">
        <v>1</v>
      </c>
      <c r="S1217">
        <v>0</v>
      </c>
      <c r="T1217">
        <v>0.83879999999999999</v>
      </c>
    </row>
    <row r="1218" spans="1:20" x14ac:dyDescent="0.3">
      <c r="A1218" t="s">
        <v>4817</v>
      </c>
      <c r="B1218" s="1">
        <v>43093</v>
      </c>
      <c r="C1218" s="1">
        <v>43100</v>
      </c>
      <c r="D1218" t="s">
        <v>47</v>
      </c>
      <c r="E1218" t="s">
        <v>823</v>
      </c>
      <c r="F1218" t="s">
        <v>824</v>
      </c>
      <c r="G1218" t="s">
        <v>24</v>
      </c>
      <c r="H1218" t="s">
        <v>25</v>
      </c>
      <c r="I1218" t="s">
        <v>825</v>
      </c>
      <c r="J1218" t="s">
        <v>39</v>
      </c>
      <c r="K1218" t="s">
        <v>826</v>
      </c>
      <c r="L1218" t="s">
        <v>41</v>
      </c>
      <c r="M1218" t="s">
        <v>4359</v>
      </c>
      <c r="N1218" t="s">
        <v>43</v>
      </c>
      <c r="O1218" t="s">
        <v>99</v>
      </c>
      <c r="P1218" t="s">
        <v>4360</v>
      </c>
      <c r="Q1218" s="2">
        <v>1003.62</v>
      </c>
      <c r="R1218">
        <v>6</v>
      </c>
      <c r="S1218">
        <v>0</v>
      </c>
      <c r="T1218">
        <v>0</v>
      </c>
    </row>
    <row r="1219" spans="1:20" x14ac:dyDescent="0.3">
      <c r="A1219" t="s">
        <v>4818</v>
      </c>
      <c r="B1219" s="1">
        <v>42975</v>
      </c>
      <c r="C1219" s="1">
        <v>42981</v>
      </c>
      <c r="D1219" t="s">
        <v>47</v>
      </c>
      <c r="E1219" t="s">
        <v>4627</v>
      </c>
      <c r="F1219" t="s">
        <v>4628</v>
      </c>
      <c r="G1219" t="s">
        <v>84</v>
      </c>
      <c r="H1219" t="s">
        <v>25</v>
      </c>
      <c r="I1219" t="s">
        <v>4629</v>
      </c>
      <c r="J1219" t="s">
        <v>391</v>
      </c>
      <c r="K1219" t="s">
        <v>4630</v>
      </c>
      <c r="L1219" t="s">
        <v>41</v>
      </c>
      <c r="M1219" t="s">
        <v>4819</v>
      </c>
      <c r="N1219" t="s">
        <v>165</v>
      </c>
      <c r="O1219" t="s">
        <v>166</v>
      </c>
      <c r="P1219" t="s">
        <v>4820</v>
      </c>
      <c r="Q1219" s="2">
        <v>35.167999999999999</v>
      </c>
      <c r="R1219">
        <v>4</v>
      </c>
      <c r="S1219">
        <v>0</v>
      </c>
      <c r="T1219">
        <v>11.429600000000001</v>
      </c>
    </row>
    <row r="1220" spans="1:20" x14ac:dyDescent="0.3">
      <c r="A1220" t="s">
        <v>4821</v>
      </c>
      <c r="B1220" s="1">
        <v>42006</v>
      </c>
      <c r="C1220" s="1">
        <v>42008</v>
      </c>
      <c r="D1220" t="s">
        <v>21</v>
      </c>
      <c r="E1220" t="s">
        <v>830</v>
      </c>
      <c r="F1220" t="s">
        <v>831</v>
      </c>
      <c r="G1220" t="s">
        <v>37</v>
      </c>
      <c r="H1220" t="s">
        <v>25</v>
      </c>
      <c r="I1220" t="s">
        <v>832</v>
      </c>
      <c r="J1220" t="s">
        <v>67</v>
      </c>
      <c r="K1220" t="s">
        <v>833</v>
      </c>
      <c r="L1220" t="s">
        <v>29</v>
      </c>
      <c r="M1220" t="s">
        <v>4822</v>
      </c>
      <c r="N1220" t="s">
        <v>43</v>
      </c>
      <c r="O1220" t="s">
        <v>99</v>
      </c>
      <c r="P1220" t="s">
        <v>4823</v>
      </c>
      <c r="Q1220" s="2">
        <v>85.52</v>
      </c>
      <c r="R1220">
        <v>2</v>
      </c>
      <c r="S1220">
        <v>0</v>
      </c>
      <c r="T1220">
        <v>22.235199999999999</v>
      </c>
    </row>
    <row r="1221" spans="1:20" x14ac:dyDescent="0.3">
      <c r="A1221" t="s">
        <v>4824</v>
      </c>
      <c r="B1221" s="1">
        <v>42286</v>
      </c>
      <c r="C1221" s="1">
        <v>42290</v>
      </c>
      <c r="D1221" t="s">
        <v>21</v>
      </c>
      <c r="E1221" t="s">
        <v>4825</v>
      </c>
      <c r="F1221" t="s">
        <v>4826</v>
      </c>
      <c r="G1221" t="s">
        <v>24</v>
      </c>
      <c r="H1221" t="s">
        <v>25</v>
      </c>
      <c r="I1221" t="s">
        <v>231</v>
      </c>
      <c r="J1221" t="s">
        <v>232</v>
      </c>
      <c r="K1221" t="s">
        <v>233</v>
      </c>
      <c r="L1221" t="s">
        <v>131</v>
      </c>
      <c r="M1221" t="s">
        <v>4827</v>
      </c>
      <c r="N1221" t="s">
        <v>165</v>
      </c>
      <c r="O1221" t="s">
        <v>166</v>
      </c>
      <c r="P1221" t="s">
        <v>4828</v>
      </c>
      <c r="Q1221" s="2">
        <v>631.96</v>
      </c>
      <c r="R1221">
        <v>4</v>
      </c>
      <c r="S1221">
        <v>0</v>
      </c>
      <c r="T1221">
        <v>303.3408</v>
      </c>
    </row>
    <row r="1222" spans="1:20" x14ac:dyDescent="0.3">
      <c r="A1222" t="s">
        <v>4829</v>
      </c>
      <c r="B1222" s="1">
        <v>41986</v>
      </c>
      <c r="C1222" s="1">
        <v>41988</v>
      </c>
      <c r="D1222" t="s">
        <v>21</v>
      </c>
      <c r="E1222" t="s">
        <v>366</v>
      </c>
      <c r="F1222" t="s">
        <v>367</v>
      </c>
      <c r="G1222" t="s">
        <v>24</v>
      </c>
      <c r="H1222" t="s">
        <v>25</v>
      </c>
      <c r="I1222" t="s">
        <v>112</v>
      </c>
      <c r="J1222" t="s">
        <v>39</v>
      </c>
      <c r="K1222" t="s">
        <v>309</v>
      </c>
      <c r="L1222" t="s">
        <v>41</v>
      </c>
      <c r="M1222" t="s">
        <v>3754</v>
      </c>
      <c r="N1222" t="s">
        <v>43</v>
      </c>
      <c r="O1222" t="s">
        <v>70</v>
      </c>
      <c r="P1222" t="s">
        <v>3755</v>
      </c>
      <c r="Q1222" s="2">
        <v>90.24</v>
      </c>
      <c r="R1222">
        <v>6</v>
      </c>
      <c r="S1222">
        <v>0</v>
      </c>
      <c r="T1222">
        <v>41.510399999999997</v>
      </c>
    </row>
    <row r="1223" spans="1:20" x14ac:dyDescent="0.3">
      <c r="A1223" t="s">
        <v>4830</v>
      </c>
      <c r="B1223" s="1">
        <v>41962</v>
      </c>
      <c r="C1223" s="1">
        <v>41966</v>
      </c>
      <c r="D1223" t="s">
        <v>47</v>
      </c>
      <c r="E1223" t="s">
        <v>4831</v>
      </c>
      <c r="F1223" t="s">
        <v>4832</v>
      </c>
      <c r="G1223" t="s">
        <v>24</v>
      </c>
      <c r="H1223" t="s">
        <v>25</v>
      </c>
      <c r="I1223" t="s">
        <v>4833</v>
      </c>
      <c r="J1223" t="s">
        <v>232</v>
      </c>
      <c r="K1223" t="s">
        <v>4834</v>
      </c>
      <c r="L1223" t="s">
        <v>131</v>
      </c>
      <c r="M1223" t="s">
        <v>3904</v>
      </c>
      <c r="N1223" t="s">
        <v>165</v>
      </c>
      <c r="O1223" t="s">
        <v>166</v>
      </c>
      <c r="P1223" t="s">
        <v>3905</v>
      </c>
      <c r="Q1223" s="2">
        <v>4548.8100000000004</v>
      </c>
      <c r="R1223">
        <v>7</v>
      </c>
      <c r="S1223">
        <v>0</v>
      </c>
      <c r="T1223">
        <v>1228.1786999999999</v>
      </c>
    </row>
    <row r="1224" spans="1:20" x14ac:dyDescent="0.3">
      <c r="A1224" t="s">
        <v>4835</v>
      </c>
      <c r="B1224" s="1">
        <v>42623</v>
      </c>
      <c r="C1224" s="1">
        <v>42627</v>
      </c>
      <c r="D1224" t="s">
        <v>21</v>
      </c>
      <c r="E1224" t="s">
        <v>2836</v>
      </c>
      <c r="F1224" t="s">
        <v>2837</v>
      </c>
      <c r="G1224" t="s">
        <v>24</v>
      </c>
      <c r="H1224" t="s">
        <v>25</v>
      </c>
      <c r="I1224" t="s">
        <v>2838</v>
      </c>
      <c r="J1224" t="s">
        <v>232</v>
      </c>
      <c r="K1224" t="s">
        <v>2839</v>
      </c>
      <c r="L1224" t="s">
        <v>131</v>
      </c>
      <c r="M1224" t="s">
        <v>2712</v>
      </c>
      <c r="N1224" t="s">
        <v>31</v>
      </c>
      <c r="O1224" t="s">
        <v>54</v>
      </c>
      <c r="P1224" t="s">
        <v>2713</v>
      </c>
      <c r="Q1224" s="2">
        <v>300.93</v>
      </c>
      <c r="R1224">
        <v>5</v>
      </c>
      <c r="S1224">
        <v>0</v>
      </c>
      <c r="T1224">
        <v>-34.392000000000003</v>
      </c>
    </row>
    <row r="1225" spans="1:20" x14ac:dyDescent="0.3">
      <c r="A1225" t="s">
        <v>4836</v>
      </c>
      <c r="B1225" s="1">
        <v>41806</v>
      </c>
      <c r="C1225" s="1">
        <v>41812</v>
      </c>
      <c r="D1225" t="s">
        <v>47</v>
      </c>
      <c r="E1225" t="s">
        <v>4837</v>
      </c>
      <c r="F1225" t="s">
        <v>4838</v>
      </c>
      <c r="G1225" t="s">
        <v>24</v>
      </c>
      <c r="H1225" t="s">
        <v>25</v>
      </c>
      <c r="I1225" t="s">
        <v>4839</v>
      </c>
      <c r="J1225" t="s">
        <v>224</v>
      </c>
      <c r="K1225" t="s">
        <v>4840</v>
      </c>
      <c r="L1225" t="s">
        <v>88</v>
      </c>
      <c r="M1225" t="s">
        <v>1287</v>
      </c>
      <c r="N1225" t="s">
        <v>31</v>
      </c>
      <c r="O1225" t="s">
        <v>133</v>
      </c>
      <c r="P1225" t="s">
        <v>1288</v>
      </c>
      <c r="Q1225" s="2">
        <v>647.84</v>
      </c>
      <c r="R1225">
        <v>8</v>
      </c>
      <c r="S1225">
        <v>0</v>
      </c>
      <c r="T1225">
        <v>32.392000000000003</v>
      </c>
    </row>
    <row r="1226" spans="1:20" x14ac:dyDescent="0.3">
      <c r="A1226" t="s">
        <v>4841</v>
      </c>
      <c r="B1226" s="1">
        <v>42273</v>
      </c>
      <c r="C1226" s="1">
        <v>42278</v>
      </c>
      <c r="D1226" t="s">
        <v>47</v>
      </c>
      <c r="E1226" t="s">
        <v>2424</v>
      </c>
      <c r="F1226" t="s">
        <v>2425</v>
      </c>
      <c r="G1226" t="s">
        <v>84</v>
      </c>
      <c r="H1226" t="s">
        <v>25</v>
      </c>
      <c r="I1226" t="s">
        <v>231</v>
      </c>
      <c r="J1226" t="s">
        <v>232</v>
      </c>
      <c r="K1226" t="s">
        <v>1653</v>
      </c>
      <c r="L1226" t="s">
        <v>131</v>
      </c>
      <c r="M1226" t="s">
        <v>4842</v>
      </c>
      <c r="N1226" t="s">
        <v>43</v>
      </c>
      <c r="O1226" t="s">
        <v>99</v>
      </c>
      <c r="P1226" t="s">
        <v>4843</v>
      </c>
      <c r="Q1226" s="2">
        <v>64.17</v>
      </c>
      <c r="R1226">
        <v>3</v>
      </c>
      <c r="S1226">
        <v>0</v>
      </c>
      <c r="T1226">
        <v>18.609300000000001</v>
      </c>
    </row>
    <row r="1227" spans="1:20" x14ac:dyDescent="0.3">
      <c r="A1227" t="s">
        <v>4844</v>
      </c>
      <c r="B1227" s="1">
        <v>42509</v>
      </c>
      <c r="C1227" s="1">
        <v>42514</v>
      </c>
      <c r="D1227" t="s">
        <v>47</v>
      </c>
      <c r="E1227" t="s">
        <v>2645</v>
      </c>
      <c r="F1227" t="s">
        <v>2646</v>
      </c>
      <c r="G1227" t="s">
        <v>37</v>
      </c>
      <c r="H1227" t="s">
        <v>25</v>
      </c>
      <c r="I1227" t="s">
        <v>742</v>
      </c>
      <c r="J1227" t="s">
        <v>208</v>
      </c>
      <c r="K1227" t="s">
        <v>743</v>
      </c>
      <c r="L1227" t="s">
        <v>88</v>
      </c>
      <c r="M1227" t="s">
        <v>4195</v>
      </c>
      <c r="N1227" t="s">
        <v>43</v>
      </c>
      <c r="O1227" t="s">
        <v>79</v>
      </c>
      <c r="P1227" t="s">
        <v>4196</v>
      </c>
      <c r="Q1227" s="2">
        <v>9.5839999999999996</v>
      </c>
      <c r="R1227">
        <v>1</v>
      </c>
      <c r="S1227">
        <v>0</v>
      </c>
      <c r="T1227">
        <v>3.3544</v>
      </c>
    </row>
    <row r="1228" spans="1:20" x14ac:dyDescent="0.3">
      <c r="A1228" t="s">
        <v>4845</v>
      </c>
      <c r="B1228" s="1">
        <v>42908</v>
      </c>
      <c r="C1228" s="1">
        <v>42909</v>
      </c>
      <c r="D1228" t="s">
        <v>159</v>
      </c>
      <c r="E1228" t="s">
        <v>2910</v>
      </c>
      <c r="F1228" t="s">
        <v>2911</v>
      </c>
      <c r="G1228" t="s">
        <v>24</v>
      </c>
      <c r="H1228" t="s">
        <v>25</v>
      </c>
      <c r="I1228" t="s">
        <v>2912</v>
      </c>
      <c r="J1228" t="s">
        <v>302</v>
      </c>
      <c r="K1228" t="s">
        <v>2913</v>
      </c>
      <c r="L1228" t="s">
        <v>29</v>
      </c>
      <c r="M1228" t="s">
        <v>4846</v>
      </c>
      <c r="N1228" t="s">
        <v>43</v>
      </c>
      <c r="O1228" t="s">
        <v>173</v>
      </c>
      <c r="P1228" t="s">
        <v>4847</v>
      </c>
      <c r="Q1228" s="2">
        <v>37.607999999999997</v>
      </c>
      <c r="R1228">
        <v>3</v>
      </c>
      <c r="S1228">
        <v>0</v>
      </c>
      <c r="T1228">
        <v>12.6927</v>
      </c>
    </row>
    <row r="1229" spans="1:20" x14ac:dyDescent="0.3">
      <c r="A1229" t="s">
        <v>4848</v>
      </c>
      <c r="B1229" s="1">
        <v>42903</v>
      </c>
      <c r="C1229" s="1">
        <v>42906</v>
      </c>
      <c r="D1229" t="s">
        <v>159</v>
      </c>
      <c r="E1229" t="s">
        <v>4849</v>
      </c>
      <c r="F1229" t="s">
        <v>4850</v>
      </c>
      <c r="G1229" t="s">
        <v>37</v>
      </c>
      <c r="H1229" t="s">
        <v>25</v>
      </c>
      <c r="I1229" t="s">
        <v>3619</v>
      </c>
      <c r="J1229" t="s">
        <v>179</v>
      </c>
      <c r="K1229" t="s">
        <v>3620</v>
      </c>
      <c r="L1229" t="s">
        <v>88</v>
      </c>
      <c r="M1229" t="s">
        <v>2689</v>
      </c>
      <c r="N1229" t="s">
        <v>43</v>
      </c>
      <c r="O1229" t="s">
        <v>70</v>
      </c>
      <c r="P1229" t="s">
        <v>2690</v>
      </c>
      <c r="Q1229" s="2">
        <v>12.224</v>
      </c>
      <c r="R1229">
        <v>2</v>
      </c>
      <c r="S1229">
        <v>0</v>
      </c>
      <c r="T1229">
        <v>4.4311999999999996</v>
      </c>
    </row>
    <row r="1230" spans="1:20" x14ac:dyDescent="0.3">
      <c r="A1230" t="s">
        <v>4851</v>
      </c>
      <c r="B1230" s="1">
        <v>42688</v>
      </c>
      <c r="C1230" s="1">
        <v>42693</v>
      </c>
      <c r="D1230" t="s">
        <v>47</v>
      </c>
      <c r="E1230" t="s">
        <v>4852</v>
      </c>
      <c r="F1230" t="s">
        <v>4853</v>
      </c>
      <c r="G1230" t="s">
        <v>24</v>
      </c>
      <c r="H1230" t="s">
        <v>25</v>
      </c>
      <c r="I1230" t="s">
        <v>112</v>
      </c>
      <c r="J1230" t="s">
        <v>39</v>
      </c>
      <c r="K1230" t="s">
        <v>849</v>
      </c>
      <c r="L1230" t="s">
        <v>41</v>
      </c>
      <c r="M1230" t="s">
        <v>4854</v>
      </c>
      <c r="N1230" t="s">
        <v>43</v>
      </c>
      <c r="O1230" t="s">
        <v>44</v>
      </c>
      <c r="P1230" t="s">
        <v>4855</v>
      </c>
      <c r="Q1230" s="2">
        <v>7.38</v>
      </c>
      <c r="R1230">
        <v>2</v>
      </c>
      <c r="S1230">
        <v>0</v>
      </c>
      <c r="T1230">
        <v>3.4685999999999999</v>
      </c>
    </row>
    <row r="1231" spans="1:20" x14ac:dyDescent="0.3">
      <c r="A1231" t="s">
        <v>4856</v>
      </c>
      <c r="B1231" s="1">
        <v>41845</v>
      </c>
      <c r="C1231" s="1">
        <v>41847</v>
      </c>
      <c r="D1231" t="s">
        <v>21</v>
      </c>
      <c r="E1231" t="s">
        <v>769</v>
      </c>
      <c r="F1231" t="s">
        <v>770</v>
      </c>
      <c r="G1231" t="s">
        <v>24</v>
      </c>
      <c r="H1231" t="s">
        <v>25</v>
      </c>
      <c r="I1231" t="s">
        <v>253</v>
      </c>
      <c r="J1231" t="s">
        <v>179</v>
      </c>
      <c r="K1231" t="s">
        <v>254</v>
      </c>
      <c r="L1231" t="s">
        <v>88</v>
      </c>
      <c r="M1231" t="s">
        <v>793</v>
      </c>
      <c r="N1231" t="s">
        <v>43</v>
      </c>
      <c r="O1231" t="s">
        <v>99</v>
      </c>
      <c r="P1231" t="s">
        <v>794</v>
      </c>
      <c r="Q1231" s="2">
        <v>53.72</v>
      </c>
      <c r="R1231">
        <v>4</v>
      </c>
      <c r="S1231">
        <v>0</v>
      </c>
      <c r="T1231">
        <v>15.041600000000001</v>
      </c>
    </row>
    <row r="1232" spans="1:20" x14ac:dyDescent="0.3">
      <c r="A1232" t="s">
        <v>4857</v>
      </c>
      <c r="B1232" s="1">
        <v>42187</v>
      </c>
      <c r="C1232" s="1">
        <v>42187</v>
      </c>
      <c r="D1232" t="s">
        <v>1040</v>
      </c>
      <c r="E1232" t="s">
        <v>4346</v>
      </c>
      <c r="F1232" t="s">
        <v>4347</v>
      </c>
      <c r="G1232" t="s">
        <v>24</v>
      </c>
      <c r="H1232" t="s">
        <v>25</v>
      </c>
      <c r="I1232" t="s">
        <v>4348</v>
      </c>
      <c r="J1232" t="s">
        <v>498</v>
      </c>
      <c r="K1232" t="s">
        <v>4349</v>
      </c>
      <c r="L1232" t="s">
        <v>88</v>
      </c>
      <c r="M1232" t="s">
        <v>4858</v>
      </c>
      <c r="N1232" t="s">
        <v>43</v>
      </c>
      <c r="O1232" t="s">
        <v>90</v>
      </c>
      <c r="P1232" t="s">
        <v>4859</v>
      </c>
      <c r="Q1232" s="2">
        <v>32.783999999999999</v>
      </c>
      <c r="R1232">
        <v>4</v>
      </c>
      <c r="S1232">
        <v>0</v>
      </c>
      <c r="T1232">
        <v>-85.238399999999999</v>
      </c>
    </row>
    <row r="1233" spans="1:20" x14ac:dyDescent="0.3">
      <c r="A1233" t="s">
        <v>4860</v>
      </c>
      <c r="B1233" s="1">
        <v>42796</v>
      </c>
      <c r="C1233" s="1">
        <v>42802</v>
      </c>
      <c r="D1233" t="s">
        <v>47</v>
      </c>
      <c r="E1233" t="s">
        <v>1390</v>
      </c>
      <c r="F1233" t="s">
        <v>1391</v>
      </c>
      <c r="G1233" t="s">
        <v>37</v>
      </c>
      <c r="H1233" t="s">
        <v>25</v>
      </c>
      <c r="I1233" t="s">
        <v>1392</v>
      </c>
      <c r="J1233" t="s">
        <v>391</v>
      </c>
      <c r="K1233" t="s">
        <v>1393</v>
      </c>
      <c r="L1233" t="s">
        <v>41</v>
      </c>
      <c r="M1233" t="s">
        <v>4861</v>
      </c>
      <c r="N1233" t="s">
        <v>165</v>
      </c>
      <c r="O1233" t="s">
        <v>166</v>
      </c>
      <c r="P1233" t="s">
        <v>4862</v>
      </c>
      <c r="Q1233" s="2">
        <v>196.77600000000001</v>
      </c>
      <c r="R1233">
        <v>3</v>
      </c>
      <c r="S1233">
        <v>0</v>
      </c>
      <c r="T1233">
        <v>14.7582</v>
      </c>
    </row>
    <row r="1234" spans="1:20" x14ac:dyDescent="0.3">
      <c r="A1234" t="s">
        <v>4863</v>
      </c>
      <c r="B1234" s="1">
        <v>42692</v>
      </c>
      <c r="C1234" s="1">
        <v>42697</v>
      </c>
      <c r="D1234" t="s">
        <v>47</v>
      </c>
      <c r="E1234" t="s">
        <v>4429</v>
      </c>
      <c r="F1234" t="s">
        <v>4430</v>
      </c>
      <c r="G1234" t="s">
        <v>84</v>
      </c>
      <c r="H1234" t="s">
        <v>25</v>
      </c>
      <c r="I1234" t="s">
        <v>390</v>
      </c>
      <c r="J1234" t="s">
        <v>179</v>
      </c>
      <c r="K1234" t="s">
        <v>1754</v>
      </c>
      <c r="L1234" t="s">
        <v>88</v>
      </c>
      <c r="M1234" t="s">
        <v>4864</v>
      </c>
      <c r="N1234" t="s">
        <v>43</v>
      </c>
      <c r="O1234" t="s">
        <v>99</v>
      </c>
      <c r="P1234" t="s">
        <v>4865</v>
      </c>
      <c r="Q1234" s="2">
        <v>1117.92</v>
      </c>
      <c r="R1234">
        <v>4</v>
      </c>
      <c r="S1234">
        <v>0</v>
      </c>
      <c r="T1234">
        <v>55.896000000000001</v>
      </c>
    </row>
    <row r="1235" spans="1:20" x14ac:dyDescent="0.3">
      <c r="A1235" t="s">
        <v>4866</v>
      </c>
      <c r="B1235" s="1">
        <v>42112</v>
      </c>
      <c r="C1235" s="1">
        <v>42113</v>
      </c>
      <c r="D1235" t="s">
        <v>159</v>
      </c>
      <c r="E1235" t="s">
        <v>4639</v>
      </c>
      <c r="F1235" t="s">
        <v>4640</v>
      </c>
      <c r="G1235" t="s">
        <v>24</v>
      </c>
      <c r="H1235" t="s">
        <v>25</v>
      </c>
      <c r="I1235" t="s">
        <v>4641</v>
      </c>
      <c r="J1235" t="s">
        <v>286</v>
      </c>
      <c r="K1235" t="s">
        <v>4642</v>
      </c>
      <c r="L1235" t="s">
        <v>29</v>
      </c>
      <c r="M1235" t="s">
        <v>3006</v>
      </c>
      <c r="N1235" t="s">
        <v>165</v>
      </c>
      <c r="O1235" t="s">
        <v>202</v>
      </c>
      <c r="P1235" t="s">
        <v>3007</v>
      </c>
      <c r="Q1235" s="2">
        <v>106.5</v>
      </c>
      <c r="R1235">
        <v>6</v>
      </c>
      <c r="S1235">
        <v>0</v>
      </c>
      <c r="T1235">
        <v>41.534999999999997</v>
      </c>
    </row>
    <row r="1236" spans="1:20" x14ac:dyDescent="0.3">
      <c r="A1236" t="s">
        <v>4867</v>
      </c>
      <c r="B1236" s="1">
        <v>43071</v>
      </c>
      <c r="C1236" s="1">
        <v>43075</v>
      </c>
      <c r="D1236" t="s">
        <v>47</v>
      </c>
      <c r="E1236" t="s">
        <v>4868</v>
      </c>
      <c r="F1236" t="s">
        <v>4869</v>
      </c>
      <c r="G1236" t="s">
        <v>84</v>
      </c>
      <c r="H1236" t="s">
        <v>25</v>
      </c>
      <c r="I1236" t="s">
        <v>1542</v>
      </c>
      <c r="J1236" t="s">
        <v>51</v>
      </c>
      <c r="K1236" t="s">
        <v>1543</v>
      </c>
      <c r="L1236" t="s">
        <v>29</v>
      </c>
      <c r="M1236" t="s">
        <v>1476</v>
      </c>
      <c r="N1236" t="s">
        <v>43</v>
      </c>
      <c r="O1236" t="s">
        <v>79</v>
      </c>
      <c r="P1236" t="s">
        <v>1477</v>
      </c>
      <c r="Q1236" s="2">
        <v>45.66</v>
      </c>
      <c r="R1236">
        <v>5</v>
      </c>
      <c r="S1236">
        <v>0</v>
      </c>
      <c r="T1236">
        <v>-33.484000000000002</v>
      </c>
    </row>
    <row r="1237" spans="1:20" x14ac:dyDescent="0.3">
      <c r="A1237" t="s">
        <v>4870</v>
      </c>
      <c r="B1237" s="1">
        <v>42685</v>
      </c>
      <c r="C1237" s="1">
        <v>42691</v>
      </c>
      <c r="D1237" t="s">
        <v>47</v>
      </c>
      <c r="E1237" t="s">
        <v>1251</v>
      </c>
      <c r="F1237" t="s">
        <v>1252</v>
      </c>
      <c r="G1237" t="s">
        <v>37</v>
      </c>
      <c r="H1237" t="s">
        <v>25</v>
      </c>
      <c r="I1237" t="s">
        <v>154</v>
      </c>
      <c r="J1237" t="s">
        <v>86</v>
      </c>
      <c r="K1237" t="s">
        <v>1253</v>
      </c>
      <c r="L1237" t="s">
        <v>88</v>
      </c>
      <c r="M1237" t="s">
        <v>4871</v>
      </c>
      <c r="N1237" t="s">
        <v>165</v>
      </c>
      <c r="O1237" t="s">
        <v>202</v>
      </c>
      <c r="P1237" t="s">
        <v>4872</v>
      </c>
      <c r="Q1237" s="2">
        <v>95.968000000000004</v>
      </c>
      <c r="R1237">
        <v>4</v>
      </c>
      <c r="S1237">
        <v>0</v>
      </c>
      <c r="T1237">
        <v>1.1996</v>
      </c>
    </row>
    <row r="1238" spans="1:20" x14ac:dyDescent="0.3">
      <c r="A1238" t="s">
        <v>4873</v>
      </c>
      <c r="B1238" s="1">
        <v>41887</v>
      </c>
      <c r="C1238" s="1">
        <v>41892</v>
      </c>
      <c r="D1238" t="s">
        <v>47</v>
      </c>
      <c r="E1238" t="s">
        <v>2867</v>
      </c>
      <c r="F1238" t="s">
        <v>2868</v>
      </c>
      <c r="G1238" t="s">
        <v>24</v>
      </c>
      <c r="H1238" t="s">
        <v>25</v>
      </c>
      <c r="I1238" t="s">
        <v>2869</v>
      </c>
      <c r="J1238" t="s">
        <v>39</v>
      </c>
      <c r="K1238" t="s">
        <v>2870</v>
      </c>
      <c r="L1238" t="s">
        <v>41</v>
      </c>
      <c r="M1238" t="s">
        <v>1714</v>
      </c>
      <c r="N1238" t="s">
        <v>43</v>
      </c>
      <c r="O1238" t="s">
        <v>99</v>
      </c>
      <c r="P1238" t="s">
        <v>1715</v>
      </c>
      <c r="Q1238" s="2">
        <v>264.32</v>
      </c>
      <c r="R1238">
        <v>2</v>
      </c>
      <c r="S1238">
        <v>0</v>
      </c>
      <c r="T1238">
        <v>19.824000000000002</v>
      </c>
    </row>
    <row r="1239" spans="1:20" x14ac:dyDescent="0.3">
      <c r="A1239" t="s">
        <v>4874</v>
      </c>
      <c r="B1239" s="1">
        <v>41958</v>
      </c>
      <c r="C1239" s="1">
        <v>41965</v>
      </c>
      <c r="D1239" t="s">
        <v>47</v>
      </c>
      <c r="E1239" t="s">
        <v>1940</v>
      </c>
      <c r="F1239" t="s">
        <v>1941</v>
      </c>
      <c r="G1239" t="s">
        <v>24</v>
      </c>
      <c r="H1239" t="s">
        <v>25</v>
      </c>
      <c r="I1239" t="s">
        <v>1942</v>
      </c>
      <c r="J1239" t="s">
        <v>179</v>
      </c>
      <c r="K1239" t="s">
        <v>1943</v>
      </c>
      <c r="L1239" t="s">
        <v>88</v>
      </c>
      <c r="M1239" t="s">
        <v>4875</v>
      </c>
      <c r="N1239" t="s">
        <v>43</v>
      </c>
      <c r="O1239" t="s">
        <v>173</v>
      </c>
      <c r="P1239" t="s">
        <v>4876</v>
      </c>
      <c r="Q1239" s="2">
        <v>604.65599999999995</v>
      </c>
      <c r="R1239">
        <v>9</v>
      </c>
      <c r="S1239">
        <v>0</v>
      </c>
      <c r="T1239">
        <v>204.07140000000001</v>
      </c>
    </row>
    <row r="1240" spans="1:20" x14ac:dyDescent="0.3">
      <c r="A1240" t="s">
        <v>4877</v>
      </c>
      <c r="B1240" s="1">
        <v>42857</v>
      </c>
      <c r="C1240" s="1">
        <v>42862</v>
      </c>
      <c r="D1240" t="s">
        <v>47</v>
      </c>
      <c r="E1240" t="s">
        <v>473</v>
      </c>
      <c r="F1240" t="s">
        <v>474</v>
      </c>
      <c r="G1240" t="s">
        <v>37</v>
      </c>
      <c r="H1240" t="s">
        <v>25</v>
      </c>
      <c r="I1240" t="s">
        <v>426</v>
      </c>
      <c r="J1240" t="s">
        <v>427</v>
      </c>
      <c r="K1240" t="s">
        <v>428</v>
      </c>
      <c r="L1240" t="s">
        <v>131</v>
      </c>
      <c r="M1240" t="s">
        <v>2542</v>
      </c>
      <c r="N1240" t="s">
        <v>31</v>
      </c>
      <c r="O1240" t="s">
        <v>61</v>
      </c>
      <c r="P1240" t="s">
        <v>2543</v>
      </c>
      <c r="Q1240" s="2">
        <v>129.93</v>
      </c>
      <c r="R1240">
        <v>3</v>
      </c>
      <c r="S1240">
        <v>0</v>
      </c>
      <c r="T1240">
        <v>12.993</v>
      </c>
    </row>
    <row r="1241" spans="1:20" x14ac:dyDescent="0.3">
      <c r="A1241" t="s">
        <v>4878</v>
      </c>
      <c r="B1241" s="1">
        <v>42658</v>
      </c>
      <c r="C1241" s="1">
        <v>42664</v>
      </c>
      <c r="D1241" t="s">
        <v>47</v>
      </c>
      <c r="E1241" t="s">
        <v>3720</v>
      </c>
      <c r="F1241" t="s">
        <v>3721</v>
      </c>
      <c r="G1241" t="s">
        <v>84</v>
      </c>
      <c r="H1241" t="s">
        <v>25</v>
      </c>
      <c r="I1241" t="s">
        <v>786</v>
      </c>
      <c r="J1241" t="s">
        <v>39</v>
      </c>
      <c r="K1241" t="s">
        <v>787</v>
      </c>
      <c r="L1241" t="s">
        <v>41</v>
      </c>
      <c r="M1241" t="s">
        <v>4879</v>
      </c>
      <c r="N1241" t="s">
        <v>43</v>
      </c>
      <c r="O1241" t="s">
        <v>44</v>
      </c>
      <c r="P1241" t="s">
        <v>4880</v>
      </c>
      <c r="Q1241" s="2">
        <v>20.16</v>
      </c>
      <c r="R1241">
        <v>7</v>
      </c>
      <c r="S1241">
        <v>0</v>
      </c>
      <c r="T1241">
        <v>9.8783999999999992</v>
      </c>
    </row>
    <row r="1242" spans="1:20" x14ac:dyDescent="0.3">
      <c r="A1242" t="s">
        <v>4881</v>
      </c>
      <c r="B1242" s="1">
        <v>42100</v>
      </c>
      <c r="C1242" s="1">
        <v>42104</v>
      </c>
      <c r="D1242" t="s">
        <v>47</v>
      </c>
      <c r="E1242" t="s">
        <v>4882</v>
      </c>
      <c r="F1242" t="s">
        <v>4883</v>
      </c>
      <c r="G1242" t="s">
        <v>24</v>
      </c>
      <c r="H1242" t="s">
        <v>25</v>
      </c>
      <c r="I1242" t="s">
        <v>154</v>
      </c>
      <c r="J1242" t="s">
        <v>86</v>
      </c>
      <c r="K1242" t="s">
        <v>171</v>
      </c>
      <c r="L1242" t="s">
        <v>88</v>
      </c>
      <c r="M1242" t="s">
        <v>1607</v>
      </c>
      <c r="N1242" t="s">
        <v>43</v>
      </c>
      <c r="O1242" t="s">
        <v>115</v>
      </c>
      <c r="P1242" t="s">
        <v>1608</v>
      </c>
      <c r="Q1242" s="2">
        <v>42.048000000000002</v>
      </c>
      <c r="R1242">
        <v>9</v>
      </c>
      <c r="S1242">
        <v>0</v>
      </c>
      <c r="T1242">
        <v>5.2560000000000002</v>
      </c>
    </row>
    <row r="1243" spans="1:20" x14ac:dyDescent="0.3">
      <c r="A1243" t="s">
        <v>4884</v>
      </c>
      <c r="B1243" s="1">
        <v>41936</v>
      </c>
      <c r="C1243" s="1">
        <v>41941</v>
      </c>
      <c r="D1243" t="s">
        <v>47</v>
      </c>
      <c r="E1243" t="s">
        <v>4868</v>
      </c>
      <c r="F1243" t="s">
        <v>4869</v>
      </c>
      <c r="G1243" t="s">
        <v>84</v>
      </c>
      <c r="H1243" t="s">
        <v>25</v>
      </c>
      <c r="I1243" t="s">
        <v>1542</v>
      </c>
      <c r="J1243" t="s">
        <v>51</v>
      </c>
      <c r="K1243" t="s">
        <v>1543</v>
      </c>
      <c r="L1243" t="s">
        <v>29</v>
      </c>
      <c r="M1243" t="s">
        <v>3693</v>
      </c>
      <c r="N1243" t="s">
        <v>43</v>
      </c>
      <c r="O1243" t="s">
        <v>70</v>
      </c>
      <c r="P1243" t="s">
        <v>3694</v>
      </c>
      <c r="Q1243" s="2">
        <v>10.368</v>
      </c>
      <c r="R1243">
        <v>2</v>
      </c>
      <c r="S1243">
        <v>0</v>
      </c>
      <c r="T1243">
        <v>3.6288</v>
      </c>
    </row>
    <row r="1244" spans="1:20" x14ac:dyDescent="0.3">
      <c r="A1244" t="s">
        <v>4885</v>
      </c>
      <c r="B1244" s="1">
        <v>41868</v>
      </c>
      <c r="C1244" s="1">
        <v>41872</v>
      </c>
      <c r="D1244" t="s">
        <v>47</v>
      </c>
      <c r="E1244" t="s">
        <v>971</v>
      </c>
      <c r="F1244" t="s">
        <v>972</v>
      </c>
      <c r="G1244" t="s">
        <v>37</v>
      </c>
      <c r="H1244" t="s">
        <v>25</v>
      </c>
      <c r="I1244" t="s">
        <v>973</v>
      </c>
      <c r="J1244" t="s">
        <v>286</v>
      </c>
      <c r="K1244" t="s">
        <v>974</v>
      </c>
      <c r="L1244" t="s">
        <v>29</v>
      </c>
      <c r="M1244" t="s">
        <v>4886</v>
      </c>
      <c r="N1244" t="s">
        <v>43</v>
      </c>
      <c r="O1244" t="s">
        <v>70</v>
      </c>
      <c r="P1244" t="s">
        <v>4887</v>
      </c>
      <c r="Q1244" s="2">
        <v>114.2</v>
      </c>
      <c r="R1244">
        <v>5</v>
      </c>
      <c r="S1244">
        <v>0</v>
      </c>
      <c r="T1244">
        <v>52.531999999999996</v>
      </c>
    </row>
    <row r="1245" spans="1:20" x14ac:dyDescent="0.3">
      <c r="A1245" t="s">
        <v>4888</v>
      </c>
      <c r="B1245" s="1">
        <v>42962</v>
      </c>
      <c r="C1245" s="1">
        <v>42965</v>
      </c>
      <c r="D1245" t="s">
        <v>21</v>
      </c>
      <c r="E1245" t="s">
        <v>2696</v>
      </c>
      <c r="F1245" t="s">
        <v>2697</v>
      </c>
      <c r="G1245" t="s">
        <v>37</v>
      </c>
      <c r="H1245" t="s">
        <v>25</v>
      </c>
      <c r="I1245" t="s">
        <v>112</v>
      </c>
      <c r="J1245" t="s">
        <v>39</v>
      </c>
      <c r="K1245" t="s">
        <v>849</v>
      </c>
      <c r="L1245" t="s">
        <v>41</v>
      </c>
      <c r="M1245" t="s">
        <v>4889</v>
      </c>
      <c r="N1245" t="s">
        <v>43</v>
      </c>
      <c r="O1245" t="s">
        <v>99</v>
      </c>
      <c r="P1245" t="s">
        <v>4890</v>
      </c>
      <c r="Q1245" s="2">
        <v>1801.6320000000001</v>
      </c>
      <c r="R1245">
        <v>6</v>
      </c>
      <c r="S1245">
        <v>0</v>
      </c>
      <c r="T1245">
        <v>-337.80599999999998</v>
      </c>
    </row>
    <row r="1246" spans="1:20" x14ac:dyDescent="0.3">
      <c r="A1246" t="s">
        <v>4891</v>
      </c>
      <c r="B1246" s="1">
        <v>42253</v>
      </c>
      <c r="C1246" s="1">
        <v>42255</v>
      </c>
      <c r="D1246" t="s">
        <v>159</v>
      </c>
      <c r="E1246" t="s">
        <v>4892</v>
      </c>
      <c r="F1246" t="s">
        <v>4893</v>
      </c>
      <c r="G1246" t="s">
        <v>37</v>
      </c>
      <c r="H1246" t="s">
        <v>25</v>
      </c>
      <c r="I1246" t="s">
        <v>4894</v>
      </c>
      <c r="J1246" t="s">
        <v>39</v>
      </c>
      <c r="K1246" t="s">
        <v>4895</v>
      </c>
      <c r="L1246" t="s">
        <v>41</v>
      </c>
      <c r="M1246" t="s">
        <v>400</v>
      </c>
      <c r="N1246" t="s">
        <v>165</v>
      </c>
      <c r="O1246" t="s">
        <v>202</v>
      </c>
      <c r="P1246" t="s">
        <v>401</v>
      </c>
      <c r="Q1246" s="2">
        <v>46.32</v>
      </c>
      <c r="R1246">
        <v>4</v>
      </c>
      <c r="S1246">
        <v>0</v>
      </c>
      <c r="T1246">
        <v>18.064800000000002</v>
      </c>
    </row>
    <row r="1247" spans="1:20" x14ac:dyDescent="0.3">
      <c r="A1247" t="s">
        <v>4896</v>
      </c>
      <c r="B1247" s="1">
        <v>42031</v>
      </c>
      <c r="C1247" s="1">
        <v>42033</v>
      </c>
      <c r="D1247" t="s">
        <v>21</v>
      </c>
      <c r="E1247" t="s">
        <v>1874</v>
      </c>
      <c r="F1247" t="s">
        <v>1875</v>
      </c>
      <c r="G1247" t="s">
        <v>24</v>
      </c>
      <c r="H1247" t="s">
        <v>25</v>
      </c>
      <c r="I1247" t="s">
        <v>215</v>
      </c>
      <c r="J1247" t="s">
        <v>216</v>
      </c>
      <c r="K1247" t="s">
        <v>217</v>
      </c>
      <c r="L1247" t="s">
        <v>131</v>
      </c>
      <c r="M1247" t="s">
        <v>288</v>
      </c>
      <c r="N1247" t="s">
        <v>31</v>
      </c>
      <c r="O1247" t="s">
        <v>133</v>
      </c>
      <c r="P1247" t="s">
        <v>289</v>
      </c>
      <c r="Q1247" s="2">
        <v>181.98599999999999</v>
      </c>
      <c r="R1247">
        <v>2</v>
      </c>
      <c r="S1247">
        <v>0</v>
      </c>
      <c r="T1247">
        <v>-54.595799999999997</v>
      </c>
    </row>
    <row r="1248" spans="1:20" x14ac:dyDescent="0.3">
      <c r="A1248" t="s">
        <v>4897</v>
      </c>
      <c r="B1248" s="1">
        <v>42201</v>
      </c>
      <c r="C1248" s="1">
        <v>42201</v>
      </c>
      <c r="D1248" t="s">
        <v>1040</v>
      </c>
      <c r="E1248" t="s">
        <v>4730</v>
      </c>
      <c r="F1248" t="s">
        <v>4731</v>
      </c>
      <c r="G1248" t="s">
        <v>37</v>
      </c>
      <c r="H1248" t="s">
        <v>25</v>
      </c>
      <c r="I1248" t="s">
        <v>38</v>
      </c>
      <c r="J1248" t="s">
        <v>39</v>
      </c>
      <c r="K1248" t="s">
        <v>40</v>
      </c>
      <c r="L1248" t="s">
        <v>41</v>
      </c>
      <c r="M1248" t="s">
        <v>4898</v>
      </c>
      <c r="N1248" t="s">
        <v>31</v>
      </c>
      <c r="O1248" t="s">
        <v>133</v>
      </c>
      <c r="P1248" t="s">
        <v>4899</v>
      </c>
      <c r="Q1248" s="2">
        <v>1348.704</v>
      </c>
      <c r="R1248">
        <v>6</v>
      </c>
      <c r="S1248">
        <v>0</v>
      </c>
      <c r="T1248">
        <v>-219.1644</v>
      </c>
    </row>
    <row r="1249" spans="1:20" x14ac:dyDescent="0.3">
      <c r="A1249" t="s">
        <v>4900</v>
      </c>
      <c r="B1249" s="1">
        <v>42490</v>
      </c>
      <c r="C1249" s="1">
        <v>42494</v>
      </c>
      <c r="D1249" t="s">
        <v>47</v>
      </c>
      <c r="E1249" t="s">
        <v>4901</v>
      </c>
      <c r="F1249" t="s">
        <v>4902</v>
      </c>
      <c r="G1249" t="s">
        <v>37</v>
      </c>
      <c r="H1249" t="s">
        <v>25</v>
      </c>
      <c r="I1249" t="s">
        <v>524</v>
      </c>
      <c r="J1249" t="s">
        <v>261</v>
      </c>
      <c r="K1249" t="s">
        <v>525</v>
      </c>
      <c r="L1249" t="s">
        <v>41</v>
      </c>
      <c r="M1249" t="s">
        <v>1778</v>
      </c>
      <c r="N1249" t="s">
        <v>31</v>
      </c>
      <c r="O1249" t="s">
        <v>61</v>
      </c>
      <c r="P1249" t="s">
        <v>1779</v>
      </c>
      <c r="Q1249" s="2">
        <v>111.88800000000001</v>
      </c>
      <c r="R1249">
        <v>7</v>
      </c>
      <c r="S1249">
        <v>0</v>
      </c>
      <c r="T1249">
        <v>22.377600000000001</v>
      </c>
    </row>
    <row r="1250" spans="1:20" x14ac:dyDescent="0.3">
      <c r="A1250" t="s">
        <v>4903</v>
      </c>
      <c r="B1250" s="1">
        <v>41908</v>
      </c>
      <c r="C1250" s="1">
        <v>41913</v>
      </c>
      <c r="D1250" t="s">
        <v>21</v>
      </c>
      <c r="E1250" t="s">
        <v>4904</v>
      </c>
      <c r="F1250" t="s">
        <v>4905</v>
      </c>
      <c r="G1250" t="s">
        <v>37</v>
      </c>
      <c r="H1250" t="s">
        <v>25</v>
      </c>
      <c r="I1250" t="s">
        <v>128</v>
      </c>
      <c r="J1250" t="s">
        <v>129</v>
      </c>
      <c r="K1250" t="s">
        <v>562</v>
      </c>
      <c r="L1250" t="s">
        <v>131</v>
      </c>
      <c r="M1250" t="s">
        <v>2642</v>
      </c>
      <c r="N1250" t="s">
        <v>43</v>
      </c>
      <c r="O1250" t="s">
        <v>90</v>
      </c>
      <c r="P1250" t="s">
        <v>2643</v>
      </c>
      <c r="Q1250" s="2">
        <v>143.952</v>
      </c>
      <c r="R1250">
        <v>3</v>
      </c>
      <c r="S1250">
        <v>0</v>
      </c>
      <c r="T1250">
        <v>14.395200000000001</v>
      </c>
    </row>
    <row r="1251" spans="1:20" x14ac:dyDescent="0.3">
      <c r="A1251" t="s">
        <v>4906</v>
      </c>
      <c r="B1251" s="1">
        <v>42621</v>
      </c>
      <c r="C1251" s="1">
        <v>42627</v>
      </c>
      <c r="D1251" t="s">
        <v>47</v>
      </c>
      <c r="E1251" t="s">
        <v>2757</v>
      </c>
      <c r="F1251" t="s">
        <v>2758</v>
      </c>
      <c r="G1251" t="s">
        <v>84</v>
      </c>
      <c r="H1251" t="s">
        <v>25</v>
      </c>
      <c r="I1251" t="s">
        <v>231</v>
      </c>
      <c r="J1251" t="s">
        <v>232</v>
      </c>
      <c r="K1251" t="s">
        <v>412</v>
      </c>
      <c r="L1251" t="s">
        <v>131</v>
      </c>
      <c r="M1251" t="s">
        <v>4907</v>
      </c>
      <c r="N1251" t="s">
        <v>31</v>
      </c>
      <c r="O1251" t="s">
        <v>32</v>
      </c>
      <c r="P1251" t="s">
        <v>4908</v>
      </c>
      <c r="Q1251" s="2">
        <v>173.94</v>
      </c>
      <c r="R1251">
        <v>3</v>
      </c>
      <c r="S1251">
        <v>0</v>
      </c>
      <c r="T1251">
        <v>13.9152</v>
      </c>
    </row>
    <row r="1252" spans="1:20" x14ac:dyDescent="0.3">
      <c r="A1252" t="s">
        <v>4909</v>
      </c>
      <c r="B1252" s="1">
        <v>42841</v>
      </c>
      <c r="C1252" s="1">
        <v>42845</v>
      </c>
      <c r="D1252" t="s">
        <v>47</v>
      </c>
      <c r="E1252" t="s">
        <v>283</v>
      </c>
      <c r="F1252" t="s">
        <v>284</v>
      </c>
      <c r="G1252" t="s">
        <v>24</v>
      </c>
      <c r="H1252" t="s">
        <v>25</v>
      </c>
      <c r="I1252" t="s">
        <v>285</v>
      </c>
      <c r="J1252" t="s">
        <v>286</v>
      </c>
      <c r="K1252" t="s">
        <v>287</v>
      </c>
      <c r="L1252" t="s">
        <v>29</v>
      </c>
      <c r="M1252" t="s">
        <v>3237</v>
      </c>
      <c r="N1252" t="s">
        <v>43</v>
      </c>
      <c r="O1252" t="s">
        <v>99</v>
      </c>
      <c r="P1252" t="s">
        <v>3238</v>
      </c>
      <c r="Q1252" s="2">
        <v>205.92</v>
      </c>
      <c r="R1252">
        <v>4</v>
      </c>
      <c r="S1252">
        <v>0</v>
      </c>
      <c r="T1252">
        <v>2.0592000000000001</v>
      </c>
    </row>
    <row r="1253" spans="1:20" x14ac:dyDescent="0.3">
      <c r="A1253" t="s">
        <v>4910</v>
      </c>
      <c r="B1253" s="1">
        <v>42232</v>
      </c>
      <c r="C1253" s="1">
        <v>42238</v>
      </c>
      <c r="D1253" t="s">
        <v>47</v>
      </c>
      <c r="E1253" t="s">
        <v>4831</v>
      </c>
      <c r="F1253" t="s">
        <v>4832</v>
      </c>
      <c r="G1253" t="s">
        <v>24</v>
      </c>
      <c r="H1253" t="s">
        <v>25</v>
      </c>
      <c r="I1253" t="s">
        <v>4833</v>
      </c>
      <c r="J1253" t="s">
        <v>232</v>
      </c>
      <c r="K1253" t="s">
        <v>4834</v>
      </c>
      <c r="L1253" t="s">
        <v>131</v>
      </c>
      <c r="M1253" t="s">
        <v>4911</v>
      </c>
      <c r="N1253" t="s">
        <v>43</v>
      </c>
      <c r="O1253" t="s">
        <v>115</v>
      </c>
      <c r="P1253" t="s">
        <v>4912</v>
      </c>
      <c r="Q1253" s="2">
        <v>2.3039999999999998</v>
      </c>
      <c r="R1253">
        <v>1</v>
      </c>
      <c r="S1253">
        <v>0</v>
      </c>
      <c r="T1253">
        <v>0.25919999999999999</v>
      </c>
    </row>
    <row r="1254" spans="1:20" x14ac:dyDescent="0.3">
      <c r="A1254" t="s">
        <v>4913</v>
      </c>
      <c r="B1254" s="1">
        <v>43058</v>
      </c>
      <c r="C1254" s="1">
        <v>43062</v>
      </c>
      <c r="D1254" t="s">
        <v>47</v>
      </c>
      <c r="E1254" t="s">
        <v>3172</v>
      </c>
      <c r="F1254" t="s">
        <v>3173</v>
      </c>
      <c r="G1254" t="s">
        <v>24</v>
      </c>
      <c r="H1254" t="s">
        <v>25</v>
      </c>
      <c r="I1254" t="s">
        <v>465</v>
      </c>
      <c r="J1254" t="s">
        <v>261</v>
      </c>
      <c r="K1254" t="s">
        <v>466</v>
      </c>
      <c r="L1254" t="s">
        <v>41</v>
      </c>
      <c r="M1254" t="s">
        <v>4914</v>
      </c>
      <c r="N1254" t="s">
        <v>31</v>
      </c>
      <c r="O1254" t="s">
        <v>61</v>
      </c>
      <c r="P1254" t="s">
        <v>4915</v>
      </c>
      <c r="Q1254" s="2">
        <v>821.88</v>
      </c>
      <c r="R1254">
        <v>6</v>
      </c>
      <c r="S1254">
        <v>0</v>
      </c>
      <c r="T1254">
        <v>213.68879999999999</v>
      </c>
    </row>
    <row r="1255" spans="1:20" x14ac:dyDescent="0.3">
      <c r="A1255" t="s">
        <v>4916</v>
      </c>
      <c r="B1255" s="1">
        <v>42627</v>
      </c>
      <c r="C1255" s="1">
        <v>42631</v>
      </c>
      <c r="D1255" t="s">
        <v>47</v>
      </c>
      <c r="E1255" t="s">
        <v>361</v>
      </c>
      <c r="F1255" t="s">
        <v>362</v>
      </c>
      <c r="G1255" t="s">
        <v>84</v>
      </c>
      <c r="H1255" t="s">
        <v>25</v>
      </c>
      <c r="I1255" t="s">
        <v>231</v>
      </c>
      <c r="J1255" t="s">
        <v>232</v>
      </c>
      <c r="K1255" t="s">
        <v>276</v>
      </c>
      <c r="L1255" t="s">
        <v>131</v>
      </c>
      <c r="M1255" t="s">
        <v>2650</v>
      </c>
      <c r="N1255" t="s">
        <v>43</v>
      </c>
      <c r="O1255" t="s">
        <v>70</v>
      </c>
      <c r="P1255" t="s">
        <v>2651</v>
      </c>
      <c r="Q1255" s="2">
        <v>25.92</v>
      </c>
      <c r="R1255">
        <v>4</v>
      </c>
      <c r="S1255">
        <v>0</v>
      </c>
      <c r="T1255">
        <v>12.441599999999999</v>
      </c>
    </row>
    <row r="1256" spans="1:20" x14ac:dyDescent="0.3">
      <c r="A1256" t="s">
        <v>4917</v>
      </c>
      <c r="B1256" s="1">
        <v>42597</v>
      </c>
      <c r="C1256" s="1">
        <v>42602</v>
      </c>
      <c r="D1256" t="s">
        <v>47</v>
      </c>
      <c r="E1256" t="s">
        <v>3980</v>
      </c>
      <c r="F1256" t="s">
        <v>3981</v>
      </c>
      <c r="G1256" t="s">
        <v>24</v>
      </c>
      <c r="H1256" t="s">
        <v>25</v>
      </c>
      <c r="I1256" t="s">
        <v>581</v>
      </c>
      <c r="J1256" t="s">
        <v>86</v>
      </c>
      <c r="K1256" t="s">
        <v>582</v>
      </c>
      <c r="L1256" t="s">
        <v>88</v>
      </c>
      <c r="M1256" t="s">
        <v>4918</v>
      </c>
      <c r="N1256" t="s">
        <v>165</v>
      </c>
      <c r="O1256" t="s">
        <v>166</v>
      </c>
      <c r="P1256" t="s">
        <v>4919</v>
      </c>
      <c r="Q1256" s="2">
        <v>705.54399999999998</v>
      </c>
      <c r="R1256">
        <v>7</v>
      </c>
      <c r="S1256">
        <v>0</v>
      </c>
      <c r="T1256">
        <v>70.554400000000001</v>
      </c>
    </row>
    <row r="1257" spans="1:20" x14ac:dyDescent="0.3">
      <c r="A1257" t="s">
        <v>4920</v>
      </c>
      <c r="B1257" s="1">
        <v>42273</v>
      </c>
      <c r="C1257" s="1">
        <v>42277</v>
      </c>
      <c r="D1257" t="s">
        <v>47</v>
      </c>
      <c r="E1257" t="s">
        <v>456</v>
      </c>
      <c r="F1257" t="s">
        <v>457</v>
      </c>
      <c r="G1257" t="s">
        <v>24</v>
      </c>
      <c r="H1257" t="s">
        <v>25</v>
      </c>
      <c r="I1257" t="s">
        <v>458</v>
      </c>
      <c r="J1257" t="s">
        <v>179</v>
      </c>
      <c r="K1257" t="s">
        <v>459</v>
      </c>
      <c r="L1257" t="s">
        <v>88</v>
      </c>
      <c r="M1257" t="s">
        <v>4921</v>
      </c>
      <c r="N1257" t="s">
        <v>165</v>
      </c>
      <c r="O1257" t="s">
        <v>202</v>
      </c>
      <c r="P1257" t="s">
        <v>4922</v>
      </c>
      <c r="Q1257" s="2">
        <v>50</v>
      </c>
      <c r="R1257">
        <v>2</v>
      </c>
      <c r="S1257">
        <v>0</v>
      </c>
      <c r="T1257">
        <v>12</v>
      </c>
    </row>
    <row r="1258" spans="1:20" x14ac:dyDescent="0.3">
      <c r="A1258" t="s">
        <v>4923</v>
      </c>
      <c r="B1258" s="1">
        <v>42651</v>
      </c>
      <c r="C1258" s="1">
        <v>42657</v>
      </c>
      <c r="D1258" t="s">
        <v>47</v>
      </c>
      <c r="E1258" t="s">
        <v>2095</v>
      </c>
      <c r="F1258" t="s">
        <v>2096</v>
      </c>
      <c r="G1258" t="s">
        <v>37</v>
      </c>
      <c r="H1258" t="s">
        <v>25</v>
      </c>
      <c r="I1258" t="s">
        <v>2097</v>
      </c>
      <c r="J1258" t="s">
        <v>96</v>
      </c>
      <c r="K1258" t="s">
        <v>2098</v>
      </c>
      <c r="L1258" t="s">
        <v>88</v>
      </c>
      <c r="M1258" t="s">
        <v>4924</v>
      </c>
      <c r="N1258" t="s">
        <v>31</v>
      </c>
      <c r="O1258" t="s">
        <v>61</v>
      </c>
      <c r="P1258" t="s">
        <v>4925</v>
      </c>
      <c r="Q1258" s="2">
        <v>51.712000000000003</v>
      </c>
      <c r="R1258">
        <v>8</v>
      </c>
      <c r="S1258">
        <v>0</v>
      </c>
      <c r="T1258">
        <v>-32.32</v>
      </c>
    </row>
    <row r="1259" spans="1:20" x14ac:dyDescent="0.3">
      <c r="A1259" t="s">
        <v>4926</v>
      </c>
      <c r="B1259" s="1">
        <v>42087</v>
      </c>
      <c r="C1259" s="1">
        <v>42093</v>
      </c>
      <c r="D1259" t="s">
        <v>47</v>
      </c>
      <c r="E1259" t="s">
        <v>925</v>
      </c>
      <c r="F1259" t="s">
        <v>926</v>
      </c>
      <c r="G1259" t="s">
        <v>37</v>
      </c>
      <c r="H1259" t="s">
        <v>25</v>
      </c>
      <c r="I1259" t="s">
        <v>927</v>
      </c>
      <c r="J1259" t="s">
        <v>391</v>
      </c>
      <c r="K1259" t="s">
        <v>928</v>
      </c>
      <c r="L1259" t="s">
        <v>41</v>
      </c>
      <c r="M1259" t="s">
        <v>4572</v>
      </c>
      <c r="N1259" t="s">
        <v>43</v>
      </c>
      <c r="O1259" t="s">
        <v>90</v>
      </c>
      <c r="P1259" t="s">
        <v>4573</v>
      </c>
      <c r="Q1259" s="2">
        <v>6.992</v>
      </c>
      <c r="R1259">
        <v>2</v>
      </c>
      <c r="S1259">
        <v>0</v>
      </c>
      <c r="T1259">
        <v>0.52439999999999998</v>
      </c>
    </row>
    <row r="1260" spans="1:20" x14ac:dyDescent="0.3">
      <c r="A1260" t="s">
        <v>4927</v>
      </c>
      <c r="B1260" s="1">
        <v>42155</v>
      </c>
      <c r="C1260" s="1">
        <v>42159</v>
      </c>
      <c r="D1260" t="s">
        <v>47</v>
      </c>
      <c r="E1260" t="s">
        <v>4721</v>
      </c>
      <c r="F1260" t="s">
        <v>4722</v>
      </c>
      <c r="G1260" t="s">
        <v>24</v>
      </c>
      <c r="H1260" t="s">
        <v>25</v>
      </c>
      <c r="I1260" t="s">
        <v>112</v>
      </c>
      <c r="J1260" t="s">
        <v>39</v>
      </c>
      <c r="K1260" t="s">
        <v>309</v>
      </c>
      <c r="L1260" t="s">
        <v>41</v>
      </c>
      <c r="M1260" t="s">
        <v>4928</v>
      </c>
      <c r="N1260" t="s">
        <v>31</v>
      </c>
      <c r="O1260" t="s">
        <v>32</v>
      </c>
      <c r="P1260" t="s">
        <v>4929</v>
      </c>
      <c r="Q1260" s="2">
        <v>1406.86</v>
      </c>
      <c r="R1260">
        <v>7</v>
      </c>
      <c r="S1260">
        <v>0</v>
      </c>
      <c r="T1260">
        <v>140.68600000000001</v>
      </c>
    </row>
    <row r="1261" spans="1:20" x14ac:dyDescent="0.3">
      <c r="A1261" t="s">
        <v>4930</v>
      </c>
      <c r="B1261" s="1">
        <v>42363</v>
      </c>
      <c r="C1261" s="1">
        <v>42369</v>
      </c>
      <c r="D1261" t="s">
        <v>47</v>
      </c>
      <c r="E1261" t="s">
        <v>677</v>
      </c>
      <c r="F1261" t="s">
        <v>678</v>
      </c>
      <c r="G1261" t="s">
        <v>24</v>
      </c>
      <c r="H1261" t="s">
        <v>25</v>
      </c>
      <c r="I1261" t="s">
        <v>679</v>
      </c>
      <c r="J1261" t="s">
        <v>427</v>
      </c>
      <c r="K1261" t="s">
        <v>680</v>
      </c>
      <c r="L1261" t="s">
        <v>131</v>
      </c>
      <c r="M1261" t="s">
        <v>4047</v>
      </c>
      <c r="N1261" t="s">
        <v>43</v>
      </c>
      <c r="O1261" t="s">
        <v>44</v>
      </c>
      <c r="P1261" t="s">
        <v>4048</v>
      </c>
      <c r="Q1261" s="2">
        <v>9.2159999999999993</v>
      </c>
      <c r="R1261">
        <v>4</v>
      </c>
      <c r="S1261">
        <v>0</v>
      </c>
      <c r="T1261">
        <v>3.3408000000000002</v>
      </c>
    </row>
    <row r="1262" spans="1:20" x14ac:dyDescent="0.3">
      <c r="A1262" t="s">
        <v>4931</v>
      </c>
      <c r="B1262" s="1">
        <v>42080</v>
      </c>
      <c r="C1262" s="1">
        <v>42085</v>
      </c>
      <c r="D1262" t="s">
        <v>21</v>
      </c>
      <c r="E1262" t="s">
        <v>2803</v>
      </c>
      <c r="F1262" t="s">
        <v>2804</v>
      </c>
      <c r="G1262" t="s">
        <v>37</v>
      </c>
      <c r="H1262" t="s">
        <v>25</v>
      </c>
      <c r="I1262" t="s">
        <v>75</v>
      </c>
      <c r="J1262" t="s">
        <v>76</v>
      </c>
      <c r="K1262" t="s">
        <v>77</v>
      </c>
      <c r="L1262" t="s">
        <v>41</v>
      </c>
      <c r="M1262" t="s">
        <v>4932</v>
      </c>
      <c r="N1262" t="s">
        <v>165</v>
      </c>
      <c r="O1262" t="s">
        <v>202</v>
      </c>
      <c r="P1262" t="s">
        <v>4933</v>
      </c>
      <c r="Q1262" s="2">
        <v>15.02</v>
      </c>
      <c r="R1262">
        <v>1</v>
      </c>
      <c r="S1262">
        <v>0</v>
      </c>
      <c r="T1262">
        <v>2.7035999999999998</v>
      </c>
    </row>
    <row r="1263" spans="1:20" x14ac:dyDescent="0.3">
      <c r="A1263" t="s">
        <v>4934</v>
      </c>
      <c r="B1263" s="1">
        <v>43090</v>
      </c>
      <c r="C1263" s="1">
        <v>43093</v>
      </c>
      <c r="D1263" t="s">
        <v>159</v>
      </c>
      <c r="E1263" t="s">
        <v>4935</v>
      </c>
      <c r="F1263" t="s">
        <v>4936</v>
      </c>
      <c r="G1263" t="s">
        <v>24</v>
      </c>
      <c r="H1263" t="s">
        <v>25</v>
      </c>
      <c r="I1263" t="s">
        <v>3923</v>
      </c>
      <c r="J1263" t="s">
        <v>27</v>
      </c>
      <c r="K1263" t="s">
        <v>3924</v>
      </c>
      <c r="L1263" t="s">
        <v>29</v>
      </c>
      <c r="M1263" t="s">
        <v>3006</v>
      </c>
      <c r="N1263" t="s">
        <v>165</v>
      </c>
      <c r="O1263" t="s">
        <v>202</v>
      </c>
      <c r="P1263" t="s">
        <v>3007</v>
      </c>
      <c r="Q1263" s="2">
        <v>71</v>
      </c>
      <c r="R1263">
        <v>4</v>
      </c>
      <c r="S1263">
        <v>0</v>
      </c>
      <c r="T1263">
        <v>27.69</v>
      </c>
    </row>
    <row r="1264" spans="1:20" x14ac:dyDescent="0.3">
      <c r="A1264" t="s">
        <v>4937</v>
      </c>
      <c r="B1264" s="1">
        <v>43040</v>
      </c>
      <c r="C1264" s="1">
        <v>43042</v>
      </c>
      <c r="D1264" t="s">
        <v>21</v>
      </c>
      <c r="E1264" t="s">
        <v>1566</v>
      </c>
      <c r="F1264" t="s">
        <v>1567</v>
      </c>
      <c r="G1264" t="s">
        <v>24</v>
      </c>
      <c r="H1264" t="s">
        <v>25</v>
      </c>
      <c r="I1264" t="s">
        <v>1568</v>
      </c>
      <c r="J1264" t="s">
        <v>76</v>
      </c>
      <c r="K1264" t="s">
        <v>1569</v>
      </c>
      <c r="L1264" t="s">
        <v>41</v>
      </c>
      <c r="M1264" t="s">
        <v>4938</v>
      </c>
      <c r="N1264" t="s">
        <v>43</v>
      </c>
      <c r="O1264" t="s">
        <v>79</v>
      </c>
      <c r="P1264" t="s">
        <v>4939</v>
      </c>
      <c r="Q1264" s="2">
        <v>25.12</v>
      </c>
      <c r="R1264">
        <v>5</v>
      </c>
      <c r="S1264">
        <v>0</v>
      </c>
      <c r="T1264">
        <v>7.85</v>
      </c>
    </row>
    <row r="1265" spans="1:20" x14ac:dyDescent="0.3">
      <c r="A1265" t="s">
        <v>4940</v>
      </c>
      <c r="B1265" s="1">
        <v>42985</v>
      </c>
      <c r="C1265" s="1">
        <v>42989</v>
      </c>
      <c r="D1265" t="s">
        <v>47</v>
      </c>
      <c r="E1265" t="s">
        <v>2828</v>
      </c>
      <c r="F1265" t="s">
        <v>2829</v>
      </c>
      <c r="G1265" t="s">
        <v>37</v>
      </c>
      <c r="H1265" t="s">
        <v>25</v>
      </c>
      <c r="I1265" t="s">
        <v>128</v>
      </c>
      <c r="J1265" t="s">
        <v>129</v>
      </c>
      <c r="K1265" t="s">
        <v>562</v>
      </c>
      <c r="L1265" t="s">
        <v>131</v>
      </c>
      <c r="M1265" t="s">
        <v>193</v>
      </c>
      <c r="N1265" t="s">
        <v>43</v>
      </c>
      <c r="O1265" t="s">
        <v>99</v>
      </c>
      <c r="P1265" t="s">
        <v>194</v>
      </c>
      <c r="Q1265" s="2">
        <v>478.08</v>
      </c>
      <c r="R1265">
        <v>8</v>
      </c>
      <c r="S1265">
        <v>0</v>
      </c>
      <c r="T1265">
        <v>133.86240000000001</v>
      </c>
    </row>
    <row r="1266" spans="1:20" x14ac:dyDescent="0.3">
      <c r="A1266" t="s">
        <v>4941</v>
      </c>
      <c r="B1266" s="1">
        <v>43096</v>
      </c>
      <c r="C1266" s="1">
        <v>43096</v>
      </c>
      <c r="D1266" t="s">
        <v>1040</v>
      </c>
      <c r="E1266" t="s">
        <v>796</v>
      </c>
      <c r="F1266" t="s">
        <v>797</v>
      </c>
      <c r="G1266" t="s">
        <v>37</v>
      </c>
      <c r="H1266" t="s">
        <v>25</v>
      </c>
      <c r="I1266" t="s">
        <v>253</v>
      </c>
      <c r="J1266" t="s">
        <v>179</v>
      </c>
      <c r="K1266" t="s">
        <v>322</v>
      </c>
      <c r="L1266" t="s">
        <v>88</v>
      </c>
      <c r="M1266" t="s">
        <v>4942</v>
      </c>
      <c r="N1266" t="s">
        <v>165</v>
      </c>
      <c r="O1266" t="s">
        <v>166</v>
      </c>
      <c r="P1266" t="s">
        <v>4943</v>
      </c>
      <c r="Q1266" s="2">
        <v>164.38800000000001</v>
      </c>
      <c r="R1266">
        <v>2</v>
      </c>
      <c r="S1266">
        <v>0</v>
      </c>
      <c r="T1266">
        <v>-35.617400000000004</v>
      </c>
    </row>
    <row r="1267" spans="1:20" x14ac:dyDescent="0.3">
      <c r="A1267" t="s">
        <v>4944</v>
      </c>
      <c r="B1267" s="1">
        <v>42932</v>
      </c>
      <c r="C1267" s="1">
        <v>42937</v>
      </c>
      <c r="D1267" t="s">
        <v>47</v>
      </c>
      <c r="E1267" t="s">
        <v>663</v>
      </c>
      <c r="F1267" t="s">
        <v>664</v>
      </c>
      <c r="G1267" t="s">
        <v>84</v>
      </c>
      <c r="H1267" t="s">
        <v>25</v>
      </c>
      <c r="I1267" t="s">
        <v>665</v>
      </c>
      <c r="J1267" t="s">
        <v>666</v>
      </c>
      <c r="K1267" t="s">
        <v>667</v>
      </c>
      <c r="L1267" t="s">
        <v>131</v>
      </c>
      <c r="M1267" t="s">
        <v>2738</v>
      </c>
      <c r="N1267" t="s">
        <v>43</v>
      </c>
      <c r="O1267" t="s">
        <v>115</v>
      </c>
      <c r="P1267" t="s">
        <v>2739</v>
      </c>
      <c r="Q1267" s="2">
        <v>2.9119999999999999</v>
      </c>
      <c r="R1267">
        <v>2</v>
      </c>
      <c r="S1267">
        <v>0</v>
      </c>
      <c r="T1267">
        <v>0.91</v>
      </c>
    </row>
    <row r="1268" spans="1:20" x14ac:dyDescent="0.3">
      <c r="A1268" t="s">
        <v>4945</v>
      </c>
      <c r="B1268" s="1">
        <v>42594</v>
      </c>
      <c r="C1268" s="1">
        <v>42597</v>
      </c>
      <c r="D1268" t="s">
        <v>21</v>
      </c>
      <c r="E1268" t="s">
        <v>4946</v>
      </c>
      <c r="F1268" t="s">
        <v>4947</v>
      </c>
      <c r="G1268" t="s">
        <v>24</v>
      </c>
      <c r="H1268" t="s">
        <v>25</v>
      </c>
      <c r="I1268" t="s">
        <v>4948</v>
      </c>
      <c r="J1268" t="s">
        <v>86</v>
      </c>
      <c r="K1268" t="s">
        <v>4949</v>
      </c>
      <c r="L1268" t="s">
        <v>88</v>
      </c>
      <c r="M1268" t="s">
        <v>4529</v>
      </c>
      <c r="N1268" t="s">
        <v>165</v>
      </c>
      <c r="O1268" t="s">
        <v>202</v>
      </c>
      <c r="P1268" t="s">
        <v>4530</v>
      </c>
      <c r="Q1268" s="2">
        <v>1399.944</v>
      </c>
      <c r="R1268">
        <v>7</v>
      </c>
      <c r="S1268">
        <v>0</v>
      </c>
      <c r="T1268">
        <v>52.497900000000001</v>
      </c>
    </row>
    <row r="1269" spans="1:20" x14ac:dyDescent="0.3">
      <c r="A1269" t="s">
        <v>4950</v>
      </c>
      <c r="B1269" s="1">
        <v>42925</v>
      </c>
      <c r="C1269" s="1">
        <v>42930</v>
      </c>
      <c r="D1269" t="s">
        <v>47</v>
      </c>
      <c r="E1269" t="s">
        <v>4532</v>
      </c>
      <c r="F1269" t="s">
        <v>4533</v>
      </c>
      <c r="G1269" t="s">
        <v>84</v>
      </c>
      <c r="H1269" t="s">
        <v>25</v>
      </c>
      <c r="I1269" t="s">
        <v>618</v>
      </c>
      <c r="J1269" t="s">
        <v>67</v>
      </c>
      <c r="K1269" t="s">
        <v>4534</v>
      </c>
      <c r="L1269" t="s">
        <v>29</v>
      </c>
      <c r="M1269" t="s">
        <v>2579</v>
      </c>
      <c r="N1269" t="s">
        <v>31</v>
      </c>
      <c r="O1269" t="s">
        <v>61</v>
      </c>
      <c r="P1269" t="s">
        <v>2580</v>
      </c>
      <c r="Q1269" s="2">
        <v>526.45000000000005</v>
      </c>
      <c r="R1269">
        <v>5</v>
      </c>
      <c r="S1269">
        <v>0</v>
      </c>
      <c r="T1269">
        <v>31.587</v>
      </c>
    </row>
    <row r="1270" spans="1:20" x14ac:dyDescent="0.3">
      <c r="A1270" t="s">
        <v>4951</v>
      </c>
      <c r="B1270" s="1">
        <v>41965</v>
      </c>
      <c r="C1270" s="1">
        <v>41970</v>
      </c>
      <c r="D1270" t="s">
        <v>47</v>
      </c>
      <c r="E1270" t="s">
        <v>184</v>
      </c>
      <c r="F1270" t="s">
        <v>185</v>
      </c>
      <c r="G1270" t="s">
        <v>37</v>
      </c>
      <c r="H1270" t="s">
        <v>25</v>
      </c>
      <c r="I1270" t="s">
        <v>38</v>
      </c>
      <c r="J1270" t="s">
        <v>39</v>
      </c>
      <c r="K1270" t="s">
        <v>143</v>
      </c>
      <c r="L1270" t="s">
        <v>41</v>
      </c>
      <c r="M1270" t="s">
        <v>2864</v>
      </c>
      <c r="N1270" t="s">
        <v>43</v>
      </c>
      <c r="O1270" t="s">
        <v>173</v>
      </c>
      <c r="P1270" t="s">
        <v>2865</v>
      </c>
      <c r="Q1270" s="2">
        <v>16.23</v>
      </c>
      <c r="R1270">
        <v>3</v>
      </c>
      <c r="S1270">
        <v>0</v>
      </c>
      <c r="T1270">
        <v>7.9527000000000001</v>
      </c>
    </row>
    <row r="1271" spans="1:20" x14ac:dyDescent="0.3">
      <c r="A1271" t="s">
        <v>4952</v>
      </c>
      <c r="B1271" s="1">
        <v>41665</v>
      </c>
      <c r="C1271" s="1">
        <v>41670</v>
      </c>
      <c r="D1271" t="s">
        <v>47</v>
      </c>
      <c r="E1271" t="s">
        <v>1217</v>
      </c>
      <c r="F1271" t="s">
        <v>1218</v>
      </c>
      <c r="G1271" t="s">
        <v>84</v>
      </c>
      <c r="H1271" t="s">
        <v>25</v>
      </c>
      <c r="I1271" t="s">
        <v>1219</v>
      </c>
      <c r="J1271" t="s">
        <v>232</v>
      </c>
      <c r="K1271" t="s">
        <v>1220</v>
      </c>
      <c r="L1271" t="s">
        <v>131</v>
      </c>
      <c r="M1271" t="s">
        <v>4953</v>
      </c>
      <c r="N1271" t="s">
        <v>31</v>
      </c>
      <c r="O1271" t="s">
        <v>61</v>
      </c>
      <c r="P1271" t="s">
        <v>4954</v>
      </c>
      <c r="Q1271" s="2">
        <v>62.82</v>
      </c>
      <c r="R1271">
        <v>3</v>
      </c>
      <c r="S1271">
        <v>0</v>
      </c>
      <c r="T1271">
        <v>30.7818</v>
      </c>
    </row>
    <row r="1272" spans="1:20" x14ac:dyDescent="0.3">
      <c r="A1272" t="s">
        <v>4955</v>
      </c>
      <c r="B1272" s="1">
        <v>42311</v>
      </c>
      <c r="C1272" s="1">
        <v>42318</v>
      </c>
      <c r="D1272" t="s">
        <v>47</v>
      </c>
      <c r="E1272" t="s">
        <v>1989</v>
      </c>
      <c r="F1272" t="s">
        <v>1990</v>
      </c>
      <c r="G1272" t="s">
        <v>37</v>
      </c>
      <c r="H1272" t="s">
        <v>25</v>
      </c>
      <c r="I1272" t="s">
        <v>1991</v>
      </c>
      <c r="J1272" t="s">
        <v>619</v>
      </c>
      <c r="K1272" t="s">
        <v>1992</v>
      </c>
      <c r="L1272" t="s">
        <v>29</v>
      </c>
      <c r="M1272" t="s">
        <v>4956</v>
      </c>
      <c r="N1272" t="s">
        <v>43</v>
      </c>
      <c r="O1272" t="s">
        <v>173</v>
      </c>
      <c r="P1272" t="s">
        <v>4957</v>
      </c>
      <c r="Q1272" s="2">
        <v>6.6079999999999997</v>
      </c>
      <c r="R1272">
        <v>2</v>
      </c>
      <c r="S1272">
        <v>0</v>
      </c>
      <c r="T1272">
        <v>2.1476000000000002</v>
      </c>
    </row>
    <row r="1273" spans="1:20" x14ac:dyDescent="0.3">
      <c r="A1273" t="s">
        <v>4958</v>
      </c>
      <c r="B1273" s="1">
        <v>42916</v>
      </c>
      <c r="C1273" s="1">
        <v>42922</v>
      </c>
      <c r="D1273" t="s">
        <v>47</v>
      </c>
      <c r="E1273" t="s">
        <v>1813</v>
      </c>
      <c r="F1273" t="s">
        <v>1814</v>
      </c>
      <c r="G1273" t="s">
        <v>24</v>
      </c>
      <c r="H1273" t="s">
        <v>25</v>
      </c>
      <c r="I1273" t="s">
        <v>231</v>
      </c>
      <c r="J1273" t="s">
        <v>232</v>
      </c>
      <c r="K1273" t="s">
        <v>412</v>
      </c>
      <c r="L1273" t="s">
        <v>131</v>
      </c>
      <c r="M1273" t="s">
        <v>2717</v>
      </c>
      <c r="N1273" t="s">
        <v>43</v>
      </c>
      <c r="O1273" t="s">
        <v>99</v>
      </c>
      <c r="P1273" t="s">
        <v>2718</v>
      </c>
      <c r="Q1273" s="2">
        <v>248.57</v>
      </c>
      <c r="R1273">
        <v>7</v>
      </c>
      <c r="S1273">
        <v>0</v>
      </c>
      <c r="T1273">
        <v>67.113900000000001</v>
      </c>
    </row>
    <row r="1274" spans="1:20" x14ac:dyDescent="0.3">
      <c r="A1274" t="s">
        <v>4959</v>
      </c>
      <c r="B1274" s="1">
        <v>42495</v>
      </c>
      <c r="C1274" s="1">
        <v>42499</v>
      </c>
      <c r="D1274" t="s">
        <v>47</v>
      </c>
      <c r="E1274" t="s">
        <v>4504</v>
      </c>
      <c r="F1274" t="s">
        <v>4505</v>
      </c>
      <c r="G1274" t="s">
        <v>84</v>
      </c>
      <c r="H1274" t="s">
        <v>25</v>
      </c>
      <c r="I1274" t="s">
        <v>505</v>
      </c>
      <c r="J1274" t="s">
        <v>39</v>
      </c>
      <c r="K1274" t="s">
        <v>506</v>
      </c>
      <c r="L1274" t="s">
        <v>41</v>
      </c>
      <c r="M1274" t="s">
        <v>4960</v>
      </c>
      <c r="N1274" t="s">
        <v>43</v>
      </c>
      <c r="O1274" t="s">
        <v>99</v>
      </c>
      <c r="P1274" t="s">
        <v>4961</v>
      </c>
      <c r="Q1274" s="2">
        <v>5.98</v>
      </c>
      <c r="R1274">
        <v>1</v>
      </c>
      <c r="S1274">
        <v>0</v>
      </c>
      <c r="T1274">
        <v>1.0165999999999999</v>
      </c>
    </row>
    <row r="1275" spans="1:20" x14ac:dyDescent="0.3">
      <c r="A1275" t="s">
        <v>4962</v>
      </c>
      <c r="B1275" s="1">
        <v>42621</v>
      </c>
      <c r="C1275" s="1">
        <v>42627</v>
      </c>
      <c r="D1275" t="s">
        <v>47</v>
      </c>
      <c r="E1275" t="s">
        <v>2330</v>
      </c>
      <c r="F1275" t="s">
        <v>2331</v>
      </c>
      <c r="G1275" t="s">
        <v>24</v>
      </c>
      <c r="H1275" t="s">
        <v>25</v>
      </c>
      <c r="I1275" t="s">
        <v>231</v>
      </c>
      <c r="J1275" t="s">
        <v>232</v>
      </c>
      <c r="K1275" t="s">
        <v>276</v>
      </c>
      <c r="L1275" t="s">
        <v>131</v>
      </c>
      <c r="M1275" t="s">
        <v>4963</v>
      </c>
      <c r="N1275" t="s">
        <v>31</v>
      </c>
      <c r="O1275" t="s">
        <v>61</v>
      </c>
      <c r="P1275" t="s">
        <v>4964</v>
      </c>
      <c r="Q1275" s="2">
        <v>14.135999999999999</v>
      </c>
      <c r="R1275">
        <v>2</v>
      </c>
      <c r="S1275">
        <v>0</v>
      </c>
      <c r="T1275">
        <v>-7.7747999999999999</v>
      </c>
    </row>
    <row r="1276" spans="1:20" x14ac:dyDescent="0.3">
      <c r="A1276" t="s">
        <v>4965</v>
      </c>
      <c r="B1276" s="1">
        <v>43063</v>
      </c>
      <c r="C1276" s="1">
        <v>43065</v>
      </c>
      <c r="D1276" t="s">
        <v>21</v>
      </c>
      <c r="E1276" t="s">
        <v>1864</v>
      </c>
      <c r="F1276" t="s">
        <v>1865</v>
      </c>
      <c r="G1276" t="s">
        <v>37</v>
      </c>
      <c r="H1276" t="s">
        <v>25</v>
      </c>
      <c r="I1276" t="s">
        <v>1866</v>
      </c>
      <c r="J1276" t="s">
        <v>232</v>
      </c>
      <c r="K1276" t="s">
        <v>1867</v>
      </c>
      <c r="L1276" t="s">
        <v>131</v>
      </c>
      <c r="M1276" t="s">
        <v>4966</v>
      </c>
      <c r="N1276" t="s">
        <v>165</v>
      </c>
      <c r="O1276" t="s">
        <v>166</v>
      </c>
      <c r="P1276" t="s">
        <v>4967</v>
      </c>
      <c r="Q1276" s="2">
        <v>79.099999999999994</v>
      </c>
      <c r="R1276">
        <v>2</v>
      </c>
      <c r="S1276">
        <v>0</v>
      </c>
      <c r="T1276">
        <v>39.549999999999997</v>
      </c>
    </row>
    <row r="1277" spans="1:20" x14ac:dyDescent="0.3">
      <c r="A1277" t="s">
        <v>4968</v>
      </c>
      <c r="B1277" s="1">
        <v>42868</v>
      </c>
      <c r="C1277" s="1">
        <v>42872</v>
      </c>
      <c r="D1277" t="s">
        <v>47</v>
      </c>
      <c r="E1277" t="s">
        <v>2140</v>
      </c>
      <c r="F1277" t="s">
        <v>2141</v>
      </c>
      <c r="G1277" t="s">
        <v>37</v>
      </c>
      <c r="H1277" t="s">
        <v>25</v>
      </c>
      <c r="I1277" t="s">
        <v>231</v>
      </c>
      <c r="J1277" t="s">
        <v>232</v>
      </c>
      <c r="K1277" t="s">
        <v>412</v>
      </c>
      <c r="L1277" t="s">
        <v>131</v>
      </c>
      <c r="M1277" t="s">
        <v>4969</v>
      </c>
      <c r="N1277" t="s">
        <v>43</v>
      </c>
      <c r="O1277" t="s">
        <v>173</v>
      </c>
      <c r="P1277" t="s">
        <v>4970</v>
      </c>
      <c r="Q1277" s="2">
        <v>180.96</v>
      </c>
      <c r="R1277">
        <v>2</v>
      </c>
      <c r="S1277">
        <v>0</v>
      </c>
      <c r="T1277">
        <v>81.432000000000002</v>
      </c>
    </row>
    <row r="1278" spans="1:20" x14ac:dyDescent="0.3">
      <c r="A1278" t="s">
        <v>4971</v>
      </c>
      <c r="B1278" s="1">
        <v>42848</v>
      </c>
      <c r="C1278" s="1">
        <v>42854</v>
      </c>
      <c r="D1278" t="s">
        <v>47</v>
      </c>
      <c r="E1278" t="s">
        <v>624</v>
      </c>
      <c r="F1278" t="s">
        <v>625</v>
      </c>
      <c r="G1278" t="s">
        <v>24</v>
      </c>
      <c r="H1278" t="s">
        <v>25</v>
      </c>
      <c r="I1278" t="s">
        <v>626</v>
      </c>
      <c r="J1278" t="s">
        <v>627</v>
      </c>
      <c r="K1278" t="s">
        <v>628</v>
      </c>
      <c r="L1278" t="s">
        <v>131</v>
      </c>
      <c r="M1278" t="s">
        <v>4972</v>
      </c>
      <c r="N1278" t="s">
        <v>43</v>
      </c>
      <c r="O1278" t="s">
        <v>90</v>
      </c>
      <c r="P1278" t="s">
        <v>4973</v>
      </c>
      <c r="Q1278" s="2">
        <v>121.94</v>
      </c>
      <c r="R1278">
        <v>2</v>
      </c>
      <c r="S1278">
        <v>0</v>
      </c>
      <c r="T1278">
        <v>35.3626</v>
      </c>
    </row>
    <row r="1279" spans="1:20" x14ac:dyDescent="0.3">
      <c r="A1279" t="s">
        <v>4974</v>
      </c>
      <c r="B1279" s="1">
        <v>42525</v>
      </c>
      <c r="C1279" s="1">
        <v>42525</v>
      </c>
      <c r="D1279" t="s">
        <v>1040</v>
      </c>
      <c r="E1279" t="s">
        <v>4975</v>
      </c>
      <c r="F1279" t="s">
        <v>4976</v>
      </c>
      <c r="G1279" t="s">
        <v>24</v>
      </c>
      <c r="H1279" t="s">
        <v>25</v>
      </c>
      <c r="I1279" t="s">
        <v>231</v>
      </c>
      <c r="J1279" t="s">
        <v>232</v>
      </c>
      <c r="K1279" t="s">
        <v>412</v>
      </c>
      <c r="L1279" t="s">
        <v>131</v>
      </c>
      <c r="M1279" t="s">
        <v>2647</v>
      </c>
      <c r="N1279" t="s">
        <v>43</v>
      </c>
      <c r="O1279" t="s">
        <v>70</v>
      </c>
      <c r="P1279" t="s">
        <v>157</v>
      </c>
      <c r="Q1279" s="2">
        <v>14.94</v>
      </c>
      <c r="R1279">
        <v>3</v>
      </c>
      <c r="S1279">
        <v>0</v>
      </c>
      <c r="T1279">
        <v>7.0217999999999998</v>
      </c>
    </row>
    <row r="1280" spans="1:20" x14ac:dyDescent="0.3">
      <c r="A1280" t="s">
        <v>4977</v>
      </c>
      <c r="B1280" s="1">
        <v>41989</v>
      </c>
      <c r="C1280" s="1">
        <v>41994</v>
      </c>
      <c r="D1280" t="s">
        <v>47</v>
      </c>
      <c r="E1280" t="s">
        <v>4978</v>
      </c>
      <c r="F1280" t="s">
        <v>4979</v>
      </c>
      <c r="G1280" t="s">
        <v>37</v>
      </c>
      <c r="H1280" t="s">
        <v>25</v>
      </c>
      <c r="I1280" t="s">
        <v>1241</v>
      </c>
      <c r="J1280" t="s">
        <v>51</v>
      </c>
      <c r="K1280" t="s">
        <v>1242</v>
      </c>
      <c r="L1280" t="s">
        <v>29</v>
      </c>
      <c r="M1280" t="s">
        <v>4980</v>
      </c>
      <c r="N1280" t="s">
        <v>43</v>
      </c>
      <c r="O1280" t="s">
        <v>79</v>
      </c>
      <c r="P1280" t="s">
        <v>4981</v>
      </c>
      <c r="Q1280" s="2">
        <v>1.167</v>
      </c>
      <c r="R1280">
        <v>1</v>
      </c>
      <c r="S1280">
        <v>0</v>
      </c>
      <c r="T1280">
        <v>-0.85580000000000001</v>
      </c>
    </row>
    <row r="1281" spans="1:20" x14ac:dyDescent="0.3">
      <c r="A1281" t="s">
        <v>4982</v>
      </c>
      <c r="B1281" s="1">
        <v>42433</v>
      </c>
      <c r="C1281" s="1">
        <v>42439</v>
      </c>
      <c r="D1281" t="s">
        <v>47</v>
      </c>
      <c r="E1281" t="s">
        <v>3124</v>
      </c>
      <c r="F1281" t="s">
        <v>3125</v>
      </c>
      <c r="G1281" t="s">
        <v>84</v>
      </c>
      <c r="H1281" t="s">
        <v>25</v>
      </c>
      <c r="I1281" t="s">
        <v>2666</v>
      </c>
      <c r="J1281" t="s">
        <v>2265</v>
      </c>
      <c r="K1281" t="s">
        <v>2667</v>
      </c>
      <c r="L1281" t="s">
        <v>131</v>
      </c>
      <c r="M1281" t="s">
        <v>4983</v>
      </c>
      <c r="N1281" t="s">
        <v>43</v>
      </c>
      <c r="O1281" t="s">
        <v>115</v>
      </c>
      <c r="P1281" t="s">
        <v>4984</v>
      </c>
      <c r="Q1281" s="2">
        <v>16.989999999999998</v>
      </c>
      <c r="R1281">
        <v>1</v>
      </c>
      <c r="S1281">
        <v>0</v>
      </c>
      <c r="T1281">
        <v>4.9271000000000003</v>
      </c>
    </row>
    <row r="1282" spans="1:20" x14ac:dyDescent="0.3">
      <c r="A1282" t="s">
        <v>4985</v>
      </c>
      <c r="B1282" s="1">
        <v>41968</v>
      </c>
      <c r="C1282" s="1">
        <v>41973</v>
      </c>
      <c r="D1282" t="s">
        <v>47</v>
      </c>
      <c r="E1282" t="s">
        <v>4202</v>
      </c>
      <c r="F1282" t="s">
        <v>4203</v>
      </c>
      <c r="G1282" t="s">
        <v>37</v>
      </c>
      <c r="H1282" t="s">
        <v>25</v>
      </c>
      <c r="I1282" t="s">
        <v>4204</v>
      </c>
      <c r="J1282" t="s">
        <v>666</v>
      </c>
      <c r="K1282" t="s">
        <v>4205</v>
      </c>
      <c r="L1282" t="s">
        <v>131</v>
      </c>
      <c r="M1282" t="s">
        <v>4986</v>
      </c>
      <c r="N1282" t="s">
        <v>165</v>
      </c>
      <c r="O1282" t="s">
        <v>202</v>
      </c>
      <c r="P1282" t="s">
        <v>4987</v>
      </c>
      <c r="Q1282" s="2">
        <v>24.672000000000001</v>
      </c>
      <c r="R1282">
        <v>3</v>
      </c>
      <c r="S1282">
        <v>0</v>
      </c>
      <c r="T1282">
        <v>0</v>
      </c>
    </row>
    <row r="1283" spans="1:20" x14ac:dyDescent="0.3">
      <c r="A1283" t="s">
        <v>4988</v>
      </c>
      <c r="B1283" s="1">
        <v>42488</v>
      </c>
      <c r="C1283" s="1">
        <v>42495</v>
      </c>
      <c r="D1283" t="s">
        <v>47</v>
      </c>
      <c r="E1283" t="s">
        <v>4989</v>
      </c>
      <c r="F1283" t="s">
        <v>4990</v>
      </c>
      <c r="G1283" t="s">
        <v>37</v>
      </c>
      <c r="H1283" t="s">
        <v>25</v>
      </c>
      <c r="I1283" t="s">
        <v>38</v>
      </c>
      <c r="J1283" t="s">
        <v>39</v>
      </c>
      <c r="K1283" t="s">
        <v>556</v>
      </c>
      <c r="L1283" t="s">
        <v>41</v>
      </c>
      <c r="M1283" t="s">
        <v>2570</v>
      </c>
      <c r="N1283" t="s">
        <v>31</v>
      </c>
      <c r="O1283" t="s">
        <v>133</v>
      </c>
      <c r="P1283" t="s">
        <v>2571</v>
      </c>
      <c r="Q1283" s="2">
        <v>41.567999999999998</v>
      </c>
      <c r="R1283">
        <v>2</v>
      </c>
      <c r="S1283">
        <v>0</v>
      </c>
      <c r="T1283">
        <v>2.5979999999999999</v>
      </c>
    </row>
    <row r="1284" spans="1:20" x14ac:dyDescent="0.3">
      <c r="A1284" t="s">
        <v>4991</v>
      </c>
      <c r="B1284" s="1">
        <v>41755</v>
      </c>
      <c r="C1284" s="1">
        <v>41762</v>
      </c>
      <c r="D1284" t="s">
        <v>47</v>
      </c>
      <c r="E1284" t="s">
        <v>4992</v>
      </c>
      <c r="F1284" t="s">
        <v>4993</v>
      </c>
      <c r="G1284" t="s">
        <v>37</v>
      </c>
      <c r="H1284" t="s">
        <v>25</v>
      </c>
      <c r="I1284" t="s">
        <v>38</v>
      </c>
      <c r="J1284" t="s">
        <v>39</v>
      </c>
      <c r="K1284" t="s">
        <v>143</v>
      </c>
      <c r="L1284" t="s">
        <v>41</v>
      </c>
      <c r="M1284" t="s">
        <v>1187</v>
      </c>
      <c r="N1284" t="s">
        <v>31</v>
      </c>
      <c r="O1284" t="s">
        <v>133</v>
      </c>
      <c r="P1284" t="s">
        <v>1188</v>
      </c>
      <c r="Q1284" s="2">
        <v>230.28</v>
      </c>
      <c r="R1284">
        <v>3</v>
      </c>
      <c r="S1284">
        <v>0</v>
      </c>
      <c r="T1284">
        <v>23.027999999999999</v>
      </c>
    </row>
    <row r="1285" spans="1:20" x14ac:dyDescent="0.3">
      <c r="A1285" t="s">
        <v>4994</v>
      </c>
      <c r="B1285" s="1">
        <v>42826</v>
      </c>
      <c r="C1285" s="1">
        <v>42830</v>
      </c>
      <c r="D1285" t="s">
        <v>47</v>
      </c>
      <c r="E1285" t="s">
        <v>2286</v>
      </c>
      <c r="F1285" t="s">
        <v>2287</v>
      </c>
      <c r="G1285" t="s">
        <v>24</v>
      </c>
      <c r="H1285" t="s">
        <v>25</v>
      </c>
      <c r="I1285" t="s">
        <v>742</v>
      </c>
      <c r="J1285" t="s">
        <v>208</v>
      </c>
      <c r="K1285" t="s">
        <v>743</v>
      </c>
      <c r="L1285" t="s">
        <v>88</v>
      </c>
      <c r="M1285" t="s">
        <v>4995</v>
      </c>
      <c r="N1285" t="s">
        <v>43</v>
      </c>
      <c r="O1285" t="s">
        <v>44</v>
      </c>
      <c r="P1285" t="s">
        <v>4996</v>
      </c>
      <c r="Q1285" s="2">
        <v>5.78</v>
      </c>
      <c r="R1285">
        <v>2</v>
      </c>
      <c r="S1285">
        <v>0</v>
      </c>
      <c r="T1285">
        <v>2.7166000000000001</v>
      </c>
    </row>
    <row r="1286" spans="1:20" x14ac:dyDescent="0.3">
      <c r="A1286" t="s">
        <v>4997</v>
      </c>
      <c r="B1286" s="1">
        <v>43091</v>
      </c>
      <c r="C1286" s="1">
        <v>43095</v>
      </c>
      <c r="D1286" t="s">
        <v>47</v>
      </c>
      <c r="E1286" t="s">
        <v>3423</v>
      </c>
      <c r="F1286" t="s">
        <v>3424</v>
      </c>
      <c r="G1286" t="s">
        <v>37</v>
      </c>
      <c r="H1286" t="s">
        <v>25</v>
      </c>
      <c r="I1286" t="s">
        <v>3425</v>
      </c>
      <c r="J1286" t="s">
        <v>666</v>
      </c>
      <c r="K1286" t="s">
        <v>3426</v>
      </c>
      <c r="L1286" t="s">
        <v>131</v>
      </c>
      <c r="M1286" t="s">
        <v>1226</v>
      </c>
      <c r="N1286" t="s">
        <v>43</v>
      </c>
      <c r="O1286" t="s">
        <v>115</v>
      </c>
      <c r="P1286" t="s">
        <v>1227</v>
      </c>
      <c r="Q1286" s="2">
        <v>4.17</v>
      </c>
      <c r="R1286">
        <v>3</v>
      </c>
      <c r="S1286">
        <v>0</v>
      </c>
      <c r="T1286">
        <v>1.0842000000000001</v>
      </c>
    </row>
    <row r="1287" spans="1:20" x14ac:dyDescent="0.3">
      <c r="A1287" t="s">
        <v>4998</v>
      </c>
      <c r="B1287" s="1">
        <v>41976</v>
      </c>
      <c r="C1287" s="1">
        <v>41979</v>
      </c>
      <c r="D1287" t="s">
        <v>21</v>
      </c>
      <c r="E1287" t="s">
        <v>4999</v>
      </c>
      <c r="F1287" t="s">
        <v>5000</v>
      </c>
      <c r="G1287" t="s">
        <v>37</v>
      </c>
      <c r="H1287" t="s">
        <v>25</v>
      </c>
      <c r="I1287" t="s">
        <v>4348</v>
      </c>
      <c r="J1287" t="s">
        <v>498</v>
      </c>
      <c r="K1287" t="s">
        <v>4349</v>
      </c>
      <c r="L1287" t="s">
        <v>88</v>
      </c>
      <c r="M1287" t="s">
        <v>4078</v>
      </c>
      <c r="N1287" t="s">
        <v>43</v>
      </c>
      <c r="O1287" t="s">
        <v>70</v>
      </c>
      <c r="P1287" t="s">
        <v>4079</v>
      </c>
      <c r="Q1287" s="2">
        <v>25.92</v>
      </c>
      <c r="R1287">
        <v>4</v>
      </c>
      <c r="S1287">
        <v>0</v>
      </c>
      <c r="T1287">
        <v>12.441599999999999</v>
      </c>
    </row>
    <row r="1288" spans="1:20" x14ac:dyDescent="0.3">
      <c r="A1288" t="s">
        <v>5001</v>
      </c>
      <c r="B1288" s="1">
        <v>43030</v>
      </c>
      <c r="C1288" s="1">
        <v>43032</v>
      </c>
      <c r="D1288" t="s">
        <v>159</v>
      </c>
      <c r="E1288" t="s">
        <v>5002</v>
      </c>
      <c r="F1288" t="s">
        <v>5003</v>
      </c>
      <c r="G1288" t="s">
        <v>84</v>
      </c>
      <c r="H1288" t="s">
        <v>25</v>
      </c>
      <c r="I1288" t="s">
        <v>231</v>
      </c>
      <c r="J1288" t="s">
        <v>232</v>
      </c>
      <c r="K1288" t="s">
        <v>233</v>
      </c>
      <c r="L1288" t="s">
        <v>131</v>
      </c>
      <c r="M1288" t="s">
        <v>5004</v>
      </c>
      <c r="N1288" t="s">
        <v>165</v>
      </c>
      <c r="O1288" t="s">
        <v>1419</v>
      </c>
      <c r="P1288" t="s">
        <v>5005</v>
      </c>
      <c r="Q1288" s="2">
        <v>11199.968000000001</v>
      </c>
      <c r="R1288">
        <v>4</v>
      </c>
      <c r="S1288">
        <v>0</v>
      </c>
      <c r="T1288">
        <v>3919.9888000000001</v>
      </c>
    </row>
    <row r="1289" spans="1:20" x14ac:dyDescent="0.3">
      <c r="A1289" t="s">
        <v>5006</v>
      </c>
      <c r="B1289" s="1">
        <v>43052</v>
      </c>
      <c r="C1289" s="1">
        <v>43054</v>
      </c>
      <c r="D1289" t="s">
        <v>159</v>
      </c>
      <c r="E1289" t="s">
        <v>812</v>
      </c>
      <c r="F1289" t="s">
        <v>813</v>
      </c>
      <c r="G1289" t="s">
        <v>37</v>
      </c>
      <c r="H1289" t="s">
        <v>25</v>
      </c>
      <c r="I1289" t="s">
        <v>154</v>
      </c>
      <c r="J1289" t="s">
        <v>86</v>
      </c>
      <c r="K1289" t="s">
        <v>598</v>
      </c>
      <c r="L1289" t="s">
        <v>88</v>
      </c>
      <c r="M1289" t="s">
        <v>5007</v>
      </c>
      <c r="N1289" t="s">
        <v>165</v>
      </c>
      <c r="O1289" t="s">
        <v>202</v>
      </c>
      <c r="P1289" t="s">
        <v>5008</v>
      </c>
      <c r="Q1289" s="2">
        <v>60.863999999999997</v>
      </c>
      <c r="R1289">
        <v>4</v>
      </c>
      <c r="S1289">
        <v>0</v>
      </c>
      <c r="T1289">
        <v>9.1295999999999999</v>
      </c>
    </row>
    <row r="1290" spans="1:20" x14ac:dyDescent="0.3">
      <c r="A1290" t="s">
        <v>5009</v>
      </c>
      <c r="B1290" s="1">
        <v>42257</v>
      </c>
      <c r="C1290" s="1">
        <v>42262</v>
      </c>
      <c r="D1290" t="s">
        <v>47</v>
      </c>
      <c r="E1290" t="s">
        <v>3466</v>
      </c>
      <c r="F1290" t="s">
        <v>3467</v>
      </c>
      <c r="G1290" t="s">
        <v>24</v>
      </c>
      <c r="H1290" t="s">
        <v>25</v>
      </c>
      <c r="I1290" t="s">
        <v>959</v>
      </c>
      <c r="J1290" t="s">
        <v>232</v>
      </c>
      <c r="K1290" t="s">
        <v>3468</v>
      </c>
      <c r="L1290" t="s">
        <v>131</v>
      </c>
      <c r="M1290" t="s">
        <v>5010</v>
      </c>
      <c r="N1290" t="s">
        <v>43</v>
      </c>
      <c r="O1290" t="s">
        <v>70</v>
      </c>
      <c r="P1290" t="s">
        <v>5011</v>
      </c>
      <c r="Q1290" s="2">
        <v>14.94</v>
      </c>
      <c r="R1290">
        <v>3</v>
      </c>
      <c r="S1290">
        <v>0</v>
      </c>
      <c r="T1290">
        <v>7.0217999999999998</v>
      </c>
    </row>
    <row r="1291" spans="1:20" x14ac:dyDescent="0.3">
      <c r="A1291" t="s">
        <v>5012</v>
      </c>
      <c r="B1291" s="1">
        <v>42870</v>
      </c>
      <c r="C1291" s="1">
        <v>42875</v>
      </c>
      <c r="D1291" t="s">
        <v>47</v>
      </c>
      <c r="E1291" t="s">
        <v>5013</v>
      </c>
      <c r="F1291" t="s">
        <v>5014</v>
      </c>
      <c r="G1291" t="s">
        <v>24</v>
      </c>
      <c r="H1291" t="s">
        <v>25</v>
      </c>
      <c r="I1291" t="s">
        <v>75</v>
      </c>
      <c r="J1291" t="s">
        <v>76</v>
      </c>
      <c r="K1291" t="s">
        <v>77</v>
      </c>
      <c r="L1291" t="s">
        <v>41</v>
      </c>
      <c r="M1291" t="s">
        <v>2846</v>
      </c>
      <c r="N1291" t="s">
        <v>31</v>
      </c>
      <c r="O1291" t="s">
        <v>61</v>
      </c>
      <c r="P1291" t="s">
        <v>2847</v>
      </c>
      <c r="Q1291" s="2">
        <v>39.96</v>
      </c>
      <c r="R1291">
        <v>2</v>
      </c>
      <c r="S1291">
        <v>0</v>
      </c>
      <c r="T1291">
        <v>17.1828</v>
      </c>
    </row>
    <row r="1292" spans="1:20" x14ac:dyDescent="0.3">
      <c r="A1292" t="s">
        <v>5015</v>
      </c>
      <c r="B1292" s="1">
        <v>42190</v>
      </c>
      <c r="C1292" s="1">
        <v>42195</v>
      </c>
      <c r="D1292" t="s">
        <v>21</v>
      </c>
      <c r="E1292" t="s">
        <v>3918</v>
      </c>
      <c r="F1292" t="s">
        <v>3919</v>
      </c>
      <c r="G1292" t="s">
        <v>37</v>
      </c>
      <c r="H1292" t="s">
        <v>25</v>
      </c>
      <c r="I1292" t="s">
        <v>398</v>
      </c>
      <c r="J1292" t="s">
        <v>67</v>
      </c>
      <c r="K1292" t="s">
        <v>399</v>
      </c>
      <c r="L1292" t="s">
        <v>29</v>
      </c>
      <c r="M1292" t="s">
        <v>5016</v>
      </c>
      <c r="N1292" t="s">
        <v>31</v>
      </c>
      <c r="O1292" t="s">
        <v>61</v>
      </c>
      <c r="P1292" t="s">
        <v>5017</v>
      </c>
      <c r="Q1292" s="2">
        <v>4.9279999999999999</v>
      </c>
      <c r="R1292">
        <v>2</v>
      </c>
      <c r="S1292">
        <v>0</v>
      </c>
      <c r="T1292">
        <v>0.73919999999999997</v>
      </c>
    </row>
    <row r="1293" spans="1:20" x14ac:dyDescent="0.3">
      <c r="A1293" t="s">
        <v>5018</v>
      </c>
      <c r="B1293" s="1">
        <v>42231</v>
      </c>
      <c r="C1293" s="1">
        <v>42235</v>
      </c>
      <c r="D1293" t="s">
        <v>47</v>
      </c>
      <c r="E1293" t="s">
        <v>5019</v>
      </c>
      <c r="F1293" t="s">
        <v>5020</v>
      </c>
      <c r="G1293" t="s">
        <v>37</v>
      </c>
      <c r="H1293" t="s">
        <v>25</v>
      </c>
      <c r="I1293" t="s">
        <v>38</v>
      </c>
      <c r="J1293" t="s">
        <v>39</v>
      </c>
      <c r="K1293" t="s">
        <v>556</v>
      </c>
      <c r="L1293" t="s">
        <v>41</v>
      </c>
      <c r="M1293" t="s">
        <v>2488</v>
      </c>
      <c r="N1293" t="s">
        <v>43</v>
      </c>
      <c r="O1293" t="s">
        <v>99</v>
      </c>
      <c r="P1293" t="s">
        <v>2489</v>
      </c>
      <c r="Q1293" s="2">
        <v>323.10000000000002</v>
      </c>
      <c r="R1293">
        <v>2</v>
      </c>
      <c r="S1293">
        <v>0</v>
      </c>
      <c r="T1293">
        <v>61.389000000000003</v>
      </c>
    </row>
    <row r="1294" spans="1:20" x14ac:dyDescent="0.3">
      <c r="A1294" t="s">
        <v>5021</v>
      </c>
      <c r="B1294" s="1">
        <v>42898</v>
      </c>
      <c r="C1294" s="1">
        <v>42904</v>
      </c>
      <c r="D1294" t="s">
        <v>47</v>
      </c>
      <c r="E1294" t="s">
        <v>5022</v>
      </c>
      <c r="F1294" t="s">
        <v>5023</v>
      </c>
      <c r="G1294" t="s">
        <v>24</v>
      </c>
      <c r="H1294" t="s">
        <v>25</v>
      </c>
      <c r="I1294" t="s">
        <v>231</v>
      </c>
      <c r="J1294" t="s">
        <v>232</v>
      </c>
      <c r="K1294" t="s">
        <v>412</v>
      </c>
      <c r="L1294" t="s">
        <v>131</v>
      </c>
      <c r="M1294" t="s">
        <v>5024</v>
      </c>
      <c r="N1294" t="s">
        <v>43</v>
      </c>
      <c r="O1294" t="s">
        <v>70</v>
      </c>
      <c r="P1294" t="s">
        <v>5025</v>
      </c>
      <c r="Q1294" s="2">
        <v>19.04</v>
      </c>
      <c r="R1294">
        <v>4</v>
      </c>
      <c r="S1294">
        <v>0</v>
      </c>
      <c r="T1294">
        <v>9.3295999999999992</v>
      </c>
    </row>
    <row r="1295" spans="1:20" x14ac:dyDescent="0.3">
      <c r="A1295" t="s">
        <v>5026</v>
      </c>
      <c r="B1295" s="1">
        <v>42055</v>
      </c>
      <c r="C1295" s="1">
        <v>42060</v>
      </c>
      <c r="D1295" t="s">
        <v>47</v>
      </c>
      <c r="E1295" t="s">
        <v>1497</v>
      </c>
      <c r="F1295" t="s">
        <v>1498</v>
      </c>
      <c r="G1295" t="s">
        <v>24</v>
      </c>
      <c r="H1295" t="s">
        <v>25</v>
      </c>
      <c r="I1295" t="s">
        <v>268</v>
      </c>
      <c r="J1295" t="s">
        <v>427</v>
      </c>
      <c r="K1295" t="s">
        <v>1499</v>
      </c>
      <c r="L1295" t="s">
        <v>131</v>
      </c>
      <c r="M1295" t="s">
        <v>2271</v>
      </c>
      <c r="N1295" t="s">
        <v>165</v>
      </c>
      <c r="O1295" t="s">
        <v>202</v>
      </c>
      <c r="P1295" t="s">
        <v>2272</v>
      </c>
      <c r="Q1295" s="2">
        <v>29.99</v>
      </c>
      <c r="R1295">
        <v>1</v>
      </c>
      <c r="S1295">
        <v>0</v>
      </c>
      <c r="T1295">
        <v>2.9990000000000001</v>
      </c>
    </row>
    <row r="1296" spans="1:20" x14ac:dyDescent="0.3">
      <c r="A1296" t="s">
        <v>5027</v>
      </c>
      <c r="B1296" s="1">
        <v>42733</v>
      </c>
      <c r="C1296" s="1">
        <v>42734</v>
      </c>
      <c r="D1296" t="s">
        <v>159</v>
      </c>
      <c r="E1296" t="s">
        <v>4220</v>
      </c>
      <c r="F1296" t="s">
        <v>4221</v>
      </c>
      <c r="G1296" t="s">
        <v>24</v>
      </c>
      <c r="H1296" t="s">
        <v>25</v>
      </c>
      <c r="I1296" t="s">
        <v>4222</v>
      </c>
      <c r="J1296" t="s">
        <v>39</v>
      </c>
      <c r="K1296" t="s">
        <v>4223</v>
      </c>
      <c r="L1296" t="s">
        <v>41</v>
      </c>
      <c r="M1296" t="s">
        <v>3987</v>
      </c>
      <c r="N1296" t="s">
        <v>43</v>
      </c>
      <c r="O1296" t="s">
        <v>70</v>
      </c>
      <c r="P1296" t="s">
        <v>3988</v>
      </c>
      <c r="Q1296" s="2">
        <v>186.048</v>
      </c>
      <c r="R1296">
        <v>6</v>
      </c>
      <c r="S1296">
        <v>0</v>
      </c>
      <c r="T1296">
        <v>67.442400000000006</v>
      </c>
    </row>
    <row r="1297" spans="1:20" x14ac:dyDescent="0.3">
      <c r="A1297" t="s">
        <v>5028</v>
      </c>
      <c r="B1297" s="1">
        <v>42477</v>
      </c>
      <c r="C1297" s="1">
        <v>42481</v>
      </c>
      <c r="D1297" t="s">
        <v>21</v>
      </c>
      <c r="E1297" t="s">
        <v>2831</v>
      </c>
      <c r="F1297" t="s">
        <v>2832</v>
      </c>
      <c r="G1297" t="s">
        <v>84</v>
      </c>
      <c r="H1297" t="s">
        <v>25</v>
      </c>
      <c r="I1297" t="s">
        <v>38</v>
      </c>
      <c r="J1297" t="s">
        <v>39</v>
      </c>
      <c r="K1297" t="s">
        <v>40</v>
      </c>
      <c r="L1297" t="s">
        <v>41</v>
      </c>
      <c r="M1297" t="s">
        <v>3095</v>
      </c>
      <c r="N1297" t="s">
        <v>165</v>
      </c>
      <c r="O1297" t="s">
        <v>166</v>
      </c>
      <c r="P1297" t="s">
        <v>3096</v>
      </c>
      <c r="Q1297" s="2">
        <v>36.792000000000002</v>
      </c>
      <c r="R1297">
        <v>1</v>
      </c>
      <c r="S1297">
        <v>0</v>
      </c>
      <c r="T1297">
        <v>4.1391</v>
      </c>
    </row>
    <row r="1298" spans="1:20" x14ac:dyDescent="0.3">
      <c r="A1298" t="s">
        <v>5029</v>
      </c>
      <c r="B1298" s="1">
        <v>41889</v>
      </c>
      <c r="C1298" s="1">
        <v>41894</v>
      </c>
      <c r="D1298" t="s">
        <v>21</v>
      </c>
      <c r="E1298" t="s">
        <v>3391</v>
      </c>
      <c r="F1298" t="s">
        <v>3392</v>
      </c>
      <c r="G1298" t="s">
        <v>24</v>
      </c>
      <c r="H1298" t="s">
        <v>25</v>
      </c>
      <c r="I1298" t="s">
        <v>75</v>
      </c>
      <c r="J1298" t="s">
        <v>76</v>
      </c>
      <c r="K1298" t="s">
        <v>538</v>
      </c>
      <c r="L1298" t="s">
        <v>41</v>
      </c>
      <c r="M1298" t="s">
        <v>3296</v>
      </c>
      <c r="N1298" t="s">
        <v>31</v>
      </c>
      <c r="O1298" t="s">
        <v>61</v>
      </c>
      <c r="P1298" t="s">
        <v>3297</v>
      </c>
      <c r="Q1298" s="2">
        <v>57.69</v>
      </c>
      <c r="R1298">
        <v>3</v>
      </c>
      <c r="S1298">
        <v>0</v>
      </c>
      <c r="T1298">
        <v>23.652899999999999</v>
      </c>
    </row>
    <row r="1299" spans="1:20" x14ac:dyDescent="0.3">
      <c r="A1299" t="s">
        <v>5030</v>
      </c>
      <c r="B1299" s="1">
        <v>42639</v>
      </c>
      <c r="C1299" s="1">
        <v>42644</v>
      </c>
      <c r="D1299" t="s">
        <v>47</v>
      </c>
      <c r="E1299" t="s">
        <v>490</v>
      </c>
      <c r="F1299" t="s">
        <v>491</v>
      </c>
      <c r="G1299" t="s">
        <v>37</v>
      </c>
      <c r="H1299" t="s">
        <v>25</v>
      </c>
      <c r="I1299" t="s">
        <v>112</v>
      </c>
      <c r="J1299" t="s">
        <v>39</v>
      </c>
      <c r="K1299" t="s">
        <v>309</v>
      </c>
      <c r="L1299" t="s">
        <v>41</v>
      </c>
      <c r="M1299" t="s">
        <v>5031</v>
      </c>
      <c r="N1299" t="s">
        <v>31</v>
      </c>
      <c r="O1299" t="s">
        <v>32</v>
      </c>
      <c r="P1299" t="s">
        <v>5032</v>
      </c>
      <c r="Q1299" s="2">
        <v>424.95749999999998</v>
      </c>
      <c r="R1299">
        <v>5</v>
      </c>
      <c r="S1299">
        <v>0</v>
      </c>
      <c r="T1299">
        <v>19.998000000000001</v>
      </c>
    </row>
    <row r="1300" spans="1:20" x14ac:dyDescent="0.3">
      <c r="A1300" t="s">
        <v>5033</v>
      </c>
      <c r="B1300" s="1">
        <v>42995</v>
      </c>
      <c r="C1300" s="1">
        <v>42999</v>
      </c>
      <c r="D1300" t="s">
        <v>21</v>
      </c>
      <c r="E1300" t="s">
        <v>903</v>
      </c>
      <c r="F1300" t="s">
        <v>904</v>
      </c>
      <c r="G1300" t="s">
        <v>37</v>
      </c>
      <c r="H1300" t="s">
        <v>25</v>
      </c>
      <c r="I1300" t="s">
        <v>231</v>
      </c>
      <c r="J1300" t="s">
        <v>232</v>
      </c>
      <c r="K1300" t="s">
        <v>233</v>
      </c>
      <c r="L1300" t="s">
        <v>131</v>
      </c>
      <c r="M1300" t="s">
        <v>5034</v>
      </c>
      <c r="N1300" t="s">
        <v>43</v>
      </c>
      <c r="O1300" t="s">
        <v>79</v>
      </c>
      <c r="P1300" t="s">
        <v>2685</v>
      </c>
      <c r="Q1300" s="2">
        <v>10.776</v>
      </c>
      <c r="R1300">
        <v>3</v>
      </c>
      <c r="S1300">
        <v>0</v>
      </c>
      <c r="T1300">
        <v>3.5022000000000002</v>
      </c>
    </row>
    <row r="1301" spans="1:20" x14ac:dyDescent="0.3">
      <c r="A1301" t="s">
        <v>5035</v>
      </c>
      <c r="B1301" s="1">
        <v>42598</v>
      </c>
      <c r="C1301" s="1">
        <v>42602</v>
      </c>
      <c r="D1301" t="s">
        <v>47</v>
      </c>
      <c r="E1301" t="s">
        <v>93</v>
      </c>
      <c r="F1301" t="s">
        <v>94</v>
      </c>
      <c r="G1301" t="s">
        <v>24</v>
      </c>
      <c r="H1301" t="s">
        <v>25</v>
      </c>
      <c r="I1301" t="s">
        <v>95</v>
      </c>
      <c r="J1301" t="s">
        <v>96</v>
      </c>
      <c r="K1301" t="s">
        <v>97</v>
      </c>
      <c r="L1301" t="s">
        <v>88</v>
      </c>
      <c r="M1301" t="s">
        <v>4644</v>
      </c>
      <c r="N1301" t="s">
        <v>43</v>
      </c>
      <c r="O1301" t="s">
        <v>173</v>
      </c>
      <c r="P1301" t="s">
        <v>4645</v>
      </c>
      <c r="Q1301" s="2">
        <v>10.86</v>
      </c>
      <c r="R1301">
        <v>3</v>
      </c>
      <c r="S1301">
        <v>0</v>
      </c>
      <c r="T1301">
        <v>5.1041999999999996</v>
      </c>
    </row>
    <row r="1302" spans="1:20" x14ac:dyDescent="0.3">
      <c r="A1302" t="s">
        <v>5036</v>
      </c>
      <c r="B1302" s="1">
        <v>42362</v>
      </c>
      <c r="C1302" s="1">
        <v>42366</v>
      </c>
      <c r="D1302" t="s">
        <v>47</v>
      </c>
      <c r="E1302" t="s">
        <v>2803</v>
      </c>
      <c r="F1302" t="s">
        <v>2804</v>
      </c>
      <c r="G1302" t="s">
        <v>37</v>
      </c>
      <c r="H1302" t="s">
        <v>25</v>
      </c>
      <c r="I1302" t="s">
        <v>75</v>
      </c>
      <c r="J1302" t="s">
        <v>76</v>
      </c>
      <c r="K1302" t="s">
        <v>77</v>
      </c>
      <c r="L1302" t="s">
        <v>41</v>
      </c>
      <c r="M1302" t="s">
        <v>5037</v>
      </c>
      <c r="N1302" t="s">
        <v>31</v>
      </c>
      <c r="O1302" t="s">
        <v>133</v>
      </c>
      <c r="P1302" t="s">
        <v>5038</v>
      </c>
      <c r="Q1302" s="2">
        <v>883.84</v>
      </c>
      <c r="R1302">
        <v>4</v>
      </c>
      <c r="S1302">
        <v>0</v>
      </c>
      <c r="T1302">
        <v>99.432000000000002</v>
      </c>
    </row>
    <row r="1303" spans="1:20" x14ac:dyDescent="0.3">
      <c r="A1303" t="s">
        <v>5039</v>
      </c>
      <c r="B1303" s="1">
        <v>43067</v>
      </c>
      <c r="C1303" s="1">
        <v>43071</v>
      </c>
      <c r="D1303" t="s">
        <v>47</v>
      </c>
      <c r="E1303" t="s">
        <v>2577</v>
      </c>
      <c r="F1303" t="s">
        <v>2578</v>
      </c>
      <c r="G1303" t="s">
        <v>37</v>
      </c>
      <c r="H1303" t="s">
        <v>25</v>
      </c>
      <c r="I1303" t="s">
        <v>128</v>
      </c>
      <c r="J1303" t="s">
        <v>129</v>
      </c>
      <c r="K1303" t="s">
        <v>562</v>
      </c>
      <c r="L1303" t="s">
        <v>131</v>
      </c>
      <c r="M1303" t="s">
        <v>5040</v>
      </c>
      <c r="N1303" t="s">
        <v>165</v>
      </c>
      <c r="O1303" t="s">
        <v>166</v>
      </c>
      <c r="P1303" t="s">
        <v>5041</v>
      </c>
      <c r="Q1303" s="2">
        <v>1979.89</v>
      </c>
      <c r="R1303">
        <v>11</v>
      </c>
      <c r="S1303">
        <v>0</v>
      </c>
      <c r="T1303">
        <v>494.97250000000003</v>
      </c>
    </row>
    <row r="1304" spans="1:20" x14ac:dyDescent="0.3">
      <c r="A1304" t="s">
        <v>5042</v>
      </c>
      <c r="B1304" s="1">
        <v>42839</v>
      </c>
      <c r="C1304" s="1">
        <v>42840</v>
      </c>
      <c r="D1304" t="s">
        <v>159</v>
      </c>
      <c r="E1304" t="s">
        <v>5043</v>
      </c>
      <c r="F1304" t="s">
        <v>5044</v>
      </c>
      <c r="G1304" t="s">
        <v>84</v>
      </c>
      <c r="H1304" t="s">
        <v>25</v>
      </c>
      <c r="I1304" t="s">
        <v>268</v>
      </c>
      <c r="J1304" t="s">
        <v>498</v>
      </c>
      <c r="K1304" t="s">
        <v>5045</v>
      </c>
      <c r="L1304" t="s">
        <v>88</v>
      </c>
      <c r="M1304" t="s">
        <v>4284</v>
      </c>
      <c r="N1304" t="s">
        <v>43</v>
      </c>
      <c r="O1304" t="s">
        <v>79</v>
      </c>
      <c r="P1304" t="s">
        <v>4285</v>
      </c>
      <c r="Q1304" s="2">
        <v>8.76</v>
      </c>
      <c r="R1304">
        <v>2</v>
      </c>
      <c r="S1304">
        <v>0</v>
      </c>
      <c r="T1304">
        <v>4.2047999999999996</v>
      </c>
    </row>
    <row r="1305" spans="1:20" x14ac:dyDescent="0.3">
      <c r="A1305" t="s">
        <v>5046</v>
      </c>
      <c r="B1305" s="1">
        <v>42491</v>
      </c>
      <c r="C1305" s="1">
        <v>42494</v>
      </c>
      <c r="D1305" t="s">
        <v>159</v>
      </c>
      <c r="E1305" t="s">
        <v>3697</v>
      </c>
      <c r="F1305" t="s">
        <v>3698</v>
      </c>
      <c r="G1305" t="s">
        <v>24</v>
      </c>
      <c r="H1305" t="s">
        <v>25</v>
      </c>
      <c r="I1305" t="s">
        <v>3699</v>
      </c>
      <c r="J1305" t="s">
        <v>224</v>
      </c>
      <c r="K1305" t="s">
        <v>3700</v>
      </c>
      <c r="L1305" t="s">
        <v>88</v>
      </c>
      <c r="M1305" t="s">
        <v>2046</v>
      </c>
      <c r="N1305" t="s">
        <v>43</v>
      </c>
      <c r="O1305" t="s">
        <v>44</v>
      </c>
      <c r="P1305" t="s">
        <v>2047</v>
      </c>
      <c r="Q1305" s="2">
        <v>3.984</v>
      </c>
      <c r="R1305">
        <v>1</v>
      </c>
      <c r="S1305">
        <v>0</v>
      </c>
      <c r="T1305">
        <v>1.2948</v>
      </c>
    </row>
    <row r="1306" spans="1:20" x14ac:dyDescent="0.3">
      <c r="A1306" t="s">
        <v>5047</v>
      </c>
      <c r="B1306" s="1">
        <v>42644</v>
      </c>
      <c r="C1306" s="1">
        <v>42644</v>
      </c>
      <c r="D1306" t="s">
        <v>1040</v>
      </c>
      <c r="E1306" t="s">
        <v>5048</v>
      </c>
      <c r="F1306" t="s">
        <v>5049</v>
      </c>
      <c r="G1306" t="s">
        <v>24</v>
      </c>
      <c r="H1306" t="s">
        <v>25</v>
      </c>
      <c r="I1306" t="s">
        <v>5050</v>
      </c>
      <c r="J1306" t="s">
        <v>86</v>
      </c>
      <c r="K1306" t="s">
        <v>5051</v>
      </c>
      <c r="L1306" t="s">
        <v>88</v>
      </c>
      <c r="M1306" t="s">
        <v>1721</v>
      </c>
      <c r="N1306" t="s">
        <v>165</v>
      </c>
      <c r="O1306" t="s">
        <v>202</v>
      </c>
      <c r="P1306" t="s">
        <v>1722</v>
      </c>
      <c r="Q1306" s="2">
        <v>79.512</v>
      </c>
      <c r="R1306">
        <v>3</v>
      </c>
      <c r="S1306">
        <v>0</v>
      </c>
      <c r="T1306">
        <v>20.8719</v>
      </c>
    </row>
    <row r="1307" spans="1:20" x14ac:dyDescent="0.3">
      <c r="A1307" t="s">
        <v>5052</v>
      </c>
      <c r="B1307" s="1">
        <v>42241</v>
      </c>
      <c r="C1307" s="1">
        <v>42246</v>
      </c>
      <c r="D1307" t="s">
        <v>47</v>
      </c>
      <c r="E1307" t="s">
        <v>5053</v>
      </c>
      <c r="F1307" t="s">
        <v>5054</v>
      </c>
      <c r="G1307" t="s">
        <v>84</v>
      </c>
      <c r="H1307" t="s">
        <v>25</v>
      </c>
      <c r="I1307" t="s">
        <v>38</v>
      </c>
      <c r="J1307" t="s">
        <v>39</v>
      </c>
      <c r="K1307" t="s">
        <v>556</v>
      </c>
      <c r="L1307" t="s">
        <v>41</v>
      </c>
      <c r="M1307" t="s">
        <v>132</v>
      </c>
      <c r="N1307" t="s">
        <v>31</v>
      </c>
      <c r="O1307" t="s">
        <v>133</v>
      </c>
      <c r="P1307" t="s">
        <v>134</v>
      </c>
      <c r="Q1307" s="2">
        <v>40.783999999999999</v>
      </c>
      <c r="R1307">
        <v>1</v>
      </c>
      <c r="S1307">
        <v>0</v>
      </c>
      <c r="T1307">
        <v>4.5881999999999996</v>
      </c>
    </row>
    <row r="1308" spans="1:20" x14ac:dyDescent="0.3">
      <c r="A1308" t="s">
        <v>5055</v>
      </c>
      <c r="B1308" s="1">
        <v>41891</v>
      </c>
      <c r="C1308" s="1">
        <v>41894</v>
      </c>
      <c r="D1308" t="s">
        <v>21</v>
      </c>
      <c r="E1308" t="s">
        <v>5056</v>
      </c>
      <c r="F1308" t="s">
        <v>5057</v>
      </c>
      <c r="G1308" t="s">
        <v>37</v>
      </c>
      <c r="H1308" t="s">
        <v>25</v>
      </c>
      <c r="I1308" t="s">
        <v>1010</v>
      </c>
      <c r="J1308" t="s">
        <v>1011</v>
      </c>
      <c r="K1308" t="s">
        <v>1012</v>
      </c>
      <c r="L1308" t="s">
        <v>131</v>
      </c>
      <c r="M1308" t="s">
        <v>5058</v>
      </c>
      <c r="N1308" t="s">
        <v>43</v>
      </c>
      <c r="O1308" t="s">
        <v>70</v>
      </c>
      <c r="P1308" t="s">
        <v>5059</v>
      </c>
      <c r="Q1308" s="2">
        <v>166.44</v>
      </c>
      <c r="R1308">
        <v>3</v>
      </c>
      <c r="S1308">
        <v>0</v>
      </c>
      <c r="T1308">
        <v>79.891199999999998</v>
      </c>
    </row>
    <row r="1309" spans="1:20" x14ac:dyDescent="0.3">
      <c r="A1309" t="s">
        <v>5060</v>
      </c>
      <c r="B1309" s="1">
        <v>43072</v>
      </c>
      <c r="C1309" s="1">
        <v>43072</v>
      </c>
      <c r="D1309" t="s">
        <v>1040</v>
      </c>
      <c r="E1309" t="s">
        <v>5061</v>
      </c>
      <c r="F1309" t="s">
        <v>5062</v>
      </c>
      <c r="G1309" t="s">
        <v>24</v>
      </c>
      <c r="H1309" t="s">
        <v>25</v>
      </c>
      <c r="I1309" t="s">
        <v>786</v>
      </c>
      <c r="J1309" t="s">
        <v>39</v>
      </c>
      <c r="K1309" t="s">
        <v>1339</v>
      </c>
      <c r="L1309" t="s">
        <v>41</v>
      </c>
      <c r="M1309" t="s">
        <v>3502</v>
      </c>
      <c r="N1309" t="s">
        <v>43</v>
      </c>
      <c r="O1309" t="s">
        <v>70</v>
      </c>
      <c r="P1309" t="s">
        <v>3503</v>
      </c>
      <c r="Q1309" s="2">
        <v>166.44</v>
      </c>
      <c r="R1309">
        <v>3</v>
      </c>
      <c r="S1309">
        <v>0</v>
      </c>
      <c r="T1309">
        <v>79.891199999999998</v>
      </c>
    </row>
    <row r="1310" spans="1:20" x14ac:dyDescent="0.3">
      <c r="A1310" t="s">
        <v>5063</v>
      </c>
      <c r="B1310" s="1">
        <v>43066</v>
      </c>
      <c r="C1310" s="1">
        <v>43071</v>
      </c>
      <c r="D1310" t="s">
        <v>47</v>
      </c>
      <c r="E1310" t="s">
        <v>988</v>
      </c>
      <c r="F1310" t="s">
        <v>989</v>
      </c>
      <c r="G1310" t="s">
        <v>24</v>
      </c>
      <c r="H1310" t="s">
        <v>25</v>
      </c>
      <c r="I1310" t="s">
        <v>38</v>
      </c>
      <c r="J1310" t="s">
        <v>39</v>
      </c>
      <c r="K1310" t="s">
        <v>556</v>
      </c>
      <c r="L1310" t="s">
        <v>41</v>
      </c>
      <c r="M1310" t="s">
        <v>2905</v>
      </c>
      <c r="N1310" t="s">
        <v>43</v>
      </c>
      <c r="O1310" t="s">
        <v>115</v>
      </c>
      <c r="P1310" t="s">
        <v>2906</v>
      </c>
      <c r="Q1310" s="2">
        <v>8.76</v>
      </c>
      <c r="R1310">
        <v>5</v>
      </c>
      <c r="S1310">
        <v>0</v>
      </c>
      <c r="T1310">
        <v>0.76649999999999996</v>
      </c>
    </row>
    <row r="1311" spans="1:20" x14ac:dyDescent="0.3">
      <c r="A1311" t="s">
        <v>5064</v>
      </c>
      <c r="B1311" s="1">
        <v>41811</v>
      </c>
      <c r="C1311" s="1">
        <v>41811</v>
      </c>
      <c r="D1311" t="s">
        <v>1040</v>
      </c>
      <c r="E1311" t="s">
        <v>5065</v>
      </c>
      <c r="F1311" t="s">
        <v>5066</v>
      </c>
      <c r="G1311" t="s">
        <v>24</v>
      </c>
      <c r="H1311" t="s">
        <v>25</v>
      </c>
      <c r="I1311" t="s">
        <v>2963</v>
      </c>
      <c r="J1311" t="s">
        <v>391</v>
      </c>
      <c r="K1311" t="s">
        <v>2964</v>
      </c>
      <c r="L1311" t="s">
        <v>41</v>
      </c>
      <c r="M1311" t="s">
        <v>5067</v>
      </c>
      <c r="N1311" t="s">
        <v>43</v>
      </c>
      <c r="O1311" t="s">
        <v>79</v>
      </c>
      <c r="P1311" t="s">
        <v>5068</v>
      </c>
      <c r="Q1311" s="2">
        <v>11.087999999999999</v>
      </c>
      <c r="R1311">
        <v>7</v>
      </c>
      <c r="S1311">
        <v>0</v>
      </c>
      <c r="T1311">
        <v>-8.1311999999999998</v>
      </c>
    </row>
    <row r="1312" spans="1:20" x14ac:dyDescent="0.3">
      <c r="A1312" t="s">
        <v>5069</v>
      </c>
      <c r="B1312" s="1">
        <v>42756</v>
      </c>
      <c r="C1312" s="1">
        <v>42762</v>
      </c>
      <c r="D1312" t="s">
        <v>47</v>
      </c>
      <c r="E1312" t="s">
        <v>2879</v>
      </c>
      <c r="F1312" t="s">
        <v>2880</v>
      </c>
      <c r="G1312" t="s">
        <v>84</v>
      </c>
      <c r="H1312" t="s">
        <v>25</v>
      </c>
      <c r="I1312" t="s">
        <v>1832</v>
      </c>
      <c r="J1312" t="s">
        <v>129</v>
      </c>
      <c r="K1312" t="s">
        <v>1833</v>
      </c>
      <c r="L1312" t="s">
        <v>131</v>
      </c>
      <c r="M1312" t="s">
        <v>2051</v>
      </c>
      <c r="N1312" t="s">
        <v>43</v>
      </c>
      <c r="O1312" t="s">
        <v>79</v>
      </c>
      <c r="P1312" t="s">
        <v>2052</v>
      </c>
      <c r="Q1312" s="2">
        <v>14.4</v>
      </c>
      <c r="R1312">
        <v>5</v>
      </c>
      <c r="S1312">
        <v>0</v>
      </c>
      <c r="T1312">
        <v>7.056</v>
      </c>
    </row>
    <row r="1313" spans="1:20" x14ac:dyDescent="0.3">
      <c r="A1313" t="s">
        <v>5070</v>
      </c>
      <c r="B1313" s="1">
        <v>42915</v>
      </c>
      <c r="C1313" s="1">
        <v>42922</v>
      </c>
      <c r="D1313" t="s">
        <v>47</v>
      </c>
      <c r="E1313" t="s">
        <v>4186</v>
      </c>
      <c r="F1313" t="s">
        <v>4187</v>
      </c>
      <c r="G1313" t="s">
        <v>24</v>
      </c>
      <c r="H1313" t="s">
        <v>25</v>
      </c>
      <c r="I1313" t="s">
        <v>331</v>
      </c>
      <c r="J1313" t="s">
        <v>199</v>
      </c>
      <c r="K1313" t="s">
        <v>332</v>
      </c>
      <c r="L1313" t="s">
        <v>88</v>
      </c>
      <c r="M1313" t="s">
        <v>5071</v>
      </c>
      <c r="N1313" t="s">
        <v>43</v>
      </c>
      <c r="O1313" t="s">
        <v>79</v>
      </c>
      <c r="P1313" t="s">
        <v>5072</v>
      </c>
      <c r="Q1313" s="2">
        <v>312.55200000000002</v>
      </c>
      <c r="R1313">
        <v>9</v>
      </c>
      <c r="S1313">
        <v>0</v>
      </c>
      <c r="T1313">
        <v>101.57940000000001</v>
      </c>
    </row>
    <row r="1314" spans="1:20" x14ac:dyDescent="0.3">
      <c r="A1314" t="s">
        <v>5073</v>
      </c>
      <c r="B1314" s="1">
        <v>42619</v>
      </c>
      <c r="C1314" s="1">
        <v>42624</v>
      </c>
      <c r="D1314" t="s">
        <v>47</v>
      </c>
      <c r="E1314" t="s">
        <v>346</v>
      </c>
      <c r="F1314" t="s">
        <v>347</v>
      </c>
      <c r="G1314" t="s">
        <v>24</v>
      </c>
      <c r="H1314" t="s">
        <v>25</v>
      </c>
      <c r="I1314" t="s">
        <v>348</v>
      </c>
      <c r="J1314" t="s">
        <v>199</v>
      </c>
      <c r="K1314" t="s">
        <v>349</v>
      </c>
      <c r="L1314" t="s">
        <v>88</v>
      </c>
      <c r="M1314" t="s">
        <v>5074</v>
      </c>
      <c r="N1314" t="s">
        <v>43</v>
      </c>
      <c r="O1314" t="s">
        <v>173</v>
      </c>
      <c r="P1314" t="s">
        <v>5075</v>
      </c>
      <c r="Q1314" s="2">
        <v>95.951999999999998</v>
      </c>
      <c r="R1314">
        <v>3</v>
      </c>
      <c r="S1314">
        <v>0</v>
      </c>
      <c r="T1314">
        <v>29.984999999999999</v>
      </c>
    </row>
    <row r="1315" spans="1:20" x14ac:dyDescent="0.3">
      <c r="A1315" t="s">
        <v>5076</v>
      </c>
      <c r="B1315" s="1">
        <v>42586</v>
      </c>
      <c r="C1315" s="1">
        <v>42587</v>
      </c>
      <c r="D1315" t="s">
        <v>159</v>
      </c>
      <c r="E1315" t="s">
        <v>1813</v>
      </c>
      <c r="F1315" t="s">
        <v>1814</v>
      </c>
      <c r="G1315" t="s">
        <v>24</v>
      </c>
      <c r="H1315" t="s">
        <v>25</v>
      </c>
      <c r="I1315" t="s">
        <v>231</v>
      </c>
      <c r="J1315" t="s">
        <v>232</v>
      </c>
      <c r="K1315" t="s">
        <v>412</v>
      </c>
      <c r="L1315" t="s">
        <v>131</v>
      </c>
      <c r="M1315" t="s">
        <v>5077</v>
      </c>
      <c r="N1315" t="s">
        <v>43</v>
      </c>
      <c r="O1315" t="s">
        <v>79</v>
      </c>
      <c r="P1315" t="s">
        <v>5078</v>
      </c>
      <c r="Q1315" s="2">
        <v>3.98</v>
      </c>
      <c r="R1315">
        <v>5</v>
      </c>
      <c r="S1315">
        <v>0</v>
      </c>
      <c r="T1315">
        <v>-6.5670000000000002</v>
      </c>
    </row>
    <row r="1316" spans="1:20" x14ac:dyDescent="0.3">
      <c r="A1316" t="s">
        <v>5079</v>
      </c>
      <c r="B1316" s="1">
        <v>42320</v>
      </c>
      <c r="C1316" s="1">
        <v>42322</v>
      </c>
      <c r="D1316" t="s">
        <v>159</v>
      </c>
      <c r="E1316" t="s">
        <v>1954</v>
      </c>
      <c r="F1316" t="s">
        <v>1955</v>
      </c>
      <c r="G1316" t="s">
        <v>37</v>
      </c>
      <c r="H1316" t="s">
        <v>25</v>
      </c>
      <c r="I1316" t="s">
        <v>112</v>
      </c>
      <c r="J1316" t="s">
        <v>39</v>
      </c>
      <c r="K1316" t="s">
        <v>849</v>
      </c>
      <c r="L1316" t="s">
        <v>41</v>
      </c>
      <c r="M1316" t="s">
        <v>5080</v>
      </c>
      <c r="N1316" t="s">
        <v>43</v>
      </c>
      <c r="O1316" t="s">
        <v>70</v>
      </c>
      <c r="P1316" t="s">
        <v>5081</v>
      </c>
      <c r="Q1316" s="2">
        <v>15.7</v>
      </c>
      <c r="R1316">
        <v>5</v>
      </c>
      <c r="S1316">
        <v>0</v>
      </c>
      <c r="T1316">
        <v>7.0650000000000004</v>
      </c>
    </row>
    <row r="1317" spans="1:20" x14ac:dyDescent="0.3">
      <c r="A1317" t="s">
        <v>5082</v>
      </c>
      <c r="B1317" s="1">
        <v>41820</v>
      </c>
      <c r="C1317" s="1">
        <v>41822</v>
      </c>
      <c r="D1317" t="s">
        <v>159</v>
      </c>
      <c r="E1317" t="s">
        <v>1075</v>
      </c>
      <c r="F1317" t="s">
        <v>1076</v>
      </c>
      <c r="G1317" t="s">
        <v>24</v>
      </c>
      <c r="H1317" t="s">
        <v>25</v>
      </c>
      <c r="I1317" t="s">
        <v>154</v>
      </c>
      <c r="J1317" t="s">
        <v>86</v>
      </c>
      <c r="K1317" t="s">
        <v>155</v>
      </c>
      <c r="L1317" t="s">
        <v>88</v>
      </c>
      <c r="M1317" t="s">
        <v>5083</v>
      </c>
      <c r="N1317" t="s">
        <v>43</v>
      </c>
      <c r="O1317" t="s">
        <v>115</v>
      </c>
      <c r="P1317" t="s">
        <v>5084</v>
      </c>
      <c r="Q1317" s="2">
        <v>5.2480000000000002</v>
      </c>
      <c r="R1317">
        <v>4</v>
      </c>
      <c r="S1317">
        <v>0</v>
      </c>
      <c r="T1317">
        <v>1.64</v>
      </c>
    </row>
    <row r="1318" spans="1:20" x14ac:dyDescent="0.3">
      <c r="A1318" t="s">
        <v>5085</v>
      </c>
      <c r="B1318" s="1">
        <v>43073</v>
      </c>
      <c r="C1318" s="1">
        <v>43077</v>
      </c>
      <c r="D1318" t="s">
        <v>47</v>
      </c>
      <c r="E1318" t="s">
        <v>2606</v>
      </c>
      <c r="F1318" t="s">
        <v>2607</v>
      </c>
      <c r="G1318" t="s">
        <v>24</v>
      </c>
      <c r="H1318" t="s">
        <v>25</v>
      </c>
      <c r="I1318" t="s">
        <v>2608</v>
      </c>
      <c r="J1318" t="s">
        <v>86</v>
      </c>
      <c r="K1318" t="s">
        <v>2609</v>
      </c>
      <c r="L1318" t="s">
        <v>88</v>
      </c>
      <c r="M1318" t="s">
        <v>3221</v>
      </c>
      <c r="N1318" t="s">
        <v>43</v>
      </c>
      <c r="O1318" t="s">
        <v>79</v>
      </c>
      <c r="P1318" t="s">
        <v>991</v>
      </c>
      <c r="Q1318" s="2">
        <v>5.3460000000000001</v>
      </c>
      <c r="R1318">
        <v>3</v>
      </c>
      <c r="S1318">
        <v>0</v>
      </c>
      <c r="T1318">
        <v>-4.4550000000000001</v>
      </c>
    </row>
    <row r="1319" spans="1:20" x14ac:dyDescent="0.3">
      <c r="A1319" t="s">
        <v>5086</v>
      </c>
      <c r="B1319" s="1">
        <v>42610</v>
      </c>
      <c r="C1319" s="1">
        <v>42615</v>
      </c>
      <c r="D1319" t="s">
        <v>47</v>
      </c>
      <c r="E1319" t="s">
        <v>586</v>
      </c>
      <c r="F1319" t="s">
        <v>587</v>
      </c>
      <c r="G1319" t="s">
        <v>24</v>
      </c>
      <c r="H1319" t="s">
        <v>25</v>
      </c>
      <c r="I1319" t="s">
        <v>38</v>
      </c>
      <c r="J1319" t="s">
        <v>39</v>
      </c>
      <c r="K1319" t="s">
        <v>247</v>
      </c>
      <c r="L1319" t="s">
        <v>41</v>
      </c>
      <c r="M1319" t="s">
        <v>5087</v>
      </c>
      <c r="N1319" t="s">
        <v>43</v>
      </c>
      <c r="O1319" t="s">
        <v>70</v>
      </c>
      <c r="P1319" t="s">
        <v>5088</v>
      </c>
      <c r="Q1319" s="2">
        <v>15.48</v>
      </c>
      <c r="R1319">
        <v>3</v>
      </c>
      <c r="S1319">
        <v>0</v>
      </c>
      <c r="T1319">
        <v>5.6115000000000004</v>
      </c>
    </row>
    <row r="1320" spans="1:20" x14ac:dyDescent="0.3">
      <c r="A1320" t="s">
        <v>5089</v>
      </c>
      <c r="B1320" s="1">
        <v>42391</v>
      </c>
      <c r="C1320" s="1">
        <v>42397</v>
      </c>
      <c r="D1320" t="s">
        <v>47</v>
      </c>
      <c r="E1320" t="s">
        <v>1994</v>
      </c>
      <c r="F1320" t="s">
        <v>1995</v>
      </c>
      <c r="G1320" t="s">
        <v>37</v>
      </c>
      <c r="H1320" t="s">
        <v>25</v>
      </c>
      <c r="I1320" t="s">
        <v>941</v>
      </c>
      <c r="J1320" t="s">
        <v>51</v>
      </c>
      <c r="K1320" t="s">
        <v>942</v>
      </c>
      <c r="L1320" t="s">
        <v>29</v>
      </c>
      <c r="M1320" t="s">
        <v>5090</v>
      </c>
      <c r="N1320" t="s">
        <v>31</v>
      </c>
      <c r="O1320" t="s">
        <v>61</v>
      </c>
      <c r="P1320" t="s">
        <v>5091</v>
      </c>
      <c r="Q1320" s="2">
        <v>109.9</v>
      </c>
      <c r="R1320">
        <v>5</v>
      </c>
      <c r="S1320">
        <v>0</v>
      </c>
      <c r="T1320">
        <v>37.366</v>
      </c>
    </row>
    <row r="1321" spans="1:20" x14ac:dyDescent="0.3">
      <c r="A1321" t="s">
        <v>5092</v>
      </c>
      <c r="B1321" s="1">
        <v>41927</v>
      </c>
      <c r="C1321" s="1">
        <v>41932</v>
      </c>
      <c r="D1321" t="s">
        <v>47</v>
      </c>
      <c r="E1321" t="s">
        <v>2008</v>
      </c>
      <c r="F1321" t="s">
        <v>2009</v>
      </c>
      <c r="G1321" t="s">
        <v>24</v>
      </c>
      <c r="H1321" t="s">
        <v>25</v>
      </c>
      <c r="I1321" t="s">
        <v>842</v>
      </c>
      <c r="J1321" t="s">
        <v>427</v>
      </c>
      <c r="K1321" t="s">
        <v>843</v>
      </c>
      <c r="L1321" t="s">
        <v>131</v>
      </c>
      <c r="M1321" t="s">
        <v>3296</v>
      </c>
      <c r="N1321" t="s">
        <v>31</v>
      </c>
      <c r="O1321" t="s">
        <v>61</v>
      </c>
      <c r="P1321" t="s">
        <v>3297</v>
      </c>
      <c r="Q1321" s="2">
        <v>15.384</v>
      </c>
      <c r="R1321">
        <v>1</v>
      </c>
      <c r="S1321">
        <v>0</v>
      </c>
      <c r="T1321">
        <v>4.0382999999999996</v>
      </c>
    </row>
    <row r="1322" spans="1:20" x14ac:dyDescent="0.3">
      <c r="A1322" t="s">
        <v>5093</v>
      </c>
      <c r="B1322" s="1">
        <v>42407</v>
      </c>
      <c r="C1322" s="1">
        <v>42409</v>
      </c>
      <c r="D1322" t="s">
        <v>159</v>
      </c>
      <c r="E1322" t="s">
        <v>5094</v>
      </c>
      <c r="F1322" t="s">
        <v>5095</v>
      </c>
      <c r="G1322" t="s">
        <v>24</v>
      </c>
      <c r="H1322" t="s">
        <v>25</v>
      </c>
      <c r="I1322" t="s">
        <v>2029</v>
      </c>
      <c r="J1322" t="s">
        <v>427</v>
      </c>
      <c r="K1322" t="s">
        <v>5096</v>
      </c>
      <c r="L1322" t="s">
        <v>131</v>
      </c>
      <c r="M1322" t="s">
        <v>5097</v>
      </c>
      <c r="N1322" t="s">
        <v>43</v>
      </c>
      <c r="O1322" t="s">
        <v>70</v>
      </c>
      <c r="P1322" t="s">
        <v>5098</v>
      </c>
      <c r="Q1322" s="2">
        <v>30.352</v>
      </c>
      <c r="R1322">
        <v>2</v>
      </c>
      <c r="S1322">
        <v>0</v>
      </c>
      <c r="T1322">
        <v>10.623200000000001</v>
      </c>
    </row>
    <row r="1323" spans="1:20" x14ac:dyDescent="0.3">
      <c r="A1323" t="s">
        <v>5099</v>
      </c>
      <c r="B1323" s="1">
        <v>41716</v>
      </c>
      <c r="C1323" s="1">
        <v>41721</v>
      </c>
      <c r="D1323" t="s">
        <v>47</v>
      </c>
      <c r="E1323" t="s">
        <v>4532</v>
      </c>
      <c r="F1323" t="s">
        <v>4533</v>
      </c>
      <c r="G1323" t="s">
        <v>84</v>
      </c>
      <c r="H1323" t="s">
        <v>25</v>
      </c>
      <c r="I1323" t="s">
        <v>618</v>
      </c>
      <c r="J1323" t="s">
        <v>67</v>
      </c>
      <c r="K1323" t="s">
        <v>4534</v>
      </c>
      <c r="L1323" t="s">
        <v>29</v>
      </c>
      <c r="M1323" t="s">
        <v>5100</v>
      </c>
      <c r="N1323" t="s">
        <v>165</v>
      </c>
      <c r="O1323" t="s">
        <v>815</v>
      </c>
      <c r="P1323" t="s">
        <v>5101</v>
      </c>
      <c r="Q1323" s="2">
        <v>821.3</v>
      </c>
      <c r="R1323">
        <v>4</v>
      </c>
      <c r="S1323">
        <v>0</v>
      </c>
      <c r="T1323">
        <v>-16.425999999999998</v>
      </c>
    </row>
    <row r="1324" spans="1:20" x14ac:dyDescent="0.3">
      <c r="A1324" t="s">
        <v>5102</v>
      </c>
      <c r="B1324" s="1">
        <v>41783</v>
      </c>
      <c r="C1324" s="1">
        <v>41789</v>
      </c>
      <c r="D1324" t="s">
        <v>47</v>
      </c>
      <c r="E1324" t="s">
        <v>1771</v>
      </c>
      <c r="F1324" t="s">
        <v>1772</v>
      </c>
      <c r="G1324" t="s">
        <v>24</v>
      </c>
      <c r="H1324" t="s">
        <v>25</v>
      </c>
      <c r="I1324" t="s">
        <v>1773</v>
      </c>
      <c r="J1324" t="s">
        <v>427</v>
      </c>
      <c r="K1324" t="s">
        <v>1774</v>
      </c>
      <c r="L1324" t="s">
        <v>131</v>
      </c>
      <c r="M1324" t="s">
        <v>5103</v>
      </c>
      <c r="N1324" t="s">
        <v>43</v>
      </c>
      <c r="O1324" t="s">
        <v>70</v>
      </c>
      <c r="P1324" t="s">
        <v>5104</v>
      </c>
      <c r="Q1324" s="2">
        <v>116.28</v>
      </c>
      <c r="R1324">
        <v>3</v>
      </c>
      <c r="S1324">
        <v>0</v>
      </c>
      <c r="T1324">
        <v>56.977200000000003</v>
      </c>
    </row>
    <row r="1325" spans="1:20" x14ac:dyDescent="0.3">
      <c r="A1325" t="s">
        <v>5105</v>
      </c>
      <c r="B1325" s="1">
        <v>42927</v>
      </c>
      <c r="C1325" s="1">
        <v>42929</v>
      </c>
      <c r="D1325" t="s">
        <v>21</v>
      </c>
      <c r="E1325" t="s">
        <v>4117</v>
      </c>
      <c r="F1325" t="s">
        <v>4118</v>
      </c>
      <c r="G1325" t="s">
        <v>24</v>
      </c>
      <c r="H1325" t="s">
        <v>25</v>
      </c>
      <c r="I1325" t="s">
        <v>253</v>
      </c>
      <c r="J1325" t="s">
        <v>179</v>
      </c>
      <c r="K1325" t="s">
        <v>254</v>
      </c>
      <c r="L1325" t="s">
        <v>88</v>
      </c>
      <c r="M1325" t="s">
        <v>634</v>
      </c>
      <c r="N1325" t="s">
        <v>165</v>
      </c>
      <c r="O1325" t="s">
        <v>202</v>
      </c>
      <c r="P1325" t="s">
        <v>635</v>
      </c>
      <c r="Q1325" s="2">
        <v>132.6</v>
      </c>
      <c r="R1325">
        <v>6</v>
      </c>
      <c r="S1325">
        <v>0</v>
      </c>
      <c r="T1325">
        <v>17.238</v>
      </c>
    </row>
    <row r="1326" spans="1:20" x14ac:dyDescent="0.3">
      <c r="A1326" t="s">
        <v>5106</v>
      </c>
      <c r="B1326" s="1">
        <v>42902</v>
      </c>
      <c r="C1326" s="1">
        <v>42907</v>
      </c>
      <c r="D1326" t="s">
        <v>47</v>
      </c>
      <c r="E1326" t="s">
        <v>3049</v>
      </c>
      <c r="F1326" t="s">
        <v>3050</v>
      </c>
      <c r="G1326" t="s">
        <v>84</v>
      </c>
      <c r="H1326" t="s">
        <v>25</v>
      </c>
      <c r="I1326" t="s">
        <v>2159</v>
      </c>
      <c r="J1326" t="s">
        <v>427</v>
      </c>
      <c r="K1326" t="s">
        <v>2160</v>
      </c>
      <c r="L1326" t="s">
        <v>131</v>
      </c>
      <c r="M1326" t="s">
        <v>5107</v>
      </c>
      <c r="N1326" t="s">
        <v>43</v>
      </c>
      <c r="O1326" t="s">
        <v>1145</v>
      </c>
      <c r="P1326" t="s">
        <v>5108</v>
      </c>
      <c r="Q1326" s="2">
        <v>16.68</v>
      </c>
      <c r="R1326">
        <v>2</v>
      </c>
      <c r="S1326">
        <v>0</v>
      </c>
      <c r="T1326">
        <v>4.3368000000000002</v>
      </c>
    </row>
    <row r="1327" spans="1:20" x14ac:dyDescent="0.3">
      <c r="A1327" t="s">
        <v>5109</v>
      </c>
      <c r="B1327" s="1">
        <v>42034</v>
      </c>
      <c r="C1327" s="1">
        <v>42041</v>
      </c>
      <c r="D1327" t="s">
        <v>47</v>
      </c>
      <c r="E1327" t="s">
        <v>1581</v>
      </c>
      <c r="F1327" t="s">
        <v>1582</v>
      </c>
      <c r="G1327" t="s">
        <v>24</v>
      </c>
      <c r="H1327" t="s">
        <v>25</v>
      </c>
      <c r="I1327" t="s">
        <v>38</v>
      </c>
      <c r="J1327" t="s">
        <v>39</v>
      </c>
      <c r="K1327" t="s">
        <v>247</v>
      </c>
      <c r="L1327" t="s">
        <v>41</v>
      </c>
      <c r="M1327" t="s">
        <v>5110</v>
      </c>
      <c r="N1327" t="s">
        <v>31</v>
      </c>
      <c r="O1327" t="s">
        <v>61</v>
      </c>
      <c r="P1327" t="s">
        <v>5111</v>
      </c>
      <c r="Q1327" s="2">
        <v>227.36</v>
      </c>
      <c r="R1327">
        <v>7</v>
      </c>
      <c r="S1327">
        <v>0</v>
      </c>
      <c r="T1327">
        <v>81.849599999999995</v>
      </c>
    </row>
    <row r="1328" spans="1:20" x14ac:dyDescent="0.3">
      <c r="A1328" t="s">
        <v>5112</v>
      </c>
      <c r="B1328" s="1">
        <v>42349</v>
      </c>
      <c r="C1328" s="1">
        <v>42353</v>
      </c>
      <c r="D1328" t="s">
        <v>47</v>
      </c>
      <c r="E1328" t="s">
        <v>3400</v>
      </c>
      <c r="F1328" t="s">
        <v>3401</v>
      </c>
      <c r="G1328" t="s">
        <v>24</v>
      </c>
      <c r="H1328" t="s">
        <v>25</v>
      </c>
      <c r="I1328" t="s">
        <v>1057</v>
      </c>
      <c r="J1328" t="s">
        <v>261</v>
      </c>
      <c r="K1328" t="s">
        <v>1058</v>
      </c>
      <c r="L1328" t="s">
        <v>41</v>
      </c>
      <c r="M1328" t="s">
        <v>2018</v>
      </c>
      <c r="N1328" t="s">
        <v>43</v>
      </c>
      <c r="O1328" t="s">
        <v>79</v>
      </c>
      <c r="P1328" t="s">
        <v>2019</v>
      </c>
      <c r="Q1328" s="2">
        <v>12.827999999999999</v>
      </c>
      <c r="R1328">
        <v>2</v>
      </c>
      <c r="S1328">
        <v>0</v>
      </c>
      <c r="T1328">
        <v>-8.9795999999999996</v>
      </c>
    </row>
    <row r="1329" spans="1:20" x14ac:dyDescent="0.3">
      <c r="A1329" t="s">
        <v>5113</v>
      </c>
      <c r="B1329" s="1">
        <v>43017</v>
      </c>
      <c r="C1329" s="1">
        <v>43019</v>
      </c>
      <c r="D1329" t="s">
        <v>159</v>
      </c>
      <c r="E1329" t="s">
        <v>3038</v>
      </c>
      <c r="F1329" t="s">
        <v>3039</v>
      </c>
      <c r="G1329" t="s">
        <v>37</v>
      </c>
      <c r="H1329" t="s">
        <v>25</v>
      </c>
      <c r="I1329" t="s">
        <v>2319</v>
      </c>
      <c r="J1329" t="s">
        <v>627</v>
      </c>
      <c r="K1329" t="s">
        <v>2320</v>
      </c>
      <c r="L1329" t="s">
        <v>131</v>
      </c>
      <c r="M1329" t="s">
        <v>5114</v>
      </c>
      <c r="N1329" t="s">
        <v>31</v>
      </c>
      <c r="O1329" t="s">
        <v>61</v>
      </c>
      <c r="P1329" t="s">
        <v>5115</v>
      </c>
      <c r="Q1329" s="2">
        <v>45.887999999999998</v>
      </c>
      <c r="R1329">
        <v>4</v>
      </c>
      <c r="S1329">
        <v>0</v>
      </c>
      <c r="T1329">
        <v>9.1776</v>
      </c>
    </row>
    <row r="1330" spans="1:20" x14ac:dyDescent="0.3">
      <c r="A1330" t="s">
        <v>5116</v>
      </c>
      <c r="B1330" s="1">
        <v>42945</v>
      </c>
      <c r="C1330" s="1">
        <v>42948</v>
      </c>
      <c r="D1330" t="s">
        <v>21</v>
      </c>
      <c r="E1330" t="s">
        <v>2078</v>
      </c>
      <c r="F1330" t="s">
        <v>2079</v>
      </c>
      <c r="G1330" t="s">
        <v>24</v>
      </c>
      <c r="H1330" t="s">
        <v>25</v>
      </c>
      <c r="I1330" t="s">
        <v>112</v>
      </c>
      <c r="J1330" t="s">
        <v>39</v>
      </c>
      <c r="K1330" t="s">
        <v>309</v>
      </c>
      <c r="L1330" t="s">
        <v>41</v>
      </c>
      <c r="M1330" t="s">
        <v>3772</v>
      </c>
      <c r="N1330" t="s">
        <v>43</v>
      </c>
      <c r="O1330" t="s">
        <v>115</v>
      </c>
      <c r="P1330" t="s">
        <v>3773</v>
      </c>
      <c r="Q1330" s="2">
        <v>60.12</v>
      </c>
      <c r="R1330">
        <v>9</v>
      </c>
      <c r="S1330">
        <v>0</v>
      </c>
      <c r="T1330">
        <v>22.244399999999999</v>
      </c>
    </row>
    <row r="1331" spans="1:20" x14ac:dyDescent="0.3">
      <c r="A1331" t="s">
        <v>5117</v>
      </c>
      <c r="B1331" s="1">
        <v>41754</v>
      </c>
      <c r="C1331" s="1">
        <v>41758</v>
      </c>
      <c r="D1331" t="s">
        <v>47</v>
      </c>
      <c r="E1331" t="s">
        <v>478</v>
      </c>
      <c r="F1331" t="s">
        <v>479</v>
      </c>
      <c r="G1331" t="s">
        <v>24</v>
      </c>
      <c r="H1331" t="s">
        <v>25</v>
      </c>
      <c r="I1331" t="s">
        <v>480</v>
      </c>
      <c r="J1331" t="s">
        <v>39</v>
      </c>
      <c r="K1331" t="s">
        <v>481</v>
      </c>
      <c r="L1331" t="s">
        <v>41</v>
      </c>
      <c r="M1331" t="s">
        <v>5118</v>
      </c>
      <c r="N1331" t="s">
        <v>165</v>
      </c>
      <c r="O1331" t="s">
        <v>166</v>
      </c>
      <c r="P1331" t="s">
        <v>5119</v>
      </c>
      <c r="Q1331" s="2">
        <v>302.37599999999998</v>
      </c>
      <c r="R1331">
        <v>3</v>
      </c>
      <c r="S1331">
        <v>0</v>
      </c>
      <c r="T1331">
        <v>37.796999999999997</v>
      </c>
    </row>
    <row r="1332" spans="1:20" x14ac:dyDescent="0.3">
      <c r="A1332" t="s">
        <v>5120</v>
      </c>
      <c r="B1332" s="1">
        <v>42339</v>
      </c>
      <c r="C1332" s="1">
        <v>42344</v>
      </c>
      <c r="D1332" t="s">
        <v>47</v>
      </c>
      <c r="E1332" t="s">
        <v>3182</v>
      </c>
      <c r="F1332" t="s">
        <v>3183</v>
      </c>
      <c r="G1332" t="s">
        <v>84</v>
      </c>
      <c r="H1332" t="s">
        <v>25</v>
      </c>
      <c r="I1332" t="s">
        <v>3184</v>
      </c>
      <c r="J1332" t="s">
        <v>39</v>
      </c>
      <c r="K1332" t="s">
        <v>3185</v>
      </c>
      <c r="L1332" t="s">
        <v>41</v>
      </c>
      <c r="M1332" t="s">
        <v>3563</v>
      </c>
      <c r="N1332" t="s">
        <v>43</v>
      </c>
      <c r="O1332" t="s">
        <v>115</v>
      </c>
      <c r="P1332" t="s">
        <v>3564</v>
      </c>
      <c r="Q1332" s="2">
        <v>13.9</v>
      </c>
      <c r="R1332">
        <v>5</v>
      </c>
      <c r="S1332">
        <v>0</v>
      </c>
      <c r="T1332">
        <v>5.56</v>
      </c>
    </row>
    <row r="1333" spans="1:20" x14ac:dyDescent="0.3">
      <c r="A1333" t="s">
        <v>5121</v>
      </c>
      <c r="B1333" s="1">
        <v>41977</v>
      </c>
      <c r="C1333" s="1">
        <v>41981</v>
      </c>
      <c r="D1333" t="s">
        <v>47</v>
      </c>
      <c r="E1333" t="s">
        <v>3038</v>
      </c>
      <c r="F1333" t="s">
        <v>3039</v>
      </c>
      <c r="G1333" t="s">
        <v>37</v>
      </c>
      <c r="H1333" t="s">
        <v>25</v>
      </c>
      <c r="I1333" t="s">
        <v>2319</v>
      </c>
      <c r="J1333" t="s">
        <v>627</v>
      </c>
      <c r="K1333" t="s">
        <v>2320</v>
      </c>
      <c r="L1333" t="s">
        <v>131</v>
      </c>
      <c r="M1333" t="s">
        <v>5122</v>
      </c>
      <c r="N1333" t="s">
        <v>165</v>
      </c>
      <c r="O1333" t="s">
        <v>166</v>
      </c>
      <c r="P1333" t="s">
        <v>5123</v>
      </c>
      <c r="Q1333" s="2">
        <v>129.97999999999999</v>
      </c>
      <c r="R1333">
        <v>2</v>
      </c>
      <c r="S1333">
        <v>0</v>
      </c>
      <c r="T1333">
        <v>62.3904</v>
      </c>
    </row>
    <row r="1334" spans="1:20" x14ac:dyDescent="0.3">
      <c r="A1334" t="s">
        <v>5124</v>
      </c>
      <c r="B1334" s="1">
        <v>42973</v>
      </c>
      <c r="C1334" s="1">
        <v>42979</v>
      </c>
      <c r="D1334" t="s">
        <v>47</v>
      </c>
      <c r="E1334" t="s">
        <v>5125</v>
      </c>
      <c r="F1334" t="s">
        <v>5126</v>
      </c>
      <c r="G1334" t="s">
        <v>84</v>
      </c>
      <c r="H1334" t="s">
        <v>25</v>
      </c>
      <c r="I1334" t="s">
        <v>426</v>
      </c>
      <c r="J1334" t="s">
        <v>1027</v>
      </c>
      <c r="K1334" t="s">
        <v>1028</v>
      </c>
      <c r="L1334" t="s">
        <v>29</v>
      </c>
      <c r="M1334" t="s">
        <v>1170</v>
      </c>
      <c r="N1334" t="s">
        <v>165</v>
      </c>
      <c r="O1334" t="s">
        <v>202</v>
      </c>
      <c r="P1334" t="s">
        <v>1171</v>
      </c>
      <c r="Q1334" s="2">
        <v>71.98</v>
      </c>
      <c r="R1334">
        <v>2</v>
      </c>
      <c r="S1334">
        <v>0</v>
      </c>
      <c r="T1334">
        <v>15.1158</v>
      </c>
    </row>
    <row r="1335" spans="1:20" x14ac:dyDescent="0.3">
      <c r="A1335" t="s">
        <v>5127</v>
      </c>
      <c r="B1335" s="1">
        <v>41889</v>
      </c>
      <c r="C1335" s="1">
        <v>41895</v>
      </c>
      <c r="D1335" t="s">
        <v>47</v>
      </c>
      <c r="E1335" t="s">
        <v>4453</v>
      </c>
      <c r="F1335" t="s">
        <v>4454</v>
      </c>
      <c r="G1335" t="s">
        <v>24</v>
      </c>
      <c r="H1335" t="s">
        <v>25</v>
      </c>
      <c r="I1335" t="s">
        <v>4455</v>
      </c>
      <c r="J1335" t="s">
        <v>427</v>
      </c>
      <c r="K1335" t="s">
        <v>4456</v>
      </c>
      <c r="L1335" t="s">
        <v>131</v>
      </c>
      <c r="M1335" t="s">
        <v>5128</v>
      </c>
      <c r="N1335" t="s">
        <v>165</v>
      </c>
      <c r="O1335" t="s">
        <v>166</v>
      </c>
      <c r="P1335" t="s">
        <v>5129</v>
      </c>
      <c r="Q1335" s="2">
        <v>377.97</v>
      </c>
      <c r="R1335">
        <v>3</v>
      </c>
      <c r="S1335">
        <v>0</v>
      </c>
      <c r="T1335">
        <v>109.6113</v>
      </c>
    </row>
    <row r="1336" spans="1:20" x14ac:dyDescent="0.3">
      <c r="A1336" t="s">
        <v>5130</v>
      </c>
      <c r="B1336" s="1">
        <v>43090</v>
      </c>
      <c r="C1336" s="1">
        <v>43096</v>
      </c>
      <c r="D1336" t="s">
        <v>47</v>
      </c>
      <c r="E1336" t="s">
        <v>2330</v>
      </c>
      <c r="F1336" t="s">
        <v>2331</v>
      </c>
      <c r="G1336" t="s">
        <v>24</v>
      </c>
      <c r="H1336" t="s">
        <v>25</v>
      </c>
      <c r="I1336" t="s">
        <v>231</v>
      </c>
      <c r="J1336" t="s">
        <v>232</v>
      </c>
      <c r="K1336" t="s">
        <v>276</v>
      </c>
      <c r="L1336" t="s">
        <v>131</v>
      </c>
      <c r="M1336" t="s">
        <v>2673</v>
      </c>
      <c r="N1336" t="s">
        <v>43</v>
      </c>
      <c r="O1336" t="s">
        <v>99</v>
      </c>
      <c r="P1336" t="s">
        <v>2674</v>
      </c>
      <c r="Q1336" s="2">
        <v>124.36</v>
      </c>
      <c r="R1336">
        <v>2</v>
      </c>
      <c r="S1336">
        <v>0</v>
      </c>
      <c r="T1336">
        <v>33.577199999999998</v>
      </c>
    </row>
    <row r="1337" spans="1:20" x14ac:dyDescent="0.3">
      <c r="A1337" t="s">
        <v>5131</v>
      </c>
      <c r="B1337" s="1">
        <v>41979</v>
      </c>
      <c r="C1337" s="1">
        <v>41981</v>
      </c>
      <c r="D1337" t="s">
        <v>21</v>
      </c>
      <c r="E1337" t="s">
        <v>1153</v>
      </c>
      <c r="F1337" t="s">
        <v>1154</v>
      </c>
      <c r="G1337" t="s">
        <v>24</v>
      </c>
      <c r="H1337" t="s">
        <v>25</v>
      </c>
      <c r="I1337" t="s">
        <v>1155</v>
      </c>
      <c r="J1337" t="s">
        <v>51</v>
      </c>
      <c r="K1337" t="s">
        <v>1156</v>
      </c>
      <c r="L1337" t="s">
        <v>29</v>
      </c>
      <c r="M1337" t="s">
        <v>1778</v>
      </c>
      <c r="N1337" t="s">
        <v>31</v>
      </c>
      <c r="O1337" t="s">
        <v>61</v>
      </c>
      <c r="P1337" t="s">
        <v>1779</v>
      </c>
      <c r="Q1337" s="2">
        <v>23.975999999999999</v>
      </c>
      <c r="R1337">
        <v>3</v>
      </c>
      <c r="S1337">
        <v>0</v>
      </c>
      <c r="T1337">
        <v>-14.3856</v>
      </c>
    </row>
    <row r="1338" spans="1:20" x14ac:dyDescent="0.3">
      <c r="A1338" t="s">
        <v>5132</v>
      </c>
      <c r="B1338" s="1">
        <v>41947</v>
      </c>
      <c r="C1338" s="1">
        <v>41951</v>
      </c>
      <c r="D1338" t="s">
        <v>21</v>
      </c>
      <c r="E1338" t="s">
        <v>196</v>
      </c>
      <c r="F1338" t="s">
        <v>197</v>
      </c>
      <c r="G1338" t="s">
        <v>37</v>
      </c>
      <c r="H1338" t="s">
        <v>25</v>
      </c>
      <c r="I1338" t="s">
        <v>198</v>
      </c>
      <c r="J1338" t="s">
        <v>199</v>
      </c>
      <c r="K1338" t="s">
        <v>200</v>
      </c>
      <c r="L1338" t="s">
        <v>88</v>
      </c>
      <c r="M1338" t="s">
        <v>737</v>
      </c>
      <c r="N1338" t="s">
        <v>43</v>
      </c>
      <c r="O1338" t="s">
        <v>235</v>
      </c>
      <c r="P1338" t="s">
        <v>738</v>
      </c>
      <c r="Q1338" s="2">
        <v>8.3759999999999994</v>
      </c>
      <c r="R1338">
        <v>3</v>
      </c>
      <c r="S1338">
        <v>0</v>
      </c>
      <c r="T1338">
        <v>2.7222</v>
      </c>
    </row>
    <row r="1339" spans="1:20" x14ac:dyDescent="0.3">
      <c r="A1339" t="s">
        <v>5133</v>
      </c>
      <c r="B1339" s="1">
        <v>42474</v>
      </c>
      <c r="C1339" s="1">
        <v>42479</v>
      </c>
      <c r="D1339" t="s">
        <v>21</v>
      </c>
      <c r="E1339" t="s">
        <v>3391</v>
      </c>
      <c r="F1339" t="s">
        <v>3392</v>
      </c>
      <c r="G1339" t="s">
        <v>24</v>
      </c>
      <c r="H1339" t="s">
        <v>25</v>
      </c>
      <c r="I1339" t="s">
        <v>75</v>
      </c>
      <c r="J1339" t="s">
        <v>76</v>
      </c>
      <c r="K1339" t="s">
        <v>538</v>
      </c>
      <c r="L1339" t="s">
        <v>41</v>
      </c>
      <c r="M1339" t="s">
        <v>5134</v>
      </c>
      <c r="N1339" t="s">
        <v>43</v>
      </c>
      <c r="O1339" t="s">
        <v>99</v>
      </c>
      <c r="P1339" t="s">
        <v>5135</v>
      </c>
      <c r="Q1339" s="2">
        <v>81.2</v>
      </c>
      <c r="R1339">
        <v>5</v>
      </c>
      <c r="S1339">
        <v>0</v>
      </c>
      <c r="T1339">
        <v>12.18</v>
      </c>
    </row>
    <row r="1340" spans="1:20" x14ac:dyDescent="0.3">
      <c r="A1340" t="s">
        <v>5136</v>
      </c>
      <c r="B1340" s="1">
        <v>41916</v>
      </c>
      <c r="C1340" s="1">
        <v>41920</v>
      </c>
      <c r="D1340" t="s">
        <v>47</v>
      </c>
      <c r="E1340" t="s">
        <v>5137</v>
      </c>
      <c r="F1340" t="s">
        <v>5138</v>
      </c>
      <c r="G1340" t="s">
        <v>24</v>
      </c>
      <c r="H1340" t="s">
        <v>25</v>
      </c>
      <c r="I1340" t="s">
        <v>5139</v>
      </c>
      <c r="J1340" t="s">
        <v>39</v>
      </c>
      <c r="K1340" t="s">
        <v>5140</v>
      </c>
      <c r="L1340" t="s">
        <v>41</v>
      </c>
      <c r="M1340" t="s">
        <v>5141</v>
      </c>
      <c r="N1340" t="s">
        <v>43</v>
      </c>
      <c r="O1340" t="s">
        <v>44</v>
      </c>
      <c r="P1340" t="s">
        <v>5142</v>
      </c>
      <c r="Q1340" s="2">
        <v>14.45</v>
      </c>
      <c r="R1340">
        <v>5</v>
      </c>
      <c r="S1340">
        <v>0</v>
      </c>
      <c r="T1340">
        <v>6.7915000000000001</v>
      </c>
    </row>
    <row r="1341" spans="1:20" x14ac:dyDescent="0.3">
      <c r="A1341" t="s">
        <v>5143</v>
      </c>
      <c r="B1341" s="1">
        <v>43046</v>
      </c>
      <c r="C1341" s="1">
        <v>43052</v>
      </c>
      <c r="D1341" t="s">
        <v>47</v>
      </c>
      <c r="E1341" t="s">
        <v>1473</v>
      </c>
      <c r="F1341" t="s">
        <v>1474</v>
      </c>
      <c r="G1341" t="s">
        <v>24</v>
      </c>
      <c r="H1341" t="s">
        <v>25</v>
      </c>
      <c r="I1341" t="s">
        <v>253</v>
      </c>
      <c r="J1341" t="s">
        <v>179</v>
      </c>
      <c r="K1341" t="s">
        <v>1475</v>
      </c>
      <c r="L1341" t="s">
        <v>88</v>
      </c>
      <c r="M1341" t="s">
        <v>4130</v>
      </c>
      <c r="N1341" t="s">
        <v>165</v>
      </c>
      <c r="O1341" t="s">
        <v>166</v>
      </c>
      <c r="P1341" t="s">
        <v>4131</v>
      </c>
      <c r="Q1341" s="2">
        <v>359.97</v>
      </c>
      <c r="R1341">
        <v>5</v>
      </c>
      <c r="S1341">
        <v>0</v>
      </c>
      <c r="T1341">
        <v>-71.994</v>
      </c>
    </row>
    <row r="1342" spans="1:20" x14ac:dyDescent="0.3">
      <c r="A1342" t="s">
        <v>5144</v>
      </c>
      <c r="B1342" s="1">
        <v>43091</v>
      </c>
      <c r="C1342" s="1">
        <v>43093</v>
      </c>
      <c r="D1342" t="s">
        <v>159</v>
      </c>
      <c r="E1342" t="s">
        <v>624</v>
      </c>
      <c r="F1342" t="s">
        <v>625</v>
      </c>
      <c r="G1342" t="s">
        <v>24</v>
      </c>
      <c r="H1342" t="s">
        <v>25</v>
      </c>
      <c r="I1342" t="s">
        <v>626</v>
      </c>
      <c r="J1342" t="s">
        <v>627</v>
      </c>
      <c r="K1342" t="s">
        <v>628</v>
      </c>
      <c r="L1342" t="s">
        <v>131</v>
      </c>
      <c r="M1342" t="s">
        <v>1632</v>
      </c>
      <c r="N1342" t="s">
        <v>43</v>
      </c>
      <c r="O1342" t="s">
        <v>79</v>
      </c>
      <c r="P1342" t="s">
        <v>1633</v>
      </c>
      <c r="Q1342" s="2">
        <v>1.641</v>
      </c>
      <c r="R1342">
        <v>1</v>
      </c>
      <c r="S1342">
        <v>0</v>
      </c>
      <c r="T1342">
        <v>-1.3128</v>
      </c>
    </row>
    <row r="1343" spans="1:20" x14ac:dyDescent="0.3">
      <c r="A1343" t="s">
        <v>5145</v>
      </c>
      <c r="B1343" s="1">
        <v>42779</v>
      </c>
      <c r="C1343" s="1">
        <v>42785</v>
      </c>
      <c r="D1343" t="s">
        <v>47</v>
      </c>
      <c r="E1343" t="s">
        <v>5146</v>
      </c>
      <c r="F1343" t="s">
        <v>5147</v>
      </c>
      <c r="G1343" t="s">
        <v>24</v>
      </c>
      <c r="H1343" t="s">
        <v>25</v>
      </c>
      <c r="I1343" t="s">
        <v>75</v>
      </c>
      <c r="J1343" t="s">
        <v>76</v>
      </c>
      <c r="K1343" t="s">
        <v>538</v>
      </c>
      <c r="L1343" t="s">
        <v>41</v>
      </c>
      <c r="M1343" t="s">
        <v>539</v>
      </c>
      <c r="N1343" t="s">
        <v>43</v>
      </c>
      <c r="O1343" t="s">
        <v>115</v>
      </c>
      <c r="P1343" t="s">
        <v>540</v>
      </c>
      <c r="Q1343" s="2">
        <v>6.63</v>
      </c>
      <c r="R1343">
        <v>3</v>
      </c>
      <c r="S1343">
        <v>0</v>
      </c>
      <c r="T1343">
        <v>1.7901</v>
      </c>
    </row>
    <row r="1344" spans="1:20" x14ac:dyDescent="0.3">
      <c r="A1344" t="s">
        <v>5148</v>
      </c>
      <c r="B1344" s="1">
        <v>41822</v>
      </c>
      <c r="C1344" s="1">
        <v>41826</v>
      </c>
      <c r="D1344" t="s">
        <v>47</v>
      </c>
      <c r="E1344" t="s">
        <v>141</v>
      </c>
      <c r="F1344" t="s">
        <v>142</v>
      </c>
      <c r="G1344" t="s">
        <v>24</v>
      </c>
      <c r="H1344" t="s">
        <v>25</v>
      </c>
      <c r="I1344" t="s">
        <v>38</v>
      </c>
      <c r="J1344" t="s">
        <v>39</v>
      </c>
      <c r="K1344" t="s">
        <v>143</v>
      </c>
      <c r="L1344" t="s">
        <v>41</v>
      </c>
      <c r="M1344" t="s">
        <v>2401</v>
      </c>
      <c r="N1344" t="s">
        <v>165</v>
      </c>
      <c r="O1344" t="s">
        <v>166</v>
      </c>
      <c r="P1344" t="s">
        <v>2402</v>
      </c>
      <c r="Q1344" s="2">
        <v>73.98</v>
      </c>
      <c r="R1344">
        <v>2</v>
      </c>
      <c r="S1344">
        <v>0</v>
      </c>
      <c r="T1344">
        <v>19.974599999999999</v>
      </c>
    </row>
    <row r="1345" spans="1:20" x14ac:dyDescent="0.3">
      <c r="A1345" t="s">
        <v>5149</v>
      </c>
      <c r="B1345" s="1">
        <v>42056</v>
      </c>
      <c r="C1345" s="1">
        <v>42058</v>
      </c>
      <c r="D1345" t="s">
        <v>21</v>
      </c>
      <c r="E1345" t="s">
        <v>4093</v>
      </c>
      <c r="F1345" t="s">
        <v>4094</v>
      </c>
      <c r="G1345" t="s">
        <v>24</v>
      </c>
      <c r="H1345" t="s">
        <v>25</v>
      </c>
      <c r="I1345" t="s">
        <v>4095</v>
      </c>
      <c r="J1345" t="s">
        <v>391</v>
      </c>
      <c r="K1345" t="s">
        <v>4096</v>
      </c>
      <c r="L1345" t="s">
        <v>41</v>
      </c>
      <c r="M1345" t="s">
        <v>156</v>
      </c>
      <c r="N1345" t="s">
        <v>43</v>
      </c>
      <c r="O1345" t="s">
        <v>70</v>
      </c>
      <c r="P1345" t="s">
        <v>157</v>
      </c>
      <c r="Q1345" s="2">
        <v>49.12</v>
      </c>
      <c r="R1345">
        <v>4</v>
      </c>
      <c r="S1345">
        <v>0</v>
      </c>
      <c r="T1345">
        <v>23.086400000000001</v>
      </c>
    </row>
    <row r="1346" spans="1:20" x14ac:dyDescent="0.3">
      <c r="A1346" t="s">
        <v>5150</v>
      </c>
      <c r="B1346" s="1">
        <v>42321</v>
      </c>
      <c r="C1346" s="1">
        <v>42327</v>
      </c>
      <c r="D1346" t="s">
        <v>47</v>
      </c>
      <c r="E1346" t="s">
        <v>769</v>
      </c>
      <c r="F1346" t="s">
        <v>770</v>
      </c>
      <c r="G1346" t="s">
        <v>24</v>
      </c>
      <c r="H1346" t="s">
        <v>25</v>
      </c>
      <c r="I1346" t="s">
        <v>253</v>
      </c>
      <c r="J1346" t="s">
        <v>179</v>
      </c>
      <c r="K1346" t="s">
        <v>254</v>
      </c>
      <c r="L1346" t="s">
        <v>88</v>
      </c>
      <c r="M1346" t="s">
        <v>5151</v>
      </c>
      <c r="N1346" t="s">
        <v>165</v>
      </c>
      <c r="O1346" t="s">
        <v>166</v>
      </c>
      <c r="P1346" t="s">
        <v>5152</v>
      </c>
      <c r="Q1346" s="2">
        <v>377.97</v>
      </c>
      <c r="R1346">
        <v>3</v>
      </c>
      <c r="S1346">
        <v>0</v>
      </c>
      <c r="T1346">
        <v>94.492500000000007</v>
      </c>
    </row>
    <row r="1347" spans="1:20" x14ac:dyDescent="0.3">
      <c r="A1347" t="s">
        <v>5153</v>
      </c>
      <c r="B1347" s="1">
        <v>42841</v>
      </c>
      <c r="C1347" s="1">
        <v>42843</v>
      </c>
      <c r="D1347" t="s">
        <v>159</v>
      </c>
      <c r="E1347" t="s">
        <v>3476</v>
      </c>
      <c r="F1347" t="s">
        <v>3477</v>
      </c>
      <c r="G1347" t="s">
        <v>37</v>
      </c>
      <c r="H1347" t="s">
        <v>25</v>
      </c>
      <c r="I1347" t="s">
        <v>75</v>
      </c>
      <c r="J1347" t="s">
        <v>76</v>
      </c>
      <c r="K1347" t="s">
        <v>77</v>
      </c>
      <c r="L1347" t="s">
        <v>41</v>
      </c>
      <c r="M1347" t="s">
        <v>5154</v>
      </c>
      <c r="N1347" t="s">
        <v>43</v>
      </c>
      <c r="O1347" t="s">
        <v>1145</v>
      </c>
      <c r="P1347" t="s">
        <v>5155</v>
      </c>
      <c r="Q1347" s="2">
        <v>477.24</v>
      </c>
      <c r="R1347">
        <v>4</v>
      </c>
      <c r="S1347">
        <v>0</v>
      </c>
      <c r="T1347">
        <v>9.5448000000000004</v>
      </c>
    </row>
    <row r="1348" spans="1:20" x14ac:dyDescent="0.3">
      <c r="A1348" t="s">
        <v>5156</v>
      </c>
      <c r="B1348" s="1">
        <v>42425</v>
      </c>
      <c r="C1348" s="1">
        <v>42427</v>
      </c>
      <c r="D1348" t="s">
        <v>21</v>
      </c>
      <c r="E1348" t="s">
        <v>1589</v>
      </c>
      <c r="F1348" t="s">
        <v>1590</v>
      </c>
      <c r="G1348" t="s">
        <v>24</v>
      </c>
      <c r="H1348" t="s">
        <v>25</v>
      </c>
      <c r="I1348" t="s">
        <v>1591</v>
      </c>
      <c r="J1348" t="s">
        <v>27</v>
      </c>
      <c r="K1348" t="s">
        <v>1592</v>
      </c>
      <c r="L1348" t="s">
        <v>29</v>
      </c>
      <c r="M1348" t="s">
        <v>3472</v>
      </c>
      <c r="N1348" t="s">
        <v>43</v>
      </c>
      <c r="O1348" t="s">
        <v>173</v>
      </c>
      <c r="P1348" t="s">
        <v>572</v>
      </c>
      <c r="Q1348" s="2">
        <v>46.72</v>
      </c>
      <c r="R1348">
        <v>5</v>
      </c>
      <c r="S1348">
        <v>0</v>
      </c>
      <c r="T1348">
        <v>17.52</v>
      </c>
    </row>
    <row r="1349" spans="1:20" x14ac:dyDescent="0.3">
      <c r="A1349" t="s">
        <v>5157</v>
      </c>
      <c r="B1349" s="1">
        <v>41947</v>
      </c>
      <c r="C1349" s="1">
        <v>41951</v>
      </c>
      <c r="D1349" t="s">
        <v>47</v>
      </c>
      <c r="E1349" t="s">
        <v>5158</v>
      </c>
      <c r="F1349" t="s">
        <v>5159</v>
      </c>
      <c r="G1349" t="s">
        <v>24</v>
      </c>
      <c r="H1349" t="s">
        <v>25</v>
      </c>
      <c r="I1349" t="s">
        <v>786</v>
      </c>
      <c r="J1349" t="s">
        <v>39</v>
      </c>
      <c r="K1349" t="s">
        <v>787</v>
      </c>
      <c r="L1349" t="s">
        <v>41</v>
      </c>
      <c r="M1349" t="s">
        <v>4963</v>
      </c>
      <c r="N1349" t="s">
        <v>31</v>
      </c>
      <c r="O1349" t="s">
        <v>61</v>
      </c>
      <c r="P1349" t="s">
        <v>4964</v>
      </c>
      <c r="Q1349" s="2">
        <v>35.340000000000003</v>
      </c>
      <c r="R1349">
        <v>2</v>
      </c>
      <c r="S1349">
        <v>0</v>
      </c>
      <c r="T1349">
        <v>13.4292</v>
      </c>
    </row>
    <row r="1350" spans="1:20" x14ac:dyDescent="0.3">
      <c r="A1350" t="s">
        <v>5160</v>
      </c>
      <c r="B1350" s="1">
        <v>42175</v>
      </c>
      <c r="C1350" s="1">
        <v>42180</v>
      </c>
      <c r="D1350" t="s">
        <v>21</v>
      </c>
      <c r="E1350" t="s">
        <v>299</v>
      </c>
      <c r="F1350" t="s">
        <v>300</v>
      </c>
      <c r="G1350" t="s">
        <v>37</v>
      </c>
      <c r="H1350" t="s">
        <v>25</v>
      </c>
      <c r="I1350" t="s">
        <v>301</v>
      </c>
      <c r="J1350" t="s">
        <v>302</v>
      </c>
      <c r="K1350" t="s">
        <v>303</v>
      </c>
      <c r="L1350" t="s">
        <v>29</v>
      </c>
      <c r="M1350" t="s">
        <v>1879</v>
      </c>
      <c r="N1350" t="s">
        <v>31</v>
      </c>
      <c r="O1350" t="s">
        <v>61</v>
      </c>
      <c r="P1350" t="s">
        <v>1880</v>
      </c>
      <c r="Q1350" s="2">
        <v>257.64</v>
      </c>
      <c r="R1350">
        <v>6</v>
      </c>
      <c r="S1350">
        <v>0</v>
      </c>
      <c r="T1350">
        <v>100.4796</v>
      </c>
    </row>
    <row r="1351" spans="1:20" x14ac:dyDescent="0.3">
      <c r="A1351" t="s">
        <v>5161</v>
      </c>
      <c r="B1351" s="1">
        <v>42954</v>
      </c>
      <c r="C1351" s="1">
        <v>42958</v>
      </c>
      <c r="D1351" t="s">
        <v>21</v>
      </c>
      <c r="E1351" t="s">
        <v>1682</v>
      </c>
      <c r="F1351" t="s">
        <v>1683</v>
      </c>
      <c r="G1351" t="s">
        <v>24</v>
      </c>
      <c r="H1351" t="s">
        <v>25</v>
      </c>
      <c r="I1351" t="s">
        <v>390</v>
      </c>
      <c r="J1351" t="s">
        <v>391</v>
      </c>
      <c r="K1351" t="s">
        <v>392</v>
      </c>
      <c r="L1351" t="s">
        <v>41</v>
      </c>
      <c r="M1351" t="s">
        <v>3279</v>
      </c>
      <c r="N1351" t="s">
        <v>165</v>
      </c>
      <c r="O1351" t="s">
        <v>202</v>
      </c>
      <c r="P1351" t="s">
        <v>3280</v>
      </c>
      <c r="Q1351" s="2">
        <v>79.992000000000004</v>
      </c>
      <c r="R1351">
        <v>1</v>
      </c>
      <c r="S1351">
        <v>0</v>
      </c>
      <c r="T1351">
        <v>21.997800000000002</v>
      </c>
    </row>
    <row r="1352" spans="1:20" x14ac:dyDescent="0.3">
      <c r="A1352" t="s">
        <v>5162</v>
      </c>
      <c r="B1352" s="1">
        <v>41771</v>
      </c>
      <c r="C1352" s="1">
        <v>41776</v>
      </c>
      <c r="D1352" t="s">
        <v>47</v>
      </c>
      <c r="E1352" t="s">
        <v>2836</v>
      </c>
      <c r="F1352" t="s">
        <v>2837</v>
      </c>
      <c r="G1352" t="s">
        <v>24</v>
      </c>
      <c r="H1352" t="s">
        <v>25</v>
      </c>
      <c r="I1352" t="s">
        <v>2838</v>
      </c>
      <c r="J1352" t="s">
        <v>232</v>
      </c>
      <c r="K1352" t="s">
        <v>2839</v>
      </c>
      <c r="L1352" t="s">
        <v>131</v>
      </c>
      <c r="M1352" t="s">
        <v>5163</v>
      </c>
      <c r="N1352" t="s">
        <v>31</v>
      </c>
      <c r="O1352" t="s">
        <v>54</v>
      </c>
      <c r="P1352" t="s">
        <v>5164</v>
      </c>
      <c r="Q1352" s="2">
        <v>700.05600000000004</v>
      </c>
      <c r="R1352">
        <v>3</v>
      </c>
      <c r="S1352">
        <v>0</v>
      </c>
      <c r="T1352">
        <v>-130.0104</v>
      </c>
    </row>
    <row r="1353" spans="1:20" x14ac:dyDescent="0.3">
      <c r="A1353" t="s">
        <v>5165</v>
      </c>
      <c r="B1353" s="1">
        <v>42330</v>
      </c>
      <c r="C1353" s="1">
        <v>42334</v>
      </c>
      <c r="D1353" t="s">
        <v>47</v>
      </c>
      <c r="E1353" t="s">
        <v>2757</v>
      </c>
      <c r="F1353" t="s">
        <v>2758</v>
      </c>
      <c r="G1353" t="s">
        <v>84</v>
      </c>
      <c r="H1353" t="s">
        <v>25</v>
      </c>
      <c r="I1353" t="s">
        <v>231</v>
      </c>
      <c r="J1353" t="s">
        <v>232</v>
      </c>
      <c r="K1353" t="s">
        <v>412</v>
      </c>
      <c r="L1353" t="s">
        <v>131</v>
      </c>
      <c r="M1353" t="s">
        <v>5166</v>
      </c>
      <c r="N1353" t="s">
        <v>165</v>
      </c>
      <c r="O1353" t="s">
        <v>202</v>
      </c>
      <c r="P1353" t="s">
        <v>5167</v>
      </c>
      <c r="Q1353" s="2">
        <v>27.167999999999999</v>
      </c>
      <c r="R1353">
        <v>4</v>
      </c>
      <c r="S1353">
        <v>0</v>
      </c>
      <c r="T1353">
        <v>-1.3584000000000001</v>
      </c>
    </row>
    <row r="1354" spans="1:20" x14ac:dyDescent="0.3">
      <c r="A1354" t="s">
        <v>5168</v>
      </c>
      <c r="B1354" s="1">
        <v>42342</v>
      </c>
      <c r="C1354" s="1">
        <v>42346</v>
      </c>
      <c r="D1354" t="s">
        <v>47</v>
      </c>
      <c r="E1354" t="s">
        <v>5169</v>
      </c>
      <c r="F1354" t="s">
        <v>5170</v>
      </c>
      <c r="G1354" t="s">
        <v>24</v>
      </c>
      <c r="H1354" t="s">
        <v>25</v>
      </c>
      <c r="I1354" t="s">
        <v>5171</v>
      </c>
      <c r="J1354" t="s">
        <v>51</v>
      </c>
      <c r="K1354" t="s">
        <v>5172</v>
      </c>
      <c r="L1354" t="s">
        <v>29</v>
      </c>
      <c r="M1354" t="s">
        <v>4671</v>
      </c>
      <c r="N1354" t="s">
        <v>43</v>
      </c>
      <c r="O1354" t="s">
        <v>79</v>
      </c>
      <c r="P1354" t="s">
        <v>4672</v>
      </c>
      <c r="Q1354" s="2">
        <v>8.2260000000000009</v>
      </c>
      <c r="R1354">
        <v>3</v>
      </c>
      <c r="S1354">
        <v>0</v>
      </c>
      <c r="T1354">
        <v>-6.0324</v>
      </c>
    </row>
    <row r="1355" spans="1:20" x14ac:dyDescent="0.3">
      <c r="A1355" t="s">
        <v>5173</v>
      </c>
      <c r="B1355" s="1">
        <v>41798</v>
      </c>
      <c r="C1355" s="1">
        <v>41804</v>
      </c>
      <c r="D1355" t="s">
        <v>47</v>
      </c>
      <c r="E1355" t="s">
        <v>1576</v>
      </c>
      <c r="F1355" t="s">
        <v>1577</v>
      </c>
      <c r="G1355" t="s">
        <v>24</v>
      </c>
      <c r="H1355" t="s">
        <v>25</v>
      </c>
      <c r="I1355" t="s">
        <v>253</v>
      </c>
      <c r="J1355" t="s">
        <v>179</v>
      </c>
      <c r="K1355" t="s">
        <v>254</v>
      </c>
      <c r="L1355" t="s">
        <v>88</v>
      </c>
      <c r="M1355" t="s">
        <v>5174</v>
      </c>
      <c r="N1355" t="s">
        <v>31</v>
      </c>
      <c r="O1355" t="s">
        <v>133</v>
      </c>
      <c r="P1355" t="s">
        <v>5175</v>
      </c>
      <c r="Q1355" s="2">
        <v>585.55200000000002</v>
      </c>
      <c r="R1355">
        <v>3</v>
      </c>
      <c r="S1355">
        <v>0</v>
      </c>
      <c r="T1355">
        <v>73.194000000000003</v>
      </c>
    </row>
    <row r="1356" spans="1:20" x14ac:dyDescent="0.3">
      <c r="A1356" t="s">
        <v>5176</v>
      </c>
      <c r="B1356" s="1">
        <v>41859</v>
      </c>
      <c r="C1356" s="1">
        <v>41862</v>
      </c>
      <c r="D1356" t="s">
        <v>21</v>
      </c>
      <c r="E1356" t="s">
        <v>4721</v>
      </c>
      <c r="F1356" t="s">
        <v>4722</v>
      </c>
      <c r="G1356" t="s">
        <v>24</v>
      </c>
      <c r="H1356" t="s">
        <v>25</v>
      </c>
      <c r="I1356" t="s">
        <v>112</v>
      </c>
      <c r="J1356" t="s">
        <v>39</v>
      </c>
      <c r="K1356" t="s">
        <v>309</v>
      </c>
      <c r="L1356" t="s">
        <v>41</v>
      </c>
      <c r="M1356" t="s">
        <v>5177</v>
      </c>
      <c r="N1356" t="s">
        <v>43</v>
      </c>
      <c r="O1356" t="s">
        <v>99</v>
      </c>
      <c r="P1356" t="s">
        <v>5178</v>
      </c>
      <c r="Q1356" s="2">
        <v>423.28</v>
      </c>
      <c r="R1356">
        <v>11</v>
      </c>
      <c r="S1356">
        <v>0</v>
      </c>
      <c r="T1356">
        <v>110.0528</v>
      </c>
    </row>
    <row r="1357" spans="1:20" x14ac:dyDescent="0.3">
      <c r="A1357" t="s">
        <v>5179</v>
      </c>
      <c r="B1357" s="1">
        <v>41785</v>
      </c>
      <c r="C1357" s="1">
        <v>41789</v>
      </c>
      <c r="D1357" t="s">
        <v>47</v>
      </c>
      <c r="E1357" t="s">
        <v>3697</v>
      </c>
      <c r="F1357" t="s">
        <v>3698</v>
      </c>
      <c r="G1357" t="s">
        <v>24</v>
      </c>
      <c r="H1357" t="s">
        <v>25</v>
      </c>
      <c r="I1357" t="s">
        <v>3699</v>
      </c>
      <c r="J1357" t="s">
        <v>224</v>
      </c>
      <c r="K1357" t="s">
        <v>3700</v>
      </c>
      <c r="L1357" t="s">
        <v>88</v>
      </c>
      <c r="M1357" t="s">
        <v>3925</v>
      </c>
      <c r="N1357" t="s">
        <v>31</v>
      </c>
      <c r="O1357" t="s">
        <v>133</v>
      </c>
      <c r="P1357" t="s">
        <v>3926</v>
      </c>
      <c r="Q1357" s="2">
        <v>225.29599999999999</v>
      </c>
      <c r="R1357">
        <v>2</v>
      </c>
      <c r="S1357">
        <v>0</v>
      </c>
      <c r="T1357">
        <v>22.529599999999999</v>
      </c>
    </row>
    <row r="1358" spans="1:20" x14ac:dyDescent="0.3">
      <c r="A1358" t="s">
        <v>5180</v>
      </c>
      <c r="B1358" s="1">
        <v>42111</v>
      </c>
      <c r="C1358" s="1">
        <v>42115</v>
      </c>
      <c r="D1358" t="s">
        <v>47</v>
      </c>
      <c r="E1358" t="s">
        <v>5181</v>
      </c>
      <c r="F1358" t="s">
        <v>5182</v>
      </c>
      <c r="G1358" t="s">
        <v>24</v>
      </c>
      <c r="H1358" t="s">
        <v>25</v>
      </c>
      <c r="I1358" t="s">
        <v>112</v>
      </c>
      <c r="J1358" t="s">
        <v>39</v>
      </c>
      <c r="K1358" t="s">
        <v>309</v>
      </c>
      <c r="L1358" t="s">
        <v>41</v>
      </c>
      <c r="M1358" t="s">
        <v>3563</v>
      </c>
      <c r="N1358" t="s">
        <v>43</v>
      </c>
      <c r="O1358" t="s">
        <v>115</v>
      </c>
      <c r="P1358" t="s">
        <v>3564</v>
      </c>
      <c r="Q1358" s="2">
        <v>5.56</v>
      </c>
      <c r="R1358">
        <v>2</v>
      </c>
      <c r="S1358">
        <v>0</v>
      </c>
      <c r="T1358">
        <v>2.2240000000000002</v>
      </c>
    </row>
    <row r="1359" spans="1:20" x14ac:dyDescent="0.3">
      <c r="A1359" t="s">
        <v>5183</v>
      </c>
      <c r="B1359" s="1">
        <v>42532</v>
      </c>
      <c r="C1359" s="1">
        <v>42534</v>
      </c>
      <c r="D1359" t="s">
        <v>21</v>
      </c>
      <c r="E1359" t="s">
        <v>2044</v>
      </c>
      <c r="F1359" t="s">
        <v>2045</v>
      </c>
      <c r="G1359" t="s">
        <v>24</v>
      </c>
      <c r="H1359" t="s">
        <v>25</v>
      </c>
      <c r="I1359" t="s">
        <v>112</v>
      </c>
      <c r="J1359" t="s">
        <v>39</v>
      </c>
      <c r="K1359" t="s">
        <v>849</v>
      </c>
      <c r="L1359" t="s">
        <v>41</v>
      </c>
      <c r="M1359" t="s">
        <v>2112</v>
      </c>
      <c r="N1359" t="s">
        <v>165</v>
      </c>
      <c r="O1359" t="s">
        <v>202</v>
      </c>
      <c r="P1359" t="s">
        <v>2113</v>
      </c>
      <c r="Q1359" s="2">
        <v>239.97</v>
      </c>
      <c r="R1359">
        <v>3</v>
      </c>
      <c r="S1359">
        <v>0</v>
      </c>
      <c r="T1359">
        <v>71.991</v>
      </c>
    </row>
    <row r="1360" spans="1:20" x14ac:dyDescent="0.3">
      <c r="A1360" t="s">
        <v>5184</v>
      </c>
      <c r="B1360" s="1">
        <v>42440</v>
      </c>
      <c r="C1360" s="1">
        <v>42444</v>
      </c>
      <c r="D1360" t="s">
        <v>47</v>
      </c>
      <c r="E1360" t="s">
        <v>5185</v>
      </c>
      <c r="F1360" t="s">
        <v>5186</v>
      </c>
      <c r="G1360" t="s">
        <v>84</v>
      </c>
      <c r="H1360" t="s">
        <v>25</v>
      </c>
      <c r="I1360" t="s">
        <v>426</v>
      </c>
      <c r="J1360" t="s">
        <v>1027</v>
      </c>
      <c r="K1360" t="s">
        <v>1028</v>
      </c>
      <c r="L1360" t="s">
        <v>29</v>
      </c>
      <c r="M1360" t="s">
        <v>3296</v>
      </c>
      <c r="N1360" t="s">
        <v>31</v>
      </c>
      <c r="O1360" t="s">
        <v>61</v>
      </c>
      <c r="P1360" t="s">
        <v>3297</v>
      </c>
      <c r="Q1360" s="2">
        <v>76.92</v>
      </c>
      <c r="R1360">
        <v>4</v>
      </c>
      <c r="S1360">
        <v>0</v>
      </c>
      <c r="T1360">
        <v>31.537199999999999</v>
      </c>
    </row>
    <row r="1361" spans="1:20" x14ac:dyDescent="0.3">
      <c r="A1361" t="s">
        <v>5187</v>
      </c>
      <c r="B1361" s="1">
        <v>41785</v>
      </c>
      <c r="C1361" s="1">
        <v>41788</v>
      </c>
      <c r="D1361" t="s">
        <v>159</v>
      </c>
      <c r="E1361" t="s">
        <v>5188</v>
      </c>
      <c r="F1361" t="s">
        <v>5189</v>
      </c>
      <c r="G1361" t="s">
        <v>84</v>
      </c>
      <c r="H1361" t="s">
        <v>25</v>
      </c>
      <c r="I1361" t="s">
        <v>3019</v>
      </c>
      <c r="J1361" t="s">
        <v>105</v>
      </c>
      <c r="K1361" t="s">
        <v>5190</v>
      </c>
      <c r="L1361" t="s">
        <v>41</v>
      </c>
      <c r="M1361" t="s">
        <v>4189</v>
      </c>
      <c r="N1361" t="s">
        <v>43</v>
      </c>
      <c r="O1361" t="s">
        <v>70</v>
      </c>
      <c r="P1361" t="s">
        <v>4190</v>
      </c>
      <c r="Q1361" s="2">
        <v>48.4</v>
      </c>
      <c r="R1361">
        <v>5</v>
      </c>
      <c r="S1361">
        <v>0</v>
      </c>
      <c r="T1361">
        <v>23.231999999999999</v>
      </c>
    </row>
    <row r="1362" spans="1:20" x14ac:dyDescent="0.3">
      <c r="A1362" t="s">
        <v>5191</v>
      </c>
      <c r="B1362" s="1">
        <v>43020</v>
      </c>
      <c r="C1362" s="1">
        <v>43022</v>
      </c>
      <c r="D1362" t="s">
        <v>159</v>
      </c>
      <c r="E1362" t="s">
        <v>536</v>
      </c>
      <c r="F1362" t="s">
        <v>537</v>
      </c>
      <c r="G1362" t="s">
        <v>84</v>
      </c>
      <c r="H1362" t="s">
        <v>25</v>
      </c>
      <c r="I1362" t="s">
        <v>75</v>
      </c>
      <c r="J1362" t="s">
        <v>76</v>
      </c>
      <c r="K1362" t="s">
        <v>538</v>
      </c>
      <c r="L1362" t="s">
        <v>41</v>
      </c>
      <c r="M1362" t="s">
        <v>5192</v>
      </c>
      <c r="N1362" t="s">
        <v>165</v>
      </c>
      <c r="O1362" t="s">
        <v>202</v>
      </c>
      <c r="P1362" t="s">
        <v>5193</v>
      </c>
      <c r="Q1362" s="2">
        <v>0.99</v>
      </c>
      <c r="R1362">
        <v>1</v>
      </c>
      <c r="S1362">
        <v>0</v>
      </c>
      <c r="T1362">
        <v>0.43559999999999999</v>
      </c>
    </row>
    <row r="1363" spans="1:20" x14ac:dyDescent="0.3">
      <c r="A1363" t="s">
        <v>5194</v>
      </c>
      <c r="B1363" s="1">
        <v>42908</v>
      </c>
      <c r="C1363" s="1">
        <v>42914</v>
      </c>
      <c r="D1363" t="s">
        <v>47</v>
      </c>
      <c r="E1363" t="s">
        <v>3395</v>
      </c>
      <c r="F1363" t="s">
        <v>3396</v>
      </c>
      <c r="G1363" t="s">
        <v>84</v>
      </c>
      <c r="H1363" t="s">
        <v>25</v>
      </c>
      <c r="I1363" t="s">
        <v>253</v>
      </c>
      <c r="J1363" t="s">
        <v>179</v>
      </c>
      <c r="K1363" t="s">
        <v>254</v>
      </c>
      <c r="L1363" t="s">
        <v>88</v>
      </c>
      <c r="M1363" t="s">
        <v>5195</v>
      </c>
      <c r="N1363" t="s">
        <v>43</v>
      </c>
      <c r="O1363" t="s">
        <v>79</v>
      </c>
      <c r="P1363" t="s">
        <v>5196</v>
      </c>
      <c r="Q1363" s="2">
        <v>10.332000000000001</v>
      </c>
      <c r="R1363">
        <v>3</v>
      </c>
      <c r="S1363">
        <v>0</v>
      </c>
      <c r="T1363">
        <v>-7.5768000000000004</v>
      </c>
    </row>
    <row r="1364" spans="1:20" x14ac:dyDescent="0.3">
      <c r="A1364" t="s">
        <v>5197</v>
      </c>
      <c r="B1364" s="1">
        <v>42750</v>
      </c>
      <c r="C1364" s="1">
        <v>42753</v>
      </c>
      <c r="D1364" t="s">
        <v>159</v>
      </c>
      <c r="E1364" t="s">
        <v>2437</v>
      </c>
      <c r="F1364" t="s">
        <v>2438</v>
      </c>
      <c r="G1364" t="s">
        <v>24</v>
      </c>
      <c r="H1364" t="s">
        <v>25</v>
      </c>
      <c r="I1364" t="s">
        <v>446</v>
      </c>
      <c r="J1364" t="s">
        <v>67</v>
      </c>
      <c r="K1364" t="s">
        <v>1528</v>
      </c>
      <c r="L1364" t="s">
        <v>29</v>
      </c>
      <c r="M1364" t="s">
        <v>5198</v>
      </c>
      <c r="N1364" t="s">
        <v>43</v>
      </c>
      <c r="O1364" t="s">
        <v>90</v>
      </c>
      <c r="P1364" t="s">
        <v>5199</v>
      </c>
      <c r="Q1364" s="2">
        <v>34.384</v>
      </c>
      <c r="R1364">
        <v>1</v>
      </c>
      <c r="S1364">
        <v>0</v>
      </c>
      <c r="T1364">
        <v>3.8681999999999999</v>
      </c>
    </row>
    <row r="1365" spans="1:20" x14ac:dyDescent="0.3">
      <c r="A1365" t="s">
        <v>5200</v>
      </c>
      <c r="B1365" s="1">
        <v>42096</v>
      </c>
      <c r="C1365" s="1">
        <v>42101</v>
      </c>
      <c r="D1365" t="s">
        <v>47</v>
      </c>
      <c r="E1365" t="s">
        <v>5201</v>
      </c>
      <c r="F1365" t="s">
        <v>5202</v>
      </c>
      <c r="G1365" t="s">
        <v>24</v>
      </c>
      <c r="H1365" t="s">
        <v>25</v>
      </c>
      <c r="I1365" t="s">
        <v>693</v>
      </c>
      <c r="J1365" t="s">
        <v>86</v>
      </c>
      <c r="K1365" t="s">
        <v>694</v>
      </c>
      <c r="L1365" t="s">
        <v>88</v>
      </c>
      <c r="M1365" t="s">
        <v>5203</v>
      </c>
      <c r="N1365" t="s">
        <v>43</v>
      </c>
      <c r="O1365" t="s">
        <v>90</v>
      </c>
      <c r="P1365" t="s">
        <v>5204</v>
      </c>
      <c r="Q1365" s="2">
        <v>32.192</v>
      </c>
      <c r="R1365">
        <v>2</v>
      </c>
      <c r="S1365">
        <v>0</v>
      </c>
      <c r="T1365">
        <v>-80.48</v>
      </c>
    </row>
    <row r="1366" spans="1:20" x14ac:dyDescent="0.3">
      <c r="A1366" t="s">
        <v>5205</v>
      </c>
      <c r="B1366" s="1">
        <v>42616</v>
      </c>
      <c r="C1366" s="1">
        <v>42623</v>
      </c>
      <c r="D1366" t="s">
        <v>47</v>
      </c>
      <c r="E1366" t="s">
        <v>2545</v>
      </c>
      <c r="F1366" t="s">
        <v>2546</v>
      </c>
      <c r="G1366" t="s">
        <v>24</v>
      </c>
      <c r="H1366" t="s">
        <v>25</v>
      </c>
      <c r="I1366" t="s">
        <v>38</v>
      </c>
      <c r="J1366" t="s">
        <v>39</v>
      </c>
      <c r="K1366" t="s">
        <v>247</v>
      </c>
      <c r="L1366" t="s">
        <v>41</v>
      </c>
      <c r="M1366" t="s">
        <v>5206</v>
      </c>
      <c r="N1366" t="s">
        <v>43</v>
      </c>
      <c r="O1366" t="s">
        <v>99</v>
      </c>
      <c r="P1366" t="s">
        <v>5207</v>
      </c>
      <c r="Q1366" s="2">
        <v>54.5</v>
      </c>
      <c r="R1366">
        <v>5</v>
      </c>
      <c r="S1366">
        <v>0</v>
      </c>
      <c r="T1366">
        <v>14.17</v>
      </c>
    </row>
    <row r="1367" spans="1:20" x14ac:dyDescent="0.3">
      <c r="A1367" t="s">
        <v>5208</v>
      </c>
      <c r="B1367" s="1">
        <v>43079</v>
      </c>
      <c r="C1367" s="1">
        <v>43081</v>
      </c>
      <c r="D1367" t="s">
        <v>159</v>
      </c>
      <c r="E1367" t="s">
        <v>3869</v>
      </c>
      <c r="F1367" t="s">
        <v>3870</v>
      </c>
      <c r="G1367" t="s">
        <v>24</v>
      </c>
      <c r="H1367" t="s">
        <v>25</v>
      </c>
      <c r="I1367" t="s">
        <v>510</v>
      </c>
      <c r="J1367" t="s">
        <v>427</v>
      </c>
      <c r="K1367" t="s">
        <v>511</v>
      </c>
      <c r="L1367" t="s">
        <v>131</v>
      </c>
      <c r="M1367" t="s">
        <v>2386</v>
      </c>
      <c r="N1367" t="s">
        <v>31</v>
      </c>
      <c r="O1367" t="s">
        <v>61</v>
      </c>
      <c r="P1367" t="s">
        <v>2387</v>
      </c>
      <c r="Q1367" s="2">
        <v>19.103999999999999</v>
      </c>
      <c r="R1367">
        <v>3</v>
      </c>
      <c r="S1367">
        <v>0</v>
      </c>
      <c r="T1367">
        <v>5.7312000000000003</v>
      </c>
    </row>
    <row r="1368" spans="1:20" x14ac:dyDescent="0.3">
      <c r="A1368" t="s">
        <v>5209</v>
      </c>
      <c r="B1368" s="1">
        <v>42696</v>
      </c>
      <c r="C1368" s="1">
        <v>42700</v>
      </c>
      <c r="D1368" t="s">
        <v>47</v>
      </c>
      <c r="E1368" t="s">
        <v>2475</v>
      </c>
      <c r="F1368" t="s">
        <v>2476</v>
      </c>
      <c r="G1368" t="s">
        <v>24</v>
      </c>
      <c r="H1368" t="s">
        <v>25</v>
      </c>
      <c r="I1368" t="s">
        <v>26</v>
      </c>
      <c r="J1368" t="s">
        <v>27</v>
      </c>
      <c r="K1368" t="s">
        <v>28</v>
      </c>
      <c r="L1368" t="s">
        <v>29</v>
      </c>
      <c r="M1368" t="s">
        <v>5210</v>
      </c>
      <c r="N1368" t="s">
        <v>43</v>
      </c>
      <c r="O1368" t="s">
        <v>79</v>
      </c>
      <c r="P1368" t="s">
        <v>5211</v>
      </c>
      <c r="Q1368" s="2">
        <v>49.44</v>
      </c>
      <c r="R1368">
        <v>3</v>
      </c>
      <c r="S1368">
        <v>0</v>
      </c>
      <c r="T1368">
        <v>24.2256</v>
      </c>
    </row>
    <row r="1369" spans="1:20" x14ac:dyDescent="0.3">
      <c r="A1369" t="s">
        <v>5212</v>
      </c>
      <c r="B1369" s="1">
        <v>43050</v>
      </c>
      <c r="C1369" s="1">
        <v>43057</v>
      </c>
      <c r="D1369" t="s">
        <v>47</v>
      </c>
      <c r="E1369" t="s">
        <v>3799</v>
      </c>
      <c r="F1369" t="s">
        <v>3800</v>
      </c>
      <c r="G1369" t="s">
        <v>84</v>
      </c>
      <c r="H1369" t="s">
        <v>25</v>
      </c>
      <c r="I1369" t="s">
        <v>3672</v>
      </c>
      <c r="J1369" t="s">
        <v>269</v>
      </c>
      <c r="K1369" t="s">
        <v>3673</v>
      </c>
      <c r="L1369" t="s">
        <v>29</v>
      </c>
      <c r="M1369" t="s">
        <v>5213</v>
      </c>
      <c r="N1369" t="s">
        <v>43</v>
      </c>
      <c r="O1369" t="s">
        <v>70</v>
      </c>
      <c r="P1369" t="s">
        <v>5214</v>
      </c>
      <c r="Q1369" s="2">
        <v>10.368</v>
      </c>
      <c r="R1369">
        <v>2</v>
      </c>
      <c r="S1369">
        <v>0</v>
      </c>
      <c r="T1369">
        <v>3.6288</v>
      </c>
    </row>
    <row r="1370" spans="1:20" x14ac:dyDescent="0.3">
      <c r="A1370" t="s">
        <v>5215</v>
      </c>
      <c r="B1370" s="1">
        <v>42664</v>
      </c>
      <c r="C1370" s="1">
        <v>42668</v>
      </c>
      <c r="D1370" t="s">
        <v>47</v>
      </c>
      <c r="E1370" t="s">
        <v>283</v>
      </c>
      <c r="F1370" t="s">
        <v>284</v>
      </c>
      <c r="G1370" t="s">
        <v>24</v>
      </c>
      <c r="H1370" t="s">
        <v>25</v>
      </c>
      <c r="I1370" t="s">
        <v>285</v>
      </c>
      <c r="J1370" t="s">
        <v>286</v>
      </c>
      <c r="K1370" t="s">
        <v>287</v>
      </c>
      <c r="L1370" t="s">
        <v>29</v>
      </c>
      <c r="M1370" t="s">
        <v>3237</v>
      </c>
      <c r="N1370" t="s">
        <v>43</v>
      </c>
      <c r="O1370" t="s">
        <v>99</v>
      </c>
      <c r="P1370" t="s">
        <v>3238</v>
      </c>
      <c r="Q1370" s="2">
        <v>154.44</v>
      </c>
      <c r="R1370">
        <v>3</v>
      </c>
      <c r="S1370">
        <v>0</v>
      </c>
      <c r="T1370">
        <v>1.5444</v>
      </c>
    </row>
    <row r="1371" spans="1:20" x14ac:dyDescent="0.3">
      <c r="A1371" t="s">
        <v>5216</v>
      </c>
      <c r="B1371" s="1">
        <v>42359</v>
      </c>
      <c r="C1371" s="1">
        <v>42363</v>
      </c>
      <c r="D1371" t="s">
        <v>47</v>
      </c>
      <c r="E1371" t="s">
        <v>371</v>
      </c>
      <c r="F1371" t="s">
        <v>372</v>
      </c>
      <c r="G1371" t="s">
        <v>37</v>
      </c>
      <c r="H1371" t="s">
        <v>25</v>
      </c>
      <c r="I1371" t="s">
        <v>373</v>
      </c>
      <c r="J1371" t="s">
        <v>199</v>
      </c>
      <c r="K1371" t="s">
        <v>374</v>
      </c>
      <c r="L1371" t="s">
        <v>88</v>
      </c>
      <c r="M1371" t="s">
        <v>5217</v>
      </c>
      <c r="N1371" t="s">
        <v>43</v>
      </c>
      <c r="O1371" t="s">
        <v>90</v>
      </c>
      <c r="P1371" t="s">
        <v>5218</v>
      </c>
      <c r="Q1371" s="2">
        <v>60.984000000000002</v>
      </c>
      <c r="R1371">
        <v>7</v>
      </c>
      <c r="S1371">
        <v>0</v>
      </c>
      <c r="T1371">
        <v>4.5738000000000003</v>
      </c>
    </row>
    <row r="1372" spans="1:20" x14ac:dyDescent="0.3">
      <c r="A1372" t="s">
        <v>5219</v>
      </c>
      <c r="B1372" s="1">
        <v>42202</v>
      </c>
      <c r="C1372" s="1">
        <v>42204</v>
      </c>
      <c r="D1372" t="s">
        <v>21</v>
      </c>
      <c r="E1372" t="s">
        <v>2338</v>
      </c>
      <c r="F1372" t="s">
        <v>2339</v>
      </c>
      <c r="G1372" t="s">
        <v>24</v>
      </c>
      <c r="H1372" t="s">
        <v>25</v>
      </c>
      <c r="I1372" t="s">
        <v>128</v>
      </c>
      <c r="J1372" t="s">
        <v>129</v>
      </c>
      <c r="K1372" t="s">
        <v>948</v>
      </c>
      <c r="L1372" t="s">
        <v>131</v>
      </c>
      <c r="M1372" t="s">
        <v>5220</v>
      </c>
      <c r="N1372" t="s">
        <v>31</v>
      </c>
      <c r="O1372" t="s">
        <v>32</v>
      </c>
      <c r="P1372" t="s">
        <v>5221</v>
      </c>
      <c r="Q1372" s="2">
        <v>195.46600000000001</v>
      </c>
      <c r="R1372">
        <v>2</v>
      </c>
      <c r="S1372">
        <v>0</v>
      </c>
      <c r="T1372">
        <v>-13.797599999999999</v>
      </c>
    </row>
    <row r="1373" spans="1:20" x14ac:dyDescent="0.3">
      <c r="A1373" t="s">
        <v>5222</v>
      </c>
      <c r="B1373" s="1">
        <v>42855</v>
      </c>
      <c r="C1373" s="1">
        <v>42860</v>
      </c>
      <c r="D1373" t="s">
        <v>47</v>
      </c>
      <c r="E1373" t="s">
        <v>1136</v>
      </c>
      <c r="F1373" t="s">
        <v>1137</v>
      </c>
      <c r="G1373" t="s">
        <v>37</v>
      </c>
      <c r="H1373" t="s">
        <v>25</v>
      </c>
      <c r="I1373" t="s">
        <v>1138</v>
      </c>
      <c r="J1373" t="s">
        <v>1139</v>
      </c>
      <c r="K1373" t="s">
        <v>1140</v>
      </c>
      <c r="L1373" t="s">
        <v>131</v>
      </c>
      <c r="M1373" t="s">
        <v>1738</v>
      </c>
      <c r="N1373" t="s">
        <v>31</v>
      </c>
      <c r="O1373" t="s">
        <v>61</v>
      </c>
      <c r="P1373" t="s">
        <v>1739</v>
      </c>
      <c r="Q1373" s="2">
        <v>23.68</v>
      </c>
      <c r="R1373">
        <v>8</v>
      </c>
      <c r="S1373">
        <v>0</v>
      </c>
      <c r="T1373">
        <v>6.2160000000000002</v>
      </c>
    </row>
    <row r="1374" spans="1:20" x14ac:dyDescent="0.3">
      <c r="A1374" t="s">
        <v>5223</v>
      </c>
      <c r="B1374" s="1">
        <v>42861</v>
      </c>
      <c r="C1374" s="1">
        <v>42863</v>
      </c>
      <c r="D1374" t="s">
        <v>159</v>
      </c>
      <c r="E1374" t="s">
        <v>5061</v>
      </c>
      <c r="F1374" t="s">
        <v>5062</v>
      </c>
      <c r="G1374" t="s">
        <v>24</v>
      </c>
      <c r="H1374" t="s">
        <v>25</v>
      </c>
      <c r="I1374" t="s">
        <v>786</v>
      </c>
      <c r="J1374" t="s">
        <v>39</v>
      </c>
      <c r="K1374" t="s">
        <v>1339</v>
      </c>
      <c r="L1374" t="s">
        <v>41</v>
      </c>
      <c r="M1374" t="s">
        <v>727</v>
      </c>
      <c r="N1374" t="s">
        <v>43</v>
      </c>
      <c r="O1374" t="s">
        <v>44</v>
      </c>
      <c r="P1374" t="s">
        <v>728</v>
      </c>
      <c r="Q1374" s="2">
        <v>59.2</v>
      </c>
      <c r="R1374">
        <v>4</v>
      </c>
      <c r="S1374">
        <v>0</v>
      </c>
      <c r="T1374">
        <v>29.6</v>
      </c>
    </row>
    <row r="1375" spans="1:20" x14ac:dyDescent="0.3">
      <c r="A1375" t="s">
        <v>5224</v>
      </c>
      <c r="B1375" s="1">
        <v>43059</v>
      </c>
      <c r="C1375" s="1">
        <v>43066</v>
      </c>
      <c r="D1375" t="s">
        <v>47</v>
      </c>
      <c r="E1375" t="s">
        <v>5048</v>
      </c>
      <c r="F1375" t="s">
        <v>5049</v>
      </c>
      <c r="G1375" t="s">
        <v>24</v>
      </c>
      <c r="H1375" t="s">
        <v>25</v>
      </c>
      <c r="I1375" t="s">
        <v>5050</v>
      </c>
      <c r="J1375" t="s">
        <v>86</v>
      </c>
      <c r="K1375" t="s">
        <v>5051</v>
      </c>
      <c r="L1375" t="s">
        <v>88</v>
      </c>
      <c r="M1375" t="s">
        <v>744</v>
      </c>
      <c r="N1375" t="s">
        <v>43</v>
      </c>
      <c r="O1375" t="s">
        <v>115</v>
      </c>
      <c r="P1375" t="s">
        <v>745</v>
      </c>
      <c r="Q1375" s="2">
        <v>22</v>
      </c>
      <c r="R1375">
        <v>10</v>
      </c>
      <c r="S1375">
        <v>0</v>
      </c>
      <c r="T1375">
        <v>9.68</v>
      </c>
    </row>
    <row r="1376" spans="1:20" x14ac:dyDescent="0.3">
      <c r="A1376" t="s">
        <v>5225</v>
      </c>
      <c r="B1376" s="1">
        <v>42685</v>
      </c>
      <c r="C1376" s="1">
        <v>42690</v>
      </c>
      <c r="D1376" t="s">
        <v>47</v>
      </c>
      <c r="E1376" t="s">
        <v>3046</v>
      </c>
      <c r="F1376" t="s">
        <v>3047</v>
      </c>
      <c r="G1376" t="s">
        <v>24</v>
      </c>
      <c r="H1376" t="s">
        <v>25</v>
      </c>
      <c r="I1376" t="s">
        <v>112</v>
      </c>
      <c r="J1376" t="s">
        <v>39</v>
      </c>
      <c r="K1376" t="s">
        <v>113</v>
      </c>
      <c r="L1376" t="s">
        <v>41</v>
      </c>
      <c r="M1376" t="s">
        <v>5226</v>
      </c>
      <c r="N1376" t="s">
        <v>165</v>
      </c>
      <c r="O1376" t="s">
        <v>166</v>
      </c>
      <c r="P1376" t="s">
        <v>5227</v>
      </c>
      <c r="Q1376" s="2">
        <v>257.98</v>
      </c>
      <c r="R1376">
        <v>2</v>
      </c>
      <c r="S1376">
        <v>0</v>
      </c>
      <c r="T1376">
        <v>74.8142</v>
      </c>
    </row>
    <row r="1377" spans="1:20" x14ac:dyDescent="0.3">
      <c r="A1377" t="s">
        <v>5228</v>
      </c>
      <c r="B1377" s="1">
        <v>42679</v>
      </c>
      <c r="C1377" s="1">
        <v>42684</v>
      </c>
      <c r="D1377" t="s">
        <v>47</v>
      </c>
      <c r="E1377" t="s">
        <v>1080</v>
      </c>
      <c r="F1377" t="s">
        <v>1081</v>
      </c>
      <c r="G1377" t="s">
        <v>37</v>
      </c>
      <c r="H1377" t="s">
        <v>25</v>
      </c>
      <c r="I1377" t="s">
        <v>112</v>
      </c>
      <c r="J1377" t="s">
        <v>39</v>
      </c>
      <c r="K1377" t="s">
        <v>113</v>
      </c>
      <c r="L1377" t="s">
        <v>41</v>
      </c>
      <c r="M1377" t="s">
        <v>5229</v>
      </c>
      <c r="N1377" t="s">
        <v>165</v>
      </c>
      <c r="O1377" t="s">
        <v>166</v>
      </c>
      <c r="P1377" t="s">
        <v>5230</v>
      </c>
      <c r="Q1377" s="2">
        <v>23.988</v>
      </c>
      <c r="R1377">
        <v>2</v>
      </c>
      <c r="S1377">
        <v>0</v>
      </c>
      <c r="T1377">
        <v>-15.992000000000001</v>
      </c>
    </row>
    <row r="1378" spans="1:20" x14ac:dyDescent="0.3">
      <c r="A1378" t="s">
        <v>5231</v>
      </c>
      <c r="B1378" s="1">
        <v>42652</v>
      </c>
      <c r="C1378" s="1">
        <v>42658</v>
      </c>
      <c r="D1378" t="s">
        <v>47</v>
      </c>
      <c r="E1378" t="s">
        <v>1199</v>
      </c>
      <c r="F1378" t="s">
        <v>1200</v>
      </c>
      <c r="G1378" t="s">
        <v>37</v>
      </c>
      <c r="H1378" t="s">
        <v>25</v>
      </c>
      <c r="I1378" t="s">
        <v>1201</v>
      </c>
      <c r="J1378" t="s">
        <v>1011</v>
      </c>
      <c r="K1378" t="s">
        <v>1202</v>
      </c>
      <c r="L1378" t="s">
        <v>131</v>
      </c>
      <c r="M1378" t="s">
        <v>3862</v>
      </c>
      <c r="N1378" t="s">
        <v>165</v>
      </c>
      <c r="O1378" t="s">
        <v>166</v>
      </c>
      <c r="P1378" t="s">
        <v>3863</v>
      </c>
      <c r="Q1378" s="2">
        <v>23.975999999999999</v>
      </c>
      <c r="R1378">
        <v>4</v>
      </c>
      <c r="S1378">
        <v>0</v>
      </c>
      <c r="T1378">
        <v>-15.5844</v>
      </c>
    </row>
    <row r="1379" spans="1:20" x14ac:dyDescent="0.3">
      <c r="A1379" t="s">
        <v>5232</v>
      </c>
      <c r="B1379" s="1">
        <v>42268</v>
      </c>
      <c r="C1379" s="1">
        <v>42270</v>
      </c>
      <c r="D1379" t="s">
        <v>159</v>
      </c>
      <c r="E1379" t="s">
        <v>3720</v>
      </c>
      <c r="F1379" t="s">
        <v>3721</v>
      </c>
      <c r="G1379" t="s">
        <v>84</v>
      </c>
      <c r="H1379" t="s">
        <v>25</v>
      </c>
      <c r="I1379" t="s">
        <v>786</v>
      </c>
      <c r="J1379" t="s">
        <v>39</v>
      </c>
      <c r="K1379" t="s">
        <v>787</v>
      </c>
      <c r="L1379" t="s">
        <v>41</v>
      </c>
      <c r="M1379" t="s">
        <v>5233</v>
      </c>
      <c r="N1379" t="s">
        <v>31</v>
      </c>
      <c r="O1379" t="s">
        <v>133</v>
      </c>
      <c r="P1379" t="s">
        <v>5234</v>
      </c>
      <c r="Q1379" s="2">
        <v>601.53599999999994</v>
      </c>
      <c r="R1379">
        <v>4</v>
      </c>
      <c r="S1379">
        <v>0</v>
      </c>
      <c r="T1379">
        <v>0</v>
      </c>
    </row>
    <row r="1380" spans="1:20" x14ac:dyDescent="0.3">
      <c r="A1380" t="s">
        <v>5235</v>
      </c>
      <c r="B1380" s="1">
        <v>41975</v>
      </c>
      <c r="C1380" s="1">
        <v>41979</v>
      </c>
      <c r="D1380" t="s">
        <v>47</v>
      </c>
      <c r="E1380" t="s">
        <v>4026</v>
      </c>
      <c r="F1380" t="s">
        <v>4027</v>
      </c>
      <c r="G1380" t="s">
        <v>37</v>
      </c>
      <c r="H1380" t="s">
        <v>25</v>
      </c>
      <c r="I1380" t="s">
        <v>3699</v>
      </c>
      <c r="J1380" t="s">
        <v>224</v>
      </c>
      <c r="K1380" t="s">
        <v>3700</v>
      </c>
      <c r="L1380" t="s">
        <v>88</v>
      </c>
      <c r="M1380" t="s">
        <v>936</v>
      </c>
      <c r="N1380" t="s">
        <v>31</v>
      </c>
      <c r="O1380" t="s">
        <v>61</v>
      </c>
      <c r="P1380" t="s">
        <v>937</v>
      </c>
      <c r="Q1380" s="2">
        <v>58.36</v>
      </c>
      <c r="R1380">
        <v>5</v>
      </c>
      <c r="S1380">
        <v>0</v>
      </c>
      <c r="T1380">
        <v>-24.803000000000001</v>
      </c>
    </row>
    <row r="1381" spans="1:20" x14ac:dyDescent="0.3">
      <c r="A1381" t="s">
        <v>5236</v>
      </c>
      <c r="B1381" s="1">
        <v>41903</v>
      </c>
      <c r="C1381" s="1">
        <v>41904</v>
      </c>
      <c r="D1381" t="s">
        <v>159</v>
      </c>
      <c r="E1381" t="s">
        <v>2140</v>
      </c>
      <c r="F1381" t="s">
        <v>2141</v>
      </c>
      <c r="G1381" t="s">
        <v>37</v>
      </c>
      <c r="H1381" t="s">
        <v>25</v>
      </c>
      <c r="I1381" t="s">
        <v>231</v>
      </c>
      <c r="J1381" t="s">
        <v>232</v>
      </c>
      <c r="K1381" t="s">
        <v>412</v>
      </c>
      <c r="L1381" t="s">
        <v>131</v>
      </c>
      <c r="M1381" t="s">
        <v>375</v>
      </c>
      <c r="N1381" t="s">
        <v>43</v>
      </c>
      <c r="O1381" t="s">
        <v>90</v>
      </c>
      <c r="P1381" t="s">
        <v>376</v>
      </c>
      <c r="Q1381" s="2">
        <v>25.96</v>
      </c>
      <c r="R1381">
        <v>2</v>
      </c>
      <c r="S1381">
        <v>0</v>
      </c>
      <c r="T1381">
        <v>7.5284000000000004</v>
      </c>
    </row>
    <row r="1382" spans="1:20" x14ac:dyDescent="0.3">
      <c r="A1382" t="s">
        <v>5237</v>
      </c>
      <c r="B1382" s="1">
        <v>41741</v>
      </c>
      <c r="C1382" s="1">
        <v>41746</v>
      </c>
      <c r="D1382" t="s">
        <v>47</v>
      </c>
      <c r="E1382" t="s">
        <v>4978</v>
      </c>
      <c r="F1382" t="s">
        <v>4979</v>
      </c>
      <c r="G1382" t="s">
        <v>37</v>
      </c>
      <c r="H1382" t="s">
        <v>25</v>
      </c>
      <c r="I1382" t="s">
        <v>1241</v>
      </c>
      <c r="J1382" t="s">
        <v>51</v>
      </c>
      <c r="K1382" t="s">
        <v>1242</v>
      </c>
      <c r="L1382" t="s">
        <v>29</v>
      </c>
      <c r="M1382" t="s">
        <v>4583</v>
      </c>
      <c r="N1382" t="s">
        <v>165</v>
      </c>
      <c r="O1382" t="s">
        <v>166</v>
      </c>
      <c r="P1382" t="s">
        <v>4584</v>
      </c>
      <c r="Q1382" s="2">
        <v>1075.088</v>
      </c>
      <c r="R1382">
        <v>14</v>
      </c>
      <c r="S1382">
        <v>0</v>
      </c>
      <c r="T1382">
        <v>94.0702</v>
      </c>
    </row>
    <row r="1383" spans="1:20" x14ac:dyDescent="0.3">
      <c r="A1383" t="s">
        <v>5238</v>
      </c>
      <c r="B1383" s="1">
        <v>43028</v>
      </c>
      <c r="C1383" s="1">
        <v>43035</v>
      </c>
      <c r="D1383" t="s">
        <v>47</v>
      </c>
      <c r="E1383" t="s">
        <v>3452</v>
      </c>
      <c r="F1383" t="s">
        <v>3453</v>
      </c>
      <c r="G1383" t="s">
        <v>24</v>
      </c>
      <c r="H1383" t="s">
        <v>25</v>
      </c>
      <c r="I1383" t="s">
        <v>786</v>
      </c>
      <c r="J1383" t="s">
        <v>39</v>
      </c>
      <c r="K1383" t="s">
        <v>1339</v>
      </c>
      <c r="L1383" t="s">
        <v>41</v>
      </c>
      <c r="M1383" t="s">
        <v>5239</v>
      </c>
      <c r="N1383" t="s">
        <v>43</v>
      </c>
      <c r="O1383" t="s">
        <v>115</v>
      </c>
      <c r="P1383" t="s">
        <v>5240</v>
      </c>
      <c r="Q1383" s="2">
        <v>13.36</v>
      </c>
      <c r="R1383">
        <v>4</v>
      </c>
      <c r="S1383">
        <v>0</v>
      </c>
      <c r="T1383">
        <v>4.1416000000000004</v>
      </c>
    </row>
    <row r="1384" spans="1:20" x14ac:dyDescent="0.3">
      <c r="A1384" t="s">
        <v>5241</v>
      </c>
      <c r="B1384" s="1">
        <v>42668</v>
      </c>
      <c r="C1384" s="1">
        <v>42671</v>
      </c>
      <c r="D1384" t="s">
        <v>159</v>
      </c>
      <c r="E1384" t="s">
        <v>2255</v>
      </c>
      <c r="F1384" t="s">
        <v>2256</v>
      </c>
      <c r="G1384" t="s">
        <v>37</v>
      </c>
      <c r="H1384" t="s">
        <v>25</v>
      </c>
      <c r="I1384" t="s">
        <v>38</v>
      </c>
      <c r="J1384" t="s">
        <v>39</v>
      </c>
      <c r="K1384" t="s">
        <v>556</v>
      </c>
      <c r="L1384" t="s">
        <v>41</v>
      </c>
      <c r="M1384" t="s">
        <v>1463</v>
      </c>
      <c r="N1384" t="s">
        <v>165</v>
      </c>
      <c r="O1384" t="s">
        <v>166</v>
      </c>
      <c r="P1384" t="s">
        <v>1464</v>
      </c>
      <c r="Q1384" s="2">
        <v>783.96</v>
      </c>
      <c r="R1384">
        <v>5</v>
      </c>
      <c r="S1384">
        <v>0</v>
      </c>
      <c r="T1384">
        <v>78.396000000000001</v>
      </c>
    </row>
    <row r="1385" spans="1:20" x14ac:dyDescent="0.3">
      <c r="A1385" t="s">
        <v>5242</v>
      </c>
      <c r="B1385" s="1">
        <v>42309</v>
      </c>
      <c r="C1385" s="1">
        <v>42312</v>
      </c>
      <c r="D1385" t="s">
        <v>159</v>
      </c>
      <c r="E1385" t="s">
        <v>2157</v>
      </c>
      <c r="F1385" t="s">
        <v>2158</v>
      </c>
      <c r="G1385" t="s">
        <v>24</v>
      </c>
      <c r="H1385" t="s">
        <v>25</v>
      </c>
      <c r="I1385" t="s">
        <v>2159</v>
      </c>
      <c r="J1385" t="s">
        <v>427</v>
      </c>
      <c r="K1385" t="s">
        <v>2160</v>
      </c>
      <c r="L1385" t="s">
        <v>131</v>
      </c>
      <c r="M1385" t="s">
        <v>5243</v>
      </c>
      <c r="N1385" t="s">
        <v>43</v>
      </c>
      <c r="O1385" t="s">
        <v>115</v>
      </c>
      <c r="P1385" t="s">
        <v>5244</v>
      </c>
      <c r="Q1385" s="2">
        <v>7.88</v>
      </c>
      <c r="R1385">
        <v>1</v>
      </c>
      <c r="S1385">
        <v>0</v>
      </c>
      <c r="T1385">
        <v>1.7729999999999999</v>
      </c>
    </row>
    <row r="1386" spans="1:20" x14ac:dyDescent="0.3">
      <c r="A1386" t="s">
        <v>5245</v>
      </c>
      <c r="B1386" s="1">
        <v>43042</v>
      </c>
      <c r="C1386" s="1">
        <v>43047</v>
      </c>
      <c r="D1386" t="s">
        <v>47</v>
      </c>
      <c r="E1386" t="s">
        <v>5246</v>
      </c>
      <c r="F1386" t="s">
        <v>5247</v>
      </c>
      <c r="G1386" t="s">
        <v>24</v>
      </c>
      <c r="H1386" t="s">
        <v>25</v>
      </c>
      <c r="I1386" t="s">
        <v>5248</v>
      </c>
      <c r="J1386" t="s">
        <v>569</v>
      </c>
      <c r="K1386" t="s">
        <v>5249</v>
      </c>
      <c r="L1386" t="s">
        <v>41</v>
      </c>
      <c r="M1386" t="s">
        <v>363</v>
      </c>
      <c r="N1386" t="s">
        <v>31</v>
      </c>
      <c r="O1386" t="s">
        <v>61</v>
      </c>
      <c r="P1386" t="s">
        <v>364</v>
      </c>
      <c r="Q1386" s="2">
        <v>41.37</v>
      </c>
      <c r="R1386">
        <v>3</v>
      </c>
      <c r="S1386">
        <v>0</v>
      </c>
      <c r="T1386">
        <v>17.375399999999999</v>
      </c>
    </row>
    <row r="1387" spans="1:20" x14ac:dyDescent="0.3">
      <c r="A1387" t="s">
        <v>5250</v>
      </c>
      <c r="B1387" s="1">
        <v>42136</v>
      </c>
      <c r="C1387" s="1">
        <v>42140</v>
      </c>
      <c r="D1387" t="s">
        <v>47</v>
      </c>
      <c r="E1387" t="s">
        <v>3309</v>
      </c>
      <c r="F1387" t="s">
        <v>3310</v>
      </c>
      <c r="G1387" t="s">
        <v>24</v>
      </c>
      <c r="H1387" t="s">
        <v>25</v>
      </c>
      <c r="I1387" t="s">
        <v>3311</v>
      </c>
      <c r="J1387" t="s">
        <v>67</v>
      </c>
      <c r="K1387" t="s">
        <v>3312</v>
      </c>
      <c r="L1387" t="s">
        <v>29</v>
      </c>
      <c r="M1387" t="s">
        <v>5251</v>
      </c>
      <c r="N1387" t="s">
        <v>43</v>
      </c>
      <c r="O1387" t="s">
        <v>70</v>
      </c>
      <c r="P1387" t="s">
        <v>5252</v>
      </c>
      <c r="Q1387" s="2">
        <v>12.84</v>
      </c>
      <c r="R1387">
        <v>3</v>
      </c>
      <c r="S1387">
        <v>0</v>
      </c>
      <c r="T1387">
        <v>5.7779999999999996</v>
      </c>
    </row>
    <row r="1388" spans="1:20" x14ac:dyDescent="0.3">
      <c r="A1388" t="s">
        <v>5253</v>
      </c>
      <c r="B1388" s="1">
        <v>42254</v>
      </c>
      <c r="C1388" s="1">
        <v>42258</v>
      </c>
      <c r="D1388" t="s">
        <v>47</v>
      </c>
      <c r="E1388" t="s">
        <v>1581</v>
      </c>
      <c r="F1388" t="s">
        <v>1582</v>
      </c>
      <c r="G1388" t="s">
        <v>24</v>
      </c>
      <c r="H1388" t="s">
        <v>25</v>
      </c>
      <c r="I1388" t="s">
        <v>38</v>
      </c>
      <c r="J1388" t="s">
        <v>39</v>
      </c>
      <c r="K1388" t="s">
        <v>247</v>
      </c>
      <c r="L1388" t="s">
        <v>41</v>
      </c>
      <c r="M1388" t="s">
        <v>5254</v>
      </c>
      <c r="N1388" t="s">
        <v>31</v>
      </c>
      <c r="O1388" t="s">
        <v>133</v>
      </c>
      <c r="P1388" t="s">
        <v>5255</v>
      </c>
      <c r="Q1388" s="2">
        <v>47.515999999999998</v>
      </c>
      <c r="R1388">
        <v>2</v>
      </c>
      <c r="S1388">
        <v>0</v>
      </c>
      <c r="T1388">
        <v>-2.0364</v>
      </c>
    </row>
    <row r="1389" spans="1:20" x14ac:dyDescent="0.3">
      <c r="A1389" t="s">
        <v>5256</v>
      </c>
      <c r="B1389" s="1">
        <v>42210</v>
      </c>
      <c r="C1389" s="1">
        <v>42212</v>
      </c>
      <c r="D1389" t="s">
        <v>21</v>
      </c>
      <c r="E1389" t="s">
        <v>5257</v>
      </c>
      <c r="F1389" t="s">
        <v>5258</v>
      </c>
      <c r="G1389" t="s">
        <v>24</v>
      </c>
      <c r="H1389" t="s">
        <v>25</v>
      </c>
      <c r="I1389" t="s">
        <v>75</v>
      </c>
      <c r="J1389" t="s">
        <v>76</v>
      </c>
      <c r="K1389" t="s">
        <v>544</v>
      </c>
      <c r="L1389" t="s">
        <v>41</v>
      </c>
      <c r="M1389" t="s">
        <v>5259</v>
      </c>
      <c r="N1389" t="s">
        <v>43</v>
      </c>
      <c r="O1389" t="s">
        <v>235</v>
      </c>
      <c r="P1389" t="s">
        <v>5260</v>
      </c>
      <c r="Q1389" s="2">
        <v>9.42</v>
      </c>
      <c r="R1389">
        <v>2</v>
      </c>
      <c r="S1389">
        <v>0</v>
      </c>
      <c r="T1389">
        <v>0.47099999999999997</v>
      </c>
    </row>
    <row r="1390" spans="1:20" x14ac:dyDescent="0.3">
      <c r="A1390" t="s">
        <v>5261</v>
      </c>
      <c r="B1390" s="1">
        <v>42324</v>
      </c>
      <c r="C1390" s="1">
        <v>42326</v>
      </c>
      <c r="D1390" t="s">
        <v>21</v>
      </c>
      <c r="E1390" t="s">
        <v>3418</v>
      </c>
      <c r="F1390" t="s">
        <v>3419</v>
      </c>
      <c r="G1390" t="s">
        <v>84</v>
      </c>
      <c r="H1390" t="s">
        <v>25</v>
      </c>
      <c r="I1390" t="s">
        <v>3420</v>
      </c>
      <c r="J1390" t="s">
        <v>39</v>
      </c>
      <c r="K1390" t="s">
        <v>3421</v>
      </c>
      <c r="L1390" t="s">
        <v>41</v>
      </c>
      <c r="M1390" t="s">
        <v>1175</v>
      </c>
      <c r="N1390" t="s">
        <v>43</v>
      </c>
      <c r="O1390" t="s">
        <v>70</v>
      </c>
      <c r="P1390" t="s">
        <v>1176</v>
      </c>
      <c r="Q1390" s="2">
        <v>179.82</v>
      </c>
      <c r="R1390">
        <v>9</v>
      </c>
      <c r="S1390">
        <v>0</v>
      </c>
      <c r="T1390">
        <v>84.5154</v>
      </c>
    </row>
    <row r="1391" spans="1:20" x14ac:dyDescent="0.3">
      <c r="A1391" t="s">
        <v>5262</v>
      </c>
      <c r="B1391" s="1">
        <v>42248</v>
      </c>
      <c r="C1391" s="1">
        <v>42255</v>
      </c>
      <c r="D1391" t="s">
        <v>47</v>
      </c>
      <c r="E1391" t="s">
        <v>5263</v>
      </c>
      <c r="F1391" t="s">
        <v>5264</v>
      </c>
      <c r="G1391" t="s">
        <v>84</v>
      </c>
      <c r="H1391" t="s">
        <v>25</v>
      </c>
      <c r="I1391" t="s">
        <v>517</v>
      </c>
      <c r="J1391" t="s">
        <v>1011</v>
      </c>
      <c r="K1391" t="s">
        <v>1071</v>
      </c>
      <c r="L1391" t="s">
        <v>131</v>
      </c>
      <c r="M1391" t="s">
        <v>3225</v>
      </c>
      <c r="N1391" t="s">
        <v>43</v>
      </c>
      <c r="O1391" t="s">
        <v>79</v>
      </c>
      <c r="P1391" t="s">
        <v>3226</v>
      </c>
      <c r="Q1391" s="2">
        <v>114.6</v>
      </c>
      <c r="R1391">
        <v>5</v>
      </c>
      <c r="S1391">
        <v>0</v>
      </c>
      <c r="T1391">
        <v>51.57</v>
      </c>
    </row>
    <row r="1392" spans="1:20" x14ac:dyDescent="0.3">
      <c r="A1392" t="s">
        <v>5265</v>
      </c>
      <c r="B1392" s="1">
        <v>42495</v>
      </c>
      <c r="C1392" s="1">
        <v>42498</v>
      </c>
      <c r="D1392" t="s">
        <v>159</v>
      </c>
      <c r="E1392" t="s">
        <v>5266</v>
      </c>
      <c r="F1392" t="s">
        <v>5267</v>
      </c>
      <c r="G1392" t="s">
        <v>24</v>
      </c>
      <c r="H1392" t="s">
        <v>25</v>
      </c>
      <c r="I1392" t="s">
        <v>5268</v>
      </c>
      <c r="J1392" t="s">
        <v>39</v>
      </c>
      <c r="K1392" t="s">
        <v>1339</v>
      </c>
      <c r="L1392" t="s">
        <v>41</v>
      </c>
      <c r="M1392" t="s">
        <v>4755</v>
      </c>
      <c r="N1392" t="s">
        <v>43</v>
      </c>
      <c r="O1392" t="s">
        <v>79</v>
      </c>
      <c r="P1392" t="s">
        <v>4756</v>
      </c>
      <c r="Q1392" s="2">
        <v>6.72</v>
      </c>
      <c r="R1392">
        <v>5</v>
      </c>
      <c r="S1392">
        <v>0</v>
      </c>
      <c r="T1392">
        <v>2.3519999999999999</v>
      </c>
    </row>
    <row r="1393" spans="1:20" x14ac:dyDescent="0.3">
      <c r="A1393" t="s">
        <v>5269</v>
      </c>
      <c r="B1393" s="1">
        <v>42735</v>
      </c>
      <c r="C1393" s="1">
        <v>42740</v>
      </c>
      <c r="D1393" t="s">
        <v>47</v>
      </c>
      <c r="E1393" t="s">
        <v>2603</v>
      </c>
      <c r="F1393" t="s">
        <v>2604</v>
      </c>
      <c r="G1393" t="s">
        <v>24</v>
      </c>
      <c r="H1393" t="s">
        <v>25</v>
      </c>
      <c r="I1393" t="s">
        <v>112</v>
      </c>
      <c r="J1393" t="s">
        <v>39</v>
      </c>
      <c r="K1393" t="s">
        <v>309</v>
      </c>
      <c r="L1393" t="s">
        <v>41</v>
      </c>
      <c r="M1393" t="s">
        <v>5270</v>
      </c>
      <c r="N1393" t="s">
        <v>165</v>
      </c>
      <c r="O1393" t="s">
        <v>166</v>
      </c>
      <c r="P1393" t="s">
        <v>5271</v>
      </c>
      <c r="Q1393" s="2">
        <v>302.37599999999998</v>
      </c>
      <c r="R1393">
        <v>3</v>
      </c>
      <c r="S1393">
        <v>0</v>
      </c>
      <c r="T1393">
        <v>22.6782</v>
      </c>
    </row>
    <row r="1394" spans="1:20" x14ac:dyDescent="0.3">
      <c r="A1394" t="s">
        <v>5272</v>
      </c>
      <c r="B1394" s="1">
        <v>42996</v>
      </c>
      <c r="C1394" s="1">
        <v>42998</v>
      </c>
      <c r="D1394" t="s">
        <v>159</v>
      </c>
      <c r="E1394" t="s">
        <v>2910</v>
      </c>
      <c r="F1394" t="s">
        <v>2911</v>
      </c>
      <c r="G1394" t="s">
        <v>24</v>
      </c>
      <c r="H1394" t="s">
        <v>25</v>
      </c>
      <c r="I1394" t="s">
        <v>2912</v>
      </c>
      <c r="J1394" t="s">
        <v>302</v>
      </c>
      <c r="K1394" t="s">
        <v>2913</v>
      </c>
      <c r="L1394" t="s">
        <v>29</v>
      </c>
      <c r="M1394" t="s">
        <v>1001</v>
      </c>
      <c r="N1394" t="s">
        <v>43</v>
      </c>
      <c r="O1394" t="s">
        <v>115</v>
      </c>
      <c r="P1394" t="s">
        <v>1002</v>
      </c>
      <c r="Q1394" s="2">
        <v>8.9280000000000008</v>
      </c>
      <c r="R1394">
        <v>2</v>
      </c>
      <c r="S1394">
        <v>0</v>
      </c>
      <c r="T1394">
        <v>0.55800000000000005</v>
      </c>
    </row>
    <row r="1395" spans="1:20" x14ac:dyDescent="0.3">
      <c r="A1395" t="s">
        <v>5273</v>
      </c>
      <c r="B1395" s="1">
        <v>41907</v>
      </c>
      <c r="C1395" s="1">
        <v>41912</v>
      </c>
      <c r="D1395" t="s">
        <v>47</v>
      </c>
      <c r="E1395" t="s">
        <v>1346</v>
      </c>
      <c r="F1395" t="s">
        <v>1347</v>
      </c>
      <c r="G1395" t="s">
        <v>84</v>
      </c>
      <c r="H1395" t="s">
        <v>25</v>
      </c>
      <c r="I1395" t="s">
        <v>38</v>
      </c>
      <c r="J1395" t="s">
        <v>39</v>
      </c>
      <c r="K1395" t="s">
        <v>556</v>
      </c>
      <c r="L1395" t="s">
        <v>41</v>
      </c>
      <c r="M1395" t="s">
        <v>5274</v>
      </c>
      <c r="N1395" t="s">
        <v>43</v>
      </c>
      <c r="O1395" t="s">
        <v>70</v>
      </c>
      <c r="P1395" t="s">
        <v>5275</v>
      </c>
      <c r="Q1395" s="2">
        <v>33.792000000000002</v>
      </c>
      <c r="R1395">
        <v>8</v>
      </c>
      <c r="S1395">
        <v>0</v>
      </c>
      <c r="T1395">
        <v>10.56</v>
      </c>
    </row>
    <row r="1396" spans="1:20" x14ac:dyDescent="0.3">
      <c r="A1396" t="s">
        <v>5276</v>
      </c>
      <c r="B1396" s="1">
        <v>42483</v>
      </c>
      <c r="C1396" s="1">
        <v>42486</v>
      </c>
      <c r="D1396" t="s">
        <v>159</v>
      </c>
      <c r="E1396" t="s">
        <v>574</v>
      </c>
      <c r="F1396" t="s">
        <v>575</v>
      </c>
      <c r="G1396" t="s">
        <v>24</v>
      </c>
      <c r="H1396" t="s">
        <v>25</v>
      </c>
      <c r="I1396" t="s">
        <v>75</v>
      </c>
      <c r="J1396" t="s">
        <v>76</v>
      </c>
      <c r="K1396" t="s">
        <v>544</v>
      </c>
      <c r="L1396" t="s">
        <v>41</v>
      </c>
      <c r="M1396" t="s">
        <v>5277</v>
      </c>
      <c r="N1396" t="s">
        <v>43</v>
      </c>
      <c r="O1396" t="s">
        <v>70</v>
      </c>
      <c r="P1396" t="s">
        <v>5278</v>
      </c>
      <c r="Q1396" s="2">
        <v>108.336</v>
      </c>
      <c r="R1396">
        <v>6</v>
      </c>
      <c r="S1396">
        <v>0</v>
      </c>
      <c r="T1396">
        <v>37.9176</v>
      </c>
    </row>
    <row r="1397" spans="1:20" x14ac:dyDescent="0.3">
      <c r="A1397" t="s">
        <v>5279</v>
      </c>
      <c r="B1397" s="1">
        <v>41944</v>
      </c>
      <c r="C1397" s="1">
        <v>41948</v>
      </c>
      <c r="D1397" t="s">
        <v>47</v>
      </c>
      <c r="E1397" t="s">
        <v>3099</v>
      </c>
      <c r="F1397" t="s">
        <v>3100</v>
      </c>
      <c r="G1397" t="s">
        <v>24</v>
      </c>
      <c r="H1397" t="s">
        <v>25</v>
      </c>
      <c r="I1397" t="s">
        <v>2152</v>
      </c>
      <c r="J1397" t="s">
        <v>27</v>
      </c>
      <c r="K1397" t="s">
        <v>2153</v>
      </c>
      <c r="L1397" t="s">
        <v>29</v>
      </c>
      <c r="M1397" t="s">
        <v>5280</v>
      </c>
      <c r="N1397" t="s">
        <v>43</v>
      </c>
      <c r="O1397" t="s">
        <v>99</v>
      </c>
      <c r="P1397" t="s">
        <v>5281</v>
      </c>
      <c r="Q1397" s="2">
        <v>443.92</v>
      </c>
      <c r="R1397">
        <v>5</v>
      </c>
      <c r="S1397">
        <v>0</v>
      </c>
      <c r="T1397">
        <v>-94.332999999999998</v>
      </c>
    </row>
    <row r="1398" spans="1:20" x14ac:dyDescent="0.3">
      <c r="A1398" t="s">
        <v>5282</v>
      </c>
      <c r="B1398" s="1">
        <v>42761</v>
      </c>
      <c r="C1398" s="1">
        <v>42766</v>
      </c>
      <c r="D1398" t="s">
        <v>21</v>
      </c>
      <c r="E1398" t="s">
        <v>5283</v>
      </c>
      <c r="F1398" t="s">
        <v>5284</v>
      </c>
      <c r="G1398" t="s">
        <v>37</v>
      </c>
      <c r="H1398" t="s">
        <v>25</v>
      </c>
      <c r="I1398" t="s">
        <v>5285</v>
      </c>
      <c r="J1398" t="s">
        <v>302</v>
      </c>
      <c r="K1398" t="s">
        <v>5286</v>
      </c>
      <c r="L1398" t="s">
        <v>29</v>
      </c>
      <c r="M1398" t="s">
        <v>539</v>
      </c>
      <c r="N1398" t="s">
        <v>43</v>
      </c>
      <c r="O1398" t="s">
        <v>115</v>
      </c>
      <c r="P1398" t="s">
        <v>540</v>
      </c>
      <c r="Q1398" s="2">
        <v>15.47</v>
      </c>
      <c r="R1398">
        <v>7</v>
      </c>
      <c r="S1398">
        <v>0</v>
      </c>
      <c r="T1398">
        <v>4.1768999999999998</v>
      </c>
    </row>
    <row r="1399" spans="1:20" x14ac:dyDescent="0.3">
      <c r="A1399" t="s">
        <v>5287</v>
      </c>
      <c r="B1399" s="1">
        <v>43050</v>
      </c>
      <c r="C1399" s="1">
        <v>43055</v>
      </c>
      <c r="D1399" t="s">
        <v>47</v>
      </c>
      <c r="E1399" t="s">
        <v>2157</v>
      </c>
      <c r="F1399" t="s">
        <v>2158</v>
      </c>
      <c r="G1399" t="s">
        <v>24</v>
      </c>
      <c r="H1399" t="s">
        <v>25</v>
      </c>
      <c r="I1399" t="s">
        <v>2159</v>
      </c>
      <c r="J1399" t="s">
        <v>427</v>
      </c>
      <c r="K1399" t="s">
        <v>2160</v>
      </c>
      <c r="L1399" t="s">
        <v>131</v>
      </c>
      <c r="M1399" t="s">
        <v>5217</v>
      </c>
      <c r="N1399" t="s">
        <v>43</v>
      </c>
      <c r="O1399" t="s">
        <v>90</v>
      </c>
      <c r="P1399" t="s">
        <v>5218</v>
      </c>
      <c r="Q1399" s="2">
        <v>10.89</v>
      </c>
      <c r="R1399">
        <v>1</v>
      </c>
      <c r="S1399">
        <v>0</v>
      </c>
      <c r="T1399">
        <v>2.8313999999999999</v>
      </c>
    </row>
    <row r="1400" spans="1:20" x14ac:dyDescent="0.3">
      <c r="A1400" t="s">
        <v>5288</v>
      </c>
      <c r="B1400" s="1">
        <v>42530</v>
      </c>
      <c r="C1400" s="1">
        <v>42533</v>
      </c>
      <c r="D1400" t="s">
        <v>159</v>
      </c>
      <c r="E1400" t="s">
        <v>5061</v>
      </c>
      <c r="F1400" t="s">
        <v>5062</v>
      </c>
      <c r="G1400" t="s">
        <v>24</v>
      </c>
      <c r="H1400" t="s">
        <v>25</v>
      </c>
      <c r="I1400" t="s">
        <v>786</v>
      </c>
      <c r="J1400" t="s">
        <v>39</v>
      </c>
      <c r="K1400" t="s">
        <v>1339</v>
      </c>
      <c r="L1400" t="s">
        <v>41</v>
      </c>
      <c r="M1400" t="s">
        <v>3080</v>
      </c>
      <c r="N1400" t="s">
        <v>165</v>
      </c>
      <c r="O1400" t="s">
        <v>815</v>
      </c>
      <c r="P1400" t="s">
        <v>3081</v>
      </c>
      <c r="Q1400" s="2">
        <v>695.7</v>
      </c>
      <c r="R1400">
        <v>2</v>
      </c>
      <c r="S1400">
        <v>0</v>
      </c>
      <c r="T1400">
        <v>-27.827999999999999</v>
      </c>
    </row>
    <row r="1401" spans="1:20" x14ac:dyDescent="0.3">
      <c r="A1401" t="s">
        <v>5289</v>
      </c>
      <c r="B1401" s="1">
        <v>42250</v>
      </c>
      <c r="C1401" s="1">
        <v>42255</v>
      </c>
      <c r="D1401" t="s">
        <v>21</v>
      </c>
      <c r="E1401" t="s">
        <v>591</v>
      </c>
      <c r="F1401" t="s">
        <v>592</v>
      </c>
      <c r="G1401" t="s">
        <v>37</v>
      </c>
      <c r="H1401" t="s">
        <v>25</v>
      </c>
      <c r="I1401" t="s">
        <v>253</v>
      </c>
      <c r="J1401" t="s">
        <v>179</v>
      </c>
      <c r="K1401" t="s">
        <v>322</v>
      </c>
      <c r="L1401" t="s">
        <v>88</v>
      </c>
      <c r="M1401" t="s">
        <v>5290</v>
      </c>
      <c r="N1401" t="s">
        <v>43</v>
      </c>
      <c r="O1401" t="s">
        <v>99</v>
      </c>
      <c r="P1401" t="s">
        <v>5291</v>
      </c>
      <c r="Q1401" s="2">
        <v>120.33</v>
      </c>
      <c r="R1401">
        <v>1</v>
      </c>
      <c r="S1401">
        <v>0</v>
      </c>
      <c r="T1401">
        <v>31.285799999999998</v>
      </c>
    </row>
    <row r="1402" spans="1:20" x14ac:dyDescent="0.3">
      <c r="A1402" t="s">
        <v>5292</v>
      </c>
      <c r="B1402" s="1">
        <v>41712</v>
      </c>
      <c r="C1402" s="1">
        <v>41717</v>
      </c>
      <c r="D1402" t="s">
        <v>47</v>
      </c>
      <c r="E1402" t="s">
        <v>1882</v>
      </c>
      <c r="F1402" t="s">
        <v>1883</v>
      </c>
      <c r="G1402" t="s">
        <v>84</v>
      </c>
      <c r="H1402" t="s">
        <v>25</v>
      </c>
      <c r="I1402" t="s">
        <v>138</v>
      </c>
      <c r="J1402" t="s">
        <v>105</v>
      </c>
      <c r="K1402" t="s">
        <v>139</v>
      </c>
      <c r="L1402" t="s">
        <v>41</v>
      </c>
      <c r="M1402" t="s">
        <v>1441</v>
      </c>
      <c r="N1402" t="s">
        <v>31</v>
      </c>
      <c r="O1402" t="s">
        <v>133</v>
      </c>
      <c r="P1402" t="s">
        <v>1442</v>
      </c>
      <c r="Q1402" s="2">
        <v>1139.92</v>
      </c>
      <c r="R1402">
        <v>4</v>
      </c>
      <c r="S1402">
        <v>0</v>
      </c>
      <c r="T1402">
        <v>284.98</v>
      </c>
    </row>
    <row r="1403" spans="1:20" x14ac:dyDescent="0.3">
      <c r="A1403" t="s">
        <v>5293</v>
      </c>
      <c r="B1403" s="1">
        <v>42978</v>
      </c>
      <c r="C1403" s="1">
        <v>42982</v>
      </c>
      <c r="D1403" t="s">
        <v>21</v>
      </c>
      <c r="E1403" t="s">
        <v>1459</v>
      </c>
      <c r="F1403" t="s">
        <v>1460</v>
      </c>
      <c r="G1403" t="s">
        <v>24</v>
      </c>
      <c r="H1403" t="s">
        <v>25</v>
      </c>
      <c r="I1403" t="s">
        <v>1461</v>
      </c>
      <c r="J1403" t="s">
        <v>302</v>
      </c>
      <c r="K1403" t="s">
        <v>1462</v>
      </c>
      <c r="L1403" t="s">
        <v>29</v>
      </c>
      <c r="M1403" t="s">
        <v>3788</v>
      </c>
      <c r="N1403" t="s">
        <v>43</v>
      </c>
      <c r="O1403" t="s">
        <v>70</v>
      </c>
      <c r="P1403" t="s">
        <v>3789</v>
      </c>
      <c r="Q1403" s="2">
        <v>229.54400000000001</v>
      </c>
      <c r="R1403">
        <v>7</v>
      </c>
      <c r="S1403">
        <v>0</v>
      </c>
      <c r="T1403">
        <v>83.209699999999998</v>
      </c>
    </row>
    <row r="1404" spans="1:20" x14ac:dyDescent="0.3">
      <c r="A1404" t="s">
        <v>5294</v>
      </c>
      <c r="B1404" s="1">
        <v>42817</v>
      </c>
      <c r="C1404" s="1">
        <v>42821</v>
      </c>
      <c r="D1404" t="s">
        <v>47</v>
      </c>
      <c r="E1404" t="s">
        <v>5295</v>
      </c>
      <c r="F1404" t="s">
        <v>5296</v>
      </c>
      <c r="G1404" t="s">
        <v>24</v>
      </c>
      <c r="H1404" t="s">
        <v>25</v>
      </c>
      <c r="I1404" t="s">
        <v>1358</v>
      </c>
      <c r="J1404" t="s">
        <v>86</v>
      </c>
      <c r="K1404" t="s">
        <v>1359</v>
      </c>
      <c r="L1404" t="s">
        <v>88</v>
      </c>
      <c r="M1404" t="s">
        <v>1366</v>
      </c>
      <c r="N1404" t="s">
        <v>43</v>
      </c>
      <c r="O1404" t="s">
        <v>99</v>
      </c>
      <c r="P1404" t="s">
        <v>1367</v>
      </c>
      <c r="Q1404" s="2">
        <v>143.72800000000001</v>
      </c>
      <c r="R1404">
        <v>2</v>
      </c>
      <c r="S1404">
        <v>0</v>
      </c>
      <c r="T1404">
        <v>-32.338799999999999</v>
      </c>
    </row>
    <row r="1405" spans="1:20" x14ac:dyDescent="0.3">
      <c r="A1405" t="s">
        <v>5297</v>
      </c>
      <c r="B1405" s="1">
        <v>42873</v>
      </c>
      <c r="C1405" s="1">
        <v>42877</v>
      </c>
      <c r="D1405" t="s">
        <v>47</v>
      </c>
      <c r="E1405" t="s">
        <v>57</v>
      </c>
      <c r="F1405" t="s">
        <v>58</v>
      </c>
      <c r="G1405" t="s">
        <v>24</v>
      </c>
      <c r="H1405" t="s">
        <v>25</v>
      </c>
      <c r="I1405" t="s">
        <v>38</v>
      </c>
      <c r="J1405" t="s">
        <v>39</v>
      </c>
      <c r="K1405" t="s">
        <v>59</v>
      </c>
      <c r="L1405" t="s">
        <v>41</v>
      </c>
      <c r="M1405" t="s">
        <v>4932</v>
      </c>
      <c r="N1405" t="s">
        <v>165</v>
      </c>
      <c r="O1405" t="s">
        <v>202</v>
      </c>
      <c r="P1405" t="s">
        <v>4933</v>
      </c>
      <c r="Q1405" s="2">
        <v>36.048000000000002</v>
      </c>
      <c r="R1405">
        <v>3</v>
      </c>
      <c r="S1405">
        <v>0</v>
      </c>
      <c r="T1405">
        <v>-0.9012</v>
      </c>
    </row>
    <row r="1406" spans="1:20" x14ac:dyDescent="0.3">
      <c r="A1406" t="s">
        <v>5298</v>
      </c>
      <c r="B1406" s="1">
        <v>42731</v>
      </c>
      <c r="C1406" s="1">
        <v>42735</v>
      </c>
      <c r="D1406" t="s">
        <v>47</v>
      </c>
      <c r="E1406" t="s">
        <v>2841</v>
      </c>
      <c r="F1406" t="s">
        <v>2842</v>
      </c>
      <c r="G1406" t="s">
        <v>37</v>
      </c>
      <c r="H1406" t="s">
        <v>25</v>
      </c>
      <c r="I1406" t="s">
        <v>842</v>
      </c>
      <c r="J1406" t="s">
        <v>427</v>
      </c>
      <c r="K1406" t="s">
        <v>843</v>
      </c>
      <c r="L1406" t="s">
        <v>131</v>
      </c>
      <c r="M1406" t="s">
        <v>1666</v>
      </c>
      <c r="N1406" t="s">
        <v>31</v>
      </c>
      <c r="O1406" t="s">
        <v>133</v>
      </c>
      <c r="P1406" t="s">
        <v>1667</v>
      </c>
      <c r="Q1406" s="2">
        <v>845.48800000000006</v>
      </c>
      <c r="R1406">
        <v>8</v>
      </c>
      <c r="S1406">
        <v>0</v>
      </c>
      <c r="T1406">
        <v>-12.0784</v>
      </c>
    </row>
    <row r="1407" spans="1:20" x14ac:dyDescent="0.3">
      <c r="A1407" t="s">
        <v>5299</v>
      </c>
      <c r="B1407" s="1">
        <v>43056</v>
      </c>
      <c r="C1407" s="1">
        <v>43059</v>
      </c>
      <c r="D1407" t="s">
        <v>159</v>
      </c>
      <c r="E1407" t="s">
        <v>1337</v>
      </c>
      <c r="F1407" t="s">
        <v>1338</v>
      </c>
      <c r="G1407" t="s">
        <v>24</v>
      </c>
      <c r="H1407" t="s">
        <v>25</v>
      </c>
      <c r="I1407" t="s">
        <v>786</v>
      </c>
      <c r="J1407" t="s">
        <v>39</v>
      </c>
      <c r="K1407" t="s">
        <v>1339</v>
      </c>
      <c r="L1407" t="s">
        <v>41</v>
      </c>
      <c r="M1407" t="s">
        <v>2393</v>
      </c>
      <c r="N1407" t="s">
        <v>43</v>
      </c>
      <c r="O1407" t="s">
        <v>115</v>
      </c>
      <c r="P1407" t="s">
        <v>2394</v>
      </c>
      <c r="Q1407" s="2">
        <v>50.94</v>
      </c>
      <c r="R1407">
        <v>3</v>
      </c>
      <c r="S1407">
        <v>0</v>
      </c>
      <c r="T1407">
        <v>14.263199999999999</v>
      </c>
    </row>
    <row r="1408" spans="1:20" x14ac:dyDescent="0.3">
      <c r="A1408" t="s">
        <v>5300</v>
      </c>
      <c r="B1408" s="1">
        <v>42988</v>
      </c>
      <c r="C1408" s="1">
        <v>42993</v>
      </c>
      <c r="D1408" t="s">
        <v>47</v>
      </c>
      <c r="E1408" t="s">
        <v>2615</v>
      </c>
      <c r="F1408" t="s">
        <v>2616</v>
      </c>
      <c r="G1408" t="s">
        <v>84</v>
      </c>
      <c r="H1408" t="s">
        <v>25</v>
      </c>
      <c r="I1408" t="s">
        <v>38</v>
      </c>
      <c r="J1408" t="s">
        <v>39</v>
      </c>
      <c r="K1408" t="s">
        <v>1554</v>
      </c>
      <c r="L1408" t="s">
        <v>41</v>
      </c>
      <c r="M1408" t="s">
        <v>4500</v>
      </c>
      <c r="N1408" t="s">
        <v>43</v>
      </c>
      <c r="O1408" t="s">
        <v>79</v>
      </c>
      <c r="P1408" t="s">
        <v>4501</v>
      </c>
      <c r="Q1408" s="2">
        <v>762.59400000000005</v>
      </c>
      <c r="R1408">
        <v>3</v>
      </c>
      <c r="S1408">
        <v>0</v>
      </c>
      <c r="T1408">
        <v>-1143.8910000000001</v>
      </c>
    </row>
    <row r="1409" spans="1:20" x14ac:dyDescent="0.3">
      <c r="A1409" t="s">
        <v>5301</v>
      </c>
      <c r="B1409" s="1">
        <v>42833</v>
      </c>
      <c r="C1409" s="1">
        <v>42840</v>
      </c>
      <c r="D1409" t="s">
        <v>47</v>
      </c>
      <c r="E1409" t="s">
        <v>5302</v>
      </c>
      <c r="F1409" t="s">
        <v>5303</v>
      </c>
      <c r="G1409" t="s">
        <v>37</v>
      </c>
      <c r="H1409" t="s">
        <v>25</v>
      </c>
      <c r="I1409" t="s">
        <v>2703</v>
      </c>
      <c r="J1409" t="s">
        <v>1027</v>
      </c>
      <c r="K1409" t="s">
        <v>2704</v>
      </c>
      <c r="L1409" t="s">
        <v>29</v>
      </c>
      <c r="M1409" t="s">
        <v>5304</v>
      </c>
      <c r="N1409" t="s">
        <v>31</v>
      </c>
      <c r="O1409" t="s">
        <v>61</v>
      </c>
      <c r="P1409" t="s">
        <v>5305</v>
      </c>
      <c r="Q1409" s="2">
        <v>56.28</v>
      </c>
      <c r="R1409">
        <v>6</v>
      </c>
      <c r="S1409">
        <v>0</v>
      </c>
      <c r="T1409">
        <v>15.7584</v>
      </c>
    </row>
    <row r="1410" spans="1:20" x14ac:dyDescent="0.3">
      <c r="A1410" t="s">
        <v>5306</v>
      </c>
      <c r="B1410" s="1">
        <v>42702</v>
      </c>
      <c r="C1410" s="1">
        <v>42707</v>
      </c>
      <c r="D1410" t="s">
        <v>47</v>
      </c>
      <c r="E1410" t="s">
        <v>2198</v>
      </c>
      <c r="F1410" t="s">
        <v>2199</v>
      </c>
      <c r="G1410" t="s">
        <v>37</v>
      </c>
      <c r="H1410" t="s">
        <v>25</v>
      </c>
      <c r="I1410" t="s">
        <v>268</v>
      </c>
      <c r="J1410" t="s">
        <v>269</v>
      </c>
      <c r="K1410" t="s">
        <v>270</v>
      </c>
      <c r="L1410" t="s">
        <v>29</v>
      </c>
      <c r="M1410" t="s">
        <v>2772</v>
      </c>
      <c r="N1410" t="s">
        <v>43</v>
      </c>
      <c r="O1410" t="s">
        <v>79</v>
      </c>
      <c r="P1410" t="s">
        <v>2773</v>
      </c>
      <c r="Q1410" s="2">
        <v>7.4340000000000002</v>
      </c>
      <c r="R1410">
        <v>6</v>
      </c>
      <c r="S1410">
        <v>0</v>
      </c>
      <c r="T1410">
        <v>-5.6993999999999998</v>
      </c>
    </row>
    <row r="1411" spans="1:20" x14ac:dyDescent="0.3">
      <c r="A1411" t="s">
        <v>5307</v>
      </c>
      <c r="B1411" s="1">
        <v>42523</v>
      </c>
      <c r="C1411" s="1">
        <v>42526</v>
      </c>
      <c r="D1411" t="s">
        <v>159</v>
      </c>
      <c r="E1411" t="s">
        <v>2367</v>
      </c>
      <c r="F1411" t="s">
        <v>2368</v>
      </c>
      <c r="G1411" t="s">
        <v>37</v>
      </c>
      <c r="H1411" t="s">
        <v>25</v>
      </c>
      <c r="I1411" t="s">
        <v>112</v>
      </c>
      <c r="J1411" t="s">
        <v>39</v>
      </c>
      <c r="K1411" t="s">
        <v>849</v>
      </c>
      <c r="L1411" t="s">
        <v>41</v>
      </c>
      <c r="M1411" t="s">
        <v>1923</v>
      </c>
      <c r="N1411" t="s">
        <v>43</v>
      </c>
      <c r="O1411" t="s">
        <v>99</v>
      </c>
      <c r="P1411" t="s">
        <v>1924</v>
      </c>
      <c r="Q1411" s="2">
        <v>64.784000000000006</v>
      </c>
      <c r="R1411">
        <v>1</v>
      </c>
      <c r="S1411">
        <v>0</v>
      </c>
      <c r="T1411">
        <v>-12.956799999999999</v>
      </c>
    </row>
    <row r="1412" spans="1:20" x14ac:dyDescent="0.3">
      <c r="A1412" t="s">
        <v>5308</v>
      </c>
      <c r="B1412" s="1">
        <v>43086</v>
      </c>
      <c r="C1412" s="1">
        <v>43091</v>
      </c>
      <c r="D1412" t="s">
        <v>47</v>
      </c>
      <c r="E1412" t="s">
        <v>5309</v>
      </c>
      <c r="F1412" t="s">
        <v>5310</v>
      </c>
      <c r="G1412" t="s">
        <v>84</v>
      </c>
      <c r="H1412" t="s">
        <v>25</v>
      </c>
      <c r="I1412" t="s">
        <v>426</v>
      </c>
      <c r="J1412" t="s">
        <v>224</v>
      </c>
      <c r="K1412" t="s">
        <v>1265</v>
      </c>
      <c r="L1412" t="s">
        <v>88</v>
      </c>
      <c r="M1412" t="s">
        <v>2356</v>
      </c>
      <c r="N1412" t="s">
        <v>43</v>
      </c>
      <c r="O1412" t="s">
        <v>70</v>
      </c>
      <c r="P1412" t="s">
        <v>2357</v>
      </c>
      <c r="Q1412" s="2">
        <v>28.16</v>
      </c>
      <c r="R1412">
        <v>4</v>
      </c>
      <c r="S1412">
        <v>0</v>
      </c>
      <c r="T1412">
        <v>13.235200000000001</v>
      </c>
    </row>
    <row r="1413" spans="1:20" x14ac:dyDescent="0.3">
      <c r="A1413" t="s">
        <v>5311</v>
      </c>
      <c r="B1413" s="1">
        <v>42448</v>
      </c>
      <c r="C1413" s="1">
        <v>42450</v>
      </c>
      <c r="D1413" t="s">
        <v>21</v>
      </c>
      <c r="E1413" t="s">
        <v>4602</v>
      </c>
      <c r="F1413" t="s">
        <v>4603</v>
      </c>
      <c r="G1413" t="s">
        <v>24</v>
      </c>
      <c r="H1413" t="s">
        <v>25</v>
      </c>
      <c r="I1413" t="s">
        <v>231</v>
      </c>
      <c r="J1413" t="s">
        <v>232</v>
      </c>
      <c r="K1413" t="s">
        <v>276</v>
      </c>
      <c r="L1413" t="s">
        <v>131</v>
      </c>
      <c r="M1413" t="s">
        <v>5312</v>
      </c>
      <c r="N1413" t="s">
        <v>31</v>
      </c>
      <c r="O1413" t="s">
        <v>61</v>
      </c>
      <c r="P1413" t="s">
        <v>5313</v>
      </c>
      <c r="Q1413" s="2">
        <v>14.98</v>
      </c>
      <c r="R1413">
        <v>1</v>
      </c>
      <c r="S1413">
        <v>0</v>
      </c>
      <c r="T1413">
        <v>6.8907999999999996</v>
      </c>
    </row>
    <row r="1414" spans="1:20" x14ac:dyDescent="0.3">
      <c r="A1414" t="s">
        <v>5314</v>
      </c>
      <c r="B1414" s="1">
        <v>42967</v>
      </c>
      <c r="C1414" s="1">
        <v>42967</v>
      </c>
      <c r="D1414" t="s">
        <v>1040</v>
      </c>
      <c r="E1414" t="s">
        <v>4730</v>
      </c>
      <c r="F1414" t="s">
        <v>4731</v>
      </c>
      <c r="G1414" t="s">
        <v>37</v>
      </c>
      <c r="H1414" t="s">
        <v>25</v>
      </c>
      <c r="I1414" t="s">
        <v>38</v>
      </c>
      <c r="J1414" t="s">
        <v>39</v>
      </c>
      <c r="K1414" t="s">
        <v>40</v>
      </c>
      <c r="L1414" t="s">
        <v>41</v>
      </c>
      <c r="M1414" t="s">
        <v>3412</v>
      </c>
      <c r="N1414" t="s">
        <v>43</v>
      </c>
      <c r="O1414" t="s">
        <v>99</v>
      </c>
      <c r="P1414" t="s">
        <v>3413</v>
      </c>
      <c r="Q1414" s="2">
        <v>40.29</v>
      </c>
      <c r="R1414">
        <v>3</v>
      </c>
      <c r="S1414">
        <v>0</v>
      </c>
      <c r="T1414">
        <v>10.4754</v>
      </c>
    </row>
    <row r="1415" spans="1:20" x14ac:dyDescent="0.3">
      <c r="A1415" t="s">
        <v>5315</v>
      </c>
      <c r="B1415" s="1">
        <v>42941</v>
      </c>
      <c r="C1415" s="1">
        <v>42947</v>
      </c>
      <c r="D1415" t="s">
        <v>47</v>
      </c>
      <c r="E1415" t="s">
        <v>1269</v>
      </c>
      <c r="F1415" t="s">
        <v>1270</v>
      </c>
      <c r="G1415" t="s">
        <v>24</v>
      </c>
      <c r="H1415" t="s">
        <v>25</v>
      </c>
      <c r="I1415" t="s">
        <v>1271</v>
      </c>
      <c r="J1415" t="s">
        <v>232</v>
      </c>
      <c r="K1415" t="s">
        <v>1272</v>
      </c>
      <c r="L1415" t="s">
        <v>131</v>
      </c>
      <c r="M1415" t="s">
        <v>4995</v>
      </c>
      <c r="N1415" t="s">
        <v>43</v>
      </c>
      <c r="O1415" t="s">
        <v>44</v>
      </c>
      <c r="P1415" t="s">
        <v>4996</v>
      </c>
      <c r="Q1415" s="2">
        <v>20.23</v>
      </c>
      <c r="R1415">
        <v>7</v>
      </c>
      <c r="S1415">
        <v>0</v>
      </c>
      <c r="T1415">
        <v>9.5081000000000007</v>
      </c>
    </row>
    <row r="1416" spans="1:20" x14ac:dyDescent="0.3">
      <c r="A1416" t="s">
        <v>5316</v>
      </c>
      <c r="B1416" s="1">
        <v>42608</v>
      </c>
      <c r="C1416" s="1">
        <v>42611</v>
      </c>
      <c r="D1416" t="s">
        <v>159</v>
      </c>
      <c r="E1416" t="s">
        <v>971</v>
      </c>
      <c r="F1416" t="s">
        <v>972</v>
      </c>
      <c r="G1416" t="s">
        <v>37</v>
      </c>
      <c r="H1416" t="s">
        <v>25</v>
      </c>
      <c r="I1416" t="s">
        <v>973</v>
      </c>
      <c r="J1416" t="s">
        <v>286</v>
      </c>
      <c r="K1416" t="s">
        <v>974</v>
      </c>
      <c r="L1416" t="s">
        <v>29</v>
      </c>
      <c r="M1416" t="s">
        <v>1755</v>
      </c>
      <c r="N1416" t="s">
        <v>31</v>
      </c>
      <c r="O1416" t="s">
        <v>133</v>
      </c>
      <c r="P1416" t="s">
        <v>1756</v>
      </c>
      <c r="Q1416" s="2">
        <v>1603.136</v>
      </c>
      <c r="R1416">
        <v>4</v>
      </c>
      <c r="S1416">
        <v>0</v>
      </c>
      <c r="T1416">
        <v>100.196</v>
      </c>
    </row>
    <row r="1417" spans="1:20" x14ac:dyDescent="0.3">
      <c r="A1417" t="s">
        <v>5317</v>
      </c>
      <c r="B1417" s="1">
        <v>42597</v>
      </c>
      <c r="C1417" s="1">
        <v>42599</v>
      </c>
      <c r="D1417" t="s">
        <v>21</v>
      </c>
      <c r="E1417" t="s">
        <v>5318</v>
      </c>
      <c r="F1417" t="s">
        <v>5319</v>
      </c>
      <c r="G1417" t="s">
        <v>24</v>
      </c>
      <c r="H1417" t="s">
        <v>25</v>
      </c>
      <c r="I1417" t="s">
        <v>1381</v>
      </c>
      <c r="J1417" t="s">
        <v>67</v>
      </c>
      <c r="K1417" t="s">
        <v>4802</v>
      </c>
      <c r="L1417" t="s">
        <v>29</v>
      </c>
      <c r="M1417" t="s">
        <v>3925</v>
      </c>
      <c r="N1417" t="s">
        <v>31</v>
      </c>
      <c r="O1417" t="s">
        <v>133</v>
      </c>
      <c r="P1417" t="s">
        <v>3926</v>
      </c>
      <c r="Q1417" s="2">
        <v>225.29599999999999</v>
      </c>
      <c r="R1417">
        <v>2</v>
      </c>
      <c r="S1417">
        <v>0</v>
      </c>
      <c r="T1417">
        <v>22.529599999999999</v>
      </c>
    </row>
    <row r="1418" spans="1:20" x14ac:dyDescent="0.3">
      <c r="A1418" t="s">
        <v>5320</v>
      </c>
      <c r="B1418" s="1">
        <v>42874</v>
      </c>
      <c r="C1418" s="1">
        <v>42878</v>
      </c>
      <c r="D1418" t="s">
        <v>47</v>
      </c>
      <c r="E1418" t="s">
        <v>4791</v>
      </c>
      <c r="F1418" t="s">
        <v>4792</v>
      </c>
      <c r="G1418" t="s">
        <v>24</v>
      </c>
      <c r="H1418" t="s">
        <v>25</v>
      </c>
      <c r="I1418" t="s">
        <v>75</v>
      </c>
      <c r="J1418" t="s">
        <v>76</v>
      </c>
      <c r="K1418" t="s">
        <v>544</v>
      </c>
      <c r="L1418" t="s">
        <v>41</v>
      </c>
      <c r="M1418" t="s">
        <v>2117</v>
      </c>
      <c r="N1418" t="s">
        <v>165</v>
      </c>
      <c r="O1418" t="s">
        <v>202</v>
      </c>
      <c r="P1418" t="s">
        <v>2118</v>
      </c>
      <c r="Q1418" s="2">
        <v>67.8</v>
      </c>
      <c r="R1418">
        <v>4</v>
      </c>
      <c r="S1418">
        <v>0</v>
      </c>
      <c r="T1418">
        <v>4.0679999999999996</v>
      </c>
    </row>
    <row r="1419" spans="1:20" x14ac:dyDescent="0.3">
      <c r="A1419" t="s">
        <v>5321</v>
      </c>
      <c r="B1419" s="1">
        <v>42959</v>
      </c>
      <c r="C1419" s="1">
        <v>42964</v>
      </c>
      <c r="D1419" t="s">
        <v>47</v>
      </c>
      <c r="E1419" t="s">
        <v>2049</v>
      </c>
      <c r="F1419" t="s">
        <v>2050</v>
      </c>
      <c r="G1419" t="s">
        <v>24</v>
      </c>
      <c r="H1419" t="s">
        <v>25</v>
      </c>
      <c r="I1419" t="s">
        <v>331</v>
      </c>
      <c r="J1419" t="s">
        <v>199</v>
      </c>
      <c r="K1419" t="s">
        <v>332</v>
      </c>
      <c r="L1419" t="s">
        <v>88</v>
      </c>
      <c r="M1419" t="s">
        <v>5322</v>
      </c>
      <c r="N1419" t="s">
        <v>43</v>
      </c>
      <c r="O1419" t="s">
        <v>70</v>
      </c>
      <c r="P1419" t="s">
        <v>5323</v>
      </c>
      <c r="Q1419" s="2">
        <v>20.736000000000001</v>
      </c>
      <c r="R1419">
        <v>4</v>
      </c>
      <c r="S1419">
        <v>0</v>
      </c>
      <c r="T1419">
        <v>7.2576000000000001</v>
      </c>
    </row>
    <row r="1420" spans="1:20" x14ac:dyDescent="0.3">
      <c r="A1420" t="s">
        <v>5324</v>
      </c>
      <c r="B1420" s="1">
        <v>42960</v>
      </c>
      <c r="C1420" s="1">
        <v>42960</v>
      </c>
      <c r="D1420" t="s">
        <v>1040</v>
      </c>
      <c r="E1420" t="s">
        <v>1839</v>
      </c>
      <c r="F1420" t="s">
        <v>1840</v>
      </c>
      <c r="G1420" t="s">
        <v>24</v>
      </c>
      <c r="H1420" t="s">
        <v>25</v>
      </c>
      <c r="I1420" t="s">
        <v>959</v>
      </c>
      <c r="J1420" t="s">
        <v>39</v>
      </c>
      <c r="K1420" t="s">
        <v>960</v>
      </c>
      <c r="L1420" t="s">
        <v>41</v>
      </c>
      <c r="M1420" t="s">
        <v>1470</v>
      </c>
      <c r="N1420" t="s">
        <v>43</v>
      </c>
      <c r="O1420" t="s">
        <v>99</v>
      </c>
      <c r="P1420" t="s">
        <v>1471</v>
      </c>
      <c r="Q1420" s="2">
        <v>31.44</v>
      </c>
      <c r="R1420">
        <v>3</v>
      </c>
      <c r="S1420">
        <v>0</v>
      </c>
      <c r="T1420">
        <v>8.4887999999999995</v>
      </c>
    </row>
    <row r="1421" spans="1:20" x14ac:dyDescent="0.3">
      <c r="A1421" t="s">
        <v>5325</v>
      </c>
      <c r="B1421" s="1">
        <v>42684</v>
      </c>
      <c r="C1421" s="1">
        <v>42686</v>
      </c>
      <c r="D1421" t="s">
        <v>21</v>
      </c>
      <c r="E1421" t="s">
        <v>2150</v>
      </c>
      <c r="F1421" t="s">
        <v>2151</v>
      </c>
      <c r="G1421" t="s">
        <v>24</v>
      </c>
      <c r="H1421" t="s">
        <v>25</v>
      </c>
      <c r="I1421" t="s">
        <v>2152</v>
      </c>
      <c r="J1421" t="s">
        <v>27</v>
      </c>
      <c r="K1421" t="s">
        <v>2153</v>
      </c>
      <c r="L1421" t="s">
        <v>29</v>
      </c>
      <c r="M1421" t="s">
        <v>2192</v>
      </c>
      <c r="N1421" t="s">
        <v>43</v>
      </c>
      <c r="O1421" t="s">
        <v>1145</v>
      </c>
      <c r="P1421" t="s">
        <v>2193</v>
      </c>
      <c r="Q1421" s="2">
        <v>14.72</v>
      </c>
      <c r="R1421">
        <v>5</v>
      </c>
      <c r="S1421">
        <v>0</v>
      </c>
      <c r="T1421">
        <v>-3.3119999999999998</v>
      </c>
    </row>
    <row r="1422" spans="1:20" x14ac:dyDescent="0.3">
      <c r="A1422" t="s">
        <v>5326</v>
      </c>
      <c r="B1422" s="1">
        <v>42898</v>
      </c>
      <c r="C1422" s="1">
        <v>42905</v>
      </c>
      <c r="D1422" t="s">
        <v>47</v>
      </c>
      <c r="E1422" t="s">
        <v>478</v>
      </c>
      <c r="F1422" t="s">
        <v>479</v>
      </c>
      <c r="G1422" t="s">
        <v>24</v>
      </c>
      <c r="H1422" t="s">
        <v>25</v>
      </c>
      <c r="I1422" t="s">
        <v>480</v>
      </c>
      <c r="J1422" t="s">
        <v>39</v>
      </c>
      <c r="K1422" t="s">
        <v>481</v>
      </c>
      <c r="L1422" t="s">
        <v>41</v>
      </c>
      <c r="M1422" t="s">
        <v>5327</v>
      </c>
      <c r="N1422" t="s">
        <v>31</v>
      </c>
      <c r="O1422" t="s">
        <v>61</v>
      </c>
      <c r="P1422" t="s">
        <v>5328</v>
      </c>
      <c r="Q1422" s="2">
        <v>17.088000000000001</v>
      </c>
      <c r="R1422">
        <v>2</v>
      </c>
      <c r="S1422">
        <v>0</v>
      </c>
      <c r="T1422">
        <v>1.0680000000000001</v>
      </c>
    </row>
    <row r="1423" spans="1:20" x14ac:dyDescent="0.3">
      <c r="A1423" t="s">
        <v>5329</v>
      </c>
      <c r="B1423" s="1">
        <v>41720</v>
      </c>
      <c r="C1423" s="1">
        <v>41724</v>
      </c>
      <c r="D1423" t="s">
        <v>47</v>
      </c>
      <c r="E1423" t="s">
        <v>5330</v>
      </c>
      <c r="F1423" t="s">
        <v>5331</v>
      </c>
      <c r="G1423" t="s">
        <v>37</v>
      </c>
      <c r="H1423" t="s">
        <v>25</v>
      </c>
      <c r="I1423" t="s">
        <v>1057</v>
      </c>
      <c r="J1423" t="s">
        <v>261</v>
      </c>
      <c r="K1423" t="s">
        <v>1058</v>
      </c>
      <c r="L1423" t="s">
        <v>41</v>
      </c>
      <c r="M1423" t="s">
        <v>5332</v>
      </c>
      <c r="N1423" t="s">
        <v>43</v>
      </c>
      <c r="O1423" t="s">
        <v>70</v>
      </c>
      <c r="P1423" t="s">
        <v>5333</v>
      </c>
      <c r="Q1423" s="2">
        <v>74.352000000000004</v>
      </c>
      <c r="R1423">
        <v>3</v>
      </c>
      <c r="S1423">
        <v>0</v>
      </c>
      <c r="T1423">
        <v>23.234999999999999</v>
      </c>
    </row>
    <row r="1424" spans="1:20" x14ac:dyDescent="0.3">
      <c r="A1424" t="s">
        <v>5334</v>
      </c>
      <c r="B1424" s="1">
        <v>42901</v>
      </c>
      <c r="C1424" s="1">
        <v>42906</v>
      </c>
      <c r="D1424" t="s">
        <v>47</v>
      </c>
      <c r="E1424" t="s">
        <v>4162</v>
      </c>
      <c r="F1424" t="s">
        <v>4163</v>
      </c>
      <c r="G1424" t="s">
        <v>24</v>
      </c>
      <c r="H1424" t="s">
        <v>25</v>
      </c>
      <c r="I1424" t="s">
        <v>154</v>
      </c>
      <c r="J1424" t="s">
        <v>86</v>
      </c>
      <c r="K1424" t="s">
        <v>171</v>
      </c>
      <c r="L1424" t="s">
        <v>88</v>
      </c>
      <c r="M1424" t="s">
        <v>5335</v>
      </c>
      <c r="N1424" t="s">
        <v>43</v>
      </c>
      <c r="O1424" t="s">
        <v>115</v>
      </c>
      <c r="P1424" t="s">
        <v>5336</v>
      </c>
      <c r="Q1424" s="2">
        <v>4.26</v>
      </c>
      <c r="R1424">
        <v>1</v>
      </c>
      <c r="S1424">
        <v>0</v>
      </c>
      <c r="T1424">
        <v>1.7465999999999999</v>
      </c>
    </row>
    <row r="1425" spans="1:20" x14ac:dyDescent="0.3">
      <c r="A1425" t="s">
        <v>5337</v>
      </c>
      <c r="B1425" s="1">
        <v>43055</v>
      </c>
      <c r="C1425" s="1">
        <v>43061</v>
      </c>
      <c r="D1425" t="s">
        <v>47</v>
      </c>
      <c r="E1425" t="s">
        <v>2396</v>
      </c>
      <c r="F1425" t="s">
        <v>2397</v>
      </c>
      <c r="G1425" t="s">
        <v>24</v>
      </c>
      <c r="H1425" t="s">
        <v>25</v>
      </c>
      <c r="I1425" t="s">
        <v>1208</v>
      </c>
      <c r="J1425" t="s">
        <v>1209</v>
      </c>
      <c r="K1425" t="s">
        <v>1210</v>
      </c>
      <c r="L1425" t="s">
        <v>29</v>
      </c>
      <c r="M1425" t="s">
        <v>1684</v>
      </c>
      <c r="N1425" t="s">
        <v>43</v>
      </c>
      <c r="O1425" t="s">
        <v>99</v>
      </c>
      <c r="P1425" t="s">
        <v>1685</v>
      </c>
      <c r="Q1425" s="2">
        <v>811.28</v>
      </c>
      <c r="R1425">
        <v>8</v>
      </c>
      <c r="S1425">
        <v>0</v>
      </c>
      <c r="T1425">
        <v>24.3384</v>
      </c>
    </row>
    <row r="1426" spans="1:20" x14ac:dyDescent="0.3">
      <c r="A1426" t="s">
        <v>5338</v>
      </c>
      <c r="B1426" s="1">
        <v>43098</v>
      </c>
      <c r="C1426" s="1">
        <v>43100</v>
      </c>
      <c r="D1426" t="s">
        <v>159</v>
      </c>
      <c r="E1426" t="s">
        <v>1808</v>
      </c>
      <c r="F1426" t="s">
        <v>1809</v>
      </c>
      <c r="G1426" t="s">
        <v>24</v>
      </c>
      <c r="H1426" t="s">
        <v>25</v>
      </c>
      <c r="I1426" t="s">
        <v>1208</v>
      </c>
      <c r="J1426" t="s">
        <v>1209</v>
      </c>
      <c r="K1426" t="s">
        <v>1210</v>
      </c>
      <c r="L1426" t="s">
        <v>29</v>
      </c>
      <c r="M1426" t="s">
        <v>5339</v>
      </c>
      <c r="N1426" t="s">
        <v>43</v>
      </c>
      <c r="O1426" t="s">
        <v>235</v>
      </c>
      <c r="P1426" t="s">
        <v>5340</v>
      </c>
      <c r="Q1426" s="2">
        <v>6.03</v>
      </c>
      <c r="R1426">
        <v>3</v>
      </c>
      <c r="S1426">
        <v>0</v>
      </c>
      <c r="T1426">
        <v>2.9546999999999999</v>
      </c>
    </row>
    <row r="1427" spans="1:20" x14ac:dyDescent="0.3">
      <c r="A1427" t="s">
        <v>5341</v>
      </c>
      <c r="B1427" s="1">
        <v>42390</v>
      </c>
      <c r="C1427" s="1">
        <v>42392</v>
      </c>
      <c r="D1427" t="s">
        <v>21</v>
      </c>
      <c r="E1427" t="s">
        <v>1008</v>
      </c>
      <c r="F1427" t="s">
        <v>1009</v>
      </c>
      <c r="G1427" t="s">
        <v>24</v>
      </c>
      <c r="H1427" t="s">
        <v>25</v>
      </c>
      <c r="I1427" t="s">
        <v>1010</v>
      </c>
      <c r="J1427" t="s">
        <v>1011</v>
      </c>
      <c r="K1427" t="s">
        <v>1012</v>
      </c>
      <c r="L1427" t="s">
        <v>131</v>
      </c>
      <c r="M1427" t="s">
        <v>4257</v>
      </c>
      <c r="N1427" t="s">
        <v>31</v>
      </c>
      <c r="O1427" t="s">
        <v>133</v>
      </c>
      <c r="P1427" t="s">
        <v>4258</v>
      </c>
      <c r="Q1427" s="2">
        <v>153.56800000000001</v>
      </c>
      <c r="R1427">
        <v>2</v>
      </c>
      <c r="S1427">
        <v>0</v>
      </c>
      <c r="T1427">
        <v>-5.7587999999999999</v>
      </c>
    </row>
    <row r="1428" spans="1:20" x14ac:dyDescent="0.3">
      <c r="A1428" t="s">
        <v>5342</v>
      </c>
      <c r="B1428" s="1">
        <v>42384</v>
      </c>
      <c r="C1428" s="1">
        <v>42388</v>
      </c>
      <c r="D1428" t="s">
        <v>47</v>
      </c>
      <c r="E1428" t="s">
        <v>5188</v>
      </c>
      <c r="F1428" t="s">
        <v>5189</v>
      </c>
      <c r="G1428" t="s">
        <v>84</v>
      </c>
      <c r="H1428" t="s">
        <v>25</v>
      </c>
      <c r="I1428" t="s">
        <v>3019</v>
      </c>
      <c r="J1428" t="s">
        <v>105</v>
      </c>
      <c r="K1428" t="s">
        <v>5190</v>
      </c>
      <c r="L1428" t="s">
        <v>41</v>
      </c>
      <c r="M1428" t="s">
        <v>4304</v>
      </c>
      <c r="N1428" t="s">
        <v>43</v>
      </c>
      <c r="O1428" t="s">
        <v>173</v>
      </c>
      <c r="P1428" t="s">
        <v>4305</v>
      </c>
      <c r="Q1428" s="2">
        <v>52.34</v>
      </c>
      <c r="R1428">
        <v>2</v>
      </c>
      <c r="S1428">
        <v>0</v>
      </c>
      <c r="T1428">
        <v>24.599799999999998</v>
      </c>
    </row>
    <row r="1429" spans="1:20" x14ac:dyDescent="0.3">
      <c r="A1429" t="s">
        <v>5343</v>
      </c>
      <c r="B1429" s="1">
        <v>42632</v>
      </c>
      <c r="C1429" s="1">
        <v>42636</v>
      </c>
      <c r="D1429" t="s">
        <v>21</v>
      </c>
      <c r="E1429" t="s">
        <v>1217</v>
      </c>
      <c r="F1429" t="s">
        <v>1218</v>
      </c>
      <c r="G1429" t="s">
        <v>84</v>
      </c>
      <c r="H1429" t="s">
        <v>25</v>
      </c>
      <c r="I1429" t="s">
        <v>1219</v>
      </c>
      <c r="J1429" t="s">
        <v>232</v>
      </c>
      <c r="K1429" t="s">
        <v>1220</v>
      </c>
      <c r="L1429" t="s">
        <v>131</v>
      </c>
      <c r="M1429" t="s">
        <v>4591</v>
      </c>
      <c r="N1429" t="s">
        <v>43</v>
      </c>
      <c r="O1429" t="s">
        <v>79</v>
      </c>
      <c r="P1429" t="s">
        <v>4592</v>
      </c>
      <c r="Q1429" s="2">
        <v>25.44</v>
      </c>
      <c r="R1429">
        <v>6</v>
      </c>
      <c r="S1429">
        <v>0</v>
      </c>
      <c r="T1429">
        <v>12.72</v>
      </c>
    </row>
    <row r="1430" spans="1:20" x14ac:dyDescent="0.3">
      <c r="A1430" t="s">
        <v>5344</v>
      </c>
      <c r="B1430" s="1">
        <v>41691</v>
      </c>
      <c r="C1430" s="1">
        <v>41695</v>
      </c>
      <c r="D1430" t="s">
        <v>47</v>
      </c>
      <c r="E1430" t="s">
        <v>4721</v>
      </c>
      <c r="F1430" t="s">
        <v>4722</v>
      </c>
      <c r="G1430" t="s">
        <v>24</v>
      </c>
      <c r="H1430" t="s">
        <v>25</v>
      </c>
      <c r="I1430" t="s">
        <v>112</v>
      </c>
      <c r="J1430" t="s">
        <v>39</v>
      </c>
      <c r="K1430" t="s">
        <v>309</v>
      </c>
      <c r="L1430" t="s">
        <v>41</v>
      </c>
      <c r="M1430" t="s">
        <v>4254</v>
      </c>
      <c r="N1430" t="s">
        <v>43</v>
      </c>
      <c r="O1430" t="s">
        <v>79</v>
      </c>
      <c r="P1430" t="s">
        <v>4255</v>
      </c>
      <c r="Q1430" s="2">
        <v>8.85</v>
      </c>
      <c r="R1430">
        <v>5</v>
      </c>
      <c r="S1430">
        <v>0</v>
      </c>
      <c r="T1430">
        <v>-13.717499999999999</v>
      </c>
    </row>
    <row r="1431" spans="1:20" x14ac:dyDescent="0.3">
      <c r="A1431" t="s">
        <v>5345</v>
      </c>
      <c r="B1431" s="1">
        <v>42685</v>
      </c>
      <c r="C1431" s="1">
        <v>42690</v>
      </c>
      <c r="D1431" t="s">
        <v>21</v>
      </c>
      <c r="E1431" t="s">
        <v>2180</v>
      </c>
      <c r="F1431" t="s">
        <v>2181</v>
      </c>
      <c r="G1431" t="s">
        <v>24</v>
      </c>
      <c r="H1431" t="s">
        <v>25</v>
      </c>
      <c r="I1431" t="s">
        <v>231</v>
      </c>
      <c r="J1431" t="s">
        <v>232</v>
      </c>
      <c r="K1431" t="s">
        <v>412</v>
      </c>
      <c r="L1431" t="s">
        <v>131</v>
      </c>
      <c r="M1431" t="s">
        <v>2735</v>
      </c>
      <c r="N1431" t="s">
        <v>31</v>
      </c>
      <c r="O1431" t="s">
        <v>61</v>
      </c>
      <c r="P1431" t="s">
        <v>2736</v>
      </c>
      <c r="Q1431" s="2">
        <v>6.96</v>
      </c>
      <c r="R1431">
        <v>4</v>
      </c>
      <c r="S1431">
        <v>0</v>
      </c>
      <c r="T1431">
        <v>2.2271999999999998</v>
      </c>
    </row>
    <row r="1432" spans="1:20" x14ac:dyDescent="0.3">
      <c r="A1432" t="s">
        <v>5346</v>
      </c>
      <c r="B1432" s="1">
        <v>42399</v>
      </c>
      <c r="C1432" s="1">
        <v>42403</v>
      </c>
      <c r="D1432" t="s">
        <v>47</v>
      </c>
      <c r="E1432" t="s">
        <v>1547</v>
      </c>
      <c r="F1432" t="s">
        <v>1548</v>
      </c>
      <c r="G1432" t="s">
        <v>24</v>
      </c>
      <c r="H1432" t="s">
        <v>25</v>
      </c>
      <c r="I1432" t="s">
        <v>75</v>
      </c>
      <c r="J1432" t="s">
        <v>76</v>
      </c>
      <c r="K1432" t="s">
        <v>538</v>
      </c>
      <c r="L1432" t="s">
        <v>41</v>
      </c>
      <c r="M1432" t="s">
        <v>2024</v>
      </c>
      <c r="N1432" t="s">
        <v>43</v>
      </c>
      <c r="O1432" t="s">
        <v>79</v>
      </c>
      <c r="P1432" t="s">
        <v>2025</v>
      </c>
      <c r="Q1432" s="2">
        <v>17.456</v>
      </c>
      <c r="R1432">
        <v>2</v>
      </c>
      <c r="S1432">
        <v>0</v>
      </c>
      <c r="T1432">
        <v>5.8914</v>
      </c>
    </row>
    <row r="1433" spans="1:20" x14ac:dyDescent="0.3">
      <c r="A1433" t="s">
        <v>5347</v>
      </c>
      <c r="B1433" s="1">
        <v>42661</v>
      </c>
      <c r="C1433" s="1">
        <v>42665</v>
      </c>
      <c r="D1433" t="s">
        <v>47</v>
      </c>
      <c r="E1433" t="s">
        <v>1473</v>
      </c>
      <c r="F1433" t="s">
        <v>1474</v>
      </c>
      <c r="G1433" t="s">
        <v>24</v>
      </c>
      <c r="H1433" t="s">
        <v>25</v>
      </c>
      <c r="I1433" t="s">
        <v>253</v>
      </c>
      <c r="J1433" t="s">
        <v>179</v>
      </c>
      <c r="K1433" t="s">
        <v>1475</v>
      </c>
      <c r="L1433" t="s">
        <v>88</v>
      </c>
      <c r="M1433" t="s">
        <v>1257</v>
      </c>
      <c r="N1433" t="s">
        <v>31</v>
      </c>
      <c r="O1433" t="s">
        <v>133</v>
      </c>
      <c r="P1433" t="s">
        <v>1258</v>
      </c>
      <c r="Q1433" s="2">
        <v>307.92</v>
      </c>
      <c r="R1433">
        <v>5</v>
      </c>
      <c r="S1433">
        <v>0</v>
      </c>
      <c r="T1433">
        <v>-34.640999999999998</v>
      </c>
    </row>
    <row r="1434" spans="1:20" x14ac:dyDescent="0.3">
      <c r="A1434" t="s">
        <v>5348</v>
      </c>
      <c r="B1434" s="1">
        <v>43087</v>
      </c>
      <c r="C1434" s="1">
        <v>43088</v>
      </c>
      <c r="D1434" t="s">
        <v>159</v>
      </c>
      <c r="E1434" t="s">
        <v>1473</v>
      </c>
      <c r="F1434" t="s">
        <v>1474</v>
      </c>
      <c r="G1434" t="s">
        <v>24</v>
      </c>
      <c r="H1434" t="s">
        <v>25</v>
      </c>
      <c r="I1434" t="s">
        <v>253</v>
      </c>
      <c r="J1434" t="s">
        <v>179</v>
      </c>
      <c r="K1434" t="s">
        <v>1475</v>
      </c>
      <c r="L1434" t="s">
        <v>88</v>
      </c>
      <c r="M1434" t="s">
        <v>1415</v>
      </c>
      <c r="N1434" t="s">
        <v>43</v>
      </c>
      <c r="O1434" t="s">
        <v>115</v>
      </c>
      <c r="P1434" t="s">
        <v>1416</v>
      </c>
      <c r="Q1434" s="2">
        <v>6.63</v>
      </c>
      <c r="R1434">
        <v>3</v>
      </c>
      <c r="S1434">
        <v>0</v>
      </c>
      <c r="T1434">
        <v>1.7901</v>
      </c>
    </row>
    <row r="1435" spans="1:20" x14ac:dyDescent="0.3">
      <c r="A1435" t="s">
        <v>5349</v>
      </c>
      <c r="B1435" s="1">
        <v>43041</v>
      </c>
      <c r="C1435" s="1">
        <v>43045</v>
      </c>
      <c r="D1435" t="s">
        <v>47</v>
      </c>
      <c r="E1435" t="s">
        <v>1224</v>
      </c>
      <c r="F1435" t="s">
        <v>1225</v>
      </c>
      <c r="G1435" t="s">
        <v>37</v>
      </c>
      <c r="H1435" t="s">
        <v>25</v>
      </c>
      <c r="I1435" t="s">
        <v>581</v>
      </c>
      <c r="J1435" t="s">
        <v>86</v>
      </c>
      <c r="K1435" t="s">
        <v>582</v>
      </c>
      <c r="L1435" t="s">
        <v>88</v>
      </c>
      <c r="M1435" t="s">
        <v>5350</v>
      </c>
      <c r="N1435" t="s">
        <v>43</v>
      </c>
      <c r="O1435" t="s">
        <v>70</v>
      </c>
      <c r="P1435" t="s">
        <v>5351</v>
      </c>
      <c r="Q1435" s="2">
        <v>23.85</v>
      </c>
      <c r="R1435">
        <v>5</v>
      </c>
      <c r="S1435">
        <v>0</v>
      </c>
      <c r="T1435">
        <v>10.7325</v>
      </c>
    </row>
    <row r="1436" spans="1:20" x14ac:dyDescent="0.3">
      <c r="A1436" t="s">
        <v>5352</v>
      </c>
      <c r="B1436" s="1">
        <v>41758</v>
      </c>
      <c r="C1436" s="1">
        <v>41760</v>
      </c>
      <c r="D1436" t="s">
        <v>21</v>
      </c>
      <c r="E1436" t="s">
        <v>5353</v>
      </c>
      <c r="F1436" t="s">
        <v>5354</v>
      </c>
      <c r="G1436" t="s">
        <v>24</v>
      </c>
      <c r="H1436" t="s">
        <v>25</v>
      </c>
      <c r="I1436" t="s">
        <v>5355</v>
      </c>
      <c r="J1436" t="s">
        <v>619</v>
      </c>
      <c r="K1436" t="s">
        <v>5356</v>
      </c>
      <c r="L1436" t="s">
        <v>29</v>
      </c>
      <c r="M1436" t="s">
        <v>2570</v>
      </c>
      <c r="N1436" t="s">
        <v>31</v>
      </c>
      <c r="O1436" t="s">
        <v>133</v>
      </c>
      <c r="P1436" t="s">
        <v>2571</v>
      </c>
      <c r="Q1436" s="2">
        <v>51.96</v>
      </c>
      <c r="R1436">
        <v>2</v>
      </c>
      <c r="S1436">
        <v>0</v>
      </c>
      <c r="T1436">
        <v>12.99</v>
      </c>
    </row>
    <row r="1437" spans="1:20" x14ac:dyDescent="0.3">
      <c r="A1437" t="s">
        <v>5357</v>
      </c>
      <c r="B1437" s="1">
        <v>43031</v>
      </c>
      <c r="C1437" s="1">
        <v>43037</v>
      </c>
      <c r="D1437" t="s">
        <v>47</v>
      </c>
      <c r="E1437" t="s">
        <v>313</v>
      </c>
      <c r="F1437" t="s">
        <v>314</v>
      </c>
      <c r="G1437" t="s">
        <v>37</v>
      </c>
      <c r="H1437" t="s">
        <v>25</v>
      </c>
      <c r="I1437" t="s">
        <v>315</v>
      </c>
      <c r="J1437" t="s">
        <v>67</v>
      </c>
      <c r="K1437" t="s">
        <v>316</v>
      </c>
      <c r="L1437" t="s">
        <v>29</v>
      </c>
      <c r="M1437" t="s">
        <v>5358</v>
      </c>
      <c r="N1437" t="s">
        <v>43</v>
      </c>
      <c r="O1437" t="s">
        <v>70</v>
      </c>
      <c r="P1437" t="s">
        <v>5359</v>
      </c>
      <c r="Q1437" s="2">
        <v>11.56</v>
      </c>
      <c r="R1437">
        <v>2</v>
      </c>
      <c r="S1437">
        <v>0</v>
      </c>
      <c r="T1437">
        <v>5.6643999999999997</v>
      </c>
    </row>
    <row r="1438" spans="1:20" x14ac:dyDescent="0.3">
      <c r="A1438" t="s">
        <v>5360</v>
      </c>
      <c r="B1438" s="1">
        <v>41728</v>
      </c>
      <c r="C1438" s="1">
        <v>41732</v>
      </c>
      <c r="D1438" t="s">
        <v>47</v>
      </c>
      <c r="E1438" t="s">
        <v>245</v>
      </c>
      <c r="F1438" t="s">
        <v>246</v>
      </c>
      <c r="G1438" t="s">
        <v>24</v>
      </c>
      <c r="H1438" t="s">
        <v>25</v>
      </c>
      <c r="I1438" t="s">
        <v>38</v>
      </c>
      <c r="J1438" t="s">
        <v>39</v>
      </c>
      <c r="K1438" t="s">
        <v>247</v>
      </c>
      <c r="L1438" t="s">
        <v>41</v>
      </c>
      <c r="M1438" t="s">
        <v>5361</v>
      </c>
      <c r="N1438" t="s">
        <v>43</v>
      </c>
      <c r="O1438" t="s">
        <v>115</v>
      </c>
      <c r="P1438" t="s">
        <v>5362</v>
      </c>
      <c r="Q1438" s="2">
        <v>49.65</v>
      </c>
      <c r="R1438">
        <v>5</v>
      </c>
      <c r="S1438">
        <v>0</v>
      </c>
      <c r="T1438">
        <v>20.853000000000002</v>
      </c>
    </row>
    <row r="1439" spans="1:20" x14ac:dyDescent="0.3">
      <c r="A1439" t="s">
        <v>5363</v>
      </c>
      <c r="B1439" s="1">
        <v>42373</v>
      </c>
      <c r="C1439" s="1">
        <v>42378</v>
      </c>
      <c r="D1439" t="s">
        <v>47</v>
      </c>
      <c r="E1439" t="s">
        <v>2968</v>
      </c>
      <c r="F1439" t="s">
        <v>2969</v>
      </c>
      <c r="G1439" t="s">
        <v>37</v>
      </c>
      <c r="H1439" t="s">
        <v>25</v>
      </c>
      <c r="I1439" t="s">
        <v>626</v>
      </c>
      <c r="J1439" t="s">
        <v>39</v>
      </c>
      <c r="K1439" t="s">
        <v>2970</v>
      </c>
      <c r="L1439" t="s">
        <v>41</v>
      </c>
      <c r="M1439" t="s">
        <v>5364</v>
      </c>
      <c r="N1439" t="s">
        <v>165</v>
      </c>
      <c r="O1439" t="s">
        <v>1419</v>
      </c>
      <c r="P1439" t="s">
        <v>5365</v>
      </c>
      <c r="Q1439" s="2">
        <v>959.96799999999996</v>
      </c>
      <c r="R1439">
        <v>4</v>
      </c>
      <c r="S1439">
        <v>0</v>
      </c>
      <c r="T1439">
        <v>119.996</v>
      </c>
    </row>
    <row r="1440" spans="1:20" x14ac:dyDescent="0.3">
      <c r="A1440" t="s">
        <v>5366</v>
      </c>
      <c r="B1440" s="1">
        <v>42120</v>
      </c>
      <c r="C1440" s="1">
        <v>42124</v>
      </c>
      <c r="D1440" t="s">
        <v>47</v>
      </c>
      <c r="E1440" t="s">
        <v>4770</v>
      </c>
      <c r="F1440" t="s">
        <v>4771</v>
      </c>
      <c r="G1440" t="s">
        <v>24</v>
      </c>
      <c r="H1440" t="s">
        <v>25</v>
      </c>
      <c r="I1440" t="s">
        <v>2152</v>
      </c>
      <c r="J1440" t="s">
        <v>391</v>
      </c>
      <c r="K1440" t="s">
        <v>2448</v>
      </c>
      <c r="L1440" t="s">
        <v>41</v>
      </c>
      <c r="M1440" t="s">
        <v>2463</v>
      </c>
      <c r="N1440" t="s">
        <v>31</v>
      </c>
      <c r="O1440" t="s">
        <v>133</v>
      </c>
      <c r="P1440" t="s">
        <v>2464</v>
      </c>
      <c r="Q1440" s="2">
        <v>408.42200000000003</v>
      </c>
      <c r="R1440">
        <v>2</v>
      </c>
      <c r="S1440">
        <v>0</v>
      </c>
      <c r="T1440">
        <v>-5.8346</v>
      </c>
    </row>
    <row r="1441" spans="1:20" x14ac:dyDescent="0.3">
      <c r="A1441" t="s">
        <v>5367</v>
      </c>
      <c r="B1441" s="1">
        <v>42259</v>
      </c>
      <c r="C1441" s="1">
        <v>42264</v>
      </c>
      <c r="D1441" t="s">
        <v>47</v>
      </c>
      <c r="E1441" t="s">
        <v>329</v>
      </c>
      <c r="F1441" t="s">
        <v>330</v>
      </c>
      <c r="G1441" t="s">
        <v>24</v>
      </c>
      <c r="H1441" t="s">
        <v>25</v>
      </c>
      <c r="I1441" t="s">
        <v>331</v>
      </c>
      <c r="J1441" t="s">
        <v>199</v>
      </c>
      <c r="K1441" t="s">
        <v>332</v>
      </c>
      <c r="L1441" t="s">
        <v>88</v>
      </c>
      <c r="M1441" t="s">
        <v>5364</v>
      </c>
      <c r="N1441" t="s">
        <v>165</v>
      </c>
      <c r="O1441" t="s">
        <v>1419</v>
      </c>
      <c r="P1441" t="s">
        <v>5365</v>
      </c>
      <c r="Q1441" s="2">
        <v>479.98399999999998</v>
      </c>
      <c r="R1441">
        <v>2</v>
      </c>
      <c r="S1441">
        <v>0</v>
      </c>
      <c r="T1441">
        <v>59.997999999999998</v>
      </c>
    </row>
    <row r="1442" spans="1:20" x14ac:dyDescent="0.3">
      <c r="A1442" t="s">
        <v>5368</v>
      </c>
      <c r="B1442" s="1">
        <v>42989</v>
      </c>
      <c r="C1442" s="1">
        <v>42993</v>
      </c>
      <c r="D1442" t="s">
        <v>47</v>
      </c>
      <c r="E1442" t="s">
        <v>4868</v>
      </c>
      <c r="F1442" t="s">
        <v>4869</v>
      </c>
      <c r="G1442" t="s">
        <v>84</v>
      </c>
      <c r="H1442" t="s">
        <v>25</v>
      </c>
      <c r="I1442" t="s">
        <v>1542</v>
      </c>
      <c r="J1442" t="s">
        <v>51</v>
      </c>
      <c r="K1442" t="s">
        <v>1543</v>
      </c>
      <c r="L1442" t="s">
        <v>29</v>
      </c>
      <c r="M1442" t="s">
        <v>5369</v>
      </c>
      <c r="N1442" t="s">
        <v>43</v>
      </c>
      <c r="O1442" t="s">
        <v>70</v>
      </c>
      <c r="P1442" t="s">
        <v>5370</v>
      </c>
      <c r="Q1442" s="2">
        <v>184.66</v>
      </c>
      <c r="R1442">
        <v>7</v>
      </c>
      <c r="S1442">
        <v>0</v>
      </c>
      <c r="T1442">
        <v>84.943600000000004</v>
      </c>
    </row>
    <row r="1443" spans="1:20" x14ac:dyDescent="0.3">
      <c r="A1443" t="s">
        <v>5371</v>
      </c>
      <c r="B1443" s="1">
        <v>42533</v>
      </c>
      <c r="C1443" s="1">
        <v>42538</v>
      </c>
      <c r="D1443" t="s">
        <v>47</v>
      </c>
      <c r="E1443" t="s">
        <v>1747</v>
      </c>
      <c r="F1443" t="s">
        <v>1748</v>
      </c>
      <c r="G1443" t="s">
        <v>24</v>
      </c>
      <c r="H1443" t="s">
        <v>25</v>
      </c>
      <c r="I1443" t="s">
        <v>426</v>
      </c>
      <c r="J1443" t="s">
        <v>427</v>
      </c>
      <c r="K1443" t="s">
        <v>428</v>
      </c>
      <c r="L1443" t="s">
        <v>131</v>
      </c>
      <c r="M1443" t="s">
        <v>5372</v>
      </c>
      <c r="N1443" t="s">
        <v>43</v>
      </c>
      <c r="O1443" t="s">
        <v>70</v>
      </c>
      <c r="P1443" t="s">
        <v>5373</v>
      </c>
      <c r="Q1443" s="2">
        <v>23.12</v>
      </c>
      <c r="R1443">
        <v>5</v>
      </c>
      <c r="S1443">
        <v>0</v>
      </c>
      <c r="T1443">
        <v>8.3810000000000002</v>
      </c>
    </row>
    <row r="1444" spans="1:20" x14ac:dyDescent="0.3">
      <c r="A1444" t="s">
        <v>5374</v>
      </c>
      <c r="B1444" s="1">
        <v>42548</v>
      </c>
      <c r="C1444" s="1">
        <v>42552</v>
      </c>
      <c r="D1444" t="s">
        <v>47</v>
      </c>
      <c r="E1444" t="s">
        <v>3921</v>
      </c>
      <c r="F1444" t="s">
        <v>3922</v>
      </c>
      <c r="G1444" t="s">
        <v>37</v>
      </c>
      <c r="H1444" t="s">
        <v>25</v>
      </c>
      <c r="I1444" t="s">
        <v>3923</v>
      </c>
      <c r="J1444" t="s">
        <v>27</v>
      </c>
      <c r="K1444" t="s">
        <v>3924</v>
      </c>
      <c r="L1444" t="s">
        <v>29</v>
      </c>
      <c r="M1444" t="s">
        <v>3701</v>
      </c>
      <c r="N1444" t="s">
        <v>43</v>
      </c>
      <c r="O1444" t="s">
        <v>70</v>
      </c>
      <c r="P1444" t="s">
        <v>3702</v>
      </c>
      <c r="Q1444" s="2">
        <v>37.463999999999999</v>
      </c>
      <c r="R1444">
        <v>7</v>
      </c>
      <c r="S1444">
        <v>0</v>
      </c>
      <c r="T1444">
        <v>12.175800000000001</v>
      </c>
    </row>
    <row r="1445" spans="1:20" x14ac:dyDescent="0.3">
      <c r="A1445" t="s">
        <v>5375</v>
      </c>
      <c r="B1445" s="1">
        <v>41908</v>
      </c>
      <c r="C1445" s="1">
        <v>41912</v>
      </c>
      <c r="D1445" t="s">
        <v>47</v>
      </c>
      <c r="E1445" t="s">
        <v>320</v>
      </c>
      <c r="F1445" t="s">
        <v>321</v>
      </c>
      <c r="G1445" t="s">
        <v>84</v>
      </c>
      <c r="H1445" t="s">
        <v>25</v>
      </c>
      <c r="I1445" t="s">
        <v>253</v>
      </c>
      <c r="J1445" t="s">
        <v>179</v>
      </c>
      <c r="K1445" t="s">
        <v>322</v>
      </c>
      <c r="L1445" t="s">
        <v>88</v>
      </c>
      <c r="M1445" t="s">
        <v>5376</v>
      </c>
      <c r="N1445" t="s">
        <v>43</v>
      </c>
      <c r="O1445" t="s">
        <v>99</v>
      </c>
      <c r="P1445" t="s">
        <v>5377</v>
      </c>
      <c r="Q1445" s="2">
        <v>310.12</v>
      </c>
      <c r="R1445">
        <v>2</v>
      </c>
      <c r="S1445">
        <v>0</v>
      </c>
      <c r="T1445">
        <v>80.631200000000007</v>
      </c>
    </row>
    <row r="1446" spans="1:20" x14ac:dyDescent="0.3">
      <c r="A1446" t="s">
        <v>5378</v>
      </c>
      <c r="B1446" s="1">
        <v>43042</v>
      </c>
      <c r="C1446" s="1">
        <v>43048</v>
      </c>
      <c r="D1446" t="s">
        <v>47</v>
      </c>
      <c r="E1446" t="s">
        <v>2404</v>
      </c>
      <c r="F1446" t="s">
        <v>2405</v>
      </c>
      <c r="G1446" t="s">
        <v>24</v>
      </c>
      <c r="H1446" t="s">
        <v>25</v>
      </c>
      <c r="I1446" t="s">
        <v>1916</v>
      </c>
      <c r="J1446" t="s">
        <v>39</v>
      </c>
      <c r="K1446" t="s">
        <v>2406</v>
      </c>
      <c r="L1446" t="s">
        <v>41</v>
      </c>
      <c r="M1446" t="s">
        <v>5379</v>
      </c>
      <c r="N1446" t="s">
        <v>43</v>
      </c>
      <c r="O1446" t="s">
        <v>70</v>
      </c>
      <c r="P1446" t="s">
        <v>5380</v>
      </c>
      <c r="Q1446" s="2">
        <v>8.56</v>
      </c>
      <c r="R1446">
        <v>2</v>
      </c>
      <c r="S1446">
        <v>0</v>
      </c>
      <c r="T1446">
        <v>3.8519999999999999</v>
      </c>
    </row>
    <row r="1447" spans="1:20" x14ac:dyDescent="0.3">
      <c r="A1447" t="s">
        <v>5381</v>
      </c>
      <c r="B1447" s="1">
        <v>42785</v>
      </c>
      <c r="C1447" s="1">
        <v>42789</v>
      </c>
      <c r="D1447" t="s">
        <v>47</v>
      </c>
      <c r="E1447" t="s">
        <v>1697</v>
      </c>
      <c r="F1447" t="s">
        <v>1698</v>
      </c>
      <c r="G1447" t="s">
        <v>24</v>
      </c>
      <c r="H1447" t="s">
        <v>25</v>
      </c>
      <c r="I1447" t="s">
        <v>390</v>
      </c>
      <c r="J1447" t="s">
        <v>391</v>
      </c>
      <c r="K1447" t="s">
        <v>392</v>
      </c>
      <c r="L1447" t="s">
        <v>41</v>
      </c>
      <c r="M1447" t="s">
        <v>3406</v>
      </c>
      <c r="N1447" t="s">
        <v>43</v>
      </c>
      <c r="O1447" t="s">
        <v>235</v>
      </c>
      <c r="P1447" t="s">
        <v>3407</v>
      </c>
      <c r="Q1447" s="2">
        <v>11.22</v>
      </c>
      <c r="R1447">
        <v>3</v>
      </c>
      <c r="S1447">
        <v>0</v>
      </c>
      <c r="T1447">
        <v>0.22439999999999999</v>
      </c>
    </row>
    <row r="1448" spans="1:20" x14ac:dyDescent="0.3">
      <c r="A1448" t="s">
        <v>5382</v>
      </c>
      <c r="B1448" s="1">
        <v>42313</v>
      </c>
      <c r="C1448" s="1">
        <v>42317</v>
      </c>
      <c r="D1448" t="s">
        <v>47</v>
      </c>
      <c r="E1448" t="s">
        <v>747</v>
      </c>
      <c r="F1448" t="s">
        <v>748</v>
      </c>
      <c r="G1448" t="s">
        <v>24</v>
      </c>
      <c r="H1448" t="s">
        <v>25</v>
      </c>
      <c r="I1448" t="s">
        <v>749</v>
      </c>
      <c r="J1448" t="s">
        <v>286</v>
      </c>
      <c r="K1448" t="s">
        <v>750</v>
      </c>
      <c r="L1448" t="s">
        <v>29</v>
      </c>
      <c r="M1448" t="s">
        <v>2070</v>
      </c>
      <c r="N1448" t="s">
        <v>43</v>
      </c>
      <c r="O1448" t="s">
        <v>90</v>
      </c>
      <c r="P1448" t="s">
        <v>2071</v>
      </c>
      <c r="Q1448" s="2">
        <v>387.13600000000002</v>
      </c>
      <c r="R1448">
        <v>4</v>
      </c>
      <c r="S1448">
        <v>0</v>
      </c>
      <c r="T1448">
        <v>24.196000000000002</v>
      </c>
    </row>
    <row r="1449" spans="1:20" x14ac:dyDescent="0.3">
      <c r="A1449" t="s">
        <v>5383</v>
      </c>
      <c r="B1449" s="1">
        <v>41806</v>
      </c>
      <c r="C1449" s="1">
        <v>41811</v>
      </c>
      <c r="D1449" t="s">
        <v>47</v>
      </c>
      <c r="E1449" t="s">
        <v>1620</v>
      </c>
      <c r="F1449" t="s">
        <v>1621</v>
      </c>
      <c r="G1449" t="s">
        <v>24</v>
      </c>
      <c r="H1449" t="s">
        <v>25</v>
      </c>
      <c r="I1449" t="s">
        <v>128</v>
      </c>
      <c r="J1449" t="s">
        <v>129</v>
      </c>
      <c r="K1449" t="s">
        <v>673</v>
      </c>
      <c r="L1449" t="s">
        <v>131</v>
      </c>
      <c r="M1449" t="s">
        <v>5384</v>
      </c>
      <c r="N1449" t="s">
        <v>43</v>
      </c>
      <c r="O1449" t="s">
        <v>173</v>
      </c>
      <c r="P1449" t="s">
        <v>572</v>
      </c>
      <c r="Q1449" s="2">
        <v>41.4</v>
      </c>
      <c r="R1449">
        <v>5</v>
      </c>
      <c r="S1449">
        <v>0</v>
      </c>
      <c r="T1449">
        <v>19.457999999999998</v>
      </c>
    </row>
    <row r="1450" spans="1:20" x14ac:dyDescent="0.3">
      <c r="A1450" t="s">
        <v>5385</v>
      </c>
      <c r="B1450" s="1">
        <v>42289</v>
      </c>
      <c r="C1450" s="1">
        <v>42294</v>
      </c>
      <c r="D1450" t="s">
        <v>21</v>
      </c>
      <c r="E1450" t="s">
        <v>2404</v>
      </c>
      <c r="F1450" t="s">
        <v>2405</v>
      </c>
      <c r="G1450" t="s">
        <v>24</v>
      </c>
      <c r="H1450" t="s">
        <v>25</v>
      </c>
      <c r="I1450" t="s">
        <v>1916</v>
      </c>
      <c r="J1450" t="s">
        <v>39</v>
      </c>
      <c r="K1450" t="s">
        <v>2406</v>
      </c>
      <c r="L1450" t="s">
        <v>41</v>
      </c>
      <c r="M1450" t="s">
        <v>5386</v>
      </c>
      <c r="N1450" t="s">
        <v>165</v>
      </c>
      <c r="O1450" t="s">
        <v>166</v>
      </c>
      <c r="P1450" t="s">
        <v>5387</v>
      </c>
      <c r="Q1450" s="2">
        <v>135.72</v>
      </c>
      <c r="R1450">
        <v>3</v>
      </c>
      <c r="S1450">
        <v>0</v>
      </c>
      <c r="T1450">
        <v>35.287199999999999</v>
      </c>
    </row>
    <row r="1451" spans="1:20" x14ac:dyDescent="0.3">
      <c r="A1451" t="s">
        <v>5388</v>
      </c>
      <c r="B1451" s="1">
        <v>42974</v>
      </c>
      <c r="C1451" s="1">
        <v>42977</v>
      </c>
      <c r="D1451" t="s">
        <v>159</v>
      </c>
      <c r="E1451" t="s">
        <v>2330</v>
      </c>
      <c r="F1451" t="s">
        <v>2331</v>
      </c>
      <c r="G1451" t="s">
        <v>24</v>
      </c>
      <c r="H1451" t="s">
        <v>25</v>
      </c>
      <c r="I1451" t="s">
        <v>231</v>
      </c>
      <c r="J1451" t="s">
        <v>232</v>
      </c>
      <c r="K1451" t="s">
        <v>276</v>
      </c>
      <c r="L1451" t="s">
        <v>131</v>
      </c>
      <c r="M1451" t="s">
        <v>5389</v>
      </c>
      <c r="N1451" t="s">
        <v>43</v>
      </c>
      <c r="O1451" t="s">
        <v>115</v>
      </c>
      <c r="P1451" t="s">
        <v>5390</v>
      </c>
      <c r="Q1451" s="2">
        <v>5.952</v>
      </c>
      <c r="R1451">
        <v>1</v>
      </c>
      <c r="S1451">
        <v>0</v>
      </c>
      <c r="T1451">
        <v>0.372</v>
      </c>
    </row>
    <row r="1452" spans="1:20" x14ac:dyDescent="0.3">
      <c r="A1452" t="s">
        <v>5391</v>
      </c>
      <c r="B1452" s="1">
        <v>42697</v>
      </c>
      <c r="C1452" s="1">
        <v>42697</v>
      </c>
      <c r="D1452" t="s">
        <v>1040</v>
      </c>
      <c r="E1452" t="s">
        <v>4849</v>
      </c>
      <c r="F1452" t="s">
        <v>4850</v>
      </c>
      <c r="G1452" t="s">
        <v>37</v>
      </c>
      <c r="H1452" t="s">
        <v>25</v>
      </c>
      <c r="I1452" t="s">
        <v>3619</v>
      </c>
      <c r="J1452" t="s">
        <v>179</v>
      </c>
      <c r="K1452" t="s">
        <v>3620</v>
      </c>
      <c r="L1452" t="s">
        <v>88</v>
      </c>
      <c r="M1452" t="s">
        <v>5392</v>
      </c>
      <c r="N1452" t="s">
        <v>43</v>
      </c>
      <c r="O1452" t="s">
        <v>235</v>
      </c>
      <c r="P1452" t="s">
        <v>5393</v>
      </c>
      <c r="Q1452" s="2">
        <v>15.8</v>
      </c>
      <c r="R1452">
        <v>5</v>
      </c>
      <c r="S1452">
        <v>0</v>
      </c>
      <c r="T1452">
        <v>2.37</v>
      </c>
    </row>
    <row r="1453" spans="1:20" x14ac:dyDescent="0.3">
      <c r="A1453" t="s">
        <v>5394</v>
      </c>
      <c r="B1453" s="1">
        <v>42765</v>
      </c>
      <c r="C1453" s="1">
        <v>42765</v>
      </c>
      <c r="D1453" t="s">
        <v>1040</v>
      </c>
      <c r="E1453" t="s">
        <v>3223</v>
      </c>
      <c r="F1453" t="s">
        <v>3224</v>
      </c>
      <c r="G1453" t="s">
        <v>24</v>
      </c>
      <c r="H1453" t="s">
        <v>25</v>
      </c>
      <c r="I1453" t="s">
        <v>112</v>
      </c>
      <c r="J1453" t="s">
        <v>39</v>
      </c>
      <c r="K1453" t="s">
        <v>849</v>
      </c>
      <c r="L1453" t="s">
        <v>41</v>
      </c>
      <c r="M1453" t="s">
        <v>5395</v>
      </c>
      <c r="N1453" t="s">
        <v>43</v>
      </c>
      <c r="O1453" t="s">
        <v>99</v>
      </c>
      <c r="P1453" t="s">
        <v>5396</v>
      </c>
      <c r="Q1453" s="2">
        <v>129.30000000000001</v>
      </c>
      <c r="R1453">
        <v>2</v>
      </c>
      <c r="S1453">
        <v>0</v>
      </c>
      <c r="T1453">
        <v>6.4649999999999999</v>
      </c>
    </row>
    <row r="1454" spans="1:20" x14ac:dyDescent="0.3">
      <c r="A1454" t="s">
        <v>5397</v>
      </c>
      <c r="B1454" s="1">
        <v>42338</v>
      </c>
      <c r="C1454" s="1">
        <v>42341</v>
      </c>
      <c r="D1454" t="s">
        <v>21</v>
      </c>
      <c r="E1454" t="s">
        <v>3439</v>
      </c>
      <c r="F1454" t="s">
        <v>3440</v>
      </c>
      <c r="G1454" t="s">
        <v>84</v>
      </c>
      <c r="H1454" t="s">
        <v>25</v>
      </c>
      <c r="I1454" t="s">
        <v>786</v>
      </c>
      <c r="J1454" t="s">
        <v>39</v>
      </c>
      <c r="K1454" t="s">
        <v>1339</v>
      </c>
      <c r="L1454" t="s">
        <v>41</v>
      </c>
      <c r="M1454" t="s">
        <v>2775</v>
      </c>
      <c r="N1454" t="s">
        <v>43</v>
      </c>
      <c r="O1454" t="s">
        <v>79</v>
      </c>
      <c r="P1454" t="s">
        <v>2776</v>
      </c>
      <c r="Q1454" s="2">
        <v>3.8820000000000001</v>
      </c>
      <c r="R1454">
        <v>3</v>
      </c>
      <c r="S1454">
        <v>0</v>
      </c>
      <c r="T1454">
        <v>-5.8230000000000004</v>
      </c>
    </row>
    <row r="1455" spans="1:20" x14ac:dyDescent="0.3">
      <c r="A1455" t="s">
        <v>5398</v>
      </c>
      <c r="B1455" s="1">
        <v>41818</v>
      </c>
      <c r="C1455" s="1">
        <v>41824</v>
      </c>
      <c r="D1455" t="s">
        <v>47</v>
      </c>
      <c r="E1455" t="s">
        <v>2326</v>
      </c>
      <c r="F1455" t="s">
        <v>2327</v>
      </c>
      <c r="G1455" t="s">
        <v>37</v>
      </c>
      <c r="H1455" t="s">
        <v>25</v>
      </c>
      <c r="I1455" t="s">
        <v>693</v>
      </c>
      <c r="J1455" t="s">
        <v>86</v>
      </c>
      <c r="K1455" t="s">
        <v>694</v>
      </c>
      <c r="L1455" t="s">
        <v>88</v>
      </c>
      <c r="M1455" t="s">
        <v>5399</v>
      </c>
      <c r="N1455" t="s">
        <v>43</v>
      </c>
      <c r="O1455" t="s">
        <v>235</v>
      </c>
      <c r="P1455" t="s">
        <v>1435</v>
      </c>
      <c r="Q1455" s="2">
        <v>6.08</v>
      </c>
      <c r="R1455">
        <v>1</v>
      </c>
      <c r="S1455">
        <v>0</v>
      </c>
      <c r="T1455">
        <v>3.04</v>
      </c>
    </row>
    <row r="1456" spans="1:20" x14ac:dyDescent="0.3">
      <c r="A1456" t="s">
        <v>5400</v>
      </c>
      <c r="B1456" s="1">
        <v>41884</v>
      </c>
      <c r="C1456" s="1">
        <v>41887</v>
      </c>
      <c r="D1456" t="s">
        <v>159</v>
      </c>
      <c r="E1456" t="s">
        <v>4507</v>
      </c>
      <c r="F1456" t="s">
        <v>4508</v>
      </c>
      <c r="G1456" t="s">
        <v>24</v>
      </c>
      <c r="H1456" t="s">
        <v>25</v>
      </c>
      <c r="I1456" t="s">
        <v>38</v>
      </c>
      <c r="J1456" t="s">
        <v>39</v>
      </c>
      <c r="K1456" t="s">
        <v>247</v>
      </c>
      <c r="L1456" t="s">
        <v>41</v>
      </c>
      <c r="M1456" t="s">
        <v>5401</v>
      </c>
      <c r="N1456" t="s">
        <v>43</v>
      </c>
      <c r="O1456" t="s">
        <v>90</v>
      </c>
      <c r="P1456" t="s">
        <v>5402</v>
      </c>
      <c r="Q1456" s="2">
        <v>19.899999999999999</v>
      </c>
      <c r="R1456">
        <v>1</v>
      </c>
      <c r="S1456">
        <v>0</v>
      </c>
      <c r="T1456">
        <v>8.9550000000000001</v>
      </c>
    </row>
    <row r="1457" spans="1:20" x14ac:dyDescent="0.3">
      <c r="A1457" t="s">
        <v>5403</v>
      </c>
      <c r="B1457" s="1">
        <v>42926</v>
      </c>
      <c r="C1457" s="1">
        <v>42930</v>
      </c>
      <c r="D1457" t="s">
        <v>21</v>
      </c>
      <c r="E1457" t="s">
        <v>5404</v>
      </c>
      <c r="F1457" t="s">
        <v>5405</v>
      </c>
      <c r="G1457" t="s">
        <v>24</v>
      </c>
      <c r="H1457" t="s">
        <v>25</v>
      </c>
      <c r="I1457" t="s">
        <v>426</v>
      </c>
      <c r="J1457" t="s">
        <v>1027</v>
      </c>
      <c r="K1457" t="s">
        <v>1028</v>
      </c>
      <c r="L1457" t="s">
        <v>29</v>
      </c>
      <c r="M1457" t="s">
        <v>5406</v>
      </c>
      <c r="N1457" t="s">
        <v>31</v>
      </c>
      <c r="O1457" t="s">
        <v>61</v>
      </c>
      <c r="P1457" t="s">
        <v>5407</v>
      </c>
      <c r="Q1457" s="2">
        <v>18.84</v>
      </c>
      <c r="R1457">
        <v>3</v>
      </c>
      <c r="S1457">
        <v>0</v>
      </c>
      <c r="T1457">
        <v>7.9127999999999998</v>
      </c>
    </row>
    <row r="1458" spans="1:20" x14ac:dyDescent="0.3">
      <c r="A1458" t="s">
        <v>5408</v>
      </c>
      <c r="B1458" s="1">
        <v>42890</v>
      </c>
      <c r="C1458" s="1">
        <v>42896</v>
      </c>
      <c r="D1458" t="s">
        <v>47</v>
      </c>
      <c r="E1458" t="s">
        <v>4186</v>
      </c>
      <c r="F1458" t="s">
        <v>4187</v>
      </c>
      <c r="G1458" t="s">
        <v>24</v>
      </c>
      <c r="H1458" t="s">
        <v>25</v>
      </c>
      <c r="I1458" t="s">
        <v>331</v>
      </c>
      <c r="J1458" t="s">
        <v>199</v>
      </c>
      <c r="K1458" t="s">
        <v>332</v>
      </c>
      <c r="L1458" t="s">
        <v>88</v>
      </c>
      <c r="M1458" t="s">
        <v>4911</v>
      </c>
      <c r="N1458" t="s">
        <v>43</v>
      </c>
      <c r="O1458" t="s">
        <v>115</v>
      </c>
      <c r="P1458" t="s">
        <v>4912</v>
      </c>
      <c r="Q1458" s="2">
        <v>8.64</v>
      </c>
      <c r="R1458">
        <v>3</v>
      </c>
      <c r="S1458">
        <v>0</v>
      </c>
      <c r="T1458">
        <v>2.5055999999999998</v>
      </c>
    </row>
    <row r="1459" spans="1:20" x14ac:dyDescent="0.3">
      <c r="A1459" t="s">
        <v>5409</v>
      </c>
      <c r="B1459" s="1">
        <v>43027</v>
      </c>
      <c r="C1459" s="1">
        <v>43034</v>
      </c>
      <c r="D1459" t="s">
        <v>47</v>
      </c>
      <c r="E1459" t="s">
        <v>1854</v>
      </c>
      <c r="F1459" t="s">
        <v>1855</v>
      </c>
      <c r="G1459" t="s">
        <v>84</v>
      </c>
      <c r="H1459" t="s">
        <v>25</v>
      </c>
      <c r="I1459" t="s">
        <v>231</v>
      </c>
      <c r="J1459" t="s">
        <v>232</v>
      </c>
      <c r="K1459" t="s">
        <v>412</v>
      </c>
      <c r="L1459" t="s">
        <v>131</v>
      </c>
      <c r="M1459" t="s">
        <v>5410</v>
      </c>
      <c r="N1459" t="s">
        <v>43</v>
      </c>
      <c r="O1459" t="s">
        <v>79</v>
      </c>
      <c r="P1459" t="s">
        <v>5411</v>
      </c>
      <c r="Q1459" s="2">
        <v>1633.1880000000001</v>
      </c>
      <c r="R1459">
        <v>4</v>
      </c>
      <c r="S1459">
        <v>0</v>
      </c>
      <c r="T1459">
        <v>-1306.5504000000001</v>
      </c>
    </row>
    <row r="1460" spans="1:20" x14ac:dyDescent="0.3">
      <c r="A1460" t="s">
        <v>5412</v>
      </c>
      <c r="B1460" s="1">
        <v>43057</v>
      </c>
      <c r="C1460" s="1">
        <v>43063</v>
      </c>
      <c r="D1460" t="s">
        <v>47</v>
      </c>
      <c r="E1460" t="s">
        <v>3257</v>
      </c>
      <c r="F1460" t="s">
        <v>3258</v>
      </c>
      <c r="G1460" t="s">
        <v>84</v>
      </c>
      <c r="H1460" t="s">
        <v>25</v>
      </c>
      <c r="I1460" t="s">
        <v>426</v>
      </c>
      <c r="J1460" t="s">
        <v>1027</v>
      </c>
      <c r="K1460" t="s">
        <v>1028</v>
      </c>
      <c r="L1460" t="s">
        <v>29</v>
      </c>
      <c r="M1460" t="s">
        <v>3687</v>
      </c>
      <c r="N1460" t="s">
        <v>31</v>
      </c>
      <c r="O1460" t="s">
        <v>61</v>
      </c>
      <c r="P1460" t="s">
        <v>3688</v>
      </c>
      <c r="Q1460" s="2">
        <v>19.760000000000002</v>
      </c>
      <c r="R1460">
        <v>4</v>
      </c>
      <c r="S1460">
        <v>0</v>
      </c>
      <c r="T1460">
        <v>8.2992000000000008</v>
      </c>
    </row>
    <row r="1461" spans="1:20" x14ac:dyDescent="0.3">
      <c r="A1461" t="s">
        <v>5413</v>
      </c>
      <c r="B1461" s="1">
        <v>42224</v>
      </c>
      <c r="C1461" s="1">
        <v>42224</v>
      </c>
      <c r="D1461" t="s">
        <v>1040</v>
      </c>
      <c r="E1461" t="s">
        <v>4882</v>
      </c>
      <c r="F1461" t="s">
        <v>4883</v>
      </c>
      <c r="G1461" t="s">
        <v>24</v>
      </c>
      <c r="H1461" t="s">
        <v>25</v>
      </c>
      <c r="I1461" t="s">
        <v>154</v>
      </c>
      <c r="J1461" t="s">
        <v>86</v>
      </c>
      <c r="K1461" t="s">
        <v>171</v>
      </c>
      <c r="L1461" t="s">
        <v>88</v>
      </c>
      <c r="M1461" t="s">
        <v>2955</v>
      </c>
      <c r="N1461" t="s">
        <v>43</v>
      </c>
      <c r="O1461" t="s">
        <v>79</v>
      </c>
      <c r="P1461" t="s">
        <v>2956</v>
      </c>
      <c r="Q1461" s="2">
        <v>6.6079999999999997</v>
      </c>
      <c r="R1461">
        <v>2</v>
      </c>
      <c r="S1461">
        <v>0</v>
      </c>
      <c r="T1461">
        <v>2.2302</v>
      </c>
    </row>
    <row r="1462" spans="1:20" x14ac:dyDescent="0.3">
      <c r="A1462" t="s">
        <v>5414</v>
      </c>
      <c r="B1462" s="1">
        <v>42710</v>
      </c>
      <c r="C1462" s="1">
        <v>42716</v>
      </c>
      <c r="D1462" t="s">
        <v>47</v>
      </c>
      <c r="E1462" t="s">
        <v>1518</v>
      </c>
      <c r="F1462" t="s">
        <v>1519</v>
      </c>
      <c r="G1462" t="s">
        <v>24</v>
      </c>
      <c r="H1462" t="s">
        <v>25</v>
      </c>
      <c r="I1462" t="s">
        <v>154</v>
      </c>
      <c r="J1462" t="s">
        <v>86</v>
      </c>
      <c r="K1462" t="s">
        <v>1253</v>
      </c>
      <c r="L1462" t="s">
        <v>88</v>
      </c>
      <c r="M1462" t="s">
        <v>5415</v>
      </c>
      <c r="N1462" t="s">
        <v>165</v>
      </c>
      <c r="O1462" t="s">
        <v>166</v>
      </c>
      <c r="P1462" t="s">
        <v>5416</v>
      </c>
      <c r="Q1462" s="2">
        <v>156.792</v>
      </c>
      <c r="R1462">
        <v>1</v>
      </c>
      <c r="S1462">
        <v>0</v>
      </c>
      <c r="T1462">
        <v>13.7193</v>
      </c>
    </row>
    <row r="1463" spans="1:20" x14ac:dyDescent="0.3">
      <c r="A1463" t="s">
        <v>5417</v>
      </c>
      <c r="B1463" s="1">
        <v>42819</v>
      </c>
      <c r="C1463" s="1">
        <v>42825</v>
      </c>
      <c r="D1463" t="s">
        <v>47</v>
      </c>
      <c r="E1463" t="s">
        <v>1705</v>
      </c>
      <c r="F1463" t="s">
        <v>1706</v>
      </c>
      <c r="G1463" t="s">
        <v>37</v>
      </c>
      <c r="H1463" t="s">
        <v>25</v>
      </c>
      <c r="I1463" t="s">
        <v>348</v>
      </c>
      <c r="J1463" t="s">
        <v>199</v>
      </c>
      <c r="K1463" t="s">
        <v>349</v>
      </c>
      <c r="L1463" t="s">
        <v>88</v>
      </c>
      <c r="M1463" t="s">
        <v>5418</v>
      </c>
      <c r="N1463" t="s">
        <v>31</v>
      </c>
      <c r="O1463" t="s">
        <v>133</v>
      </c>
      <c r="P1463" t="s">
        <v>5419</v>
      </c>
      <c r="Q1463" s="2">
        <v>90.99</v>
      </c>
      <c r="R1463">
        <v>1</v>
      </c>
      <c r="S1463">
        <v>0</v>
      </c>
      <c r="T1463">
        <v>14.558400000000001</v>
      </c>
    </row>
    <row r="1464" spans="1:20" x14ac:dyDescent="0.3">
      <c r="A1464" t="s">
        <v>5420</v>
      </c>
      <c r="B1464" s="1">
        <v>43058</v>
      </c>
      <c r="C1464" s="1">
        <v>43063</v>
      </c>
      <c r="D1464" t="s">
        <v>47</v>
      </c>
      <c r="E1464" t="s">
        <v>3509</v>
      </c>
      <c r="F1464" t="s">
        <v>3510</v>
      </c>
      <c r="G1464" t="s">
        <v>24</v>
      </c>
      <c r="H1464" t="s">
        <v>25</v>
      </c>
      <c r="I1464" t="s">
        <v>3511</v>
      </c>
      <c r="J1464" t="s">
        <v>86</v>
      </c>
      <c r="K1464" t="s">
        <v>3512</v>
      </c>
      <c r="L1464" t="s">
        <v>88</v>
      </c>
      <c r="M1464" t="s">
        <v>5421</v>
      </c>
      <c r="N1464" t="s">
        <v>43</v>
      </c>
      <c r="O1464" t="s">
        <v>99</v>
      </c>
      <c r="P1464" t="s">
        <v>5422</v>
      </c>
      <c r="Q1464" s="2">
        <v>305.01</v>
      </c>
      <c r="R1464">
        <v>9</v>
      </c>
      <c r="S1464">
        <v>0</v>
      </c>
      <c r="T1464">
        <v>76.252499999999998</v>
      </c>
    </row>
    <row r="1465" spans="1:20" x14ac:dyDescent="0.3">
      <c r="A1465" t="s">
        <v>5423</v>
      </c>
      <c r="B1465" s="1">
        <v>42678</v>
      </c>
      <c r="C1465" s="1">
        <v>42679</v>
      </c>
      <c r="D1465" t="s">
        <v>159</v>
      </c>
      <c r="E1465" t="s">
        <v>1984</v>
      </c>
      <c r="F1465" t="s">
        <v>1985</v>
      </c>
      <c r="G1465" t="s">
        <v>24</v>
      </c>
      <c r="H1465" t="s">
        <v>25</v>
      </c>
      <c r="I1465" t="s">
        <v>426</v>
      </c>
      <c r="J1465" t="s">
        <v>427</v>
      </c>
      <c r="K1465" t="s">
        <v>428</v>
      </c>
      <c r="L1465" t="s">
        <v>131</v>
      </c>
      <c r="M1465" t="s">
        <v>3706</v>
      </c>
      <c r="N1465" t="s">
        <v>31</v>
      </c>
      <c r="O1465" t="s">
        <v>61</v>
      </c>
      <c r="P1465" t="s">
        <v>3707</v>
      </c>
      <c r="Q1465" s="2">
        <v>38.29</v>
      </c>
      <c r="R1465">
        <v>7</v>
      </c>
      <c r="S1465">
        <v>0</v>
      </c>
      <c r="T1465">
        <v>16.464700000000001</v>
      </c>
    </row>
    <row r="1466" spans="1:20" x14ac:dyDescent="0.3">
      <c r="A1466" t="s">
        <v>5424</v>
      </c>
      <c r="B1466" s="1">
        <v>43083</v>
      </c>
      <c r="C1466" s="1">
        <v>43087</v>
      </c>
      <c r="D1466" t="s">
        <v>47</v>
      </c>
      <c r="E1466" t="s">
        <v>3418</v>
      </c>
      <c r="F1466" t="s">
        <v>3419</v>
      </c>
      <c r="G1466" t="s">
        <v>84</v>
      </c>
      <c r="H1466" t="s">
        <v>25</v>
      </c>
      <c r="I1466" t="s">
        <v>3420</v>
      </c>
      <c r="J1466" t="s">
        <v>39</v>
      </c>
      <c r="K1466" t="s">
        <v>3421</v>
      </c>
      <c r="L1466" t="s">
        <v>41</v>
      </c>
      <c r="M1466" t="s">
        <v>5425</v>
      </c>
      <c r="N1466" t="s">
        <v>31</v>
      </c>
      <c r="O1466" t="s">
        <v>61</v>
      </c>
      <c r="P1466" t="s">
        <v>5426</v>
      </c>
      <c r="Q1466" s="2">
        <v>26.25</v>
      </c>
      <c r="R1466">
        <v>3</v>
      </c>
      <c r="S1466">
        <v>0</v>
      </c>
      <c r="T1466">
        <v>11.025</v>
      </c>
    </row>
    <row r="1467" spans="1:20" x14ac:dyDescent="0.3">
      <c r="A1467" t="s">
        <v>5427</v>
      </c>
      <c r="B1467" s="1">
        <v>43051</v>
      </c>
      <c r="C1467" s="1">
        <v>43051</v>
      </c>
      <c r="D1467" t="s">
        <v>1040</v>
      </c>
      <c r="E1467" t="s">
        <v>5428</v>
      </c>
      <c r="F1467" t="s">
        <v>5429</v>
      </c>
      <c r="G1467" t="s">
        <v>84</v>
      </c>
      <c r="H1467" t="s">
        <v>25</v>
      </c>
      <c r="I1467" t="s">
        <v>5430</v>
      </c>
      <c r="J1467" t="s">
        <v>261</v>
      </c>
      <c r="K1467" t="s">
        <v>5431</v>
      </c>
      <c r="L1467" t="s">
        <v>41</v>
      </c>
      <c r="M1467" t="s">
        <v>720</v>
      </c>
      <c r="N1467" t="s">
        <v>165</v>
      </c>
      <c r="O1467" t="s">
        <v>202</v>
      </c>
      <c r="P1467" t="s">
        <v>721</v>
      </c>
      <c r="Q1467" s="2">
        <v>41.6</v>
      </c>
      <c r="R1467">
        <v>4</v>
      </c>
      <c r="S1467">
        <v>0</v>
      </c>
      <c r="T1467">
        <v>13</v>
      </c>
    </row>
    <row r="1468" spans="1:20" x14ac:dyDescent="0.3">
      <c r="A1468" t="s">
        <v>5432</v>
      </c>
      <c r="B1468" s="1">
        <v>42600</v>
      </c>
      <c r="C1468" s="1">
        <v>42606</v>
      </c>
      <c r="D1468" t="s">
        <v>47</v>
      </c>
      <c r="E1468" t="s">
        <v>437</v>
      </c>
      <c r="F1468" t="s">
        <v>438</v>
      </c>
      <c r="G1468" t="s">
        <v>37</v>
      </c>
      <c r="H1468" t="s">
        <v>25</v>
      </c>
      <c r="I1468" t="s">
        <v>439</v>
      </c>
      <c r="J1468" t="s">
        <v>286</v>
      </c>
      <c r="K1468" t="s">
        <v>440</v>
      </c>
      <c r="L1468" t="s">
        <v>29</v>
      </c>
      <c r="M1468" t="s">
        <v>3434</v>
      </c>
      <c r="N1468" t="s">
        <v>165</v>
      </c>
      <c r="O1468" t="s">
        <v>166</v>
      </c>
      <c r="P1468" t="s">
        <v>3435</v>
      </c>
      <c r="Q1468" s="2">
        <v>39.99</v>
      </c>
      <c r="R1468">
        <v>1</v>
      </c>
      <c r="S1468">
        <v>0</v>
      </c>
      <c r="T1468">
        <v>11.597099999999999</v>
      </c>
    </row>
    <row r="1469" spans="1:20" x14ac:dyDescent="0.3">
      <c r="A1469" t="s">
        <v>5433</v>
      </c>
      <c r="B1469" s="1">
        <v>42913</v>
      </c>
      <c r="C1469" s="1">
        <v>42920</v>
      </c>
      <c r="D1469" t="s">
        <v>47</v>
      </c>
      <c r="E1469" t="s">
        <v>5434</v>
      </c>
      <c r="F1469" t="s">
        <v>5435</v>
      </c>
      <c r="G1469" t="s">
        <v>84</v>
      </c>
      <c r="H1469" t="s">
        <v>25</v>
      </c>
      <c r="I1469" t="s">
        <v>4056</v>
      </c>
      <c r="J1469" t="s">
        <v>232</v>
      </c>
      <c r="K1469" t="s">
        <v>4057</v>
      </c>
      <c r="L1469" t="s">
        <v>131</v>
      </c>
      <c r="M1469" t="s">
        <v>2061</v>
      </c>
      <c r="N1469" t="s">
        <v>31</v>
      </c>
      <c r="O1469" t="s">
        <v>133</v>
      </c>
      <c r="P1469" t="s">
        <v>2062</v>
      </c>
      <c r="Q1469" s="2">
        <v>191.64599999999999</v>
      </c>
      <c r="R1469">
        <v>3</v>
      </c>
      <c r="S1469">
        <v>0</v>
      </c>
      <c r="T1469">
        <v>31.940999999999999</v>
      </c>
    </row>
    <row r="1470" spans="1:20" x14ac:dyDescent="0.3">
      <c r="A1470" t="s">
        <v>5436</v>
      </c>
      <c r="B1470" s="1">
        <v>42859</v>
      </c>
      <c r="C1470" s="1">
        <v>42864</v>
      </c>
      <c r="D1470" t="s">
        <v>47</v>
      </c>
      <c r="E1470" t="s">
        <v>918</v>
      </c>
      <c r="F1470" t="s">
        <v>919</v>
      </c>
      <c r="G1470" t="s">
        <v>24</v>
      </c>
      <c r="H1470" t="s">
        <v>25</v>
      </c>
      <c r="I1470" t="s">
        <v>920</v>
      </c>
      <c r="J1470" t="s">
        <v>269</v>
      </c>
      <c r="K1470" t="s">
        <v>921</v>
      </c>
      <c r="L1470" t="s">
        <v>29</v>
      </c>
      <c r="M1470" t="s">
        <v>5437</v>
      </c>
      <c r="N1470" t="s">
        <v>43</v>
      </c>
      <c r="O1470" t="s">
        <v>79</v>
      </c>
      <c r="P1470" t="s">
        <v>5438</v>
      </c>
      <c r="Q1470" s="2">
        <v>2.3130000000000002</v>
      </c>
      <c r="R1470">
        <v>1</v>
      </c>
      <c r="S1470">
        <v>0</v>
      </c>
      <c r="T1470">
        <v>-1.9275</v>
      </c>
    </row>
    <row r="1471" spans="1:20" x14ac:dyDescent="0.3">
      <c r="A1471" t="s">
        <v>5439</v>
      </c>
      <c r="B1471" s="1">
        <v>42362</v>
      </c>
      <c r="C1471" s="1">
        <v>42367</v>
      </c>
      <c r="D1471" t="s">
        <v>47</v>
      </c>
      <c r="E1471" t="s">
        <v>3107</v>
      </c>
      <c r="F1471" t="s">
        <v>3108</v>
      </c>
      <c r="G1471" t="s">
        <v>24</v>
      </c>
      <c r="H1471" t="s">
        <v>25</v>
      </c>
      <c r="I1471" t="s">
        <v>38</v>
      </c>
      <c r="J1471" t="s">
        <v>39</v>
      </c>
      <c r="K1471" t="s">
        <v>143</v>
      </c>
      <c r="L1471" t="s">
        <v>41</v>
      </c>
      <c r="M1471" t="s">
        <v>2587</v>
      </c>
      <c r="N1471" t="s">
        <v>43</v>
      </c>
      <c r="O1471" t="s">
        <v>79</v>
      </c>
      <c r="P1471" t="s">
        <v>2588</v>
      </c>
      <c r="Q1471" s="2">
        <v>19.936</v>
      </c>
      <c r="R1471">
        <v>4</v>
      </c>
      <c r="S1471">
        <v>0</v>
      </c>
      <c r="T1471">
        <v>7.2267999999999999</v>
      </c>
    </row>
    <row r="1472" spans="1:20" x14ac:dyDescent="0.3">
      <c r="A1472" t="s">
        <v>5440</v>
      </c>
      <c r="B1472" s="1">
        <v>42851</v>
      </c>
      <c r="C1472" s="1">
        <v>42856</v>
      </c>
      <c r="D1472" t="s">
        <v>47</v>
      </c>
      <c r="E1472" t="s">
        <v>1246</v>
      </c>
      <c r="F1472" t="s">
        <v>1247</v>
      </c>
      <c r="G1472" t="s">
        <v>84</v>
      </c>
      <c r="H1472" t="s">
        <v>25</v>
      </c>
      <c r="I1472" t="s">
        <v>253</v>
      </c>
      <c r="J1472" t="s">
        <v>179</v>
      </c>
      <c r="K1472" t="s">
        <v>322</v>
      </c>
      <c r="L1472" t="s">
        <v>88</v>
      </c>
      <c r="M1472" t="s">
        <v>3208</v>
      </c>
      <c r="N1472" t="s">
        <v>43</v>
      </c>
      <c r="O1472" t="s">
        <v>70</v>
      </c>
      <c r="P1472" t="s">
        <v>3209</v>
      </c>
      <c r="Q1472" s="2">
        <v>20.34</v>
      </c>
      <c r="R1472">
        <v>3</v>
      </c>
      <c r="S1472">
        <v>0</v>
      </c>
      <c r="T1472">
        <v>9.3564000000000007</v>
      </c>
    </row>
    <row r="1473" spans="1:20" x14ac:dyDescent="0.3">
      <c r="A1473" t="s">
        <v>5441</v>
      </c>
      <c r="B1473" s="1">
        <v>43085</v>
      </c>
      <c r="C1473" s="1">
        <v>43090</v>
      </c>
      <c r="D1473" t="s">
        <v>21</v>
      </c>
      <c r="E1473" t="s">
        <v>5442</v>
      </c>
      <c r="F1473" t="s">
        <v>5443</v>
      </c>
      <c r="G1473" t="s">
        <v>37</v>
      </c>
      <c r="H1473" t="s">
        <v>25</v>
      </c>
      <c r="I1473" t="s">
        <v>1916</v>
      </c>
      <c r="J1473" t="s">
        <v>39</v>
      </c>
      <c r="K1473" t="s">
        <v>2406</v>
      </c>
      <c r="L1473" t="s">
        <v>41</v>
      </c>
      <c r="M1473" t="s">
        <v>132</v>
      </c>
      <c r="N1473" t="s">
        <v>31</v>
      </c>
      <c r="O1473" t="s">
        <v>133</v>
      </c>
      <c r="P1473" t="s">
        <v>134</v>
      </c>
      <c r="Q1473" s="2">
        <v>81.567999999999998</v>
      </c>
      <c r="R1473">
        <v>2</v>
      </c>
      <c r="S1473">
        <v>0</v>
      </c>
      <c r="T1473">
        <v>9.1763999999999992</v>
      </c>
    </row>
    <row r="1474" spans="1:20" x14ac:dyDescent="0.3">
      <c r="A1474" t="s">
        <v>5444</v>
      </c>
      <c r="B1474" s="1">
        <v>42000</v>
      </c>
      <c r="C1474" s="1">
        <v>42004</v>
      </c>
      <c r="D1474" t="s">
        <v>47</v>
      </c>
      <c r="E1474" t="s">
        <v>3331</v>
      </c>
      <c r="F1474" t="s">
        <v>3332</v>
      </c>
      <c r="G1474" t="s">
        <v>24</v>
      </c>
      <c r="H1474" t="s">
        <v>25</v>
      </c>
      <c r="I1474" t="s">
        <v>128</v>
      </c>
      <c r="J1474" t="s">
        <v>129</v>
      </c>
      <c r="K1474" t="s">
        <v>948</v>
      </c>
      <c r="L1474" t="s">
        <v>131</v>
      </c>
      <c r="M1474" t="s">
        <v>3268</v>
      </c>
      <c r="N1474" t="s">
        <v>31</v>
      </c>
      <c r="O1474" t="s">
        <v>61</v>
      </c>
      <c r="P1474" t="s">
        <v>3269</v>
      </c>
      <c r="Q1474" s="2">
        <v>32.951999999999998</v>
      </c>
      <c r="R1474">
        <v>6</v>
      </c>
      <c r="S1474">
        <v>0</v>
      </c>
      <c r="T1474">
        <v>-19.7712</v>
      </c>
    </row>
    <row r="1475" spans="1:20" x14ac:dyDescent="0.3">
      <c r="A1475" t="s">
        <v>5445</v>
      </c>
      <c r="B1475" s="1">
        <v>43045</v>
      </c>
      <c r="C1475" s="1">
        <v>43048</v>
      </c>
      <c r="D1475" t="s">
        <v>21</v>
      </c>
      <c r="E1475" t="s">
        <v>3850</v>
      </c>
      <c r="F1475" t="s">
        <v>3851</v>
      </c>
      <c r="G1475" t="s">
        <v>24</v>
      </c>
      <c r="H1475" t="s">
        <v>25</v>
      </c>
      <c r="I1475" t="s">
        <v>693</v>
      </c>
      <c r="J1475" t="s">
        <v>86</v>
      </c>
      <c r="K1475" t="s">
        <v>1767</v>
      </c>
      <c r="L1475" t="s">
        <v>88</v>
      </c>
      <c r="M1475" t="s">
        <v>304</v>
      </c>
      <c r="N1475" t="s">
        <v>43</v>
      </c>
      <c r="O1475" t="s">
        <v>90</v>
      </c>
      <c r="P1475" t="s">
        <v>305</v>
      </c>
      <c r="Q1475" s="2">
        <v>499.584</v>
      </c>
      <c r="R1475">
        <v>3</v>
      </c>
      <c r="S1475">
        <v>0</v>
      </c>
      <c r="T1475">
        <v>43.7136</v>
      </c>
    </row>
    <row r="1476" spans="1:20" x14ac:dyDescent="0.3">
      <c r="A1476" t="s">
        <v>5446</v>
      </c>
      <c r="B1476" s="1">
        <v>43085</v>
      </c>
      <c r="C1476" s="1">
        <v>43089</v>
      </c>
      <c r="D1476" t="s">
        <v>47</v>
      </c>
      <c r="E1476" t="s">
        <v>1630</v>
      </c>
      <c r="F1476" t="s">
        <v>1631</v>
      </c>
      <c r="G1476" t="s">
        <v>24</v>
      </c>
      <c r="H1476" t="s">
        <v>25</v>
      </c>
      <c r="I1476" t="s">
        <v>128</v>
      </c>
      <c r="J1476" t="s">
        <v>129</v>
      </c>
      <c r="K1476" t="s">
        <v>562</v>
      </c>
      <c r="L1476" t="s">
        <v>131</v>
      </c>
      <c r="M1476" t="s">
        <v>2805</v>
      </c>
      <c r="N1476" t="s">
        <v>43</v>
      </c>
      <c r="O1476" t="s">
        <v>79</v>
      </c>
      <c r="P1476" t="s">
        <v>2806</v>
      </c>
      <c r="Q1476" s="2">
        <v>10.8</v>
      </c>
      <c r="R1476">
        <v>5</v>
      </c>
      <c r="S1476">
        <v>0</v>
      </c>
      <c r="T1476">
        <v>5.1840000000000002</v>
      </c>
    </row>
    <row r="1477" spans="1:20" x14ac:dyDescent="0.3">
      <c r="A1477" t="s">
        <v>5447</v>
      </c>
      <c r="B1477" s="1">
        <v>42131</v>
      </c>
      <c r="C1477" s="1">
        <v>42136</v>
      </c>
      <c r="D1477" t="s">
        <v>47</v>
      </c>
      <c r="E1477" t="s">
        <v>1148</v>
      </c>
      <c r="F1477" t="s">
        <v>1149</v>
      </c>
      <c r="G1477" t="s">
        <v>24</v>
      </c>
      <c r="H1477" t="s">
        <v>25</v>
      </c>
      <c r="I1477" t="s">
        <v>154</v>
      </c>
      <c r="J1477" t="s">
        <v>86</v>
      </c>
      <c r="K1477" t="s">
        <v>598</v>
      </c>
      <c r="L1477" t="s">
        <v>88</v>
      </c>
      <c r="M1477" t="s">
        <v>1960</v>
      </c>
      <c r="N1477" t="s">
        <v>31</v>
      </c>
      <c r="O1477" t="s">
        <v>54</v>
      </c>
      <c r="P1477" t="s">
        <v>1961</v>
      </c>
      <c r="Q1477" s="2">
        <v>244.006</v>
      </c>
      <c r="R1477">
        <v>2</v>
      </c>
      <c r="S1477">
        <v>0</v>
      </c>
      <c r="T1477">
        <v>-31.372199999999999</v>
      </c>
    </row>
    <row r="1478" spans="1:20" x14ac:dyDescent="0.3">
      <c r="A1478" t="s">
        <v>5448</v>
      </c>
      <c r="B1478" s="1">
        <v>43073</v>
      </c>
      <c r="C1478" s="1">
        <v>43073</v>
      </c>
      <c r="D1478" t="s">
        <v>1040</v>
      </c>
      <c r="E1478" t="s">
        <v>35</v>
      </c>
      <c r="F1478" t="s">
        <v>36</v>
      </c>
      <c r="G1478" t="s">
        <v>37</v>
      </c>
      <c r="H1478" t="s">
        <v>25</v>
      </c>
      <c r="I1478" t="s">
        <v>38</v>
      </c>
      <c r="J1478" t="s">
        <v>39</v>
      </c>
      <c r="K1478" t="s">
        <v>40</v>
      </c>
      <c r="L1478" t="s">
        <v>41</v>
      </c>
      <c r="M1478" t="s">
        <v>5449</v>
      </c>
      <c r="N1478" t="s">
        <v>31</v>
      </c>
      <c r="O1478" t="s">
        <v>133</v>
      </c>
      <c r="P1478" t="s">
        <v>5450</v>
      </c>
      <c r="Q1478" s="2">
        <v>188.55199999999999</v>
      </c>
      <c r="R1478">
        <v>7</v>
      </c>
      <c r="S1478">
        <v>0</v>
      </c>
      <c r="T1478">
        <v>-2.6936</v>
      </c>
    </row>
    <row r="1479" spans="1:20" x14ac:dyDescent="0.3">
      <c r="A1479" t="s">
        <v>5451</v>
      </c>
      <c r="B1479" s="1">
        <v>43011</v>
      </c>
      <c r="C1479" s="1">
        <v>43016</v>
      </c>
      <c r="D1479" t="s">
        <v>21</v>
      </c>
      <c r="E1479" t="s">
        <v>2282</v>
      </c>
      <c r="F1479" t="s">
        <v>2283</v>
      </c>
      <c r="G1479" t="s">
        <v>24</v>
      </c>
      <c r="H1479" t="s">
        <v>25</v>
      </c>
      <c r="I1479" t="s">
        <v>154</v>
      </c>
      <c r="J1479" t="s">
        <v>86</v>
      </c>
      <c r="K1479" t="s">
        <v>155</v>
      </c>
      <c r="L1479" t="s">
        <v>88</v>
      </c>
      <c r="M1479" t="s">
        <v>5452</v>
      </c>
      <c r="N1479" t="s">
        <v>43</v>
      </c>
      <c r="O1479" t="s">
        <v>99</v>
      </c>
      <c r="P1479" t="s">
        <v>5453</v>
      </c>
      <c r="Q1479" s="2">
        <v>22.58</v>
      </c>
      <c r="R1479">
        <v>2</v>
      </c>
      <c r="S1479">
        <v>0</v>
      </c>
      <c r="T1479">
        <v>5.8708</v>
      </c>
    </row>
    <row r="1480" spans="1:20" x14ac:dyDescent="0.3">
      <c r="A1480" t="s">
        <v>5454</v>
      </c>
      <c r="B1480" s="1">
        <v>41652</v>
      </c>
      <c r="C1480" s="1">
        <v>41655</v>
      </c>
      <c r="D1480" t="s">
        <v>21</v>
      </c>
      <c r="E1480" t="s">
        <v>3099</v>
      </c>
      <c r="F1480" t="s">
        <v>3100</v>
      </c>
      <c r="G1480" t="s">
        <v>24</v>
      </c>
      <c r="H1480" t="s">
        <v>25</v>
      </c>
      <c r="I1480" t="s">
        <v>2152</v>
      </c>
      <c r="J1480" t="s">
        <v>27</v>
      </c>
      <c r="K1480" t="s">
        <v>2153</v>
      </c>
      <c r="L1480" t="s">
        <v>29</v>
      </c>
      <c r="M1480" t="s">
        <v>5418</v>
      </c>
      <c r="N1480" t="s">
        <v>31</v>
      </c>
      <c r="O1480" t="s">
        <v>133</v>
      </c>
      <c r="P1480" t="s">
        <v>5419</v>
      </c>
      <c r="Q1480" s="2">
        <v>545.94000000000005</v>
      </c>
      <c r="R1480">
        <v>6</v>
      </c>
      <c r="S1480">
        <v>0</v>
      </c>
      <c r="T1480">
        <v>87.350399999999993</v>
      </c>
    </row>
    <row r="1481" spans="1:20" x14ac:dyDescent="0.3">
      <c r="A1481" t="s">
        <v>5455</v>
      </c>
      <c r="B1481" s="1">
        <v>42167</v>
      </c>
      <c r="C1481" s="1">
        <v>42172</v>
      </c>
      <c r="D1481" t="s">
        <v>47</v>
      </c>
      <c r="E1481" t="s">
        <v>5456</v>
      </c>
      <c r="F1481" t="s">
        <v>5457</v>
      </c>
      <c r="G1481" t="s">
        <v>24</v>
      </c>
      <c r="H1481" t="s">
        <v>25</v>
      </c>
      <c r="I1481" t="s">
        <v>128</v>
      </c>
      <c r="J1481" t="s">
        <v>129</v>
      </c>
      <c r="K1481" t="s">
        <v>562</v>
      </c>
      <c r="L1481" t="s">
        <v>131</v>
      </c>
      <c r="M1481" t="s">
        <v>5458</v>
      </c>
      <c r="N1481" t="s">
        <v>43</v>
      </c>
      <c r="O1481" t="s">
        <v>70</v>
      </c>
      <c r="P1481" t="s">
        <v>5459</v>
      </c>
      <c r="Q1481" s="2">
        <v>20.736000000000001</v>
      </c>
      <c r="R1481">
        <v>4</v>
      </c>
      <c r="S1481">
        <v>0</v>
      </c>
      <c r="T1481">
        <v>7.2576000000000001</v>
      </c>
    </row>
    <row r="1482" spans="1:20" x14ac:dyDescent="0.3">
      <c r="A1482" t="s">
        <v>5460</v>
      </c>
      <c r="B1482" s="1">
        <v>41832</v>
      </c>
      <c r="C1482" s="1">
        <v>41838</v>
      </c>
      <c r="D1482" t="s">
        <v>47</v>
      </c>
      <c r="E1482" t="s">
        <v>416</v>
      </c>
      <c r="F1482" t="s">
        <v>417</v>
      </c>
      <c r="G1482" t="s">
        <v>24</v>
      </c>
      <c r="H1482" t="s">
        <v>25</v>
      </c>
      <c r="I1482" t="s">
        <v>418</v>
      </c>
      <c r="J1482" t="s">
        <v>419</v>
      </c>
      <c r="K1482" t="s">
        <v>420</v>
      </c>
      <c r="L1482" t="s">
        <v>88</v>
      </c>
      <c r="M1482" t="s">
        <v>5449</v>
      </c>
      <c r="N1482" t="s">
        <v>31</v>
      </c>
      <c r="O1482" t="s">
        <v>133</v>
      </c>
      <c r="P1482" t="s">
        <v>5450</v>
      </c>
      <c r="Q1482" s="2">
        <v>123.136</v>
      </c>
      <c r="R1482">
        <v>4</v>
      </c>
      <c r="S1482">
        <v>0</v>
      </c>
      <c r="T1482">
        <v>13.8528</v>
      </c>
    </row>
    <row r="1483" spans="1:20" x14ac:dyDescent="0.3">
      <c r="A1483" t="s">
        <v>5461</v>
      </c>
      <c r="B1483" s="1">
        <v>41979</v>
      </c>
      <c r="C1483" s="1">
        <v>41984</v>
      </c>
      <c r="D1483" t="s">
        <v>21</v>
      </c>
      <c r="E1483" t="s">
        <v>424</v>
      </c>
      <c r="F1483" t="s">
        <v>425</v>
      </c>
      <c r="G1483" t="s">
        <v>24</v>
      </c>
      <c r="H1483" t="s">
        <v>25</v>
      </c>
      <c r="I1483" t="s">
        <v>426</v>
      </c>
      <c r="J1483" t="s">
        <v>427</v>
      </c>
      <c r="K1483" t="s">
        <v>428</v>
      </c>
      <c r="L1483" t="s">
        <v>131</v>
      </c>
      <c r="M1483" t="s">
        <v>2279</v>
      </c>
      <c r="N1483" t="s">
        <v>43</v>
      </c>
      <c r="O1483" t="s">
        <v>99</v>
      </c>
      <c r="P1483" t="s">
        <v>2280</v>
      </c>
      <c r="Q1483" s="2">
        <v>53.423999999999999</v>
      </c>
      <c r="R1483">
        <v>3</v>
      </c>
      <c r="S1483">
        <v>0</v>
      </c>
      <c r="T1483">
        <v>4.6745999999999999</v>
      </c>
    </row>
    <row r="1484" spans="1:20" x14ac:dyDescent="0.3">
      <c r="A1484" t="s">
        <v>5462</v>
      </c>
      <c r="B1484" s="1">
        <v>42515</v>
      </c>
      <c r="C1484" s="1">
        <v>42520</v>
      </c>
      <c r="D1484" t="s">
        <v>47</v>
      </c>
      <c r="E1484" t="s">
        <v>5463</v>
      </c>
      <c r="F1484" t="s">
        <v>5464</v>
      </c>
      <c r="G1484" t="s">
        <v>84</v>
      </c>
      <c r="H1484" t="s">
        <v>25</v>
      </c>
      <c r="I1484" t="s">
        <v>426</v>
      </c>
      <c r="J1484" t="s">
        <v>1027</v>
      </c>
      <c r="K1484" t="s">
        <v>1028</v>
      </c>
      <c r="L1484" t="s">
        <v>29</v>
      </c>
      <c r="M1484" t="s">
        <v>5465</v>
      </c>
      <c r="N1484" t="s">
        <v>31</v>
      </c>
      <c r="O1484" t="s">
        <v>61</v>
      </c>
      <c r="P1484" t="s">
        <v>5466</v>
      </c>
      <c r="Q1484" s="2">
        <v>24.96</v>
      </c>
      <c r="R1484">
        <v>4</v>
      </c>
      <c r="S1484">
        <v>0</v>
      </c>
      <c r="T1484">
        <v>6.24</v>
      </c>
    </row>
    <row r="1485" spans="1:20" x14ac:dyDescent="0.3">
      <c r="A1485" t="s">
        <v>5467</v>
      </c>
      <c r="B1485" s="1">
        <v>42421</v>
      </c>
      <c r="C1485" s="1">
        <v>42426</v>
      </c>
      <c r="D1485" t="s">
        <v>21</v>
      </c>
      <c r="E1485" t="s">
        <v>4999</v>
      </c>
      <c r="F1485" t="s">
        <v>5000</v>
      </c>
      <c r="G1485" t="s">
        <v>37</v>
      </c>
      <c r="H1485" t="s">
        <v>25</v>
      </c>
      <c r="I1485" t="s">
        <v>4348</v>
      </c>
      <c r="J1485" t="s">
        <v>498</v>
      </c>
      <c r="K1485" t="s">
        <v>4349</v>
      </c>
      <c r="L1485" t="s">
        <v>88</v>
      </c>
      <c r="M1485" t="s">
        <v>5468</v>
      </c>
      <c r="N1485" t="s">
        <v>165</v>
      </c>
      <c r="O1485" t="s">
        <v>202</v>
      </c>
      <c r="P1485" t="s">
        <v>5469</v>
      </c>
      <c r="Q1485" s="2">
        <v>12.99</v>
      </c>
      <c r="R1485">
        <v>1</v>
      </c>
      <c r="S1485">
        <v>0</v>
      </c>
      <c r="T1485">
        <v>0.77939999999999998</v>
      </c>
    </row>
    <row r="1486" spans="1:20" x14ac:dyDescent="0.3">
      <c r="A1486" t="s">
        <v>5470</v>
      </c>
      <c r="B1486" s="1">
        <v>42645</v>
      </c>
      <c r="C1486" s="1">
        <v>42649</v>
      </c>
      <c r="D1486" t="s">
        <v>47</v>
      </c>
      <c r="E1486" t="s">
        <v>5019</v>
      </c>
      <c r="F1486" t="s">
        <v>5020</v>
      </c>
      <c r="G1486" t="s">
        <v>37</v>
      </c>
      <c r="H1486" t="s">
        <v>25</v>
      </c>
      <c r="I1486" t="s">
        <v>38</v>
      </c>
      <c r="J1486" t="s">
        <v>39</v>
      </c>
      <c r="K1486" t="s">
        <v>556</v>
      </c>
      <c r="L1486" t="s">
        <v>41</v>
      </c>
      <c r="M1486" t="s">
        <v>1786</v>
      </c>
      <c r="N1486" t="s">
        <v>43</v>
      </c>
      <c r="O1486" t="s">
        <v>90</v>
      </c>
      <c r="P1486" t="s">
        <v>1787</v>
      </c>
      <c r="Q1486" s="2">
        <v>61.44</v>
      </c>
      <c r="R1486">
        <v>3</v>
      </c>
      <c r="S1486">
        <v>0</v>
      </c>
      <c r="T1486">
        <v>16.588799999999999</v>
      </c>
    </row>
    <row r="1487" spans="1:20" x14ac:dyDescent="0.3">
      <c r="A1487" t="s">
        <v>5471</v>
      </c>
      <c r="B1487" s="1">
        <v>42805</v>
      </c>
      <c r="C1487" s="1">
        <v>42811</v>
      </c>
      <c r="D1487" t="s">
        <v>47</v>
      </c>
      <c r="E1487" t="s">
        <v>574</v>
      </c>
      <c r="F1487" t="s">
        <v>575</v>
      </c>
      <c r="G1487" t="s">
        <v>24</v>
      </c>
      <c r="H1487" t="s">
        <v>25</v>
      </c>
      <c r="I1487" t="s">
        <v>75</v>
      </c>
      <c r="J1487" t="s">
        <v>76</v>
      </c>
      <c r="K1487" t="s">
        <v>544</v>
      </c>
      <c r="L1487" t="s">
        <v>41</v>
      </c>
      <c r="M1487" t="s">
        <v>4058</v>
      </c>
      <c r="N1487" t="s">
        <v>43</v>
      </c>
      <c r="O1487" t="s">
        <v>79</v>
      </c>
      <c r="P1487" t="s">
        <v>4059</v>
      </c>
      <c r="Q1487" s="2">
        <v>895.92</v>
      </c>
      <c r="R1487">
        <v>4</v>
      </c>
      <c r="S1487">
        <v>0</v>
      </c>
      <c r="T1487">
        <v>421.08240000000001</v>
      </c>
    </row>
    <row r="1488" spans="1:20" x14ac:dyDescent="0.3">
      <c r="A1488" t="s">
        <v>5472</v>
      </c>
      <c r="B1488" s="1">
        <v>42622</v>
      </c>
      <c r="C1488" s="1">
        <v>42626</v>
      </c>
      <c r="D1488" t="s">
        <v>21</v>
      </c>
      <c r="E1488" t="s">
        <v>1674</v>
      </c>
      <c r="F1488" t="s">
        <v>1675</v>
      </c>
      <c r="G1488" t="s">
        <v>24</v>
      </c>
      <c r="H1488" t="s">
        <v>25</v>
      </c>
      <c r="I1488" t="s">
        <v>75</v>
      </c>
      <c r="J1488" t="s">
        <v>76</v>
      </c>
      <c r="K1488" t="s">
        <v>544</v>
      </c>
      <c r="L1488" t="s">
        <v>41</v>
      </c>
      <c r="M1488" t="s">
        <v>277</v>
      </c>
      <c r="N1488" t="s">
        <v>43</v>
      </c>
      <c r="O1488" t="s">
        <v>79</v>
      </c>
      <c r="P1488" t="s">
        <v>278</v>
      </c>
      <c r="Q1488" s="2">
        <v>55.36</v>
      </c>
      <c r="R1488">
        <v>4</v>
      </c>
      <c r="S1488">
        <v>0</v>
      </c>
      <c r="T1488">
        <v>18.684000000000001</v>
      </c>
    </row>
    <row r="1489" spans="1:20" x14ac:dyDescent="0.3">
      <c r="A1489" t="s">
        <v>5473</v>
      </c>
      <c r="B1489" s="1">
        <v>41834</v>
      </c>
      <c r="C1489" s="1">
        <v>41841</v>
      </c>
      <c r="D1489" t="s">
        <v>47</v>
      </c>
      <c r="E1489" t="s">
        <v>1185</v>
      </c>
      <c r="F1489" t="s">
        <v>1186</v>
      </c>
      <c r="G1489" t="s">
        <v>24</v>
      </c>
      <c r="H1489" t="s">
        <v>25</v>
      </c>
      <c r="I1489" t="s">
        <v>38</v>
      </c>
      <c r="J1489" t="s">
        <v>39</v>
      </c>
      <c r="K1489" t="s">
        <v>247</v>
      </c>
      <c r="L1489" t="s">
        <v>41</v>
      </c>
      <c r="M1489" t="s">
        <v>5474</v>
      </c>
      <c r="N1489" t="s">
        <v>43</v>
      </c>
      <c r="O1489" t="s">
        <v>99</v>
      </c>
      <c r="P1489" t="s">
        <v>5475</v>
      </c>
      <c r="Q1489" s="2">
        <v>55.92</v>
      </c>
      <c r="R1489">
        <v>5</v>
      </c>
      <c r="S1489">
        <v>0</v>
      </c>
      <c r="T1489">
        <v>6.2910000000000004</v>
      </c>
    </row>
    <row r="1490" spans="1:20" x14ac:dyDescent="0.3">
      <c r="A1490" t="s">
        <v>5476</v>
      </c>
      <c r="B1490" s="1">
        <v>41811</v>
      </c>
      <c r="C1490" s="1">
        <v>41815</v>
      </c>
      <c r="D1490" t="s">
        <v>47</v>
      </c>
      <c r="E1490" t="s">
        <v>3605</v>
      </c>
      <c r="F1490" t="s">
        <v>3606</v>
      </c>
      <c r="G1490" t="s">
        <v>24</v>
      </c>
      <c r="H1490" t="s">
        <v>25</v>
      </c>
      <c r="I1490" t="s">
        <v>3607</v>
      </c>
      <c r="J1490" t="s">
        <v>356</v>
      </c>
      <c r="K1490" t="s">
        <v>3608</v>
      </c>
      <c r="L1490" t="s">
        <v>41</v>
      </c>
      <c r="M1490" t="s">
        <v>5477</v>
      </c>
      <c r="N1490" t="s">
        <v>43</v>
      </c>
      <c r="O1490" t="s">
        <v>173</v>
      </c>
      <c r="P1490" t="s">
        <v>572</v>
      </c>
      <c r="Q1490" s="2">
        <v>24.896000000000001</v>
      </c>
      <c r="R1490">
        <v>4</v>
      </c>
      <c r="S1490">
        <v>0</v>
      </c>
      <c r="T1490">
        <v>8.4024000000000001</v>
      </c>
    </row>
    <row r="1491" spans="1:20" x14ac:dyDescent="0.3">
      <c r="A1491" t="s">
        <v>5478</v>
      </c>
      <c r="B1491" s="1">
        <v>42190</v>
      </c>
      <c r="C1491" s="1">
        <v>42195</v>
      </c>
      <c r="D1491" t="s">
        <v>47</v>
      </c>
      <c r="E1491" t="s">
        <v>1128</v>
      </c>
      <c r="F1491" t="s">
        <v>1129</v>
      </c>
      <c r="G1491" t="s">
        <v>84</v>
      </c>
      <c r="H1491" t="s">
        <v>25</v>
      </c>
      <c r="I1491" t="s">
        <v>1130</v>
      </c>
      <c r="J1491" t="s">
        <v>1131</v>
      </c>
      <c r="K1491" t="s">
        <v>1132</v>
      </c>
      <c r="L1491" t="s">
        <v>41</v>
      </c>
      <c r="M1491" t="s">
        <v>5479</v>
      </c>
      <c r="N1491" t="s">
        <v>43</v>
      </c>
      <c r="O1491" t="s">
        <v>79</v>
      </c>
      <c r="P1491" t="s">
        <v>5480</v>
      </c>
      <c r="Q1491" s="2">
        <v>19</v>
      </c>
      <c r="R1491">
        <v>5</v>
      </c>
      <c r="S1491">
        <v>0</v>
      </c>
      <c r="T1491">
        <v>8.93</v>
      </c>
    </row>
    <row r="1492" spans="1:20" x14ac:dyDescent="0.3">
      <c r="A1492" t="s">
        <v>5481</v>
      </c>
      <c r="B1492" s="1">
        <v>43085</v>
      </c>
      <c r="C1492" s="1">
        <v>43092</v>
      </c>
      <c r="D1492" t="s">
        <v>47</v>
      </c>
      <c r="E1492" t="s">
        <v>1887</v>
      </c>
      <c r="F1492" t="s">
        <v>1888</v>
      </c>
      <c r="G1492" t="s">
        <v>84</v>
      </c>
      <c r="H1492" t="s">
        <v>25</v>
      </c>
      <c r="I1492" t="s">
        <v>38</v>
      </c>
      <c r="J1492" t="s">
        <v>39</v>
      </c>
      <c r="K1492" t="s">
        <v>556</v>
      </c>
      <c r="L1492" t="s">
        <v>41</v>
      </c>
      <c r="M1492" t="s">
        <v>3809</v>
      </c>
      <c r="N1492" t="s">
        <v>43</v>
      </c>
      <c r="O1492" t="s">
        <v>79</v>
      </c>
      <c r="P1492" t="s">
        <v>3810</v>
      </c>
      <c r="Q1492" s="2">
        <v>33.375999999999998</v>
      </c>
      <c r="R1492">
        <v>4</v>
      </c>
      <c r="S1492">
        <v>0</v>
      </c>
      <c r="T1492">
        <v>10.43</v>
      </c>
    </row>
    <row r="1493" spans="1:20" x14ac:dyDescent="0.3">
      <c r="A1493" t="s">
        <v>5482</v>
      </c>
      <c r="B1493" s="1">
        <v>42621</v>
      </c>
      <c r="C1493" s="1">
        <v>42623</v>
      </c>
      <c r="D1493" t="s">
        <v>159</v>
      </c>
      <c r="E1493" t="s">
        <v>5483</v>
      </c>
      <c r="F1493" t="s">
        <v>5484</v>
      </c>
      <c r="G1493" t="s">
        <v>84</v>
      </c>
      <c r="H1493" t="s">
        <v>25</v>
      </c>
      <c r="I1493" t="s">
        <v>231</v>
      </c>
      <c r="J1493" t="s">
        <v>232</v>
      </c>
      <c r="K1493" t="s">
        <v>1653</v>
      </c>
      <c r="L1493" t="s">
        <v>131</v>
      </c>
      <c r="M1493" t="s">
        <v>5485</v>
      </c>
      <c r="N1493" t="s">
        <v>43</v>
      </c>
      <c r="O1493" t="s">
        <v>90</v>
      </c>
      <c r="P1493" t="s">
        <v>5486</v>
      </c>
      <c r="Q1493" s="2">
        <v>207.48</v>
      </c>
      <c r="R1493">
        <v>1</v>
      </c>
      <c r="S1493">
        <v>0</v>
      </c>
      <c r="T1493">
        <v>62.244</v>
      </c>
    </row>
    <row r="1494" spans="1:20" x14ac:dyDescent="0.3">
      <c r="A1494" t="s">
        <v>5487</v>
      </c>
      <c r="B1494" s="1">
        <v>41776</v>
      </c>
      <c r="C1494" s="1">
        <v>41780</v>
      </c>
      <c r="D1494" t="s">
        <v>47</v>
      </c>
      <c r="E1494" t="s">
        <v>403</v>
      </c>
      <c r="F1494" t="s">
        <v>404</v>
      </c>
      <c r="G1494" t="s">
        <v>84</v>
      </c>
      <c r="H1494" t="s">
        <v>25</v>
      </c>
      <c r="I1494" t="s">
        <v>405</v>
      </c>
      <c r="J1494" t="s">
        <v>179</v>
      </c>
      <c r="K1494" t="s">
        <v>406</v>
      </c>
      <c r="L1494" t="s">
        <v>88</v>
      </c>
      <c r="M1494" t="s">
        <v>5488</v>
      </c>
      <c r="N1494" t="s">
        <v>43</v>
      </c>
      <c r="O1494" t="s">
        <v>79</v>
      </c>
      <c r="P1494" t="s">
        <v>5489</v>
      </c>
      <c r="Q1494" s="2">
        <v>91.68</v>
      </c>
      <c r="R1494">
        <v>3</v>
      </c>
      <c r="S1494">
        <v>0</v>
      </c>
      <c r="T1494">
        <v>45.84</v>
      </c>
    </row>
    <row r="1495" spans="1:20" x14ac:dyDescent="0.3">
      <c r="A1495" t="s">
        <v>5490</v>
      </c>
      <c r="B1495" s="1">
        <v>43021</v>
      </c>
      <c r="C1495" s="1">
        <v>43023</v>
      </c>
      <c r="D1495" t="s">
        <v>159</v>
      </c>
      <c r="E1495" t="s">
        <v>1747</v>
      </c>
      <c r="F1495" t="s">
        <v>1748</v>
      </c>
      <c r="G1495" t="s">
        <v>24</v>
      </c>
      <c r="H1495" t="s">
        <v>25</v>
      </c>
      <c r="I1495" t="s">
        <v>426</v>
      </c>
      <c r="J1495" t="s">
        <v>427</v>
      </c>
      <c r="K1495" t="s">
        <v>428</v>
      </c>
      <c r="L1495" t="s">
        <v>131</v>
      </c>
      <c r="M1495" t="s">
        <v>3743</v>
      </c>
      <c r="N1495" t="s">
        <v>43</v>
      </c>
      <c r="O1495" t="s">
        <v>90</v>
      </c>
      <c r="P1495" t="s">
        <v>3744</v>
      </c>
      <c r="Q1495" s="2">
        <v>904.9</v>
      </c>
      <c r="R1495">
        <v>5</v>
      </c>
      <c r="S1495">
        <v>0</v>
      </c>
      <c r="T1495">
        <v>253.37200000000001</v>
      </c>
    </row>
    <row r="1496" spans="1:20" x14ac:dyDescent="0.3">
      <c r="A1496" t="s">
        <v>5491</v>
      </c>
      <c r="B1496" s="1">
        <v>41936</v>
      </c>
      <c r="C1496" s="1">
        <v>41941</v>
      </c>
      <c r="D1496" t="s">
        <v>47</v>
      </c>
      <c r="E1496" t="s">
        <v>1466</v>
      </c>
      <c r="F1496" t="s">
        <v>1467</v>
      </c>
      <c r="G1496" t="s">
        <v>24</v>
      </c>
      <c r="H1496" t="s">
        <v>25</v>
      </c>
      <c r="I1496" t="s">
        <v>1468</v>
      </c>
      <c r="J1496" t="s">
        <v>261</v>
      </c>
      <c r="K1496" t="s">
        <v>1469</v>
      </c>
      <c r="L1496" t="s">
        <v>41</v>
      </c>
      <c r="M1496" t="s">
        <v>5492</v>
      </c>
      <c r="N1496" t="s">
        <v>43</v>
      </c>
      <c r="O1496" t="s">
        <v>79</v>
      </c>
      <c r="P1496" t="s">
        <v>5493</v>
      </c>
      <c r="Q1496" s="2">
        <v>34.271999999999998</v>
      </c>
      <c r="R1496">
        <v>3</v>
      </c>
      <c r="S1496">
        <v>0</v>
      </c>
      <c r="T1496">
        <v>11.138400000000001</v>
      </c>
    </row>
    <row r="1497" spans="1:20" x14ac:dyDescent="0.3">
      <c r="A1497" t="s">
        <v>5494</v>
      </c>
      <c r="B1497" s="1">
        <v>42709</v>
      </c>
      <c r="C1497" s="1">
        <v>42710</v>
      </c>
      <c r="D1497" t="s">
        <v>159</v>
      </c>
      <c r="E1497" t="s">
        <v>3590</v>
      </c>
      <c r="F1497" t="s">
        <v>3591</v>
      </c>
      <c r="G1497" t="s">
        <v>24</v>
      </c>
      <c r="H1497" t="s">
        <v>25</v>
      </c>
      <c r="I1497" t="s">
        <v>38</v>
      </c>
      <c r="J1497" t="s">
        <v>39</v>
      </c>
      <c r="K1497" t="s">
        <v>143</v>
      </c>
      <c r="L1497" t="s">
        <v>41</v>
      </c>
      <c r="M1497" t="s">
        <v>5495</v>
      </c>
      <c r="N1497" t="s">
        <v>31</v>
      </c>
      <c r="O1497" t="s">
        <v>61</v>
      </c>
      <c r="P1497" t="s">
        <v>5496</v>
      </c>
      <c r="Q1497" s="2">
        <v>191.82</v>
      </c>
      <c r="R1497">
        <v>3</v>
      </c>
      <c r="S1497">
        <v>0</v>
      </c>
      <c r="T1497">
        <v>74.809799999999996</v>
      </c>
    </row>
    <row r="1498" spans="1:20" x14ac:dyDescent="0.3">
      <c r="A1498" t="s">
        <v>5497</v>
      </c>
      <c r="B1498" s="1">
        <v>42576</v>
      </c>
      <c r="C1498" s="1">
        <v>42580</v>
      </c>
      <c r="D1498" t="s">
        <v>47</v>
      </c>
      <c r="E1498" t="s">
        <v>5056</v>
      </c>
      <c r="F1498" t="s">
        <v>5057</v>
      </c>
      <c r="G1498" t="s">
        <v>37</v>
      </c>
      <c r="H1498" t="s">
        <v>25</v>
      </c>
      <c r="I1498" t="s">
        <v>1010</v>
      </c>
      <c r="J1498" t="s">
        <v>1011</v>
      </c>
      <c r="K1498" t="s">
        <v>1012</v>
      </c>
      <c r="L1498" t="s">
        <v>131</v>
      </c>
      <c r="M1498" t="s">
        <v>4972</v>
      </c>
      <c r="N1498" t="s">
        <v>43</v>
      </c>
      <c r="O1498" t="s">
        <v>90</v>
      </c>
      <c r="P1498" t="s">
        <v>4973</v>
      </c>
      <c r="Q1498" s="2">
        <v>243.88</v>
      </c>
      <c r="R1498">
        <v>5</v>
      </c>
      <c r="S1498">
        <v>0</v>
      </c>
      <c r="T1498">
        <v>27.436499999999999</v>
      </c>
    </row>
    <row r="1499" spans="1:20" x14ac:dyDescent="0.3">
      <c r="A1499" t="s">
        <v>5498</v>
      </c>
      <c r="B1499" s="1">
        <v>42842</v>
      </c>
      <c r="C1499" s="1">
        <v>42848</v>
      </c>
      <c r="D1499" t="s">
        <v>47</v>
      </c>
      <c r="E1499" t="s">
        <v>5499</v>
      </c>
      <c r="F1499" t="s">
        <v>5500</v>
      </c>
      <c r="G1499" t="s">
        <v>84</v>
      </c>
      <c r="H1499" t="s">
        <v>25</v>
      </c>
      <c r="I1499" t="s">
        <v>2152</v>
      </c>
      <c r="J1499" t="s">
        <v>391</v>
      </c>
      <c r="K1499" t="s">
        <v>2448</v>
      </c>
      <c r="L1499" t="s">
        <v>41</v>
      </c>
      <c r="M1499" t="s">
        <v>1243</v>
      </c>
      <c r="N1499" t="s">
        <v>43</v>
      </c>
      <c r="O1499" t="s">
        <v>79</v>
      </c>
      <c r="P1499" t="s">
        <v>1244</v>
      </c>
      <c r="Q1499" s="2">
        <v>12.03</v>
      </c>
      <c r="R1499">
        <v>5</v>
      </c>
      <c r="S1499">
        <v>0</v>
      </c>
      <c r="T1499">
        <v>-9.2230000000000008</v>
      </c>
    </row>
    <row r="1500" spans="1:20" x14ac:dyDescent="0.3">
      <c r="A1500" t="s">
        <v>5501</v>
      </c>
      <c r="B1500" s="1">
        <v>42264</v>
      </c>
      <c r="C1500" s="1">
        <v>42268</v>
      </c>
      <c r="D1500" t="s">
        <v>47</v>
      </c>
      <c r="E1500" t="s">
        <v>470</v>
      </c>
      <c r="F1500" t="s">
        <v>471</v>
      </c>
      <c r="G1500" t="s">
        <v>84</v>
      </c>
      <c r="H1500" t="s">
        <v>25</v>
      </c>
      <c r="I1500" t="s">
        <v>38</v>
      </c>
      <c r="J1500" t="s">
        <v>39</v>
      </c>
      <c r="K1500" t="s">
        <v>247</v>
      </c>
      <c r="L1500" t="s">
        <v>41</v>
      </c>
      <c r="M1500" t="s">
        <v>5502</v>
      </c>
      <c r="N1500" t="s">
        <v>31</v>
      </c>
      <c r="O1500" t="s">
        <v>54</v>
      </c>
      <c r="P1500" t="s">
        <v>5503</v>
      </c>
      <c r="Q1500" s="2">
        <v>344.22</v>
      </c>
      <c r="R1500">
        <v>2</v>
      </c>
      <c r="S1500">
        <v>0</v>
      </c>
      <c r="T1500">
        <v>-103.26600000000001</v>
      </c>
    </row>
    <row r="1501" spans="1:20" x14ac:dyDescent="0.3">
      <c r="A1501" t="s">
        <v>5504</v>
      </c>
      <c r="B1501" s="1">
        <v>42605</v>
      </c>
      <c r="C1501" s="1">
        <v>42612</v>
      </c>
      <c r="D1501" t="s">
        <v>47</v>
      </c>
      <c r="E1501" t="s">
        <v>2879</v>
      </c>
      <c r="F1501" t="s">
        <v>2880</v>
      </c>
      <c r="G1501" t="s">
        <v>84</v>
      </c>
      <c r="H1501" t="s">
        <v>25</v>
      </c>
      <c r="I1501" t="s">
        <v>1832</v>
      </c>
      <c r="J1501" t="s">
        <v>129</v>
      </c>
      <c r="K1501" t="s">
        <v>1833</v>
      </c>
      <c r="L1501" t="s">
        <v>131</v>
      </c>
      <c r="M1501" t="s">
        <v>1323</v>
      </c>
      <c r="N1501" t="s">
        <v>43</v>
      </c>
      <c r="O1501" t="s">
        <v>99</v>
      </c>
      <c r="P1501" t="s">
        <v>1324</v>
      </c>
      <c r="Q1501" s="2">
        <v>727.29600000000005</v>
      </c>
      <c r="R1501">
        <v>8</v>
      </c>
      <c r="S1501">
        <v>0</v>
      </c>
      <c r="T1501">
        <v>-172.7328</v>
      </c>
    </row>
    <row r="1502" spans="1:20" x14ac:dyDescent="0.3">
      <c r="A1502" t="s">
        <v>5505</v>
      </c>
      <c r="B1502" s="1">
        <v>42316</v>
      </c>
      <c r="C1502" s="1">
        <v>42322</v>
      </c>
      <c r="D1502" t="s">
        <v>47</v>
      </c>
      <c r="E1502" t="s">
        <v>1284</v>
      </c>
      <c r="F1502" t="s">
        <v>1285</v>
      </c>
      <c r="G1502" t="s">
        <v>24</v>
      </c>
      <c r="H1502" t="s">
        <v>25</v>
      </c>
      <c r="I1502" t="s">
        <v>66</v>
      </c>
      <c r="J1502" t="s">
        <v>39</v>
      </c>
      <c r="K1502" t="s">
        <v>1286</v>
      </c>
      <c r="L1502" t="s">
        <v>41</v>
      </c>
      <c r="M1502" t="s">
        <v>5506</v>
      </c>
      <c r="N1502" t="s">
        <v>43</v>
      </c>
      <c r="O1502" t="s">
        <v>235</v>
      </c>
      <c r="P1502" t="s">
        <v>5507</v>
      </c>
      <c r="Q1502" s="2">
        <v>5.04</v>
      </c>
      <c r="R1502">
        <v>3</v>
      </c>
      <c r="S1502">
        <v>0</v>
      </c>
      <c r="T1502">
        <v>0.2016</v>
      </c>
    </row>
    <row r="1503" spans="1:20" x14ac:dyDescent="0.3">
      <c r="A1503" t="s">
        <v>5508</v>
      </c>
      <c r="B1503" s="1">
        <v>43056</v>
      </c>
      <c r="C1503" s="1">
        <v>43062</v>
      </c>
      <c r="D1503" t="s">
        <v>47</v>
      </c>
      <c r="E1503" t="s">
        <v>5509</v>
      </c>
      <c r="F1503" t="s">
        <v>5510</v>
      </c>
      <c r="G1503" t="s">
        <v>24</v>
      </c>
      <c r="H1503" t="s">
        <v>25</v>
      </c>
      <c r="I1503" t="s">
        <v>2608</v>
      </c>
      <c r="J1503" t="s">
        <v>86</v>
      </c>
      <c r="K1503" t="s">
        <v>2609</v>
      </c>
      <c r="L1503" t="s">
        <v>88</v>
      </c>
      <c r="M1503" t="s">
        <v>4467</v>
      </c>
      <c r="N1503" t="s">
        <v>31</v>
      </c>
      <c r="O1503" t="s">
        <v>32</v>
      </c>
      <c r="P1503" t="s">
        <v>4468</v>
      </c>
      <c r="Q1503" s="2">
        <v>327.7328</v>
      </c>
      <c r="R1503">
        <v>2</v>
      </c>
      <c r="S1503">
        <v>0</v>
      </c>
      <c r="T1503">
        <v>-14.4588</v>
      </c>
    </row>
    <row r="1504" spans="1:20" x14ac:dyDescent="0.3">
      <c r="A1504" t="s">
        <v>5511</v>
      </c>
      <c r="B1504" s="1">
        <v>42316</v>
      </c>
      <c r="C1504" s="1">
        <v>42321</v>
      </c>
      <c r="D1504" t="s">
        <v>47</v>
      </c>
      <c r="E1504" t="s">
        <v>4013</v>
      </c>
      <c r="F1504" t="s">
        <v>4014</v>
      </c>
      <c r="G1504" t="s">
        <v>24</v>
      </c>
      <c r="H1504" t="s">
        <v>25</v>
      </c>
      <c r="I1504" t="s">
        <v>348</v>
      </c>
      <c r="J1504" t="s">
        <v>199</v>
      </c>
      <c r="K1504" t="s">
        <v>349</v>
      </c>
      <c r="L1504" t="s">
        <v>88</v>
      </c>
      <c r="M1504" t="s">
        <v>990</v>
      </c>
      <c r="N1504" t="s">
        <v>43</v>
      </c>
      <c r="O1504" t="s">
        <v>79</v>
      </c>
      <c r="P1504" t="s">
        <v>991</v>
      </c>
      <c r="Q1504" s="2">
        <v>52.271999999999998</v>
      </c>
      <c r="R1504">
        <v>11</v>
      </c>
      <c r="S1504">
        <v>0</v>
      </c>
      <c r="T1504">
        <v>17.6418</v>
      </c>
    </row>
    <row r="1505" spans="1:20" x14ac:dyDescent="0.3">
      <c r="A1505" t="s">
        <v>5512</v>
      </c>
      <c r="B1505" s="1">
        <v>42847</v>
      </c>
      <c r="C1505" s="1">
        <v>42851</v>
      </c>
      <c r="D1505" t="s">
        <v>47</v>
      </c>
      <c r="E1505" t="s">
        <v>1669</v>
      </c>
      <c r="F1505" t="s">
        <v>1670</v>
      </c>
      <c r="G1505" t="s">
        <v>84</v>
      </c>
      <c r="H1505" t="s">
        <v>25</v>
      </c>
      <c r="I1505" t="s">
        <v>231</v>
      </c>
      <c r="J1505" t="s">
        <v>232</v>
      </c>
      <c r="K1505" t="s">
        <v>276</v>
      </c>
      <c r="L1505" t="s">
        <v>131</v>
      </c>
      <c r="M1505" t="s">
        <v>3560</v>
      </c>
      <c r="N1505" t="s">
        <v>31</v>
      </c>
      <c r="O1505" t="s">
        <v>61</v>
      </c>
      <c r="P1505" t="s">
        <v>3561</v>
      </c>
      <c r="Q1505" s="2">
        <v>254.352</v>
      </c>
      <c r="R1505">
        <v>3</v>
      </c>
      <c r="S1505">
        <v>0</v>
      </c>
      <c r="T1505">
        <v>0</v>
      </c>
    </row>
    <row r="1506" spans="1:20" x14ac:dyDescent="0.3">
      <c r="A1506" t="s">
        <v>5513</v>
      </c>
      <c r="B1506" s="1">
        <v>41875</v>
      </c>
      <c r="C1506" s="1">
        <v>41875</v>
      </c>
      <c r="D1506" t="s">
        <v>1040</v>
      </c>
      <c r="E1506" t="s">
        <v>3660</v>
      </c>
      <c r="F1506" t="s">
        <v>3661</v>
      </c>
      <c r="G1506" t="s">
        <v>37</v>
      </c>
      <c r="H1506" t="s">
        <v>25</v>
      </c>
      <c r="I1506" t="s">
        <v>3662</v>
      </c>
      <c r="J1506" t="s">
        <v>1131</v>
      </c>
      <c r="K1506" t="s">
        <v>3663</v>
      </c>
      <c r="L1506" t="s">
        <v>41</v>
      </c>
      <c r="M1506" t="s">
        <v>5514</v>
      </c>
      <c r="N1506" t="s">
        <v>43</v>
      </c>
      <c r="O1506" t="s">
        <v>79</v>
      </c>
      <c r="P1506" t="s">
        <v>5515</v>
      </c>
      <c r="Q1506" s="2">
        <v>8.2880000000000003</v>
      </c>
      <c r="R1506">
        <v>2</v>
      </c>
      <c r="S1506">
        <v>0</v>
      </c>
      <c r="T1506">
        <v>2.6936</v>
      </c>
    </row>
    <row r="1507" spans="1:20" x14ac:dyDescent="0.3">
      <c r="A1507" t="s">
        <v>5516</v>
      </c>
      <c r="B1507" s="1">
        <v>43086</v>
      </c>
      <c r="C1507" s="1">
        <v>43090</v>
      </c>
      <c r="D1507" t="s">
        <v>47</v>
      </c>
      <c r="E1507" t="s">
        <v>3385</v>
      </c>
      <c r="F1507" t="s">
        <v>3386</v>
      </c>
      <c r="G1507" t="s">
        <v>24</v>
      </c>
      <c r="H1507" t="s">
        <v>25</v>
      </c>
      <c r="I1507" t="s">
        <v>128</v>
      </c>
      <c r="J1507" t="s">
        <v>129</v>
      </c>
      <c r="K1507" t="s">
        <v>673</v>
      </c>
      <c r="L1507" t="s">
        <v>131</v>
      </c>
      <c r="M1507" t="s">
        <v>5517</v>
      </c>
      <c r="N1507" t="s">
        <v>31</v>
      </c>
      <c r="O1507" t="s">
        <v>133</v>
      </c>
      <c r="P1507" t="s">
        <v>5518</v>
      </c>
      <c r="Q1507" s="2">
        <v>504.9</v>
      </c>
      <c r="R1507">
        <v>5</v>
      </c>
      <c r="S1507">
        <v>0</v>
      </c>
      <c r="T1507">
        <v>80.784000000000006</v>
      </c>
    </row>
    <row r="1508" spans="1:20" x14ac:dyDescent="0.3">
      <c r="A1508" t="s">
        <v>5519</v>
      </c>
      <c r="B1508" s="1">
        <v>42453</v>
      </c>
      <c r="C1508" s="1">
        <v>42457</v>
      </c>
      <c r="D1508" t="s">
        <v>47</v>
      </c>
      <c r="E1508" t="s">
        <v>796</v>
      </c>
      <c r="F1508" t="s">
        <v>797</v>
      </c>
      <c r="G1508" t="s">
        <v>37</v>
      </c>
      <c r="H1508" t="s">
        <v>25</v>
      </c>
      <c r="I1508" t="s">
        <v>253</v>
      </c>
      <c r="J1508" t="s">
        <v>179</v>
      </c>
      <c r="K1508" t="s">
        <v>322</v>
      </c>
      <c r="L1508" t="s">
        <v>88</v>
      </c>
      <c r="M1508" t="s">
        <v>5151</v>
      </c>
      <c r="N1508" t="s">
        <v>165</v>
      </c>
      <c r="O1508" t="s">
        <v>166</v>
      </c>
      <c r="P1508" t="s">
        <v>5152</v>
      </c>
      <c r="Q1508" s="2">
        <v>403.16800000000001</v>
      </c>
      <c r="R1508">
        <v>4</v>
      </c>
      <c r="S1508">
        <v>0</v>
      </c>
      <c r="T1508">
        <v>25.198</v>
      </c>
    </row>
    <row r="1509" spans="1:20" x14ac:dyDescent="0.3">
      <c r="A1509" t="s">
        <v>5520</v>
      </c>
      <c r="B1509" s="1">
        <v>42268</v>
      </c>
      <c r="C1509" s="1">
        <v>42274</v>
      </c>
      <c r="D1509" t="s">
        <v>47</v>
      </c>
      <c r="E1509" t="s">
        <v>5521</v>
      </c>
      <c r="F1509" t="s">
        <v>5522</v>
      </c>
      <c r="G1509" t="s">
        <v>37</v>
      </c>
      <c r="H1509" t="s">
        <v>25</v>
      </c>
      <c r="I1509" t="s">
        <v>5523</v>
      </c>
      <c r="J1509" t="s">
        <v>208</v>
      </c>
      <c r="K1509" t="s">
        <v>5524</v>
      </c>
      <c r="L1509" t="s">
        <v>88</v>
      </c>
      <c r="M1509" t="s">
        <v>4084</v>
      </c>
      <c r="N1509" t="s">
        <v>31</v>
      </c>
      <c r="O1509" t="s">
        <v>32</v>
      </c>
      <c r="P1509" t="s">
        <v>4085</v>
      </c>
      <c r="Q1509" s="2">
        <v>194.32</v>
      </c>
      <c r="R1509">
        <v>4</v>
      </c>
      <c r="S1509">
        <v>0</v>
      </c>
      <c r="T1509">
        <v>31.091200000000001</v>
      </c>
    </row>
    <row r="1510" spans="1:20" x14ac:dyDescent="0.3">
      <c r="A1510" t="s">
        <v>5525</v>
      </c>
      <c r="B1510" s="1">
        <v>42695</v>
      </c>
      <c r="C1510" s="1">
        <v>42700</v>
      </c>
      <c r="D1510" t="s">
        <v>47</v>
      </c>
      <c r="E1510" t="s">
        <v>2961</v>
      </c>
      <c r="F1510" t="s">
        <v>2962</v>
      </c>
      <c r="G1510" t="s">
        <v>24</v>
      </c>
      <c r="H1510" t="s">
        <v>25</v>
      </c>
      <c r="I1510" t="s">
        <v>2963</v>
      </c>
      <c r="J1510" t="s">
        <v>391</v>
      </c>
      <c r="K1510" t="s">
        <v>2964</v>
      </c>
      <c r="L1510" t="s">
        <v>41</v>
      </c>
      <c r="M1510" t="s">
        <v>4559</v>
      </c>
      <c r="N1510" t="s">
        <v>31</v>
      </c>
      <c r="O1510" t="s">
        <v>133</v>
      </c>
      <c r="P1510" t="s">
        <v>4560</v>
      </c>
      <c r="Q1510" s="2">
        <v>195.136</v>
      </c>
      <c r="R1510">
        <v>4</v>
      </c>
      <c r="S1510">
        <v>0</v>
      </c>
      <c r="T1510">
        <v>-12.196</v>
      </c>
    </row>
    <row r="1511" spans="1:20" x14ac:dyDescent="0.3">
      <c r="A1511" t="s">
        <v>5526</v>
      </c>
      <c r="B1511" s="1">
        <v>42994</v>
      </c>
      <c r="C1511" s="1">
        <v>42999</v>
      </c>
      <c r="D1511" t="s">
        <v>47</v>
      </c>
      <c r="E1511" t="s">
        <v>1016</v>
      </c>
      <c r="F1511" t="s">
        <v>1017</v>
      </c>
      <c r="G1511" t="s">
        <v>84</v>
      </c>
      <c r="H1511" t="s">
        <v>25</v>
      </c>
      <c r="I1511" t="s">
        <v>231</v>
      </c>
      <c r="J1511" t="s">
        <v>232</v>
      </c>
      <c r="K1511" t="s">
        <v>276</v>
      </c>
      <c r="L1511" t="s">
        <v>131</v>
      </c>
      <c r="M1511" t="s">
        <v>3769</v>
      </c>
      <c r="N1511" t="s">
        <v>43</v>
      </c>
      <c r="O1511" t="s">
        <v>70</v>
      </c>
      <c r="P1511" t="s">
        <v>3770</v>
      </c>
      <c r="Q1511" s="2">
        <v>20.736000000000001</v>
      </c>
      <c r="R1511">
        <v>4</v>
      </c>
      <c r="S1511">
        <v>0</v>
      </c>
      <c r="T1511">
        <v>7.2576000000000001</v>
      </c>
    </row>
    <row r="1512" spans="1:20" x14ac:dyDescent="0.3">
      <c r="A1512" t="s">
        <v>5527</v>
      </c>
      <c r="B1512" s="1">
        <v>42166</v>
      </c>
      <c r="C1512" s="1">
        <v>42171</v>
      </c>
      <c r="D1512" t="s">
        <v>47</v>
      </c>
      <c r="E1512" t="s">
        <v>1432</v>
      </c>
      <c r="F1512" t="s">
        <v>1433</v>
      </c>
      <c r="G1512" t="s">
        <v>24</v>
      </c>
      <c r="H1512" t="s">
        <v>25</v>
      </c>
      <c r="I1512" t="s">
        <v>1201</v>
      </c>
      <c r="J1512" t="s">
        <v>1011</v>
      </c>
      <c r="K1512" t="s">
        <v>1202</v>
      </c>
      <c r="L1512" t="s">
        <v>131</v>
      </c>
      <c r="M1512" t="s">
        <v>3499</v>
      </c>
      <c r="N1512" t="s">
        <v>165</v>
      </c>
      <c r="O1512" t="s">
        <v>202</v>
      </c>
      <c r="P1512" t="s">
        <v>3500</v>
      </c>
      <c r="Q1512" s="2">
        <v>53.7</v>
      </c>
      <c r="R1512">
        <v>6</v>
      </c>
      <c r="S1512">
        <v>0</v>
      </c>
      <c r="T1512">
        <v>10.202999999999999</v>
      </c>
    </row>
    <row r="1513" spans="1:20" x14ac:dyDescent="0.3">
      <c r="A1513" t="s">
        <v>5528</v>
      </c>
      <c r="B1513" s="1">
        <v>43011</v>
      </c>
      <c r="C1513" s="1">
        <v>43016</v>
      </c>
      <c r="D1513" t="s">
        <v>47</v>
      </c>
      <c r="E1513" t="s">
        <v>3077</v>
      </c>
      <c r="F1513" t="s">
        <v>3078</v>
      </c>
      <c r="G1513" t="s">
        <v>37</v>
      </c>
      <c r="H1513" t="s">
        <v>25</v>
      </c>
      <c r="I1513" t="s">
        <v>1241</v>
      </c>
      <c r="J1513" t="s">
        <v>67</v>
      </c>
      <c r="K1513" t="s">
        <v>3079</v>
      </c>
      <c r="L1513" t="s">
        <v>29</v>
      </c>
      <c r="M1513" t="s">
        <v>2323</v>
      </c>
      <c r="N1513" t="s">
        <v>31</v>
      </c>
      <c r="O1513" t="s">
        <v>54</v>
      </c>
      <c r="P1513" t="s">
        <v>2324</v>
      </c>
      <c r="Q1513" s="2">
        <v>171.28800000000001</v>
      </c>
      <c r="R1513">
        <v>3</v>
      </c>
      <c r="S1513">
        <v>0</v>
      </c>
      <c r="T1513">
        <v>-6.4233000000000002</v>
      </c>
    </row>
    <row r="1514" spans="1:20" x14ac:dyDescent="0.3">
      <c r="A1514" t="s">
        <v>5529</v>
      </c>
      <c r="B1514" s="1">
        <v>42495</v>
      </c>
      <c r="C1514" s="1">
        <v>42499</v>
      </c>
      <c r="D1514" t="s">
        <v>47</v>
      </c>
      <c r="E1514" t="s">
        <v>110</v>
      </c>
      <c r="F1514" t="s">
        <v>111</v>
      </c>
      <c r="G1514" t="s">
        <v>24</v>
      </c>
      <c r="H1514" t="s">
        <v>25</v>
      </c>
      <c r="I1514" t="s">
        <v>112</v>
      </c>
      <c r="J1514" t="s">
        <v>39</v>
      </c>
      <c r="K1514" t="s">
        <v>113</v>
      </c>
      <c r="L1514" t="s">
        <v>41</v>
      </c>
      <c r="M1514" t="s">
        <v>3296</v>
      </c>
      <c r="N1514" t="s">
        <v>31</v>
      </c>
      <c r="O1514" t="s">
        <v>61</v>
      </c>
      <c r="P1514" t="s">
        <v>3297</v>
      </c>
      <c r="Q1514" s="2">
        <v>16.72</v>
      </c>
      <c r="R1514">
        <v>5</v>
      </c>
      <c r="S1514">
        <v>0</v>
      </c>
      <c r="T1514">
        <v>3.3439999999999999</v>
      </c>
    </row>
    <row r="1515" spans="1:20" x14ac:dyDescent="0.3">
      <c r="A1515" t="s">
        <v>5530</v>
      </c>
      <c r="B1515" s="1">
        <v>42989</v>
      </c>
      <c r="C1515" s="1">
        <v>42990</v>
      </c>
      <c r="D1515" t="s">
        <v>1040</v>
      </c>
      <c r="E1515" t="s">
        <v>4370</v>
      </c>
      <c r="F1515" t="s">
        <v>4371</v>
      </c>
      <c r="G1515" t="s">
        <v>84</v>
      </c>
      <c r="H1515" t="s">
        <v>25</v>
      </c>
      <c r="I1515" t="s">
        <v>4372</v>
      </c>
      <c r="J1515" t="s">
        <v>39</v>
      </c>
      <c r="K1515" t="s">
        <v>4373</v>
      </c>
      <c r="L1515" t="s">
        <v>41</v>
      </c>
      <c r="M1515" t="s">
        <v>5531</v>
      </c>
      <c r="N1515" t="s">
        <v>43</v>
      </c>
      <c r="O1515" t="s">
        <v>70</v>
      </c>
      <c r="P1515" t="s">
        <v>5532</v>
      </c>
      <c r="Q1515" s="2">
        <v>12.96</v>
      </c>
      <c r="R1515">
        <v>2</v>
      </c>
      <c r="S1515">
        <v>0</v>
      </c>
      <c r="T1515">
        <v>6.2207999999999997</v>
      </c>
    </row>
    <row r="1516" spans="1:20" x14ac:dyDescent="0.3">
      <c r="A1516" t="s">
        <v>5533</v>
      </c>
      <c r="B1516" s="1">
        <v>42124</v>
      </c>
      <c r="C1516" s="1">
        <v>42126</v>
      </c>
      <c r="D1516" t="s">
        <v>21</v>
      </c>
      <c r="E1516" t="s">
        <v>3969</v>
      </c>
      <c r="F1516" t="s">
        <v>3970</v>
      </c>
      <c r="G1516" t="s">
        <v>24</v>
      </c>
      <c r="H1516" t="s">
        <v>25</v>
      </c>
      <c r="I1516" t="s">
        <v>3971</v>
      </c>
      <c r="J1516" t="s">
        <v>76</v>
      </c>
      <c r="K1516" t="s">
        <v>3972</v>
      </c>
      <c r="L1516" t="s">
        <v>41</v>
      </c>
      <c r="M1516" t="s">
        <v>2041</v>
      </c>
      <c r="N1516" t="s">
        <v>165</v>
      </c>
      <c r="O1516" t="s">
        <v>166</v>
      </c>
      <c r="P1516" t="s">
        <v>2042</v>
      </c>
      <c r="Q1516" s="2">
        <v>1022.97</v>
      </c>
      <c r="R1516">
        <v>5</v>
      </c>
      <c r="S1516">
        <v>0</v>
      </c>
      <c r="T1516">
        <v>-255.74250000000001</v>
      </c>
    </row>
    <row r="1517" spans="1:20" x14ac:dyDescent="0.3">
      <c r="A1517" t="s">
        <v>5534</v>
      </c>
      <c r="B1517" s="1">
        <v>43045</v>
      </c>
      <c r="C1517" s="1">
        <v>43049</v>
      </c>
      <c r="D1517" t="s">
        <v>21</v>
      </c>
      <c r="E1517" t="s">
        <v>1727</v>
      </c>
      <c r="F1517" t="s">
        <v>1728</v>
      </c>
      <c r="G1517" t="s">
        <v>84</v>
      </c>
      <c r="H1517" t="s">
        <v>25</v>
      </c>
      <c r="I1517" t="s">
        <v>426</v>
      </c>
      <c r="J1517" t="s">
        <v>224</v>
      </c>
      <c r="K1517" t="s">
        <v>1265</v>
      </c>
      <c r="L1517" t="s">
        <v>88</v>
      </c>
      <c r="M1517" t="s">
        <v>5535</v>
      </c>
      <c r="N1517" t="s">
        <v>43</v>
      </c>
      <c r="O1517" t="s">
        <v>115</v>
      </c>
      <c r="P1517" t="s">
        <v>5536</v>
      </c>
      <c r="Q1517" s="2">
        <v>13.9</v>
      </c>
      <c r="R1517">
        <v>5</v>
      </c>
      <c r="S1517">
        <v>0</v>
      </c>
      <c r="T1517">
        <v>3.6139999999999999</v>
      </c>
    </row>
    <row r="1518" spans="1:20" x14ac:dyDescent="0.3">
      <c r="A1518" t="s">
        <v>5537</v>
      </c>
      <c r="B1518" s="1">
        <v>41912</v>
      </c>
      <c r="C1518" s="1">
        <v>41916</v>
      </c>
      <c r="D1518" t="s">
        <v>47</v>
      </c>
      <c r="E1518" t="s">
        <v>988</v>
      </c>
      <c r="F1518" t="s">
        <v>989</v>
      </c>
      <c r="G1518" t="s">
        <v>24</v>
      </c>
      <c r="H1518" t="s">
        <v>25</v>
      </c>
      <c r="I1518" t="s">
        <v>38</v>
      </c>
      <c r="J1518" t="s">
        <v>39</v>
      </c>
      <c r="K1518" t="s">
        <v>556</v>
      </c>
      <c r="L1518" t="s">
        <v>41</v>
      </c>
      <c r="M1518" t="s">
        <v>5437</v>
      </c>
      <c r="N1518" t="s">
        <v>43</v>
      </c>
      <c r="O1518" t="s">
        <v>79</v>
      </c>
      <c r="P1518" t="s">
        <v>5438</v>
      </c>
      <c r="Q1518" s="2">
        <v>43.176000000000002</v>
      </c>
      <c r="R1518">
        <v>7</v>
      </c>
      <c r="S1518">
        <v>0</v>
      </c>
      <c r="T1518">
        <v>13.4925</v>
      </c>
    </row>
    <row r="1519" spans="1:20" x14ac:dyDescent="0.3">
      <c r="A1519" t="s">
        <v>5538</v>
      </c>
      <c r="B1519" s="1">
        <v>42827</v>
      </c>
      <c r="C1519" s="1">
        <v>42829</v>
      </c>
      <c r="D1519" t="s">
        <v>159</v>
      </c>
      <c r="E1519" t="s">
        <v>5539</v>
      </c>
      <c r="F1519" t="s">
        <v>5540</v>
      </c>
      <c r="G1519" t="s">
        <v>84</v>
      </c>
      <c r="H1519" t="s">
        <v>25</v>
      </c>
      <c r="I1519" t="s">
        <v>426</v>
      </c>
      <c r="J1519" t="s">
        <v>1027</v>
      </c>
      <c r="K1519" t="s">
        <v>1028</v>
      </c>
      <c r="L1519" t="s">
        <v>29</v>
      </c>
      <c r="M1519" t="s">
        <v>460</v>
      </c>
      <c r="N1519" t="s">
        <v>31</v>
      </c>
      <c r="O1519" t="s">
        <v>54</v>
      </c>
      <c r="P1519" t="s">
        <v>461</v>
      </c>
      <c r="Q1519" s="2">
        <v>411.8</v>
      </c>
      <c r="R1519">
        <v>2</v>
      </c>
      <c r="S1519">
        <v>0</v>
      </c>
      <c r="T1519">
        <v>70.006</v>
      </c>
    </row>
    <row r="1520" spans="1:20" x14ac:dyDescent="0.3">
      <c r="A1520" t="s">
        <v>5541</v>
      </c>
      <c r="B1520" s="1">
        <v>43014</v>
      </c>
      <c r="C1520" s="1">
        <v>43019</v>
      </c>
      <c r="D1520" t="s">
        <v>47</v>
      </c>
      <c r="E1520" t="s">
        <v>885</v>
      </c>
      <c r="F1520" t="s">
        <v>886</v>
      </c>
      <c r="G1520" t="s">
        <v>84</v>
      </c>
      <c r="H1520" t="s">
        <v>25</v>
      </c>
      <c r="I1520" t="s">
        <v>426</v>
      </c>
      <c r="J1520" t="s">
        <v>427</v>
      </c>
      <c r="K1520" t="s">
        <v>428</v>
      </c>
      <c r="L1520" t="s">
        <v>131</v>
      </c>
      <c r="M1520" t="s">
        <v>5542</v>
      </c>
      <c r="N1520" t="s">
        <v>31</v>
      </c>
      <c r="O1520" t="s">
        <v>61</v>
      </c>
      <c r="P1520" t="s">
        <v>5543</v>
      </c>
      <c r="Q1520" s="2">
        <v>41.96</v>
      </c>
      <c r="R1520">
        <v>2</v>
      </c>
      <c r="S1520">
        <v>0</v>
      </c>
      <c r="T1520">
        <v>2.9371999999999998</v>
      </c>
    </row>
    <row r="1521" spans="1:20" x14ac:dyDescent="0.3">
      <c r="A1521" t="s">
        <v>5544</v>
      </c>
      <c r="B1521" s="1">
        <v>42469</v>
      </c>
      <c r="C1521" s="1">
        <v>42474</v>
      </c>
      <c r="D1521" t="s">
        <v>21</v>
      </c>
      <c r="E1521" t="s">
        <v>5545</v>
      </c>
      <c r="F1521" t="s">
        <v>5546</v>
      </c>
      <c r="G1521" t="s">
        <v>84</v>
      </c>
      <c r="H1521" t="s">
        <v>25</v>
      </c>
      <c r="I1521" t="s">
        <v>742</v>
      </c>
      <c r="J1521" t="s">
        <v>208</v>
      </c>
      <c r="K1521" t="s">
        <v>743</v>
      </c>
      <c r="L1521" t="s">
        <v>88</v>
      </c>
      <c r="M1521" t="s">
        <v>5547</v>
      </c>
      <c r="N1521" t="s">
        <v>165</v>
      </c>
      <c r="O1521" t="s">
        <v>166</v>
      </c>
      <c r="P1521" t="s">
        <v>5548</v>
      </c>
      <c r="Q1521" s="2">
        <v>517.9</v>
      </c>
      <c r="R1521">
        <v>2</v>
      </c>
      <c r="S1521">
        <v>0</v>
      </c>
      <c r="T1521">
        <v>134.654</v>
      </c>
    </row>
    <row r="1522" spans="1:20" x14ac:dyDescent="0.3">
      <c r="A1522" t="s">
        <v>5549</v>
      </c>
      <c r="B1522" s="1">
        <v>42244</v>
      </c>
      <c r="C1522" s="1">
        <v>42248</v>
      </c>
      <c r="D1522" t="s">
        <v>47</v>
      </c>
      <c r="E1522" t="s">
        <v>3337</v>
      </c>
      <c r="F1522" t="s">
        <v>3338</v>
      </c>
      <c r="G1522" t="s">
        <v>37</v>
      </c>
      <c r="H1522" t="s">
        <v>25</v>
      </c>
      <c r="I1522" t="s">
        <v>231</v>
      </c>
      <c r="J1522" t="s">
        <v>232</v>
      </c>
      <c r="K1522" t="s">
        <v>412</v>
      </c>
      <c r="L1522" t="s">
        <v>131</v>
      </c>
      <c r="M1522" t="s">
        <v>2843</v>
      </c>
      <c r="N1522" t="s">
        <v>165</v>
      </c>
      <c r="O1522" t="s">
        <v>1419</v>
      </c>
      <c r="P1522" t="s">
        <v>2844</v>
      </c>
      <c r="Q1522" s="2">
        <v>2799.96</v>
      </c>
      <c r="R1522">
        <v>5</v>
      </c>
      <c r="S1522">
        <v>0</v>
      </c>
      <c r="T1522">
        <v>874.98749999999995</v>
      </c>
    </row>
    <row r="1523" spans="1:20" x14ac:dyDescent="0.3">
      <c r="A1523" t="s">
        <v>5550</v>
      </c>
      <c r="B1523" s="1">
        <v>43027</v>
      </c>
      <c r="C1523" s="1">
        <v>43032</v>
      </c>
      <c r="D1523" t="s">
        <v>21</v>
      </c>
      <c r="E1523" t="s">
        <v>3629</v>
      </c>
      <c r="F1523" t="s">
        <v>3630</v>
      </c>
      <c r="G1523" t="s">
        <v>37</v>
      </c>
      <c r="H1523" t="s">
        <v>25</v>
      </c>
      <c r="I1523" t="s">
        <v>112</v>
      </c>
      <c r="J1523" t="s">
        <v>39</v>
      </c>
      <c r="K1523" t="s">
        <v>849</v>
      </c>
      <c r="L1523" t="s">
        <v>41</v>
      </c>
      <c r="M1523" t="s">
        <v>5551</v>
      </c>
      <c r="N1523" t="s">
        <v>43</v>
      </c>
      <c r="O1523" t="s">
        <v>173</v>
      </c>
      <c r="P1523" t="s">
        <v>5552</v>
      </c>
      <c r="Q1523" s="2">
        <v>8.9600000000000009</v>
      </c>
      <c r="R1523">
        <v>2</v>
      </c>
      <c r="S1523">
        <v>0</v>
      </c>
      <c r="T1523">
        <v>4.3007999999999997</v>
      </c>
    </row>
    <row r="1524" spans="1:20" x14ac:dyDescent="0.3">
      <c r="A1524" t="s">
        <v>5553</v>
      </c>
      <c r="B1524" s="1">
        <v>42681</v>
      </c>
      <c r="C1524" s="1">
        <v>42686</v>
      </c>
      <c r="D1524" t="s">
        <v>47</v>
      </c>
      <c r="E1524" t="s">
        <v>5302</v>
      </c>
      <c r="F1524" t="s">
        <v>5303</v>
      </c>
      <c r="G1524" t="s">
        <v>37</v>
      </c>
      <c r="H1524" t="s">
        <v>25</v>
      </c>
      <c r="I1524" t="s">
        <v>2703</v>
      </c>
      <c r="J1524" t="s">
        <v>1027</v>
      </c>
      <c r="K1524" t="s">
        <v>2704</v>
      </c>
      <c r="L1524" t="s">
        <v>29</v>
      </c>
      <c r="M1524" t="s">
        <v>4214</v>
      </c>
      <c r="N1524" t="s">
        <v>165</v>
      </c>
      <c r="O1524" t="s">
        <v>202</v>
      </c>
      <c r="P1524" t="s">
        <v>4215</v>
      </c>
      <c r="Q1524" s="2">
        <v>119.976</v>
      </c>
      <c r="R1524">
        <v>3</v>
      </c>
      <c r="S1524">
        <v>0</v>
      </c>
      <c r="T1524">
        <v>22.4955</v>
      </c>
    </row>
    <row r="1525" spans="1:20" x14ac:dyDescent="0.3">
      <c r="A1525" t="s">
        <v>5554</v>
      </c>
      <c r="B1525" s="1">
        <v>42797</v>
      </c>
      <c r="C1525" s="1">
        <v>42801</v>
      </c>
      <c r="D1525" t="s">
        <v>47</v>
      </c>
      <c r="E1525" t="s">
        <v>5555</v>
      </c>
      <c r="F1525" t="s">
        <v>5556</v>
      </c>
      <c r="G1525" t="s">
        <v>24</v>
      </c>
      <c r="H1525" t="s">
        <v>25</v>
      </c>
      <c r="I1525" t="s">
        <v>693</v>
      </c>
      <c r="J1525" t="s">
        <v>86</v>
      </c>
      <c r="K1525" t="s">
        <v>1767</v>
      </c>
      <c r="L1525" t="s">
        <v>88</v>
      </c>
      <c r="M1525" t="s">
        <v>5557</v>
      </c>
      <c r="N1525" t="s">
        <v>43</v>
      </c>
      <c r="O1525" t="s">
        <v>70</v>
      </c>
      <c r="P1525" t="s">
        <v>5558</v>
      </c>
      <c r="Q1525" s="2">
        <v>26.88</v>
      </c>
      <c r="R1525">
        <v>8</v>
      </c>
      <c r="S1525">
        <v>0</v>
      </c>
      <c r="T1525">
        <v>9.7439999999999998</v>
      </c>
    </row>
    <row r="1526" spans="1:20" x14ac:dyDescent="0.3">
      <c r="A1526" t="s">
        <v>5559</v>
      </c>
      <c r="B1526" s="1">
        <v>42335</v>
      </c>
      <c r="C1526" s="1">
        <v>42337</v>
      </c>
      <c r="D1526" t="s">
        <v>159</v>
      </c>
      <c r="E1526" t="s">
        <v>1705</v>
      </c>
      <c r="F1526" t="s">
        <v>1706</v>
      </c>
      <c r="G1526" t="s">
        <v>37</v>
      </c>
      <c r="H1526" t="s">
        <v>25</v>
      </c>
      <c r="I1526" t="s">
        <v>348</v>
      </c>
      <c r="J1526" t="s">
        <v>199</v>
      </c>
      <c r="K1526" t="s">
        <v>349</v>
      </c>
      <c r="L1526" t="s">
        <v>88</v>
      </c>
      <c r="M1526" t="s">
        <v>5560</v>
      </c>
      <c r="N1526" t="s">
        <v>165</v>
      </c>
      <c r="O1526" t="s">
        <v>166</v>
      </c>
      <c r="P1526" t="s">
        <v>5561</v>
      </c>
      <c r="Q1526" s="2">
        <v>83.97</v>
      </c>
      <c r="R1526">
        <v>3</v>
      </c>
      <c r="S1526">
        <v>0</v>
      </c>
      <c r="T1526">
        <v>23.511600000000001</v>
      </c>
    </row>
    <row r="1527" spans="1:20" x14ac:dyDescent="0.3">
      <c r="A1527" t="s">
        <v>5562</v>
      </c>
      <c r="B1527" s="1">
        <v>42807</v>
      </c>
      <c r="C1527" s="1">
        <v>42812</v>
      </c>
      <c r="D1527" t="s">
        <v>21</v>
      </c>
      <c r="E1527" t="s">
        <v>5563</v>
      </c>
      <c r="F1527" t="s">
        <v>5564</v>
      </c>
      <c r="G1527" t="s">
        <v>84</v>
      </c>
      <c r="H1527" t="s">
        <v>25</v>
      </c>
      <c r="I1527" t="s">
        <v>4738</v>
      </c>
      <c r="J1527" t="s">
        <v>569</v>
      </c>
      <c r="K1527" t="s">
        <v>4739</v>
      </c>
      <c r="L1527" t="s">
        <v>41</v>
      </c>
      <c r="M1527" t="s">
        <v>5565</v>
      </c>
      <c r="N1527" t="s">
        <v>43</v>
      </c>
      <c r="O1527" t="s">
        <v>99</v>
      </c>
      <c r="P1527" t="s">
        <v>5566</v>
      </c>
      <c r="Q1527" s="2">
        <v>90.8</v>
      </c>
      <c r="R1527">
        <v>8</v>
      </c>
      <c r="S1527">
        <v>0</v>
      </c>
      <c r="T1527">
        <v>25.423999999999999</v>
      </c>
    </row>
    <row r="1528" spans="1:20" x14ac:dyDescent="0.3">
      <c r="A1528" t="s">
        <v>5567</v>
      </c>
      <c r="B1528" s="1">
        <v>43069</v>
      </c>
      <c r="C1528" s="1">
        <v>43069</v>
      </c>
      <c r="D1528" t="s">
        <v>1040</v>
      </c>
      <c r="E1528" t="s">
        <v>3799</v>
      </c>
      <c r="F1528" t="s">
        <v>3800</v>
      </c>
      <c r="G1528" t="s">
        <v>84</v>
      </c>
      <c r="H1528" t="s">
        <v>25</v>
      </c>
      <c r="I1528" t="s">
        <v>3672</v>
      </c>
      <c r="J1528" t="s">
        <v>269</v>
      </c>
      <c r="K1528" t="s">
        <v>3673</v>
      </c>
      <c r="L1528" t="s">
        <v>29</v>
      </c>
      <c r="M1528" t="s">
        <v>5485</v>
      </c>
      <c r="N1528" t="s">
        <v>43</v>
      </c>
      <c r="O1528" t="s">
        <v>90</v>
      </c>
      <c r="P1528" t="s">
        <v>5486</v>
      </c>
      <c r="Q1528" s="2">
        <v>663.93600000000004</v>
      </c>
      <c r="R1528">
        <v>4</v>
      </c>
      <c r="S1528">
        <v>0</v>
      </c>
      <c r="T1528">
        <v>82.992000000000004</v>
      </c>
    </row>
    <row r="1529" spans="1:20" x14ac:dyDescent="0.3">
      <c r="A1529" t="s">
        <v>5568</v>
      </c>
      <c r="B1529" s="1">
        <v>41960</v>
      </c>
      <c r="C1529" s="1">
        <v>41965</v>
      </c>
      <c r="D1529" t="s">
        <v>47</v>
      </c>
      <c r="E1529" t="s">
        <v>1954</v>
      </c>
      <c r="F1529" t="s">
        <v>1955</v>
      </c>
      <c r="G1529" t="s">
        <v>37</v>
      </c>
      <c r="H1529" t="s">
        <v>25</v>
      </c>
      <c r="I1529" t="s">
        <v>112</v>
      </c>
      <c r="J1529" t="s">
        <v>39</v>
      </c>
      <c r="K1529" t="s">
        <v>849</v>
      </c>
      <c r="L1529" t="s">
        <v>41</v>
      </c>
      <c r="M1529" t="s">
        <v>3602</v>
      </c>
      <c r="N1529" t="s">
        <v>43</v>
      </c>
      <c r="O1529" t="s">
        <v>99</v>
      </c>
      <c r="P1529" t="s">
        <v>3603</v>
      </c>
      <c r="Q1529" s="2">
        <v>2934.33</v>
      </c>
      <c r="R1529">
        <v>7</v>
      </c>
      <c r="S1529">
        <v>0</v>
      </c>
      <c r="T1529">
        <v>792.26909999999998</v>
      </c>
    </row>
    <row r="1530" spans="1:20" x14ac:dyDescent="0.3">
      <c r="A1530" t="s">
        <v>5569</v>
      </c>
      <c r="B1530" s="1">
        <v>42372</v>
      </c>
      <c r="C1530" s="1">
        <v>42374</v>
      </c>
      <c r="D1530" t="s">
        <v>159</v>
      </c>
      <c r="E1530" t="s">
        <v>1610</v>
      </c>
      <c r="F1530" t="s">
        <v>1611</v>
      </c>
      <c r="G1530" t="s">
        <v>24</v>
      </c>
      <c r="H1530" t="s">
        <v>25</v>
      </c>
      <c r="I1530" t="s">
        <v>786</v>
      </c>
      <c r="J1530" t="s">
        <v>39</v>
      </c>
      <c r="K1530" t="s">
        <v>1339</v>
      </c>
      <c r="L1530" t="s">
        <v>41</v>
      </c>
      <c r="M1530" t="s">
        <v>4482</v>
      </c>
      <c r="N1530" t="s">
        <v>43</v>
      </c>
      <c r="O1530" t="s">
        <v>99</v>
      </c>
      <c r="P1530" t="s">
        <v>4483</v>
      </c>
      <c r="Q1530" s="2">
        <v>114.46</v>
      </c>
      <c r="R1530">
        <v>2</v>
      </c>
      <c r="S1530">
        <v>0</v>
      </c>
      <c r="T1530">
        <v>28.614999999999998</v>
      </c>
    </row>
    <row r="1531" spans="1:20" x14ac:dyDescent="0.3">
      <c r="A1531" t="s">
        <v>5570</v>
      </c>
      <c r="B1531" s="1">
        <v>42280</v>
      </c>
      <c r="C1531" s="1">
        <v>42285</v>
      </c>
      <c r="D1531" t="s">
        <v>47</v>
      </c>
      <c r="E1531" t="s">
        <v>684</v>
      </c>
      <c r="F1531" t="s">
        <v>685</v>
      </c>
      <c r="G1531" t="s">
        <v>24</v>
      </c>
      <c r="H1531" t="s">
        <v>25</v>
      </c>
      <c r="I1531" t="s">
        <v>686</v>
      </c>
      <c r="J1531" t="s">
        <v>391</v>
      </c>
      <c r="K1531" t="s">
        <v>687</v>
      </c>
      <c r="L1531" t="s">
        <v>41</v>
      </c>
      <c r="M1531" t="s">
        <v>4178</v>
      </c>
      <c r="N1531" t="s">
        <v>31</v>
      </c>
      <c r="O1531" t="s">
        <v>32</v>
      </c>
      <c r="P1531" t="s">
        <v>4179</v>
      </c>
      <c r="Q1531" s="2">
        <v>120.666</v>
      </c>
      <c r="R1531">
        <v>2</v>
      </c>
      <c r="S1531">
        <v>0</v>
      </c>
      <c r="T1531">
        <v>18.454799999999999</v>
      </c>
    </row>
    <row r="1532" spans="1:20" x14ac:dyDescent="0.3">
      <c r="A1532" t="s">
        <v>5571</v>
      </c>
      <c r="B1532" s="1">
        <v>41840</v>
      </c>
      <c r="C1532" s="1">
        <v>41844</v>
      </c>
      <c r="D1532" t="s">
        <v>47</v>
      </c>
      <c r="E1532" t="s">
        <v>3159</v>
      </c>
      <c r="F1532" t="s">
        <v>3160</v>
      </c>
      <c r="G1532" t="s">
        <v>84</v>
      </c>
      <c r="H1532" t="s">
        <v>25</v>
      </c>
      <c r="I1532" t="s">
        <v>1598</v>
      </c>
      <c r="J1532" t="s">
        <v>269</v>
      </c>
      <c r="K1532" t="s">
        <v>3161</v>
      </c>
      <c r="L1532" t="s">
        <v>29</v>
      </c>
      <c r="M1532" t="s">
        <v>1236</v>
      </c>
      <c r="N1532" t="s">
        <v>43</v>
      </c>
      <c r="O1532" t="s">
        <v>99</v>
      </c>
      <c r="P1532" t="s">
        <v>1237</v>
      </c>
      <c r="Q1532" s="2">
        <v>342.86399999999998</v>
      </c>
      <c r="R1532">
        <v>3</v>
      </c>
      <c r="S1532">
        <v>0</v>
      </c>
      <c r="T1532">
        <v>38.572200000000002</v>
      </c>
    </row>
    <row r="1533" spans="1:20" x14ac:dyDescent="0.3">
      <c r="A1533" t="s">
        <v>5572</v>
      </c>
      <c r="B1533" s="1">
        <v>41780</v>
      </c>
      <c r="C1533" s="1">
        <v>41784</v>
      </c>
      <c r="D1533" t="s">
        <v>47</v>
      </c>
      <c r="E1533" t="s">
        <v>2808</v>
      </c>
      <c r="F1533" t="s">
        <v>2809</v>
      </c>
      <c r="G1533" t="s">
        <v>84</v>
      </c>
      <c r="H1533" t="s">
        <v>25</v>
      </c>
      <c r="I1533" t="s">
        <v>38</v>
      </c>
      <c r="J1533" t="s">
        <v>39</v>
      </c>
      <c r="K1533" t="s">
        <v>40</v>
      </c>
      <c r="L1533" t="s">
        <v>41</v>
      </c>
      <c r="M1533" t="s">
        <v>3150</v>
      </c>
      <c r="N1533" t="s">
        <v>43</v>
      </c>
      <c r="O1533" t="s">
        <v>115</v>
      </c>
      <c r="P1533" t="s">
        <v>3151</v>
      </c>
      <c r="Q1533" s="2">
        <v>31.84</v>
      </c>
      <c r="R1533">
        <v>8</v>
      </c>
      <c r="S1533">
        <v>0</v>
      </c>
      <c r="T1533">
        <v>10.507199999999999</v>
      </c>
    </row>
    <row r="1534" spans="1:20" x14ac:dyDescent="0.3">
      <c r="A1534" t="s">
        <v>5573</v>
      </c>
      <c r="B1534" s="1">
        <v>42982</v>
      </c>
      <c r="C1534" s="1">
        <v>42983</v>
      </c>
      <c r="D1534" t="s">
        <v>159</v>
      </c>
      <c r="E1534" t="s">
        <v>5574</v>
      </c>
      <c r="F1534" t="s">
        <v>5575</v>
      </c>
      <c r="G1534" t="s">
        <v>84</v>
      </c>
      <c r="H1534" t="s">
        <v>25</v>
      </c>
      <c r="I1534" t="s">
        <v>5576</v>
      </c>
      <c r="J1534" t="s">
        <v>39</v>
      </c>
      <c r="K1534" t="s">
        <v>5577</v>
      </c>
      <c r="L1534" t="s">
        <v>41</v>
      </c>
      <c r="M1534" t="s">
        <v>1848</v>
      </c>
      <c r="N1534" t="s">
        <v>43</v>
      </c>
      <c r="O1534" t="s">
        <v>70</v>
      </c>
      <c r="P1534" t="s">
        <v>1849</v>
      </c>
      <c r="Q1534" s="2">
        <v>12.96</v>
      </c>
      <c r="R1534">
        <v>2</v>
      </c>
      <c r="S1534">
        <v>0</v>
      </c>
      <c r="T1534">
        <v>6.2207999999999997</v>
      </c>
    </row>
    <row r="1535" spans="1:20" x14ac:dyDescent="0.3">
      <c r="A1535" t="s">
        <v>5578</v>
      </c>
      <c r="B1535" s="1">
        <v>42882</v>
      </c>
      <c r="C1535" s="1">
        <v>42888</v>
      </c>
      <c r="D1535" t="s">
        <v>47</v>
      </c>
      <c r="E1535" t="s">
        <v>774</v>
      </c>
      <c r="F1535" t="s">
        <v>775</v>
      </c>
      <c r="G1535" t="s">
        <v>84</v>
      </c>
      <c r="H1535" t="s">
        <v>25</v>
      </c>
      <c r="I1535" t="s">
        <v>776</v>
      </c>
      <c r="J1535" t="s">
        <v>199</v>
      </c>
      <c r="K1535" t="s">
        <v>777</v>
      </c>
      <c r="L1535" t="s">
        <v>88</v>
      </c>
      <c r="M1535" t="s">
        <v>2693</v>
      </c>
      <c r="N1535" t="s">
        <v>43</v>
      </c>
      <c r="O1535" t="s">
        <v>79</v>
      </c>
      <c r="P1535" t="s">
        <v>2694</v>
      </c>
      <c r="Q1535" s="2">
        <v>58.34</v>
      </c>
      <c r="R1535">
        <v>2</v>
      </c>
      <c r="S1535">
        <v>0</v>
      </c>
      <c r="T1535">
        <v>28.0032</v>
      </c>
    </row>
    <row r="1536" spans="1:20" x14ac:dyDescent="0.3">
      <c r="A1536" t="s">
        <v>5579</v>
      </c>
      <c r="B1536" s="1">
        <v>41667</v>
      </c>
      <c r="C1536" s="1">
        <v>41673</v>
      </c>
      <c r="D1536" t="s">
        <v>47</v>
      </c>
      <c r="E1536" t="s">
        <v>1454</v>
      </c>
      <c r="F1536" t="s">
        <v>1455</v>
      </c>
      <c r="G1536" t="s">
        <v>24</v>
      </c>
      <c r="H1536" t="s">
        <v>25</v>
      </c>
      <c r="I1536" t="s">
        <v>38</v>
      </c>
      <c r="J1536" t="s">
        <v>39</v>
      </c>
      <c r="K1536" t="s">
        <v>59</v>
      </c>
      <c r="L1536" t="s">
        <v>41</v>
      </c>
      <c r="M1536" t="s">
        <v>674</v>
      </c>
      <c r="N1536" t="s">
        <v>43</v>
      </c>
      <c r="O1536" t="s">
        <v>79</v>
      </c>
      <c r="P1536" t="s">
        <v>675</v>
      </c>
      <c r="Q1536" s="2">
        <v>3.9279999999999999</v>
      </c>
      <c r="R1536">
        <v>1</v>
      </c>
      <c r="S1536">
        <v>0</v>
      </c>
      <c r="T1536">
        <v>1.3257000000000001</v>
      </c>
    </row>
    <row r="1537" spans="1:20" x14ac:dyDescent="0.3">
      <c r="A1537" t="s">
        <v>5580</v>
      </c>
      <c r="B1537" s="1">
        <v>42775</v>
      </c>
      <c r="C1537" s="1">
        <v>42780</v>
      </c>
      <c r="D1537" t="s">
        <v>47</v>
      </c>
      <c r="E1537" t="s">
        <v>4538</v>
      </c>
      <c r="F1537" t="s">
        <v>4539</v>
      </c>
      <c r="G1537" t="s">
        <v>24</v>
      </c>
      <c r="H1537" t="s">
        <v>25</v>
      </c>
      <c r="I1537" t="s">
        <v>75</v>
      </c>
      <c r="J1537" t="s">
        <v>76</v>
      </c>
      <c r="K1537" t="s">
        <v>544</v>
      </c>
      <c r="L1537" t="s">
        <v>41</v>
      </c>
      <c r="M1537" t="s">
        <v>1233</v>
      </c>
      <c r="N1537" t="s">
        <v>43</v>
      </c>
      <c r="O1537" t="s">
        <v>79</v>
      </c>
      <c r="P1537" t="s">
        <v>1234</v>
      </c>
      <c r="Q1537" s="2">
        <v>252.78399999999999</v>
      </c>
      <c r="R1537">
        <v>4</v>
      </c>
      <c r="S1537">
        <v>0</v>
      </c>
      <c r="T1537">
        <v>-417.09359999999998</v>
      </c>
    </row>
    <row r="1538" spans="1:20" x14ac:dyDescent="0.3">
      <c r="A1538" t="s">
        <v>5581</v>
      </c>
      <c r="B1538" s="1">
        <v>42825</v>
      </c>
      <c r="C1538" s="1">
        <v>42827</v>
      </c>
      <c r="D1538" t="s">
        <v>21</v>
      </c>
      <c r="E1538" t="s">
        <v>4868</v>
      </c>
      <c r="F1538" t="s">
        <v>4869</v>
      </c>
      <c r="G1538" t="s">
        <v>84</v>
      </c>
      <c r="H1538" t="s">
        <v>25</v>
      </c>
      <c r="I1538" t="s">
        <v>1542</v>
      </c>
      <c r="J1538" t="s">
        <v>51</v>
      </c>
      <c r="K1538" t="s">
        <v>1543</v>
      </c>
      <c r="L1538" t="s">
        <v>29</v>
      </c>
      <c r="M1538" t="s">
        <v>5582</v>
      </c>
      <c r="N1538" t="s">
        <v>31</v>
      </c>
      <c r="O1538" t="s">
        <v>61</v>
      </c>
      <c r="P1538" t="s">
        <v>5583</v>
      </c>
      <c r="Q1538" s="2">
        <v>61</v>
      </c>
      <c r="R1538">
        <v>5</v>
      </c>
      <c r="S1538">
        <v>0</v>
      </c>
      <c r="T1538">
        <v>25.62</v>
      </c>
    </row>
    <row r="1539" spans="1:20" x14ac:dyDescent="0.3">
      <c r="A1539" t="s">
        <v>5584</v>
      </c>
      <c r="B1539" s="1">
        <v>42432</v>
      </c>
      <c r="C1539" s="1">
        <v>42437</v>
      </c>
      <c r="D1539" t="s">
        <v>47</v>
      </c>
      <c r="E1539" t="s">
        <v>57</v>
      </c>
      <c r="F1539" t="s">
        <v>58</v>
      </c>
      <c r="G1539" t="s">
        <v>24</v>
      </c>
      <c r="H1539" t="s">
        <v>25</v>
      </c>
      <c r="I1539" t="s">
        <v>38</v>
      </c>
      <c r="J1539" t="s">
        <v>39</v>
      </c>
      <c r="K1539" t="s">
        <v>59</v>
      </c>
      <c r="L1539" t="s">
        <v>41</v>
      </c>
      <c r="M1539" t="s">
        <v>2129</v>
      </c>
      <c r="N1539" t="s">
        <v>43</v>
      </c>
      <c r="O1539" t="s">
        <v>79</v>
      </c>
      <c r="P1539" t="s">
        <v>2130</v>
      </c>
      <c r="Q1539" s="2">
        <v>447.86</v>
      </c>
      <c r="R1539">
        <v>7</v>
      </c>
      <c r="S1539">
        <v>0</v>
      </c>
      <c r="T1539">
        <v>219.45140000000001</v>
      </c>
    </row>
    <row r="1540" spans="1:20" x14ac:dyDescent="0.3">
      <c r="A1540" t="s">
        <v>5585</v>
      </c>
      <c r="B1540" s="1">
        <v>42239</v>
      </c>
      <c r="C1540" s="1">
        <v>42239</v>
      </c>
      <c r="D1540" t="s">
        <v>1040</v>
      </c>
      <c r="E1540" t="s">
        <v>1008</v>
      </c>
      <c r="F1540" t="s">
        <v>1009</v>
      </c>
      <c r="G1540" t="s">
        <v>24</v>
      </c>
      <c r="H1540" t="s">
        <v>25</v>
      </c>
      <c r="I1540" t="s">
        <v>1010</v>
      </c>
      <c r="J1540" t="s">
        <v>1011</v>
      </c>
      <c r="K1540" t="s">
        <v>1012</v>
      </c>
      <c r="L1540" t="s">
        <v>131</v>
      </c>
      <c r="M1540" t="s">
        <v>1768</v>
      </c>
      <c r="N1540" t="s">
        <v>43</v>
      </c>
      <c r="O1540" t="s">
        <v>1145</v>
      </c>
      <c r="P1540" t="s">
        <v>1769</v>
      </c>
      <c r="Q1540" s="2">
        <v>31.68</v>
      </c>
      <c r="R1540">
        <v>4</v>
      </c>
      <c r="S1540">
        <v>0</v>
      </c>
      <c r="T1540">
        <v>2.7719999999999998</v>
      </c>
    </row>
    <row r="1541" spans="1:20" x14ac:dyDescent="0.3">
      <c r="A1541" t="s">
        <v>5586</v>
      </c>
      <c r="B1541" s="1">
        <v>42852</v>
      </c>
      <c r="C1541" s="1">
        <v>42856</v>
      </c>
      <c r="D1541" t="s">
        <v>47</v>
      </c>
      <c r="E1541" t="s">
        <v>410</v>
      </c>
      <c r="F1541" t="s">
        <v>411</v>
      </c>
      <c r="G1541" t="s">
        <v>37</v>
      </c>
      <c r="H1541" t="s">
        <v>25</v>
      </c>
      <c r="I1541" t="s">
        <v>231</v>
      </c>
      <c r="J1541" t="s">
        <v>232</v>
      </c>
      <c r="K1541" t="s">
        <v>412</v>
      </c>
      <c r="L1541" t="s">
        <v>131</v>
      </c>
      <c r="M1541" t="s">
        <v>1034</v>
      </c>
      <c r="N1541" t="s">
        <v>43</v>
      </c>
      <c r="O1541" t="s">
        <v>44</v>
      </c>
      <c r="P1541" t="s">
        <v>1035</v>
      </c>
      <c r="Q1541" s="2">
        <v>33.119999999999997</v>
      </c>
      <c r="R1541">
        <v>4</v>
      </c>
      <c r="S1541">
        <v>0</v>
      </c>
      <c r="T1541">
        <v>11.592000000000001</v>
      </c>
    </row>
    <row r="1542" spans="1:20" x14ac:dyDescent="0.3">
      <c r="A1542" t="s">
        <v>5587</v>
      </c>
      <c r="B1542" s="1">
        <v>42839</v>
      </c>
      <c r="C1542" s="1">
        <v>42844</v>
      </c>
      <c r="D1542" t="s">
        <v>47</v>
      </c>
      <c r="E1542" t="s">
        <v>2701</v>
      </c>
      <c r="F1542" t="s">
        <v>2702</v>
      </c>
      <c r="G1542" t="s">
        <v>24</v>
      </c>
      <c r="H1542" t="s">
        <v>25</v>
      </c>
      <c r="I1542" t="s">
        <v>2703</v>
      </c>
      <c r="J1542" t="s">
        <v>1027</v>
      </c>
      <c r="K1542" t="s">
        <v>2704</v>
      </c>
      <c r="L1542" t="s">
        <v>29</v>
      </c>
      <c r="M1542" t="s">
        <v>5034</v>
      </c>
      <c r="N1542" t="s">
        <v>43</v>
      </c>
      <c r="O1542" t="s">
        <v>79</v>
      </c>
      <c r="P1542" t="s">
        <v>2685</v>
      </c>
      <c r="Q1542" s="2">
        <v>10.776</v>
      </c>
      <c r="R1542">
        <v>3</v>
      </c>
      <c r="S1542">
        <v>0</v>
      </c>
      <c r="T1542">
        <v>3.5022000000000002</v>
      </c>
    </row>
    <row r="1543" spans="1:20" x14ac:dyDescent="0.3">
      <c r="A1543" t="s">
        <v>5588</v>
      </c>
      <c r="B1543" s="1">
        <v>43091</v>
      </c>
      <c r="C1543" s="1">
        <v>43096</v>
      </c>
      <c r="D1543" t="s">
        <v>21</v>
      </c>
      <c r="E1543" t="s">
        <v>5589</v>
      </c>
      <c r="F1543" t="s">
        <v>5590</v>
      </c>
      <c r="G1543" t="s">
        <v>37</v>
      </c>
      <c r="H1543" t="s">
        <v>25</v>
      </c>
      <c r="I1543" t="s">
        <v>2942</v>
      </c>
      <c r="J1543" t="s">
        <v>1139</v>
      </c>
      <c r="K1543" t="s">
        <v>2943</v>
      </c>
      <c r="L1543" t="s">
        <v>131</v>
      </c>
      <c r="M1543" t="s">
        <v>5591</v>
      </c>
      <c r="N1543" t="s">
        <v>43</v>
      </c>
      <c r="O1543" t="s">
        <v>1145</v>
      </c>
      <c r="P1543" t="s">
        <v>5592</v>
      </c>
      <c r="Q1543" s="2">
        <v>695.16</v>
      </c>
      <c r="R1543">
        <v>6</v>
      </c>
      <c r="S1543">
        <v>0</v>
      </c>
      <c r="T1543">
        <v>34.758000000000003</v>
      </c>
    </row>
    <row r="1544" spans="1:20" x14ac:dyDescent="0.3">
      <c r="A1544" t="s">
        <v>5593</v>
      </c>
      <c r="B1544" s="1">
        <v>42712</v>
      </c>
      <c r="C1544" s="1">
        <v>42716</v>
      </c>
      <c r="D1544" t="s">
        <v>47</v>
      </c>
      <c r="E1544" t="s">
        <v>5185</v>
      </c>
      <c r="F1544" t="s">
        <v>5186</v>
      </c>
      <c r="G1544" t="s">
        <v>84</v>
      </c>
      <c r="H1544" t="s">
        <v>25</v>
      </c>
      <c r="I1544" t="s">
        <v>426</v>
      </c>
      <c r="J1544" t="s">
        <v>1027</v>
      </c>
      <c r="K1544" t="s">
        <v>1028</v>
      </c>
      <c r="L1544" t="s">
        <v>29</v>
      </c>
      <c r="M1544" t="s">
        <v>5594</v>
      </c>
      <c r="N1544" t="s">
        <v>43</v>
      </c>
      <c r="O1544" t="s">
        <v>79</v>
      </c>
      <c r="P1544" t="s">
        <v>5595</v>
      </c>
      <c r="Q1544" s="2">
        <v>12.957000000000001</v>
      </c>
      <c r="R1544">
        <v>7</v>
      </c>
      <c r="S1544">
        <v>0</v>
      </c>
      <c r="T1544">
        <v>-9.5017999999999994</v>
      </c>
    </row>
    <row r="1545" spans="1:20" x14ac:dyDescent="0.3">
      <c r="A1545" t="s">
        <v>5596</v>
      </c>
      <c r="B1545" s="1">
        <v>42817</v>
      </c>
      <c r="C1545" s="1">
        <v>42823</v>
      </c>
      <c r="D1545" t="s">
        <v>47</v>
      </c>
      <c r="E1545" t="s">
        <v>5597</v>
      </c>
      <c r="F1545" t="s">
        <v>5598</v>
      </c>
      <c r="G1545" t="s">
        <v>24</v>
      </c>
      <c r="H1545" t="s">
        <v>25</v>
      </c>
      <c r="I1545" t="s">
        <v>231</v>
      </c>
      <c r="J1545" t="s">
        <v>232</v>
      </c>
      <c r="K1545" t="s">
        <v>233</v>
      </c>
      <c r="L1545" t="s">
        <v>131</v>
      </c>
      <c r="M1545" t="s">
        <v>5599</v>
      </c>
      <c r="N1545" t="s">
        <v>43</v>
      </c>
      <c r="O1545" t="s">
        <v>70</v>
      </c>
      <c r="P1545" t="s">
        <v>5600</v>
      </c>
      <c r="Q1545" s="2">
        <v>25.68</v>
      </c>
      <c r="R1545">
        <v>6</v>
      </c>
      <c r="S1545">
        <v>0</v>
      </c>
      <c r="T1545">
        <v>11.555999999999999</v>
      </c>
    </row>
    <row r="1546" spans="1:20" x14ac:dyDescent="0.3">
      <c r="A1546" t="s">
        <v>5601</v>
      </c>
      <c r="B1546" s="1">
        <v>42576</v>
      </c>
      <c r="C1546" s="1">
        <v>42580</v>
      </c>
      <c r="D1546" t="s">
        <v>47</v>
      </c>
      <c r="E1546" t="s">
        <v>1224</v>
      </c>
      <c r="F1546" t="s">
        <v>1225</v>
      </c>
      <c r="G1546" t="s">
        <v>37</v>
      </c>
      <c r="H1546" t="s">
        <v>25</v>
      </c>
      <c r="I1546" t="s">
        <v>581</v>
      </c>
      <c r="J1546" t="s">
        <v>86</v>
      </c>
      <c r="K1546" t="s">
        <v>582</v>
      </c>
      <c r="L1546" t="s">
        <v>88</v>
      </c>
      <c r="M1546" t="s">
        <v>5602</v>
      </c>
      <c r="N1546" t="s">
        <v>43</v>
      </c>
      <c r="O1546" t="s">
        <v>44</v>
      </c>
      <c r="P1546" t="s">
        <v>5603</v>
      </c>
      <c r="Q1546" s="2">
        <v>15.712</v>
      </c>
      <c r="R1546">
        <v>4</v>
      </c>
      <c r="S1546">
        <v>0</v>
      </c>
      <c r="T1546">
        <v>5.6955999999999998</v>
      </c>
    </row>
    <row r="1547" spans="1:20" x14ac:dyDescent="0.3">
      <c r="A1547" t="s">
        <v>5604</v>
      </c>
      <c r="B1547" s="1">
        <v>42926</v>
      </c>
      <c r="C1547" s="1">
        <v>42930</v>
      </c>
      <c r="D1547" t="s">
        <v>47</v>
      </c>
      <c r="E1547" t="s">
        <v>3041</v>
      </c>
      <c r="F1547" t="s">
        <v>3042</v>
      </c>
      <c r="G1547" t="s">
        <v>84</v>
      </c>
      <c r="H1547" t="s">
        <v>25</v>
      </c>
      <c r="I1547" t="s">
        <v>112</v>
      </c>
      <c r="J1547" t="s">
        <v>39</v>
      </c>
      <c r="K1547" t="s">
        <v>849</v>
      </c>
      <c r="L1547" t="s">
        <v>41</v>
      </c>
      <c r="M1547" t="s">
        <v>2673</v>
      </c>
      <c r="N1547" t="s">
        <v>43</v>
      </c>
      <c r="O1547" t="s">
        <v>99</v>
      </c>
      <c r="P1547" t="s">
        <v>2674</v>
      </c>
      <c r="Q1547" s="2">
        <v>298.464</v>
      </c>
      <c r="R1547">
        <v>6</v>
      </c>
      <c r="S1547">
        <v>0</v>
      </c>
      <c r="T1547">
        <v>26.115600000000001</v>
      </c>
    </row>
    <row r="1548" spans="1:20" x14ac:dyDescent="0.3">
      <c r="A1548" t="s">
        <v>5605</v>
      </c>
      <c r="B1548" s="1">
        <v>42568</v>
      </c>
      <c r="C1548" s="1">
        <v>42573</v>
      </c>
      <c r="D1548" t="s">
        <v>47</v>
      </c>
      <c r="E1548" t="s">
        <v>64</v>
      </c>
      <c r="F1548" t="s">
        <v>65</v>
      </c>
      <c r="G1548" t="s">
        <v>24</v>
      </c>
      <c r="H1548" t="s">
        <v>25</v>
      </c>
      <c r="I1548" t="s">
        <v>66</v>
      </c>
      <c r="J1548" t="s">
        <v>67</v>
      </c>
      <c r="K1548" t="s">
        <v>68</v>
      </c>
      <c r="L1548" t="s">
        <v>29</v>
      </c>
      <c r="M1548" t="s">
        <v>5606</v>
      </c>
      <c r="N1548" t="s">
        <v>43</v>
      </c>
      <c r="O1548" t="s">
        <v>70</v>
      </c>
      <c r="P1548" t="s">
        <v>5607</v>
      </c>
      <c r="Q1548" s="2">
        <v>21.93</v>
      </c>
      <c r="R1548">
        <v>3</v>
      </c>
      <c r="S1548">
        <v>0</v>
      </c>
      <c r="T1548">
        <v>10.0878</v>
      </c>
    </row>
    <row r="1549" spans="1:20" x14ac:dyDescent="0.3">
      <c r="A1549" t="s">
        <v>5608</v>
      </c>
      <c r="B1549" s="1">
        <v>42605</v>
      </c>
      <c r="C1549" s="1">
        <v>42612</v>
      </c>
      <c r="D1549" t="s">
        <v>47</v>
      </c>
      <c r="E1549" t="s">
        <v>3322</v>
      </c>
      <c r="F1549" t="s">
        <v>3323</v>
      </c>
      <c r="G1549" t="s">
        <v>24</v>
      </c>
      <c r="H1549" t="s">
        <v>25</v>
      </c>
      <c r="I1549" t="s">
        <v>231</v>
      </c>
      <c r="J1549" t="s">
        <v>232</v>
      </c>
      <c r="K1549" t="s">
        <v>412</v>
      </c>
      <c r="L1549" t="s">
        <v>131</v>
      </c>
      <c r="M1549" t="s">
        <v>5609</v>
      </c>
      <c r="N1549" t="s">
        <v>165</v>
      </c>
      <c r="O1549" t="s">
        <v>815</v>
      </c>
      <c r="P1549" t="s">
        <v>5610</v>
      </c>
      <c r="Q1549" s="2">
        <v>837.6</v>
      </c>
      <c r="R1549">
        <v>3</v>
      </c>
      <c r="S1549">
        <v>0</v>
      </c>
      <c r="T1549">
        <v>62.82</v>
      </c>
    </row>
    <row r="1550" spans="1:20" x14ac:dyDescent="0.3">
      <c r="A1550" t="s">
        <v>5611</v>
      </c>
      <c r="B1550" s="1">
        <v>42166</v>
      </c>
      <c r="C1550" s="1">
        <v>42167</v>
      </c>
      <c r="D1550" t="s">
        <v>159</v>
      </c>
      <c r="E1550" t="s">
        <v>3821</v>
      </c>
      <c r="F1550" t="s">
        <v>3822</v>
      </c>
      <c r="G1550" t="s">
        <v>37</v>
      </c>
      <c r="H1550" t="s">
        <v>25</v>
      </c>
      <c r="I1550" t="s">
        <v>2097</v>
      </c>
      <c r="J1550" t="s">
        <v>96</v>
      </c>
      <c r="K1550" t="s">
        <v>2098</v>
      </c>
      <c r="L1550" t="s">
        <v>88</v>
      </c>
      <c r="M1550" t="s">
        <v>4898</v>
      </c>
      <c r="N1550" t="s">
        <v>31</v>
      </c>
      <c r="O1550" t="s">
        <v>133</v>
      </c>
      <c r="P1550" t="s">
        <v>4899</v>
      </c>
      <c r="Q1550" s="2">
        <v>1123.92</v>
      </c>
      <c r="R1550">
        <v>5</v>
      </c>
      <c r="S1550">
        <v>0</v>
      </c>
      <c r="T1550">
        <v>-182.637</v>
      </c>
    </row>
    <row r="1551" spans="1:20" x14ac:dyDescent="0.3">
      <c r="A1551" t="s">
        <v>5612</v>
      </c>
      <c r="B1551" s="1">
        <v>42986</v>
      </c>
      <c r="C1551" s="1">
        <v>42990</v>
      </c>
      <c r="D1551" t="s">
        <v>47</v>
      </c>
      <c r="E1551" t="s">
        <v>5613</v>
      </c>
      <c r="F1551" t="s">
        <v>5614</v>
      </c>
      <c r="G1551" t="s">
        <v>24</v>
      </c>
      <c r="H1551" t="s">
        <v>25</v>
      </c>
      <c r="I1551" t="s">
        <v>128</v>
      </c>
      <c r="J1551" t="s">
        <v>129</v>
      </c>
      <c r="K1551" t="s">
        <v>562</v>
      </c>
      <c r="L1551" t="s">
        <v>131</v>
      </c>
      <c r="M1551" t="s">
        <v>3855</v>
      </c>
      <c r="N1551" t="s">
        <v>165</v>
      </c>
      <c r="O1551" t="s">
        <v>166</v>
      </c>
      <c r="P1551" t="s">
        <v>3856</v>
      </c>
      <c r="Q1551" s="2">
        <v>258.52800000000002</v>
      </c>
      <c r="R1551">
        <v>2</v>
      </c>
      <c r="S1551">
        <v>0</v>
      </c>
      <c r="T1551">
        <v>-47.396799999999999</v>
      </c>
    </row>
    <row r="1552" spans="1:20" x14ac:dyDescent="0.3">
      <c r="A1552" t="s">
        <v>5615</v>
      </c>
      <c r="B1552" s="1">
        <v>43010</v>
      </c>
      <c r="C1552" s="1">
        <v>43014</v>
      </c>
      <c r="D1552" t="s">
        <v>47</v>
      </c>
      <c r="E1552" t="s">
        <v>5404</v>
      </c>
      <c r="F1552" t="s">
        <v>5405</v>
      </c>
      <c r="G1552" t="s">
        <v>24</v>
      </c>
      <c r="H1552" t="s">
        <v>25</v>
      </c>
      <c r="I1552" t="s">
        <v>426</v>
      </c>
      <c r="J1552" t="s">
        <v>1027</v>
      </c>
      <c r="K1552" t="s">
        <v>1028</v>
      </c>
      <c r="L1552" t="s">
        <v>29</v>
      </c>
      <c r="M1552" t="s">
        <v>5616</v>
      </c>
      <c r="N1552" t="s">
        <v>43</v>
      </c>
      <c r="O1552" t="s">
        <v>70</v>
      </c>
      <c r="P1552" t="s">
        <v>5617</v>
      </c>
      <c r="Q1552" s="2">
        <v>49.12</v>
      </c>
      <c r="R1552">
        <v>4</v>
      </c>
      <c r="S1552">
        <v>0</v>
      </c>
      <c r="T1552">
        <v>23.086400000000001</v>
      </c>
    </row>
    <row r="1553" spans="1:20" x14ac:dyDescent="0.3">
      <c r="A1553" t="s">
        <v>5618</v>
      </c>
      <c r="B1553" s="1">
        <v>41989</v>
      </c>
      <c r="C1553" s="1">
        <v>41990</v>
      </c>
      <c r="D1553" t="s">
        <v>159</v>
      </c>
      <c r="E1553" t="s">
        <v>2635</v>
      </c>
      <c r="F1553" t="s">
        <v>2636</v>
      </c>
      <c r="G1553" t="s">
        <v>84</v>
      </c>
      <c r="H1553" t="s">
        <v>25</v>
      </c>
      <c r="I1553" t="s">
        <v>426</v>
      </c>
      <c r="J1553" t="s">
        <v>224</v>
      </c>
      <c r="K1553" t="s">
        <v>1265</v>
      </c>
      <c r="L1553" t="s">
        <v>88</v>
      </c>
      <c r="M1553" t="s">
        <v>2067</v>
      </c>
      <c r="N1553" t="s">
        <v>31</v>
      </c>
      <c r="O1553" t="s">
        <v>61</v>
      </c>
      <c r="P1553" t="s">
        <v>2068</v>
      </c>
      <c r="Q1553" s="2">
        <v>44.46</v>
      </c>
      <c r="R1553">
        <v>2</v>
      </c>
      <c r="S1553">
        <v>0</v>
      </c>
      <c r="T1553">
        <v>14.671799999999999</v>
      </c>
    </row>
    <row r="1554" spans="1:20" x14ac:dyDescent="0.3">
      <c r="A1554" t="s">
        <v>5619</v>
      </c>
      <c r="B1554" s="1">
        <v>41875</v>
      </c>
      <c r="C1554" s="1">
        <v>41877</v>
      </c>
      <c r="D1554" t="s">
        <v>159</v>
      </c>
      <c r="E1554" t="s">
        <v>5620</v>
      </c>
      <c r="F1554" t="s">
        <v>5621</v>
      </c>
      <c r="G1554" t="s">
        <v>37</v>
      </c>
      <c r="H1554" t="s">
        <v>25</v>
      </c>
      <c r="I1554" t="s">
        <v>1916</v>
      </c>
      <c r="J1554" t="s">
        <v>232</v>
      </c>
      <c r="K1554" t="s">
        <v>1917</v>
      </c>
      <c r="L1554" t="s">
        <v>131</v>
      </c>
      <c r="M1554" t="s">
        <v>5622</v>
      </c>
      <c r="N1554" t="s">
        <v>31</v>
      </c>
      <c r="O1554" t="s">
        <v>61</v>
      </c>
      <c r="P1554" t="s">
        <v>5623</v>
      </c>
      <c r="Q1554" s="2">
        <v>13.28</v>
      </c>
      <c r="R1554">
        <v>2</v>
      </c>
      <c r="S1554">
        <v>0</v>
      </c>
      <c r="T1554">
        <v>6.3743999999999996</v>
      </c>
    </row>
    <row r="1555" spans="1:20" x14ac:dyDescent="0.3">
      <c r="A1555" t="s">
        <v>5624</v>
      </c>
      <c r="B1555" s="1">
        <v>43051</v>
      </c>
      <c r="C1555" s="1">
        <v>43057</v>
      </c>
      <c r="D1555" t="s">
        <v>47</v>
      </c>
      <c r="E1555" t="s">
        <v>470</v>
      </c>
      <c r="F1555" t="s">
        <v>471</v>
      </c>
      <c r="G1555" t="s">
        <v>84</v>
      </c>
      <c r="H1555" t="s">
        <v>25</v>
      </c>
      <c r="I1555" t="s">
        <v>38</v>
      </c>
      <c r="J1555" t="s">
        <v>39</v>
      </c>
      <c r="K1555" t="s">
        <v>247</v>
      </c>
      <c r="L1555" t="s">
        <v>41</v>
      </c>
      <c r="M1555" t="s">
        <v>5488</v>
      </c>
      <c r="N1555" t="s">
        <v>43</v>
      </c>
      <c r="O1555" t="s">
        <v>79</v>
      </c>
      <c r="P1555" t="s">
        <v>5489</v>
      </c>
      <c r="Q1555" s="2">
        <v>30.56</v>
      </c>
      <c r="R1555">
        <v>5</v>
      </c>
      <c r="S1555">
        <v>0</v>
      </c>
      <c r="T1555">
        <v>-45.84</v>
      </c>
    </row>
    <row r="1556" spans="1:20" x14ac:dyDescent="0.3">
      <c r="A1556" t="s">
        <v>5625</v>
      </c>
      <c r="B1556" s="1">
        <v>42119</v>
      </c>
      <c r="C1556" s="1">
        <v>42122</v>
      </c>
      <c r="D1556" t="s">
        <v>159</v>
      </c>
      <c r="E1556" t="s">
        <v>983</v>
      </c>
      <c r="F1556" t="s">
        <v>984</v>
      </c>
      <c r="G1556" t="s">
        <v>24</v>
      </c>
      <c r="H1556" t="s">
        <v>25</v>
      </c>
      <c r="I1556" t="s">
        <v>128</v>
      </c>
      <c r="J1556" t="s">
        <v>129</v>
      </c>
      <c r="K1556" t="s">
        <v>562</v>
      </c>
      <c r="L1556" t="s">
        <v>131</v>
      </c>
      <c r="M1556" t="s">
        <v>89</v>
      </c>
      <c r="N1556" t="s">
        <v>43</v>
      </c>
      <c r="O1556" t="s">
        <v>90</v>
      </c>
      <c r="P1556" t="s">
        <v>91</v>
      </c>
      <c r="Q1556" s="2">
        <v>206.43</v>
      </c>
      <c r="R1556">
        <v>3</v>
      </c>
      <c r="S1556">
        <v>0</v>
      </c>
      <c r="T1556">
        <v>90.8292</v>
      </c>
    </row>
    <row r="1557" spans="1:20" x14ac:dyDescent="0.3">
      <c r="A1557" t="s">
        <v>5626</v>
      </c>
      <c r="B1557" s="1">
        <v>41985</v>
      </c>
      <c r="C1557" s="1">
        <v>41985</v>
      </c>
      <c r="D1557" t="s">
        <v>1040</v>
      </c>
      <c r="E1557" t="s">
        <v>2653</v>
      </c>
      <c r="F1557" t="s">
        <v>2654</v>
      </c>
      <c r="G1557" t="s">
        <v>37</v>
      </c>
      <c r="H1557" t="s">
        <v>25</v>
      </c>
      <c r="I1557" t="s">
        <v>2655</v>
      </c>
      <c r="J1557" t="s">
        <v>39</v>
      </c>
      <c r="K1557" t="s">
        <v>2656</v>
      </c>
      <c r="L1557" t="s">
        <v>41</v>
      </c>
      <c r="M1557" t="s">
        <v>441</v>
      </c>
      <c r="N1557" t="s">
        <v>43</v>
      </c>
      <c r="O1557" t="s">
        <v>79</v>
      </c>
      <c r="P1557" t="s">
        <v>442</v>
      </c>
      <c r="Q1557" s="2">
        <v>210.392</v>
      </c>
      <c r="R1557">
        <v>2</v>
      </c>
      <c r="S1557">
        <v>0</v>
      </c>
      <c r="T1557">
        <v>-336.62720000000002</v>
      </c>
    </row>
    <row r="1558" spans="1:20" x14ac:dyDescent="0.3">
      <c r="A1558" t="s">
        <v>5627</v>
      </c>
      <c r="B1558" s="1">
        <v>43003</v>
      </c>
      <c r="C1558" s="1">
        <v>43005</v>
      </c>
      <c r="D1558" t="s">
        <v>21</v>
      </c>
      <c r="E1558" t="s">
        <v>1269</v>
      </c>
      <c r="F1558" t="s">
        <v>1270</v>
      </c>
      <c r="G1558" t="s">
        <v>24</v>
      </c>
      <c r="H1558" t="s">
        <v>25</v>
      </c>
      <c r="I1558" t="s">
        <v>1271</v>
      </c>
      <c r="J1558" t="s">
        <v>232</v>
      </c>
      <c r="K1558" t="s">
        <v>1272</v>
      </c>
      <c r="L1558" t="s">
        <v>131</v>
      </c>
      <c r="M1558" t="s">
        <v>853</v>
      </c>
      <c r="N1558" t="s">
        <v>165</v>
      </c>
      <c r="O1558" t="s">
        <v>202</v>
      </c>
      <c r="P1558" t="s">
        <v>854</v>
      </c>
      <c r="Q1558" s="2">
        <v>119.96</v>
      </c>
      <c r="R1558">
        <v>5</v>
      </c>
      <c r="S1558">
        <v>0</v>
      </c>
      <c r="T1558">
        <v>35.988</v>
      </c>
    </row>
    <row r="1559" spans="1:20" x14ac:dyDescent="0.3">
      <c r="A1559" t="s">
        <v>5628</v>
      </c>
      <c r="B1559" s="1">
        <v>42618</v>
      </c>
      <c r="C1559" s="1">
        <v>42624</v>
      </c>
      <c r="D1559" t="s">
        <v>47</v>
      </c>
      <c r="E1559" t="s">
        <v>1734</v>
      </c>
      <c r="F1559" t="s">
        <v>1735</v>
      </c>
      <c r="G1559" t="s">
        <v>37</v>
      </c>
      <c r="H1559" t="s">
        <v>25</v>
      </c>
      <c r="I1559" t="s">
        <v>1736</v>
      </c>
      <c r="J1559" t="s">
        <v>76</v>
      </c>
      <c r="K1559" t="s">
        <v>1737</v>
      </c>
      <c r="L1559" t="s">
        <v>41</v>
      </c>
      <c r="M1559" t="s">
        <v>2061</v>
      </c>
      <c r="N1559" t="s">
        <v>31</v>
      </c>
      <c r="O1559" t="s">
        <v>133</v>
      </c>
      <c r="P1559" t="s">
        <v>2062</v>
      </c>
      <c r="Q1559" s="2">
        <v>347.80200000000002</v>
      </c>
      <c r="R1559">
        <v>7</v>
      </c>
      <c r="S1559">
        <v>0</v>
      </c>
      <c r="T1559">
        <v>-24.843</v>
      </c>
    </row>
    <row r="1560" spans="1:20" x14ac:dyDescent="0.3">
      <c r="A1560" t="s">
        <v>5629</v>
      </c>
      <c r="B1560" s="1">
        <v>42777</v>
      </c>
      <c r="C1560" s="1">
        <v>42779</v>
      </c>
      <c r="D1560" t="s">
        <v>21</v>
      </c>
      <c r="E1560" t="s">
        <v>5630</v>
      </c>
      <c r="F1560" t="s">
        <v>5631</v>
      </c>
      <c r="G1560" t="s">
        <v>37</v>
      </c>
      <c r="H1560" t="s">
        <v>25</v>
      </c>
      <c r="I1560" t="s">
        <v>75</v>
      </c>
      <c r="J1560" t="s">
        <v>76</v>
      </c>
      <c r="K1560" t="s">
        <v>538</v>
      </c>
      <c r="L1560" t="s">
        <v>41</v>
      </c>
      <c r="M1560" t="s">
        <v>5632</v>
      </c>
      <c r="N1560" t="s">
        <v>31</v>
      </c>
      <c r="O1560" t="s">
        <v>133</v>
      </c>
      <c r="P1560" t="s">
        <v>5633</v>
      </c>
      <c r="Q1560" s="2">
        <v>963.13599999999997</v>
      </c>
      <c r="R1560">
        <v>4</v>
      </c>
      <c r="S1560">
        <v>0</v>
      </c>
      <c r="T1560">
        <v>108.3528</v>
      </c>
    </row>
    <row r="1561" spans="1:20" x14ac:dyDescent="0.3">
      <c r="A1561" t="s">
        <v>5634</v>
      </c>
      <c r="B1561" s="1">
        <v>41820</v>
      </c>
      <c r="C1561" s="1">
        <v>41823</v>
      </c>
      <c r="D1561" t="s">
        <v>21</v>
      </c>
      <c r="E1561" t="s">
        <v>1734</v>
      </c>
      <c r="F1561" t="s">
        <v>1735</v>
      </c>
      <c r="G1561" t="s">
        <v>37</v>
      </c>
      <c r="H1561" t="s">
        <v>25</v>
      </c>
      <c r="I1561" t="s">
        <v>1736</v>
      </c>
      <c r="J1561" t="s">
        <v>76</v>
      </c>
      <c r="K1561" t="s">
        <v>1737</v>
      </c>
      <c r="L1561" t="s">
        <v>41</v>
      </c>
      <c r="M1561" t="s">
        <v>5635</v>
      </c>
      <c r="N1561" t="s">
        <v>43</v>
      </c>
      <c r="O1561" t="s">
        <v>115</v>
      </c>
      <c r="P1561" t="s">
        <v>5636</v>
      </c>
      <c r="Q1561" s="2">
        <v>32.4</v>
      </c>
      <c r="R1561">
        <v>5</v>
      </c>
      <c r="S1561">
        <v>0</v>
      </c>
      <c r="T1561">
        <v>10.368</v>
      </c>
    </row>
    <row r="1562" spans="1:20" x14ac:dyDescent="0.3">
      <c r="A1562" t="s">
        <v>5637</v>
      </c>
      <c r="B1562" s="1">
        <v>42528</v>
      </c>
      <c r="C1562" s="1">
        <v>42531</v>
      </c>
      <c r="D1562" t="s">
        <v>159</v>
      </c>
      <c r="E1562" t="s">
        <v>1887</v>
      </c>
      <c r="F1562" t="s">
        <v>1888</v>
      </c>
      <c r="G1562" t="s">
        <v>84</v>
      </c>
      <c r="H1562" t="s">
        <v>25</v>
      </c>
      <c r="I1562" t="s">
        <v>38</v>
      </c>
      <c r="J1562" t="s">
        <v>39</v>
      </c>
      <c r="K1562" t="s">
        <v>556</v>
      </c>
      <c r="L1562" t="s">
        <v>41</v>
      </c>
      <c r="M1562" t="s">
        <v>1978</v>
      </c>
      <c r="N1562" t="s">
        <v>43</v>
      </c>
      <c r="O1562" t="s">
        <v>70</v>
      </c>
      <c r="P1562" t="s">
        <v>1979</v>
      </c>
      <c r="Q1562" s="2">
        <v>32.4</v>
      </c>
      <c r="R1562">
        <v>5</v>
      </c>
      <c r="S1562">
        <v>0</v>
      </c>
      <c r="T1562">
        <v>15.552</v>
      </c>
    </row>
    <row r="1563" spans="1:20" x14ac:dyDescent="0.3">
      <c r="A1563" t="s">
        <v>5638</v>
      </c>
      <c r="B1563" s="1">
        <v>41993</v>
      </c>
      <c r="C1563" s="1">
        <v>41998</v>
      </c>
      <c r="D1563" t="s">
        <v>47</v>
      </c>
      <c r="E1563" t="s">
        <v>1168</v>
      </c>
      <c r="F1563" t="s">
        <v>1169</v>
      </c>
      <c r="G1563" t="s">
        <v>24</v>
      </c>
      <c r="H1563" t="s">
        <v>25</v>
      </c>
      <c r="I1563" t="s">
        <v>112</v>
      </c>
      <c r="J1563" t="s">
        <v>39</v>
      </c>
      <c r="K1563" t="s">
        <v>849</v>
      </c>
      <c r="L1563" t="s">
        <v>41</v>
      </c>
      <c r="M1563" t="s">
        <v>5639</v>
      </c>
      <c r="N1563" t="s">
        <v>43</v>
      </c>
      <c r="O1563" t="s">
        <v>44</v>
      </c>
      <c r="P1563" t="s">
        <v>5640</v>
      </c>
      <c r="Q1563" s="2">
        <v>31.05</v>
      </c>
      <c r="R1563">
        <v>3</v>
      </c>
      <c r="S1563">
        <v>0</v>
      </c>
      <c r="T1563">
        <v>14.904</v>
      </c>
    </row>
    <row r="1564" spans="1:20" x14ac:dyDescent="0.3">
      <c r="A1564" t="s">
        <v>5641</v>
      </c>
      <c r="B1564" s="1">
        <v>42353</v>
      </c>
      <c r="C1564" s="1">
        <v>42356</v>
      </c>
      <c r="D1564" t="s">
        <v>159</v>
      </c>
      <c r="E1564" t="s">
        <v>1206</v>
      </c>
      <c r="F1564" t="s">
        <v>1207</v>
      </c>
      <c r="G1564" t="s">
        <v>24</v>
      </c>
      <c r="H1564" t="s">
        <v>25</v>
      </c>
      <c r="I1564" t="s">
        <v>1208</v>
      </c>
      <c r="J1564" t="s">
        <v>1209</v>
      </c>
      <c r="K1564" t="s">
        <v>1210</v>
      </c>
      <c r="L1564" t="s">
        <v>29</v>
      </c>
      <c r="M1564" t="s">
        <v>4718</v>
      </c>
      <c r="N1564" t="s">
        <v>165</v>
      </c>
      <c r="O1564" t="s">
        <v>202</v>
      </c>
      <c r="P1564" t="s">
        <v>4719</v>
      </c>
      <c r="Q1564" s="2">
        <v>2025.36</v>
      </c>
      <c r="R1564">
        <v>6</v>
      </c>
      <c r="S1564">
        <v>0</v>
      </c>
      <c r="T1564">
        <v>607.60799999999995</v>
      </c>
    </row>
    <row r="1565" spans="1:20" x14ac:dyDescent="0.3">
      <c r="A1565" t="s">
        <v>5642</v>
      </c>
      <c r="B1565" s="1">
        <v>42936</v>
      </c>
      <c r="C1565" s="1">
        <v>42940</v>
      </c>
      <c r="D1565" t="s">
        <v>47</v>
      </c>
      <c r="E1565" t="s">
        <v>2892</v>
      </c>
      <c r="F1565" t="s">
        <v>2893</v>
      </c>
      <c r="G1565" t="s">
        <v>37</v>
      </c>
      <c r="H1565" t="s">
        <v>25</v>
      </c>
      <c r="I1565" t="s">
        <v>2894</v>
      </c>
      <c r="J1565" t="s">
        <v>67</v>
      </c>
      <c r="K1565" t="s">
        <v>2895</v>
      </c>
      <c r="L1565" t="s">
        <v>29</v>
      </c>
      <c r="M1565" t="s">
        <v>5643</v>
      </c>
      <c r="N1565" t="s">
        <v>43</v>
      </c>
      <c r="O1565" t="s">
        <v>79</v>
      </c>
      <c r="P1565" t="s">
        <v>5644</v>
      </c>
      <c r="Q1565" s="2">
        <v>735.98</v>
      </c>
      <c r="R1565">
        <v>2</v>
      </c>
      <c r="S1565">
        <v>0</v>
      </c>
      <c r="T1565">
        <v>331.19099999999997</v>
      </c>
    </row>
    <row r="1566" spans="1:20" x14ac:dyDescent="0.3">
      <c r="A1566" t="s">
        <v>5645</v>
      </c>
      <c r="B1566" s="1">
        <v>41854</v>
      </c>
      <c r="C1566" s="1">
        <v>41856</v>
      </c>
      <c r="D1566" t="s">
        <v>21</v>
      </c>
      <c r="E1566" t="s">
        <v>5646</v>
      </c>
      <c r="F1566" t="s">
        <v>5647</v>
      </c>
      <c r="G1566" t="s">
        <v>84</v>
      </c>
      <c r="H1566" t="s">
        <v>25</v>
      </c>
      <c r="I1566" t="s">
        <v>5430</v>
      </c>
      <c r="J1566" t="s">
        <v>261</v>
      </c>
      <c r="K1566" t="s">
        <v>5431</v>
      </c>
      <c r="L1566" t="s">
        <v>41</v>
      </c>
      <c r="M1566" t="s">
        <v>3987</v>
      </c>
      <c r="N1566" t="s">
        <v>43</v>
      </c>
      <c r="O1566" t="s">
        <v>70</v>
      </c>
      <c r="P1566" t="s">
        <v>3988</v>
      </c>
      <c r="Q1566" s="2">
        <v>93.024000000000001</v>
      </c>
      <c r="R1566">
        <v>3</v>
      </c>
      <c r="S1566">
        <v>0</v>
      </c>
      <c r="T1566">
        <v>33.721200000000003</v>
      </c>
    </row>
    <row r="1567" spans="1:20" x14ac:dyDescent="0.3">
      <c r="A1567" t="s">
        <v>5648</v>
      </c>
      <c r="B1567" s="1">
        <v>42240</v>
      </c>
      <c r="C1567" s="1">
        <v>42244</v>
      </c>
      <c r="D1567" t="s">
        <v>47</v>
      </c>
      <c r="E1567" t="s">
        <v>4730</v>
      </c>
      <c r="F1567" t="s">
        <v>4731</v>
      </c>
      <c r="G1567" t="s">
        <v>37</v>
      </c>
      <c r="H1567" t="s">
        <v>25</v>
      </c>
      <c r="I1567" t="s">
        <v>38</v>
      </c>
      <c r="J1567" t="s">
        <v>39</v>
      </c>
      <c r="K1567" t="s">
        <v>40</v>
      </c>
      <c r="L1567" t="s">
        <v>41</v>
      </c>
      <c r="M1567" t="s">
        <v>1278</v>
      </c>
      <c r="N1567" t="s">
        <v>31</v>
      </c>
      <c r="O1567" t="s">
        <v>54</v>
      </c>
      <c r="P1567" t="s">
        <v>1279</v>
      </c>
      <c r="Q1567" s="2">
        <v>284.36399999999998</v>
      </c>
      <c r="R1567">
        <v>2</v>
      </c>
      <c r="S1567">
        <v>0</v>
      </c>
      <c r="T1567">
        <v>-75.830399999999997</v>
      </c>
    </row>
    <row r="1568" spans="1:20" x14ac:dyDescent="0.3">
      <c r="A1568" t="s">
        <v>5649</v>
      </c>
      <c r="B1568" s="1">
        <v>42455</v>
      </c>
      <c r="C1568" s="1">
        <v>42456</v>
      </c>
      <c r="D1568" t="s">
        <v>159</v>
      </c>
      <c r="E1568" t="s">
        <v>1422</v>
      </c>
      <c r="F1568" t="s">
        <v>1423</v>
      </c>
      <c r="G1568" t="s">
        <v>24</v>
      </c>
      <c r="H1568" t="s">
        <v>25</v>
      </c>
      <c r="I1568" t="s">
        <v>154</v>
      </c>
      <c r="J1568" t="s">
        <v>86</v>
      </c>
      <c r="K1568" t="s">
        <v>171</v>
      </c>
      <c r="L1568" t="s">
        <v>88</v>
      </c>
      <c r="M1568" t="s">
        <v>5650</v>
      </c>
      <c r="N1568" t="s">
        <v>43</v>
      </c>
      <c r="O1568" t="s">
        <v>99</v>
      </c>
      <c r="P1568" t="s">
        <v>5651</v>
      </c>
      <c r="Q1568" s="2">
        <v>67.64</v>
      </c>
      <c r="R1568">
        <v>5</v>
      </c>
      <c r="S1568">
        <v>0</v>
      </c>
      <c r="T1568">
        <v>5.9184999999999999</v>
      </c>
    </row>
    <row r="1569" spans="1:20" x14ac:dyDescent="0.3">
      <c r="A1569" t="s">
        <v>5652</v>
      </c>
      <c r="B1569" s="1">
        <v>41894</v>
      </c>
      <c r="C1569" s="1">
        <v>41898</v>
      </c>
      <c r="D1569" t="s">
        <v>21</v>
      </c>
      <c r="E1569" t="s">
        <v>5653</v>
      </c>
      <c r="F1569" t="s">
        <v>5654</v>
      </c>
      <c r="G1569" t="s">
        <v>24</v>
      </c>
      <c r="H1569" t="s">
        <v>25</v>
      </c>
      <c r="I1569" t="s">
        <v>154</v>
      </c>
      <c r="J1569" t="s">
        <v>86</v>
      </c>
      <c r="K1569" t="s">
        <v>1253</v>
      </c>
      <c r="L1569" t="s">
        <v>88</v>
      </c>
      <c r="M1569" t="s">
        <v>5655</v>
      </c>
      <c r="N1569" t="s">
        <v>43</v>
      </c>
      <c r="O1569" t="s">
        <v>79</v>
      </c>
      <c r="P1569" t="s">
        <v>5656</v>
      </c>
      <c r="Q1569" s="2">
        <v>5.18</v>
      </c>
      <c r="R1569">
        <v>5</v>
      </c>
      <c r="S1569">
        <v>0</v>
      </c>
      <c r="T1569">
        <v>-8.0289999999999999</v>
      </c>
    </row>
    <row r="1570" spans="1:20" x14ac:dyDescent="0.3">
      <c r="A1570" t="s">
        <v>5657</v>
      </c>
      <c r="B1570" s="1">
        <v>41903</v>
      </c>
      <c r="C1570" s="1">
        <v>41907</v>
      </c>
      <c r="D1570" t="s">
        <v>47</v>
      </c>
      <c r="E1570" t="s">
        <v>3697</v>
      </c>
      <c r="F1570" t="s">
        <v>3698</v>
      </c>
      <c r="G1570" t="s">
        <v>24</v>
      </c>
      <c r="H1570" t="s">
        <v>25</v>
      </c>
      <c r="I1570" t="s">
        <v>3699</v>
      </c>
      <c r="J1570" t="s">
        <v>224</v>
      </c>
      <c r="K1570" t="s">
        <v>3700</v>
      </c>
      <c r="L1570" t="s">
        <v>88</v>
      </c>
      <c r="M1570" t="s">
        <v>5477</v>
      </c>
      <c r="N1570" t="s">
        <v>43</v>
      </c>
      <c r="O1570" t="s">
        <v>173</v>
      </c>
      <c r="P1570" t="s">
        <v>572</v>
      </c>
      <c r="Q1570" s="2">
        <v>15.56</v>
      </c>
      <c r="R1570">
        <v>2</v>
      </c>
      <c r="S1570">
        <v>0</v>
      </c>
      <c r="T1570">
        <v>7.3132000000000001</v>
      </c>
    </row>
    <row r="1571" spans="1:20" x14ac:dyDescent="0.3">
      <c r="A1571" t="s">
        <v>5658</v>
      </c>
      <c r="B1571" s="1">
        <v>42672</v>
      </c>
      <c r="C1571" s="1">
        <v>42674</v>
      </c>
      <c r="D1571" t="s">
        <v>159</v>
      </c>
      <c r="E1571" t="s">
        <v>1032</v>
      </c>
      <c r="F1571" t="s">
        <v>1033</v>
      </c>
      <c r="G1571" t="s">
        <v>24</v>
      </c>
      <c r="H1571" t="s">
        <v>25</v>
      </c>
      <c r="I1571" t="s">
        <v>231</v>
      </c>
      <c r="J1571" t="s">
        <v>232</v>
      </c>
      <c r="K1571" t="s">
        <v>276</v>
      </c>
      <c r="L1571" t="s">
        <v>131</v>
      </c>
      <c r="M1571" t="s">
        <v>905</v>
      </c>
      <c r="N1571" t="s">
        <v>31</v>
      </c>
      <c r="O1571" t="s">
        <v>61</v>
      </c>
      <c r="P1571" t="s">
        <v>906</v>
      </c>
      <c r="Q1571" s="2">
        <v>67</v>
      </c>
      <c r="R1571">
        <v>5</v>
      </c>
      <c r="S1571">
        <v>0</v>
      </c>
      <c r="T1571">
        <v>32.159999999999997</v>
      </c>
    </row>
    <row r="1572" spans="1:20" x14ac:dyDescent="0.3">
      <c r="A1572" t="s">
        <v>5659</v>
      </c>
      <c r="B1572" s="1">
        <v>42518</v>
      </c>
      <c r="C1572" s="1">
        <v>42524</v>
      </c>
      <c r="D1572" t="s">
        <v>47</v>
      </c>
      <c r="E1572" t="s">
        <v>1173</v>
      </c>
      <c r="F1572" t="s">
        <v>1174</v>
      </c>
      <c r="G1572" t="s">
        <v>37</v>
      </c>
      <c r="H1572" t="s">
        <v>25</v>
      </c>
      <c r="I1572" t="s">
        <v>75</v>
      </c>
      <c r="J1572" t="s">
        <v>76</v>
      </c>
      <c r="K1572" t="s">
        <v>538</v>
      </c>
      <c r="L1572" t="s">
        <v>41</v>
      </c>
      <c r="M1572" t="s">
        <v>4559</v>
      </c>
      <c r="N1572" t="s">
        <v>31</v>
      </c>
      <c r="O1572" t="s">
        <v>133</v>
      </c>
      <c r="P1572" t="s">
        <v>4560</v>
      </c>
      <c r="Q1572" s="2">
        <v>390.27199999999999</v>
      </c>
      <c r="R1572">
        <v>8</v>
      </c>
      <c r="S1572">
        <v>0</v>
      </c>
      <c r="T1572">
        <v>-24.391999999999999</v>
      </c>
    </row>
    <row r="1573" spans="1:20" x14ac:dyDescent="0.3">
      <c r="A1573" t="s">
        <v>5660</v>
      </c>
      <c r="B1573" s="1">
        <v>43090</v>
      </c>
      <c r="C1573" s="1">
        <v>43095</v>
      </c>
      <c r="D1573" t="s">
        <v>21</v>
      </c>
      <c r="E1573" t="s">
        <v>93</v>
      </c>
      <c r="F1573" t="s">
        <v>94</v>
      </c>
      <c r="G1573" t="s">
        <v>24</v>
      </c>
      <c r="H1573" t="s">
        <v>25</v>
      </c>
      <c r="I1573" t="s">
        <v>95</v>
      </c>
      <c r="J1573" t="s">
        <v>96</v>
      </c>
      <c r="K1573" t="s">
        <v>97</v>
      </c>
      <c r="L1573" t="s">
        <v>88</v>
      </c>
      <c r="M1573" t="s">
        <v>5077</v>
      </c>
      <c r="N1573" t="s">
        <v>43</v>
      </c>
      <c r="O1573" t="s">
        <v>79</v>
      </c>
      <c r="P1573" t="s">
        <v>5078</v>
      </c>
      <c r="Q1573" s="2">
        <v>23.88</v>
      </c>
      <c r="R1573">
        <v>6</v>
      </c>
      <c r="S1573">
        <v>0</v>
      </c>
      <c r="T1573">
        <v>11.223599999999999</v>
      </c>
    </row>
    <row r="1574" spans="1:20" x14ac:dyDescent="0.3">
      <c r="A1574" t="s">
        <v>5661</v>
      </c>
      <c r="B1574" s="1">
        <v>42450</v>
      </c>
      <c r="C1574" s="1">
        <v>42457</v>
      </c>
      <c r="D1574" t="s">
        <v>47</v>
      </c>
      <c r="E1574" t="s">
        <v>3107</v>
      </c>
      <c r="F1574" t="s">
        <v>3108</v>
      </c>
      <c r="G1574" t="s">
        <v>24</v>
      </c>
      <c r="H1574" t="s">
        <v>25</v>
      </c>
      <c r="I1574" t="s">
        <v>38</v>
      </c>
      <c r="J1574" t="s">
        <v>39</v>
      </c>
      <c r="K1574" t="s">
        <v>143</v>
      </c>
      <c r="L1574" t="s">
        <v>41</v>
      </c>
      <c r="M1574" t="s">
        <v>5662</v>
      </c>
      <c r="N1574" t="s">
        <v>43</v>
      </c>
      <c r="O1574" t="s">
        <v>79</v>
      </c>
      <c r="P1574" t="s">
        <v>5663</v>
      </c>
      <c r="Q1574" s="2">
        <v>3.1680000000000001</v>
      </c>
      <c r="R1574">
        <v>2</v>
      </c>
      <c r="S1574">
        <v>0</v>
      </c>
      <c r="T1574">
        <v>-4.7519999999999998</v>
      </c>
    </row>
    <row r="1575" spans="1:20" x14ac:dyDescent="0.3">
      <c r="A1575" t="s">
        <v>5664</v>
      </c>
      <c r="B1575" s="1">
        <v>43050</v>
      </c>
      <c r="C1575" s="1">
        <v>43057</v>
      </c>
      <c r="D1575" t="s">
        <v>47</v>
      </c>
      <c r="E1575" t="s">
        <v>1473</v>
      </c>
      <c r="F1575" t="s">
        <v>1474</v>
      </c>
      <c r="G1575" t="s">
        <v>24</v>
      </c>
      <c r="H1575" t="s">
        <v>25</v>
      </c>
      <c r="I1575" t="s">
        <v>253</v>
      </c>
      <c r="J1575" t="s">
        <v>179</v>
      </c>
      <c r="K1575" t="s">
        <v>1475</v>
      </c>
      <c r="L1575" t="s">
        <v>88</v>
      </c>
      <c r="M1575" t="s">
        <v>5665</v>
      </c>
      <c r="N1575" t="s">
        <v>43</v>
      </c>
      <c r="O1575" t="s">
        <v>115</v>
      </c>
      <c r="P1575" t="s">
        <v>5666</v>
      </c>
      <c r="Q1575" s="2">
        <v>181.86</v>
      </c>
      <c r="R1575">
        <v>7</v>
      </c>
      <c r="S1575">
        <v>0</v>
      </c>
      <c r="T1575">
        <v>50.9208</v>
      </c>
    </row>
    <row r="1576" spans="1:20" x14ac:dyDescent="0.3">
      <c r="A1576" t="s">
        <v>5667</v>
      </c>
      <c r="B1576" s="1">
        <v>43001</v>
      </c>
      <c r="C1576" s="1">
        <v>43007</v>
      </c>
      <c r="D1576" t="s">
        <v>47</v>
      </c>
      <c r="E1576" t="s">
        <v>1857</v>
      </c>
      <c r="F1576" t="s">
        <v>1858</v>
      </c>
      <c r="G1576" t="s">
        <v>24</v>
      </c>
      <c r="H1576" t="s">
        <v>25</v>
      </c>
      <c r="I1576" t="s">
        <v>1859</v>
      </c>
      <c r="J1576" t="s">
        <v>51</v>
      </c>
      <c r="K1576" t="s">
        <v>1860</v>
      </c>
      <c r="L1576" t="s">
        <v>29</v>
      </c>
      <c r="M1576" t="s">
        <v>5668</v>
      </c>
      <c r="N1576" t="s">
        <v>31</v>
      </c>
      <c r="O1576" t="s">
        <v>32</v>
      </c>
      <c r="P1576" t="s">
        <v>5669</v>
      </c>
      <c r="Q1576" s="2">
        <v>180.58799999999999</v>
      </c>
      <c r="R1576">
        <v>2</v>
      </c>
      <c r="S1576">
        <v>0</v>
      </c>
      <c r="T1576">
        <v>-240.78399999999999</v>
      </c>
    </row>
    <row r="1577" spans="1:20" x14ac:dyDescent="0.3">
      <c r="A1577" t="s">
        <v>5670</v>
      </c>
      <c r="B1577" s="1">
        <v>42988</v>
      </c>
      <c r="C1577" s="1">
        <v>42988</v>
      </c>
      <c r="D1577" t="s">
        <v>1040</v>
      </c>
      <c r="E1577" t="s">
        <v>918</v>
      </c>
      <c r="F1577" t="s">
        <v>919</v>
      </c>
      <c r="G1577" t="s">
        <v>24</v>
      </c>
      <c r="H1577" t="s">
        <v>25</v>
      </c>
      <c r="I1577" t="s">
        <v>920</v>
      </c>
      <c r="J1577" t="s">
        <v>269</v>
      </c>
      <c r="K1577" t="s">
        <v>921</v>
      </c>
      <c r="L1577" t="s">
        <v>29</v>
      </c>
      <c r="M1577" t="s">
        <v>5671</v>
      </c>
      <c r="N1577" t="s">
        <v>43</v>
      </c>
      <c r="O1577" t="s">
        <v>70</v>
      </c>
      <c r="P1577" t="s">
        <v>5672</v>
      </c>
      <c r="Q1577" s="2">
        <v>18.760000000000002</v>
      </c>
      <c r="R1577">
        <v>2</v>
      </c>
      <c r="S1577">
        <v>0</v>
      </c>
      <c r="T1577">
        <v>9.0047999999999995</v>
      </c>
    </row>
    <row r="1578" spans="1:20" x14ac:dyDescent="0.3">
      <c r="A1578" t="s">
        <v>5673</v>
      </c>
      <c r="B1578" s="1">
        <v>43074</v>
      </c>
      <c r="C1578" s="1">
        <v>43080</v>
      </c>
      <c r="D1578" t="s">
        <v>47</v>
      </c>
      <c r="E1578" t="s">
        <v>2892</v>
      </c>
      <c r="F1578" t="s">
        <v>2893</v>
      </c>
      <c r="G1578" t="s">
        <v>37</v>
      </c>
      <c r="H1578" t="s">
        <v>25</v>
      </c>
      <c r="I1578" t="s">
        <v>2894</v>
      </c>
      <c r="J1578" t="s">
        <v>67</v>
      </c>
      <c r="K1578" t="s">
        <v>2895</v>
      </c>
      <c r="L1578" t="s">
        <v>29</v>
      </c>
      <c r="M1578" t="s">
        <v>60</v>
      </c>
      <c r="N1578" t="s">
        <v>31</v>
      </c>
      <c r="O1578" t="s">
        <v>61</v>
      </c>
      <c r="P1578" t="s">
        <v>62</v>
      </c>
      <c r="Q1578" s="2">
        <v>20.94</v>
      </c>
      <c r="R1578">
        <v>3</v>
      </c>
      <c r="S1578">
        <v>0</v>
      </c>
      <c r="T1578">
        <v>6.0726000000000004</v>
      </c>
    </row>
    <row r="1579" spans="1:20" x14ac:dyDescent="0.3">
      <c r="A1579" t="s">
        <v>5674</v>
      </c>
      <c r="B1579" s="1">
        <v>43048</v>
      </c>
      <c r="C1579" s="1">
        <v>43051</v>
      </c>
      <c r="D1579" t="s">
        <v>21</v>
      </c>
      <c r="E1579" t="s">
        <v>2140</v>
      </c>
      <c r="F1579" t="s">
        <v>2141</v>
      </c>
      <c r="G1579" t="s">
        <v>37</v>
      </c>
      <c r="H1579" t="s">
        <v>25</v>
      </c>
      <c r="I1579" t="s">
        <v>231</v>
      </c>
      <c r="J1579" t="s">
        <v>232</v>
      </c>
      <c r="K1579" t="s">
        <v>412</v>
      </c>
      <c r="L1579" t="s">
        <v>131</v>
      </c>
      <c r="M1579" t="s">
        <v>5675</v>
      </c>
      <c r="N1579" t="s">
        <v>43</v>
      </c>
      <c r="O1579" t="s">
        <v>79</v>
      </c>
      <c r="P1579" t="s">
        <v>5676</v>
      </c>
      <c r="Q1579" s="2">
        <v>9.64</v>
      </c>
      <c r="R1579">
        <v>2</v>
      </c>
      <c r="S1579">
        <v>0</v>
      </c>
      <c r="T1579">
        <v>4.4344000000000001</v>
      </c>
    </row>
    <row r="1580" spans="1:20" x14ac:dyDescent="0.3">
      <c r="A1580" t="s">
        <v>5677</v>
      </c>
      <c r="B1580" s="1">
        <v>41950</v>
      </c>
      <c r="C1580" s="1">
        <v>41952</v>
      </c>
      <c r="D1580" t="s">
        <v>159</v>
      </c>
      <c r="E1580" t="s">
        <v>4225</v>
      </c>
      <c r="F1580" t="s">
        <v>4226</v>
      </c>
      <c r="G1580" t="s">
        <v>37</v>
      </c>
      <c r="H1580" t="s">
        <v>25</v>
      </c>
      <c r="I1580" t="s">
        <v>75</v>
      </c>
      <c r="J1580" t="s">
        <v>76</v>
      </c>
      <c r="K1580" t="s">
        <v>538</v>
      </c>
      <c r="L1580" t="s">
        <v>41</v>
      </c>
      <c r="M1580" t="s">
        <v>5071</v>
      </c>
      <c r="N1580" t="s">
        <v>43</v>
      </c>
      <c r="O1580" t="s">
        <v>79</v>
      </c>
      <c r="P1580" t="s">
        <v>5072</v>
      </c>
      <c r="Q1580" s="2">
        <v>26.045999999999999</v>
      </c>
      <c r="R1580">
        <v>3</v>
      </c>
      <c r="S1580">
        <v>0</v>
      </c>
      <c r="T1580">
        <v>-44.278199999999998</v>
      </c>
    </row>
    <row r="1581" spans="1:20" x14ac:dyDescent="0.3">
      <c r="A1581" t="s">
        <v>5678</v>
      </c>
      <c r="B1581" s="1">
        <v>42806</v>
      </c>
      <c r="C1581" s="1">
        <v>42811</v>
      </c>
      <c r="D1581" t="s">
        <v>47</v>
      </c>
      <c r="E1581" t="s">
        <v>118</v>
      </c>
      <c r="F1581" t="s">
        <v>119</v>
      </c>
      <c r="G1581" t="s">
        <v>37</v>
      </c>
      <c r="H1581" t="s">
        <v>25</v>
      </c>
      <c r="I1581" t="s">
        <v>120</v>
      </c>
      <c r="J1581" t="s">
        <v>121</v>
      </c>
      <c r="K1581" t="s">
        <v>122</v>
      </c>
      <c r="L1581" t="s">
        <v>88</v>
      </c>
      <c r="M1581" t="s">
        <v>2759</v>
      </c>
      <c r="N1581" t="s">
        <v>165</v>
      </c>
      <c r="O1581" t="s">
        <v>166</v>
      </c>
      <c r="P1581" t="s">
        <v>2760</v>
      </c>
      <c r="Q1581" s="2">
        <v>69.930000000000007</v>
      </c>
      <c r="R1581">
        <v>7</v>
      </c>
      <c r="S1581">
        <v>0</v>
      </c>
      <c r="T1581">
        <v>32.1678</v>
      </c>
    </row>
    <row r="1582" spans="1:20" x14ac:dyDescent="0.3">
      <c r="A1582" t="s">
        <v>5679</v>
      </c>
      <c r="B1582" s="1">
        <v>43028</v>
      </c>
      <c r="C1582" s="1">
        <v>43030</v>
      </c>
      <c r="D1582" t="s">
        <v>21</v>
      </c>
      <c r="E1582" t="s">
        <v>515</v>
      </c>
      <c r="F1582" t="s">
        <v>516</v>
      </c>
      <c r="G1582" t="s">
        <v>37</v>
      </c>
      <c r="H1582" t="s">
        <v>25</v>
      </c>
      <c r="I1582" t="s">
        <v>517</v>
      </c>
      <c r="J1582" t="s">
        <v>96</v>
      </c>
      <c r="K1582" t="s">
        <v>518</v>
      </c>
      <c r="L1582" t="s">
        <v>88</v>
      </c>
      <c r="M1582" t="s">
        <v>3990</v>
      </c>
      <c r="N1582" t="s">
        <v>43</v>
      </c>
      <c r="O1582" t="s">
        <v>44</v>
      </c>
      <c r="P1582" t="s">
        <v>3991</v>
      </c>
      <c r="Q1582" s="2">
        <v>3.75</v>
      </c>
      <c r="R1582">
        <v>1</v>
      </c>
      <c r="S1582">
        <v>0</v>
      </c>
      <c r="T1582">
        <v>1.8</v>
      </c>
    </row>
    <row r="1583" spans="1:20" x14ac:dyDescent="0.3">
      <c r="A1583" t="s">
        <v>5680</v>
      </c>
      <c r="B1583" s="1">
        <v>42365</v>
      </c>
      <c r="C1583" s="1">
        <v>42370</v>
      </c>
      <c r="D1583" t="s">
        <v>47</v>
      </c>
      <c r="E1583" t="s">
        <v>5263</v>
      </c>
      <c r="F1583" t="s">
        <v>5264</v>
      </c>
      <c r="G1583" t="s">
        <v>84</v>
      </c>
      <c r="H1583" t="s">
        <v>25</v>
      </c>
      <c r="I1583" t="s">
        <v>517</v>
      </c>
      <c r="J1583" t="s">
        <v>1011</v>
      </c>
      <c r="K1583" t="s">
        <v>1071</v>
      </c>
      <c r="L1583" t="s">
        <v>131</v>
      </c>
      <c r="M1583" t="s">
        <v>5681</v>
      </c>
      <c r="N1583" t="s">
        <v>43</v>
      </c>
      <c r="O1583" t="s">
        <v>99</v>
      </c>
      <c r="P1583" t="s">
        <v>5682</v>
      </c>
      <c r="Q1583" s="2">
        <v>12.672000000000001</v>
      </c>
      <c r="R1583">
        <v>3</v>
      </c>
      <c r="S1583">
        <v>0</v>
      </c>
      <c r="T1583">
        <v>-3.1680000000000001</v>
      </c>
    </row>
    <row r="1584" spans="1:20" x14ac:dyDescent="0.3">
      <c r="A1584" t="s">
        <v>5683</v>
      </c>
      <c r="B1584" s="1">
        <v>43010</v>
      </c>
      <c r="C1584" s="1">
        <v>43016</v>
      </c>
      <c r="D1584" t="s">
        <v>47</v>
      </c>
      <c r="E1584" t="s">
        <v>2326</v>
      </c>
      <c r="F1584" t="s">
        <v>2327</v>
      </c>
      <c r="G1584" t="s">
        <v>37</v>
      </c>
      <c r="H1584" t="s">
        <v>25</v>
      </c>
      <c r="I1584" t="s">
        <v>693</v>
      </c>
      <c r="J1584" t="s">
        <v>86</v>
      </c>
      <c r="K1584" t="s">
        <v>694</v>
      </c>
      <c r="L1584" t="s">
        <v>88</v>
      </c>
      <c r="M1584" t="s">
        <v>5684</v>
      </c>
      <c r="N1584" t="s">
        <v>165</v>
      </c>
      <c r="O1584" t="s">
        <v>166</v>
      </c>
      <c r="P1584" t="s">
        <v>5685</v>
      </c>
      <c r="Q1584" s="2">
        <v>65.989999999999995</v>
      </c>
      <c r="R1584">
        <v>1</v>
      </c>
      <c r="S1584">
        <v>0</v>
      </c>
      <c r="T1584">
        <v>17.157399999999999</v>
      </c>
    </row>
    <row r="1585" spans="1:20" x14ac:dyDescent="0.3">
      <c r="A1585" t="s">
        <v>5686</v>
      </c>
      <c r="B1585" s="1">
        <v>42890</v>
      </c>
      <c r="C1585" s="1">
        <v>42894</v>
      </c>
      <c r="D1585" t="s">
        <v>47</v>
      </c>
      <c r="E1585" t="s">
        <v>4736</v>
      </c>
      <c r="F1585" t="s">
        <v>4737</v>
      </c>
      <c r="G1585" t="s">
        <v>37</v>
      </c>
      <c r="H1585" t="s">
        <v>25</v>
      </c>
      <c r="I1585" t="s">
        <v>4738</v>
      </c>
      <c r="J1585" t="s">
        <v>569</v>
      </c>
      <c r="K1585" t="s">
        <v>4739</v>
      </c>
      <c r="L1585" t="s">
        <v>41</v>
      </c>
      <c r="M1585" t="s">
        <v>5687</v>
      </c>
      <c r="N1585" t="s">
        <v>43</v>
      </c>
      <c r="O1585" t="s">
        <v>79</v>
      </c>
      <c r="P1585" t="s">
        <v>5688</v>
      </c>
      <c r="Q1585" s="2">
        <v>6.37</v>
      </c>
      <c r="R1585">
        <v>7</v>
      </c>
      <c r="S1585">
        <v>0</v>
      </c>
      <c r="T1585">
        <v>-9.5549999999999997</v>
      </c>
    </row>
    <row r="1586" spans="1:20" x14ac:dyDescent="0.3">
      <c r="A1586" t="s">
        <v>5689</v>
      </c>
      <c r="B1586" s="1">
        <v>41883</v>
      </c>
      <c r="C1586" s="1">
        <v>41886</v>
      </c>
      <c r="D1586" t="s">
        <v>159</v>
      </c>
      <c r="E1586" t="s">
        <v>5690</v>
      </c>
      <c r="F1586" t="s">
        <v>5691</v>
      </c>
      <c r="G1586" t="s">
        <v>24</v>
      </c>
      <c r="H1586" t="s">
        <v>25</v>
      </c>
      <c r="I1586" t="s">
        <v>154</v>
      </c>
      <c r="J1586" t="s">
        <v>86</v>
      </c>
      <c r="K1586" t="s">
        <v>598</v>
      </c>
      <c r="L1586" t="s">
        <v>88</v>
      </c>
      <c r="M1586" t="s">
        <v>3201</v>
      </c>
      <c r="N1586" t="s">
        <v>43</v>
      </c>
      <c r="O1586" t="s">
        <v>79</v>
      </c>
      <c r="P1586" t="s">
        <v>3202</v>
      </c>
      <c r="Q1586" s="2">
        <v>3.6480000000000001</v>
      </c>
      <c r="R1586">
        <v>3</v>
      </c>
      <c r="S1586">
        <v>0</v>
      </c>
      <c r="T1586">
        <v>-6.0191999999999997</v>
      </c>
    </row>
    <row r="1587" spans="1:20" x14ac:dyDescent="0.3">
      <c r="A1587" t="s">
        <v>5692</v>
      </c>
      <c r="B1587" s="1">
        <v>42590</v>
      </c>
      <c r="C1587" s="1">
        <v>42595</v>
      </c>
      <c r="D1587" t="s">
        <v>47</v>
      </c>
      <c r="E1587" t="s">
        <v>3326</v>
      </c>
      <c r="F1587" t="s">
        <v>3327</v>
      </c>
      <c r="G1587" t="s">
        <v>84</v>
      </c>
      <c r="H1587" t="s">
        <v>25</v>
      </c>
      <c r="I1587" t="s">
        <v>38</v>
      </c>
      <c r="J1587" t="s">
        <v>39</v>
      </c>
      <c r="K1587" t="s">
        <v>1554</v>
      </c>
      <c r="L1587" t="s">
        <v>41</v>
      </c>
      <c r="M1587" t="s">
        <v>5693</v>
      </c>
      <c r="N1587" t="s">
        <v>43</v>
      </c>
      <c r="O1587" t="s">
        <v>235</v>
      </c>
      <c r="P1587" t="s">
        <v>5694</v>
      </c>
      <c r="Q1587" s="2">
        <v>23.34</v>
      </c>
      <c r="R1587">
        <v>3</v>
      </c>
      <c r="S1587">
        <v>0</v>
      </c>
      <c r="T1587">
        <v>0.2334</v>
      </c>
    </row>
    <row r="1588" spans="1:20" x14ac:dyDescent="0.3">
      <c r="A1588" t="s">
        <v>5695</v>
      </c>
      <c r="B1588" s="1">
        <v>42938</v>
      </c>
      <c r="C1588" s="1">
        <v>42944</v>
      </c>
      <c r="D1588" t="s">
        <v>47</v>
      </c>
      <c r="E1588" t="s">
        <v>671</v>
      </c>
      <c r="F1588" t="s">
        <v>672</v>
      </c>
      <c r="G1588" t="s">
        <v>37</v>
      </c>
      <c r="H1588" t="s">
        <v>25</v>
      </c>
      <c r="I1588" t="s">
        <v>128</v>
      </c>
      <c r="J1588" t="s">
        <v>129</v>
      </c>
      <c r="K1588" t="s">
        <v>673</v>
      </c>
      <c r="L1588" t="s">
        <v>131</v>
      </c>
      <c r="M1588" t="s">
        <v>5696</v>
      </c>
      <c r="N1588" t="s">
        <v>165</v>
      </c>
      <c r="O1588" t="s">
        <v>166</v>
      </c>
      <c r="P1588" t="s">
        <v>5697</v>
      </c>
      <c r="Q1588" s="2">
        <v>29.97</v>
      </c>
      <c r="R1588">
        <v>3</v>
      </c>
      <c r="S1588">
        <v>0</v>
      </c>
      <c r="T1588">
        <v>14.085900000000001</v>
      </c>
    </row>
    <row r="1589" spans="1:20" x14ac:dyDescent="0.3">
      <c r="A1589" t="s">
        <v>5698</v>
      </c>
      <c r="B1589" s="1">
        <v>42195</v>
      </c>
      <c r="C1589" s="1">
        <v>42195</v>
      </c>
      <c r="D1589" t="s">
        <v>1040</v>
      </c>
      <c r="E1589" t="s">
        <v>141</v>
      </c>
      <c r="F1589" t="s">
        <v>142</v>
      </c>
      <c r="G1589" t="s">
        <v>24</v>
      </c>
      <c r="H1589" t="s">
        <v>25</v>
      </c>
      <c r="I1589" t="s">
        <v>38</v>
      </c>
      <c r="J1589" t="s">
        <v>39</v>
      </c>
      <c r="K1589" t="s">
        <v>143</v>
      </c>
      <c r="L1589" t="s">
        <v>41</v>
      </c>
      <c r="M1589" t="s">
        <v>5699</v>
      </c>
      <c r="N1589" t="s">
        <v>43</v>
      </c>
      <c r="O1589" t="s">
        <v>79</v>
      </c>
      <c r="P1589" t="s">
        <v>5700</v>
      </c>
      <c r="Q1589" s="2">
        <v>3.3660000000000001</v>
      </c>
      <c r="R1589">
        <v>3</v>
      </c>
      <c r="S1589">
        <v>0</v>
      </c>
      <c r="T1589">
        <v>-2.2440000000000002</v>
      </c>
    </row>
    <row r="1590" spans="1:20" x14ac:dyDescent="0.3">
      <c r="A1590" t="s">
        <v>5701</v>
      </c>
      <c r="B1590" s="1">
        <v>41974</v>
      </c>
      <c r="C1590" s="1">
        <v>41980</v>
      </c>
      <c r="D1590" t="s">
        <v>47</v>
      </c>
      <c r="E1590" t="s">
        <v>3610</v>
      </c>
      <c r="F1590" t="s">
        <v>3611</v>
      </c>
      <c r="G1590" t="s">
        <v>24</v>
      </c>
      <c r="H1590" t="s">
        <v>25</v>
      </c>
      <c r="I1590" t="s">
        <v>76</v>
      </c>
      <c r="J1590" t="s">
        <v>3612</v>
      </c>
      <c r="K1590" t="s">
        <v>3613</v>
      </c>
      <c r="L1590" t="s">
        <v>131</v>
      </c>
      <c r="M1590" t="s">
        <v>5702</v>
      </c>
      <c r="N1590" t="s">
        <v>165</v>
      </c>
      <c r="O1590" t="s">
        <v>166</v>
      </c>
      <c r="P1590" t="s">
        <v>5703</v>
      </c>
      <c r="Q1590" s="2">
        <v>95.968000000000004</v>
      </c>
      <c r="R1590">
        <v>4</v>
      </c>
      <c r="S1590">
        <v>0</v>
      </c>
      <c r="T1590">
        <v>9.5968</v>
      </c>
    </row>
    <row r="1591" spans="1:20" x14ac:dyDescent="0.3">
      <c r="A1591" t="s">
        <v>5704</v>
      </c>
      <c r="B1591" s="1">
        <v>43087</v>
      </c>
      <c r="C1591" s="1">
        <v>43091</v>
      </c>
      <c r="D1591" t="s">
        <v>47</v>
      </c>
      <c r="E1591" t="s">
        <v>5705</v>
      </c>
      <c r="F1591" t="s">
        <v>5706</v>
      </c>
      <c r="G1591" t="s">
        <v>37</v>
      </c>
      <c r="H1591" t="s">
        <v>25</v>
      </c>
      <c r="I1591" t="s">
        <v>128</v>
      </c>
      <c r="J1591" t="s">
        <v>129</v>
      </c>
      <c r="K1591" t="s">
        <v>562</v>
      </c>
      <c r="L1591" t="s">
        <v>131</v>
      </c>
      <c r="M1591" t="s">
        <v>5707</v>
      </c>
      <c r="N1591" t="s">
        <v>43</v>
      </c>
      <c r="O1591" t="s">
        <v>115</v>
      </c>
      <c r="P1591" t="s">
        <v>5708</v>
      </c>
      <c r="Q1591" s="2">
        <v>18.704000000000001</v>
      </c>
      <c r="R1591">
        <v>7</v>
      </c>
      <c r="S1591">
        <v>0</v>
      </c>
      <c r="T1591">
        <v>2.3380000000000001</v>
      </c>
    </row>
    <row r="1592" spans="1:20" x14ac:dyDescent="0.3">
      <c r="A1592" t="s">
        <v>5709</v>
      </c>
      <c r="B1592" s="1">
        <v>41777</v>
      </c>
      <c r="C1592" s="1">
        <v>41779</v>
      </c>
      <c r="D1592" t="s">
        <v>21</v>
      </c>
      <c r="E1592" t="s">
        <v>554</v>
      </c>
      <c r="F1592" t="s">
        <v>555</v>
      </c>
      <c r="G1592" t="s">
        <v>24</v>
      </c>
      <c r="H1592" t="s">
        <v>25</v>
      </c>
      <c r="I1592" t="s">
        <v>38</v>
      </c>
      <c r="J1592" t="s">
        <v>39</v>
      </c>
      <c r="K1592" t="s">
        <v>556</v>
      </c>
      <c r="L1592" t="s">
        <v>41</v>
      </c>
      <c r="M1592" t="s">
        <v>4550</v>
      </c>
      <c r="N1592" t="s">
        <v>31</v>
      </c>
      <c r="O1592" t="s">
        <v>61</v>
      </c>
      <c r="P1592" t="s">
        <v>4551</v>
      </c>
      <c r="Q1592" s="2">
        <v>149.232</v>
      </c>
      <c r="R1592">
        <v>3</v>
      </c>
      <c r="S1592">
        <v>0</v>
      </c>
      <c r="T1592">
        <v>3.7307999999999999</v>
      </c>
    </row>
    <row r="1593" spans="1:20" x14ac:dyDescent="0.3">
      <c r="A1593" t="s">
        <v>5710</v>
      </c>
      <c r="B1593" s="1">
        <v>41953</v>
      </c>
      <c r="C1593" s="1">
        <v>41959</v>
      </c>
      <c r="D1593" t="s">
        <v>47</v>
      </c>
      <c r="E1593" t="s">
        <v>566</v>
      </c>
      <c r="F1593" t="s">
        <v>567</v>
      </c>
      <c r="G1593" t="s">
        <v>24</v>
      </c>
      <c r="H1593" t="s">
        <v>25</v>
      </c>
      <c r="I1593" t="s">
        <v>568</v>
      </c>
      <c r="J1593" t="s">
        <v>569</v>
      </c>
      <c r="K1593" t="s">
        <v>570</v>
      </c>
      <c r="L1593" t="s">
        <v>41</v>
      </c>
      <c r="M1593" t="s">
        <v>4108</v>
      </c>
      <c r="N1593" t="s">
        <v>165</v>
      </c>
      <c r="O1593" t="s">
        <v>166</v>
      </c>
      <c r="P1593" t="s">
        <v>4109</v>
      </c>
      <c r="Q1593" s="2">
        <v>601.53599999999994</v>
      </c>
      <c r="R1593">
        <v>8</v>
      </c>
      <c r="S1593">
        <v>0</v>
      </c>
      <c r="T1593">
        <v>60.153599999999997</v>
      </c>
    </row>
    <row r="1594" spans="1:20" x14ac:dyDescent="0.3">
      <c r="A1594" t="s">
        <v>5711</v>
      </c>
      <c r="B1594" s="1">
        <v>42378</v>
      </c>
      <c r="C1594" s="1">
        <v>42384</v>
      </c>
      <c r="D1594" t="s">
        <v>47</v>
      </c>
      <c r="E1594" t="s">
        <v>1085</v>
      </c>
      <c r="F1594" t="s">
        <v>1086</v>
      </c>
      <c r="G1594" t="s">
        <v>37</v>
      </c>
      <c r="H1594" t="s">
        <v>25</v>
      </c>
      <c r="I1594" t="s">
        <v>1087</v>
      </c>
      <c r="J1594" t="s">
        <v>208</v>
      </c>
      <c r="K1594" t="s">
        <v>1088</v>
      </c>
      <c r="L1594" t="s">
        <v>88</v>
      </c>
      <c r="M1594" t="s">
        <v>5712</v>
      </c>
      <c r="N1594" t="s">
        <v>165</v>
      </c>
      <c r="O1594" t="s">
        <v>202</v>
      </c>
      <c r="P1594" t="s">
        <v>5713</v>
      </c>
      <c r="Q1594" s="2">
        <v>349.95</v>
      </c>
      <c r="R1594">
        <v>5</v>
      </c>
      <c r="S1594">
        <v>0</v>
      </c>
      <c r="T1594">
        <v>118.983</v>
      </c>
    </row>
    <row r="1595" spans="1:20" x14ac:dyDescent="0.3">
      <c r="A1595" t="s">
        <v>5714</v>
      </c>
      <c r="B1595" s="1">
        <v>43000</v>
      </c>
      <c r="C1595" s="1">
        <v>43005</v>
      </c>
      <c r="D1595" t="s">
        <v>47</v>
      </c>
      <c r="E1595" t="s">
        <v>490</v>
      </c>
      <c r="F1595" t="s">
        <v>491</v>
      </c>
      <c r="G1595" t="s">
        <v>37</v>
      </c>
      <c r="H1595" t="s">
        <v>25</v>
      </c>
      <c r="I1595" t="s">
        <v>112</v>
      </c>
      <c r="J1595" t="s">
        <v>39</v>
      </c>
      <c r="K1595" t="s">
        <v>309</v>
      </c>
      <c r="L1595" t="s">
        <v>41</v>
      </c>
      <c r="M1595" t="s">
        <v>5715</v>
      </c>
      <c r="N1595" t="s">
        <v>43</v>
      </c>
      <c r="O1595" t="s">
        <v>173</v>
      </c>
      <c r="P1595" t="s">
        <v>572</v>
      </c>
      <c r="Q1595" s="2">
        <v>13.391999999999999</v>
      </c>
      <c r="R1595">
        <v>3</v>
      </c>
      <c r="S1595">
        <v>0</v>
      </c>
      <c r="T1595">
        <v>5.0220000000000002</v>
      </c>
    </row>
    <row r="1596" spans="1:20" x14ac:dyDescent="0.3">
      <c r="A1596" t="s">
        <v>5716</v>
      </c>
      <c r="B1596" s="1">
        <v>41996</v>
      </c>
      <c r="C1596" s="1">
        <v>42001</v>
      </c>
      <c r="D1596" t="s">
        <v>47</v>
      </c>
      <c r="E1596" t="s">
        <v>1566</v>
      </c>
      <c r="F1596" t="s">
        <v>1567</v>
      </c>
      <c r="G1596" t="s">
        <v>24</v>
      </c>
      <c r="H1596" t="s">
        <v>25</v>
      </c>
      <c r="I1596" t="s">
        <v>1568</v>
      </c>
      <c r="J1596" t="s">
        <v>76</v>
      </c>
      <c r="K1596" t="s">
        <v>1569</v>
      </c>
      <c r="L1596" t="s">
        <v>41</v>
      </c>
      <c r="M1596" t="s">
        <v>2600</v>
      </c>
      <c r="N1596" t="s">
        <v>43</v>
      </c>
      <c r="O1596" t="s">
        <v>90</v>
      </c>
      <c r="P1596" t="s">
        <v>2601</v>
      </c>
      <c r="Q1596" s="2">
        <v>207.24</v>
      </c>
      <c r="R1596">
        <v>11</v>
      </c>
      <c r="S1596">
        <v>0</v>
      </c>
      <c r="T1596">
        <v>58.027200000000001</v>
      </c>
    </row>
    <row r="1597" spans="1:20" x14ac:dyDescent="0.3">
      <c r="A1597" t="s">
        <v>5717</v>
      </c>
      <c r="B1597" s="1">
        <v>42516</v>
      </c>
      <c r="C1597" s="1">
        <v>42522</v>
      </c>
      <c r="D1597" t="s">
        <v>47</v>
      </c>
      <c r="E1597" t="s">
        <v>1765</v>
      </c>
      <c r="F1597" t="s">
        <v>1766</v>
      </c>
      <c r="G1597" t="s">
        <v>37</v>
      </c>
      <c r="H1597" t="s">
        <v>25</v>
      </c>
      <c r="I1597" t="s">
        <v>693</v>
      </c>
      <c r="J1597" t="s">
        <v>86</v>
      </c>
      <c r="K1597" t="s">
        <v>1767</v>
      </c>
      <c r="L1597" t="s">
        <v>88</v>
      </c>
      <c r="M1597" t="s">
        <v>5718</v>
      </c>
      <c r="N1597" t="s">
        <v>43</v>
      </c>
      <c r="O1597" t="s">
        <v>115</v>
      </c>
      <c r="P1597" t="s">
        <v>5719</v>
      </c>
      <c r="Q1597" s="2">
        <v>1.504</v>
      </c>
      <c r="R1597">
        <v>1</v>
      </c>
      <c r="S1597">
        <v>0</v>
      </c>
      <c r="T1597">
        <v>0.16919999999999999</v>
      </c>
    </row>
    <row r="1598" spans="1:20" x14ac:dyDescent="0.3">
      <c r="A1598" t="s">
        <v>5720</v>
      </c>
      <c r="B1598" s="1">
        <v>42924</v>
      </c>
      <c r="C1598" s="1">
        <v>42926</v>
      </c>
      <c r="D1598" t="s">
        <v>159</v>
      </c>
      <c r="E1598" t="s">
        <v>2501</v>
      </c>
      <c r="F1598" t="s">
        <v>2502</v>
      </c>
      <c r="G1598" t="s">
        <v>24</v>
      </c>
      <c r="H1598" t="s">
        <v>25</v>
      </c>
      <c r="I1598" t="s">
        <v>786</v>
      </c>
      <c r="J1598" t="s">
        <v>39</v>
      </c>
      <c r="K1598" t="s">
        <v>787</v>
      </c>
      <c r="L1598" t="s">
        <v>41</v>
      </c>
      <c r="M1598" t="s">
        <v>5721</v>
      </c>
      <c r="N1598" t="s">
        <v>43</v>
      </c>
      <c r="O1598" t="s">
        <v>44</v>
      </c>
      <c r="P1598" t="s">
        <v>5722</v>
      </c>
      <c r="Q1598" s="2">
        <v>75.180000000000007</v>
      </c>
      <c r="R1598">
        <v>6</v>
      </c>
      <c r="S1598">
        <v>0</v>
      </c>
      <c r="T1598">
        <v>35.334600000000002</v>
      </c>
    </row>
    <row r="1599" spans="1:20" x14ac:dyDescent="0.3">
      <c r="A1599" t="s">
        <v>5723</v>
      </c>
      <c r="B1599" s="1">
        <v>41772</v>
      </c>
      <c r="C1599" s="1">
        <v>41776</v>
      </c>
      <c r="D1599" t="s">
        <v>47</v>
      </c>
      <c r="E1599" t="s">
        <v>1818</v>
      </c>
      <c r="F1599" t="s">
        <v>1819</v>
      </c>
      <c r="G1599" t="s">
        <v>24</v>
      </c>
      <c r="H1599" t="s">
        <v>25</v>
      </c>
      <c r="I1599" t="s">
        <v>1820</v>
      </c>
      <c r="J1599" t="s">
        <v>269</v>
      </c>
      <c r="K1599" t="s">
        <v>1821</v>
      </c>
      <c r="L1599" t="s">
        <v>29</v>
      </c>
      <c r="M1599" t="s">
        <v>4214</v>
      </c>
      <c r="N1599" t="s">
        <v>165</v>
      </c>
      <c r="O1599" t="s">
        <v>202</v>
      </c>
      <c r="P1599" t="s">
        <v>4215</v>
      </c>
      <c r="Q1599" s="2">
        <v>149.97</v>
      </c>
      <c r="R1599">
        <v>3</v>
      </c>
      <c r="S1599">
        <v>0</v>
      </c>
      <c r="T1599">
        <v>52.4895</v>
      </c>
    </row>
    <row r="1600" spans="1:20" x14ac:dyDescent="0.3">
      <c r="A1600" t="s">
        <v>5724</v>
      </c>
      <c r="B1600" s="1">
        <v>43049</v>
      </c>
      <c r="C1600" s="1">
        <v>43055</v>
      </c>
      <c r="D1600" t="s">
        <v>47</v>
      </c>
      <c r="E1600" t="s">
        <v>2720</v>
      </c>
      <c r="F1600" t="s">
        <v>2721</v>
      </c>
      <c r="G1600" t="s">
        <v>37</v>
      </c>
      <c r="H1600" t="s">
        <v>25</v>
      </c>
      <c r="I1600" t="s">
        <v>2722</v>
      </c>
      <c r="J1600" t="s">
        <v>224</v>
      </c>
      <c r="K1600" t="s">
        <v>2723</v>
      </c>
      <c r="L1600" t="s">
        <v>88</v>
      </c>
      <c r="M1600" t="s">
        <v>2472</v>
      </c>
      <c r="N1600" t="s">
        <v>43</v>
      </c>
      <c r="O1600" t="s">
        <v>79</v>
      </c>
      <c r="P1600" t="s">
        <v>2473</v>
      </c>
      <c r="Q1600" s="2">
        <v>931.17600000000004</v>
      </c>
      <c r="R1600">
        <v>3</v>
      </c>
      <c r="S1600">
        <v>0</v>
      </c>
      <c r="T1600">
        <v>314.27190000000002</v>
      </c>
    </row>
    <row r="1601" spans="1:20" x14ac:dyDescent="0.3">
      <c r="A1601" t="s">
        <v>5725</v>
      </c>
      <c r="B1601" s="1">
        <v>42279</v>
      </c>
      <c r="C1601" s="1">
        <v>42285</v>
      </c>
      <c r="D1601" t="s">
        <v>47</v>
      </c>
      <c r="E1601" t="s">
        <v>5620</v>
      </c>
      <c r="F1601" t="s">
        <v>5621</v>
      </c>
      <c r="G1601" t="s">
        <v>37</v>
      </c>
      <c r="H1601" t="s">
        <v>25</v>
      </c>
      <c r="I1601" t="s">
        <v>1916</v>
      </c>
      <c r="J1601" t="s">
        <v>232</v>
      </c>
      <c r="K1601" t="s">
        <v>1917</v>
      </c>
      <c r="L1601" t="s">
        <v>131</v>
      </c>
      <c r="M1601" t="s">
        <v>4241</v>
      </c>
      <c r="N1601" t="s">
        <v>43</v>
      </c>
      <c r="O1601" t="s">
        <v>70</v>
      </c>
      <c r="P1601" t="s">
        <v>4242</v>
      </c>
      <c r="Q1601" s="2">
        <v>94.85</v>
      </c>
      <c r="R1601">
        <v>5</v>
      </c>
      <c r="S1601">
        <v>0</v>
      </c>
      <c r="T1601">
        <v>45.527999999999999</v>
      </c>
    </row>
    <row r="1602" spans="1:20" x14ac:dyDescent="0.3">
      <c r="A1602" t="s">
        <v>5726</v>
      </c>
      <c r="B1602" s="1">
        <v>41914</v>
      </c>
      <c r="C1602" s="1">
        <v>41917</v>
      </c>
      <c r="D1602" t="s">
        <v>159</v>
      </c>
      <c r="E1602" t="s">
        <v>189</v>
      </c>
      <c r="F1602" t="s">
        <v>190</v>
      </c>
      <c r="G1602" t="s">
        <v>37</v>
      </c>
      <c r="H1602" t="s">
        <v>25</v>
      </c>
      <c r="I1602" t="s">
        <v>191</v>
      </c>
      <c r="J1602" t="s">
        <v>51</v>
      </c>
      <c r="K1602" t="s">
        <v>192</v>
      </c>
      <c r="L1602" t="s">
        <v>29</v>
      </c>
      <c r="M1602" t="s">
        <v>3339</v>
      </c>
      <c r="N1602" t="s">
        <v>43</v>
      </c>
      <c r="O1602" t="s">
        <v>70</v>
      </c>
      <c r="P1602" t="s">
        <v>3340</v>
      </c>
      <c r="Q1602" s="2">
        <v>9.4079999999999995</v>
      </c>
      <c r="R1602">
        <v>2</v>
      </c>
      <c r="S1602">
        <v>0</v>
      </c>
      <c r="T1602">
        <v>3.4104000000000001</v>
      </c>
    </row>
    <row r="1603" spans="1:20" x14ac:dyDescent="0.3">
      <c r="A1603" t="s">
        <v>5727</v>
      </c>
      <c r="B1603" s="1">
        <v>41862</v>
      </c>
      <c r="C1603" s="1">
        <v>41867</v>
      </c>
      <c r="D1603" t="s">
        <v>47</v>
      </c>
      <c r="E1603" t="s">
        <v>769</v>
      </c>
      <c r="F1603" t="s">
        <v>770</v>
      </c>
      <c r="G1603" t="s">
        <v>24</v>
      </c>
      <c r="H1603" t="s">
        <v>25</v>
      </c>
      <c r="I1603" t="s">
        <v>253</v>
      </c>
      <c r="J1603" t="s">
        <v>179</v>
      </c>
      <c r="K1603" t="s">
        <v>254</v>
      </c>
      <c r="L1603" t="s">
        <v>88</v>
      </c>
      <c r="M1603" t="s">
        <v>4889</v>
      </c>
      <c r="N1603" t="s">
        <v>43</v>
      </c>
      <c r="O1603" t="s">
        <v>99</v>
      </c>
      <c r="P1603" t="s">
        <v>4890</v>
      </c>
      <c r="Q1603" s="2">
        <v>375.34</v>
      </c>
      <c r="R1603">
        <v>1</v>
      </c>
      <c r="S1603">
        <v>0</v>
      </c>
      <c r="T1603">
        <v>18.766999999999999</v>
      </c>
    </row>
    <row r="1604" spans="1:20" x14ac:dyDescent="0.3">
      <c r="A1604" t="s">
        <v>5728</v>
      </c>
      <c r="B1604" s="1">
        <v>42979</v>
      </c>
      <c r="C1604" s="1">
        <v>42983</v>
      </c>
      <c r="D1604" t="s">
        <v>21</v>
      </c>
      <c r="E1604" t="s">
        <v>1413</v>
      </c>
      <c r="F1604" t="s">
        <v>1414</v>
      </c>
      <c r="G1604" t="s">
        <v>24</v>
      </c>
      <c r="H1604" t="s">
        <v>25</v>
      </c>
      <c r="I1604" t="s">
        <v>38</v>
      </c>
      <c r="J1604" t="s">
        <v>39</v>
      </c>
      <c r="K1604" t="s">
        <v>143</v>
      </c>
      <c r="L1604" t="s">
        <v>41</v>
      </c>
      <c r="M1604" t="s">
        <v>5729</v>
      </c>
      <c r="N1604" t="s">
        <v>31</v>
      </c>
      <c r="O1604" t="s">
        <v>61</v>
      </c>
      <c r="P1604" t="s">
        <v>5730</v>
      </c>
      <c r="Q1604" s="2">
        <v>114.9</v>
      </c>
      <c r="R1604">
        <v>5</v>
      </c>
      <c r="S1604">
        <v>0</v>
      </c>
      <c r="T1604">
        <v>39.066000000000003</v>
      </c>
    </row>
    <row r="1605" spans="1:20" x14ac:dyDescent="0.3">
      <c r="A1605" t="s">
        <v>5731</v>
      </c>
      <c r="B1605" s="1">
        <v>42841</v>
      </c>
      <c r="C1605" s="1">
        <v>42847</v>
      </c>
      <c r="D1605" t="s">
        <v>47</v>
      </c>
      <c r="E1605" t="s">
        <v>3099</v>
      </c>
      <c r="F1605" t="s">
        <v>3100</v>
      </c>
      <c r="G1605" t="s">
        <v>24</v>
      </c>
      <c r="H1605" t="s">
        <v>25</v>
      </c>
      <c r="I1605" t="s">
        <v>2152</v>
      </c>
      <c r="J1605" t="s">
        <v>27</v>
      </c>
      <c r="K1605" t="s">
        <v>2153</v>
      </c>
      <c r="L1605" t="s">
        <v>29</v>
      </c>
      <c r="M1605" t="s">
        <v>5071</v>
      </c>
      <c r="N1605" t="s">
        <v>43</v>
      </c>
      <c r="O1605" t="s">
        <v>79</v>
      </c>
      <c r="P1605" t="s">
        <v>5072</v>
      </c>
      <c r="Q1605" s="2">
        <v>26.045999999999999</v>
      </c>
      <c r="R1605">
        <v>3</v>
      </c>
      <c r="S1605">
        <v>0</v>
      </c>
      <c r="T1605">
        <v>-44.278199999999998</v>
      </c>
    </row>
    <row r="1606" spans="1:20" x14ac:dyDescent="0.3">
      <c r="A1606" t="s">
        <v>5732</v>
      </c>
      <c r="B1606" s="1">
        <v>42484</v>
      </c>
      <c r="C1606" s="1">
        <v>42487</v>
      </c>
      <c r="D1606" t="s">
        <v>159</v>
      </c>
      <c r="E1606" t="s">
        <v>5690</v>
      </c>
      <c r="F1606" t="s">
        <v>5691</v>
      </c>
      <c r="G1606" t="s">
        <v>24</v>
      </c>
      <c r="H1606" t="s">
        <v>25</v>
      </c>
      <c r="I1606" t="s">
        <v>154</v>
      </c>
      <c r="J1606" t="s">
        <v>86</v>
      </c>
      <c r="K1606" t="s">
        <v>598</v>
      </c>
      <c r="L1606" t="s">
        <v>88</v>
      </c>
      <c r="M1606" t="s">
        <v>1871</v>
      </c>
      <c r="N1606" t="s">
        <v>43</v>
      </c>
      <c r="O1606" t="s">
        <v>79</v>
      </c>
      <c r="P1606" t="s">
        <v>1872</v>
      </c>
      <c r="Q1606" s="2">
        <v>3.984</v>
      </c>
      <c r="R1606">
        <v>1</v>
      </c>
      <c r="S1606">
        <v>0</v>
      </c>
      <c r="T1606">
        <v>1.3944000000000001</v>
      </c>
    </row>
    <row r="1607" spans="1:20" x14ac:dyDescent="0.3">
      <c r="A1607" t="s">
        <v>5733</v>
      </c>
      <c r="B1607" s="1">
        <v>42384</v>
      </c>
      <c r="C1607" s="1">
        <v>42384</v>
      </c>
      <c r="D1607" t="s">
        <v>1040</v>
      </c>
      <c r="E1607" t="s">
        <v>818</v>
      </c>
      <c r="F1607" t="s">
        <v>819</v>
      </c>
      <c r="G1607" t="s">
        <v>24</v>
      </c>
      <c r="H1607" t="s">
        <v>25</v>
      </c>
      <c r="I1607" t="s">
        <v>253</v>
      </c>
      <c r="J1607" t="s">
        <v>179</v>
      </c>
      <c r="K1607" t="s">
        <v>254</v>
      </c>
      <c r="L1607" t="s">
        <v>88</v>
      </c>
      <c r="M1607" t="s">
        <v>873</v>
      </c>
      <c r="N1607" t="s">
        <v>31</v>
      </c>
      <c r="O1607" t="s">
        <v>54</v>
      </c>
      <c r="P1607" t="s">
        <v>874</v>
      </c>
      <c r="Q1607" s="2">
        <v>181.797</v>
      </c>
      <c r="R1607">
        <v>1</v>
      </c>
      <c r="S1607">
        <v>0</v>
      </c>
      <c r="T1607">
        <v>-15.582599999999999</v>
      </c>
    </row>
    <row r="1608" spans="1:20" x14ac:dyDescent="0.3">
      <c r="A1608" t="s">
        <v>5734</v>
      </c>
      <c r="B1608" s="1">
        <v>42492</v>
      </c>
      <c r="C1608" s="1">
        <v>42492</v>
      </c>
      <c r="D1608" t="s">
        <v>1040</v>
      </c>
      <c r="E1608" t="s">
        <v>5735</v>
      </c>
      <c r="F1608" t="s">
        <v>5736</v>
      </c>
      <c r="G1608" t="s">
        <v>24</v>
      </c>
      <c r="H1608" t="s">
        <v>25</v>
      </c>
      <c r="I1608" t="s">
        <v>231</v>
      </c>
      <c r="J1608" t="s">
        <v>232</v>
      </c>
      <c r="K1608" t="s">
        <v>233</v>
      </c>
      <c r="L1608" t="s">
        <v>131</v>
      </c>
      <c r="M1608" t="s">
        <v>1150</v>
      </c>
      <c r="N1608" t="s">
        <v>43</v>
      </c>
      <c r="O1608" t="s">
        <v>99</v>
      </c>
      <c r="P1608" t="s">
        <v>1151</v>
      </c>
      <c r="Q1608" s="2">
        <v>44.94</v>
      </c>
      <c r="R1608">
        <v>3</v>
      </c>
      <c r="S1608">
        <v>0</v>
      </c>
      <c r="T1608">
        <v>12.5832</v>
      </c>
    </row>
    <row r="1609" spans="1:20" x14ac:dyDescent="0.3">
      <c r="A1609" t="s">
        <v>5737</v>
      </c>
      <c r="B1609" s="1">
        <v>42694</v>
      </c>
      <c r="C1609" s="1">
        <v>42701</v>
      </c>
      <c r="D1609" t="s">
        <v>47</v>
      </c>
      <c r="E1609" t="s">
        <v>5738</v>
      </c>
      <c r="F1609" t="s">
        <v>5739</v>
      </c>
      <c r="G1609" t="s">
        <v>37</v>
      </c>
      <c r="H1609" t="s">
        <v>25</v>
      </c>
      <c r="I1609" t="s">
        <v>154</v>
      </c>
      <c r="J1609" t="s">
        <v>86</v>
      </c>
      <c r="K1609" t="s">
        <v>155</v>
      </c>
      <c r="L1609" t="s">
        <v>88</v>
      </c>
      <c r="M1609" t="s">
        <v>5740</v>
      </c>
      <c r="N1609" t="s">
        <v>31</v>
      </c>
      <c r="O1609" t="s">
        <v>133</v>
      </c>
      <c r="P1609" t="s">
        <v>5741</v>
      </c>
      <c r="Q1609" s="2">
        <v>318.43</v>
      </c>
      <c r="R1609">
        <v>5</v>
      </c>
      <c r="S1609">
        <v>0</v>
      </c>
      <c r="T1609">
        <v>-77.332999999999998</v>
      </c>
    </row>
    <row r="1610" spans="1:20" x14ac:dyDescent="0.3">
      <c r="A1610" t="s">
        <v>5742</v>
      </c>
      <c r="B1610" s="1">
        <v>42401</v>
      </c>
      <c r="C1610" s="1">
        <v>42403</v>
      </c>
      <c r="D1610" t="s">
        <v>159</v>
      </c>
      <c r="E1610" t="s">
        <v>2164</v>
      </c>
      <c r="F1610" t="s">
        <v>2165</v>
      </c>
      <c r="G1610" t="s">
        <v>37</v>
      </c>
      <c r="H1610" t="s">
        <v>25</v>
      </c>
      <c r="I1610" t="s">
        <v>2166</v>
      </c>
      <c r="J1610" t="s">
        <v>666</v>
      </c>
      <c r="K1610" t="s">
        <v>2167</v>
      </c>
      <c r="L1610" t="s">
        <v>131</v>
      </c>
      <c r="M1610" t="s">
        <v>5452</v>
      </c>
      <c r="N1610" t="s">
        <v>43</v>
      </c>
      <c r="O1610" t="s">
        <v>99</v>
      </c>
      <c r="P1610" t="s">
        <v>5453</v>
      </c>
      <c r="Q1610" s="2">
        <v>56.45</v>
      </c>
      <c r="R1610">
        <v>5</v>
      </c>
      <c r="S1610">
        <v>0</v>
      </c>
      <c r="T1610">
        <v>14.677</v>
      </c>
    </row>
    <row r="1611" spans="1:20" x14ac:dyDescent="0.3">
      <c r="A1611" t="s">
        <v>5743</v>
      </c>
      <c r="B1611" s="1">
        <v>42825</v>
      </c>
      <c r="C1611" s="1">
        <v>42830</v>
      </c>
      <c r="D1611" t="s">
        <v>21</v>
      </c>
      <c r="E1611" t="s">
        <v>1914</v>
      </c>
      <c r="F1611" t="s">
        <v>1915</v>
      </c>
      <c r="G1611" t="s">
        <v>24</v>
      </c>
      <c r="H1611" t="s">
        <v>25</v>
      </c>
      <c r="I1611" t="s">
        <v>1916</v>
      </c>
      <c r="J1611" t="s">
        <v>232</v>
      </c>
      <c r="K1611" t="s">
        <v>1917</v>
      </c>
      <c r="L1611" t="s">
        <v>131</v>
      </c>
      <c r="M1611" t="s">
        <v>5514</v>
      </c>
      <c r="N1611" t="s">
        <v>43</v>
      </c>
      <c r="O1611" t="s">
        <v>79</v>
      </c>
      <c r="P1611" t="s">
        <v>5515</v>
      </c>
      <c r="Q1611" s="2">
        <v>13.468</v>
      </c>
      <c r="R1611">
        <v>13</v>
      </c>
      <c r="S1611">
        <v>0</v>
      </c>
      <c r="T1611">
        <v>-22.895600000000002</v>
      </c>
    </row>
    <row r="1612" spans="1:20" x14ac:dyDescent="0.3">
      <c r="A1612" t="s">
        <v>5744</v>
      </c>
      <c r="B1612" s="1">
        <v>43070</v>
      </c>
      <c r="C1612" s="1">
        <v>43074</v>
      </c>
      <c r="D1612" t="s">
        <v>47</v>
      </c>
      <c r="E1612" t="s">
        <v>5745</v>
      </c>
      <c r="F1612" t="s">
        <v>5746</v>
      </c>
      <c r="G1612" t="s">
        <v>24</v>
      </c>
      <c r="H1612" t="s">
        <v>25</v>
      </c>
      <c r="I1612" t="s">
        <v>639</v>
      </c>
      <c r="J1612" t="s">
        <v>86</v>
      </c>
      <c r="K1612" t="s">
        <v>640</v>
      </c>
      <c r="L1612" t="s">
        <v>88</v>
      </c>
      <c r="M1612" t="s">
        <v>5747</v>
      </c>
      <c r="N1612" t="s">
        <v>165</v>
      </c>
      <c r="O1612" t="s">
        <v>166</v>
      </c>
      <c r="P1612" t="s">
        <v>5748</v>
      </c>
      <c r="Q1612" s="2">
        <v>219.8</v>
      </c>
      <c r="R1612">
        <v>5</v>
      </c>
      <c r="S1612">
        <v>0</v>
      </c>
      <c r="T1612">
        <v>24.727499999999999</v>
      </c>
    </row>
    <row r="1613" spans="1:20" x14ac:dyDescent="0.3">
      <c r="A1613" t="s">
        <v>5749</v>
      </c>
      <c r="B1613" s="1">
        <v>43079</v>
      </c>
      <c r="C1613" s="1">
        <v>43081</v>
      </c>
      <c r="D1613" t="s">
        <v>21</v>
      </c>
      <c r="E1613" t="s">
        <v>925</v>
      </c>
      <c r="F1613" t="s">
        <v>926</v>
      </c>
      <c r="G1613" t="s">
        <v>37</v>
      </c>
      <c r="H1613" t="s">
        <v>25</v>
      </c>
      <c r="I1613" t="s">
        <v>927</v>
      </c>
      <c r="J1613" t="s">
        <v>391</v>
      </c>
      <c r="K1613" t="s">
        <v>928</v>
      </c>
      <c r="L1613" t="s">
        <v>41</v>
      </c>
      <c r="M1613" t="s">
        <v>3126</v>
      </c>
      <c r="N1613" t="s">
        <v>165</v>
      </c>
      <c r="O1613" t="s">
        <v>202</v>
      </c>
      <c r="P1613" t="s">
        <v>3127</v>
      </c>
      <c r="Q1613" s="2">
        <v>49.08</v>
      </c>
      <c r="R1613">
        <v>3</v>
      </c>
      <c r="S1613">
        <v>0</v>
      </c>
      <c r="T1613">
        <v>4.9080000000000004</v>
      </c>
    </row>
    <row r="1614" spans="1:20" x14ac:dyDescent="0.3">
      <c r="A1614" t="s">
        <v>5750</v>
      </c>
      <c r="B1614" s="1">
        <v>42630</v>
      </c>
      <c r="C1614" s="1">
        <v>42634</v>
      </c>
      <c r="D1614" t="s">
        <v>47</v>
      </c>
      <c r="E1614" t="s">
        <v>2185</v>
      </c>
      <c r="F1614" t="s">
        <v>2186</v>
      </c>
      <c r="G1614" t="s">
        <v>84</v>
      </c>
      <c r="H1614" t="s">
        <v>25</v>
      </c>
      <c r="I1614" t="s">
        <v>2187</v>
      </c>
      <c r="J1614" t="s">
        <v>666</v>
      </c>
      <c r="K1614" t="s">
        <v>2188</v>
      </c>
      <c r="L1614" t="s">
        <v>131</v>
      </c>
      <c r="M1614" t="s">
        <v>5751</v>
      </c>
      <c r="N1614" t="s">
        <v>31</v>
      </c>
      <c r="O1614" t="s">
        <v>133</v>
      </c>
      <c r="P1614" t="s">
        <v>5752</v>
      </c>
      <c r="Q1614" s="2">
        <v>113.88800000000001</v>
      </c>
      <c r="R1614">
        <v>2</v>
      </c>
      <c r="S1614">
        <v>0</v>
      </c>
      <c r="T1614">
        <v>9.9651999999999994</v>
      </c>
    </row>
    <row r="1615" spans="1:20" x14ac:dyDescent="0.3">
      <c r="A1615" t="s">
        <v>5753</v>
      </c>
      <c r="B1615" s="1">
        <v>42727</v>
      </c>
      <c r="C1615" s="1">
        <v>42733</v>
      </c>
      <c r="D1615" t="s">
        <v>47</v>
      </c>
      <c r="E1615" t="s">
        <v>4202</v>
      </c>
      <c r="F1615" t="s">
        <v>4203</v>
      </c>
      <c r="G1615" t="s">
        <v>37</v>
      </c>
      <c r="H1615" t="s">
        <v>25</v>
      </c>
      <c r="I1615" t="s">
        <v>4204</v>
      </c>
      <c r="J1615" t="s">
        <v>666</v>
      </c>
      <c r="K1615" t="s">
        <v>4205</v>
      </c>
      <c r="L1615" t="s">
        <v>131</v>
      </c>
      <c r="M1615" t="s">
        <v>4727</v>
      </c>
      <c r="N1615" t="s">
        <v>43</v>
      </c>
      <c r="O1615" t="s">
        <v>235</v>
      </c>
      <c r="P1615" t="s">
        <v>4728</v>
      </c>
      <c r="Q1615" s="2">
        <v>24.85</v>
      </c>
      <c r="R1615">
        <v>7</v>
      </c>
      <c r="S1615">
        <v>0</v>
      </c>
      <c r="T1615">
        <v>11.679500000000001</v>
      </c>
    </row>
    <row r="1616" spans="1:20" x14ac:dyDescent="0.3">
      <c r="A1616" t="s">
        <v>5754</v>
      </c>
      <c r="B1616" s="1">
        <v>42842</v>
      </c>
      <c r="C1616" s="1">
        <v>42844</v>
      </c>
      <c r="D1616" t="s">
        <v>159</v>
      </c>
      <c r="E1616" t="s">
        <v>5755</v>
      </c>
      <c r="F1616" t="s">
        <v>5756</v>
      </c>
      <c r="G1616" t="s">
        <v>24</v>
      </c>
      <c r="H1616" t="s">
        <v>25</v>
      </c>
      <c r="I1616" t="s">
        <v>128</v>
      </c>
      <c r="J1616" t="s">
        <v>129</v>
      </c>
      <c r="K1616" t="s">
        <v>673</v>
      </c>
      <c r="L1616" t="s">
        <v>131</v>
      </c>
      <c r="M1616" t="s">
        <v>3268</v>
      </c>
      <c r="N1616" t="s">
        <v>31</v>
      </c>
      <c r="O1616" t="s">
        <v>61</v>
      </c>
      <c r="P1616" t="s">
        <v>3269</v>
      </c>
      <c r="Q1616" s="2">
        <v>60.311999999999998</v>
      </c>
      <c r="R1616">
        <v>3</v>
      </c>
      <c r="S1616">
        <v>0</v>
      </c>
      <c r="T1616">
        <v>5.2773000000000003</v>
      </c>
    </row>
    <row r="1617" spans="1:20" x14ac:dyDescent="0.3">
      <c r="A1617" t="s">
        <v>5757</v>
      </c>
      <c r="B1617" s="1">
        <v>43035</v>
      </c>
      <c r="C1617" s="1">
        <v>43038</v>
      </c>
      <c r="D1617" t="s">
        <v>21</v>
      </c>
      <c r="E1617" t="s">
        <v>152</v>
      </c>
      <c r="F1617" t="s">
        <v>153</v>
      </c>
      <c r="G1617" t="s">
        <v>84</v>
      </c>
      <c r="H1617" t="s">
        <v>25</v>
      </c>
      <c r="I1617" t="s">
        <v>154</v>
      </c>
      <c r="J1617" t="s">
        <v>86</v>
      </c>
      <c r="K1617" t="s">
        <v>155</v>
      </c>
      <c r="L1617" t="s">
        <v>88</v>
      </c>
      <c r="M1617" t="s">
        <v>1334</v>
      </c>
      <c r="N1617" t="s">
        <v>43</v>
      </c>
      <c r="O1617" t="s">
        <v>115</v>
      </c>
      <c r="P1617" t="s">
        <v>1335</v>
      </c>
      <c r="Q1617" s="2">
        <v>7.056</v>
      </c>
      <c r="R1617">
        <v>3</v>
      </c>
      <c r="S1617">
        <v>0</v>
      </c>
      <c r="T1617">
        <v>2.2050000000000001</v>
      </c>
    </row>
    <row r="1618" spans="1:20" x14ac:dyDescent="0.3">
      <c r="A1618" t="s">
        <v>5758</v>
      </c>
      <c r="B1618" s="1">
        <v>42559</v>
      </c>
      <c r="C1618" s="1">
        <v>42565</v>
      </c>
      <c r="D1618" t="s">
        <v>47</v>
      </c>
      <c r="E1618" t="s">
        <v>2900</v>
      </c>
      <c r="F1618" t="s">
        <v>2901</v>
      </c>
      <c r="G1618" t="s">
        <v>24</v>
      </c>
      <c r="H1618" t="s">
        <v>25</v>
      </c>
      <c r="I1618" t="s">
        <v>2722</v>
      </c>
      <c r="J1618" t="s">
        <v>224</v>
      </c>
      <c r="K1618" t="s">
        <v>2723</v>
      </c>
      <c r="L1618" t="s">
        <v>88</v>
      </c>
      <c r="M1618" t="s">
        <v>5759</v>
      </c>
      <c r="N1618" t="s">
        <v>165</v>
      </c>
      <c r="O1618" t="s">
        <v>166</v>
      </c>
      <c r="P1618" t="s">
        <v>5760</v>
      </c>
      <c r="Q1618" s="2">
        <v>107.98399999999999</v>
      </c>
      <c r="R1618">
        <v>1</v>
      </c>
      <c r="S1618">
        <v>0</v>
      </c>
      <c r="T1618">
        <v>9.4486000000000008</v>
      </c>
    </row>
    <row r="1619" spans="1:20" x14ac:dyDescent="0.3">
      <c r="A1619" t="s">
        <v>5761</v>
      </c>
      <c r="B1619" s="1">
        <v>42225</v>
      </c>
      <c r="C1619" s="1">
        <v>42230</v>
      </c>
      <c r="D1619" t="s">
        <v>47</v>
      </c>
      <c r="E1619" t="s">
        <v>184</v>
      </c>
      <c r="F1619" t="s">
        <v>185</v>
      </c>
      <c r="G1619" t="s">
        <v>37</v>
      </c>
      <c r="H1619" t="s">
        <v>25</v>
      </c>
      <c r="I1619" t="s">
        <v>38</v>
      </c>
      <c r="J1619" t="s">
        <v>39</v>
      </c>
      <c r="K1619" t="s">
        <v>143</v>
      </c>
      <c r="L1619" t="s">
        <v>41</v>
      </c>
      <c r="M1619" t="s">
        <v>2421</v>
      </c>
      <c r="N1619" t="s">
        <v>43</v>
      </c>
      <c r="O1619" t="s">
        <v>44</v>
      </c>
      <c r="P1619" t="s">
        <v>2422</v>
      </c>
      <c r="Q1619" s="2">
        <v>4.6079999999999997</v>
      </c>
      <c r="R1619">
        <v>2</v>
      </c>
      <c r="S1619">
        <v>0</v>
      </c>
      <c r="T1619">
        <v>1.6704000000000001</v>
      </c>
    </row>
    <row r="1620" spans="1:20" x14ac:dyDescent="0.3">
      <c r="A1620" t="s">
        <v>5762</v>
      </c>
      <c r="B1620" s="1">
        <v>42713</v>
      </c>
      <c r="C1620" s="1">
        <v>42718</v>
      </c>
      <c r="D1620" t="s">
        <v>21</v>
      </c>
      <c r="E1620" t="s">
        <v>3199</v>
      </c>
      <c r="F1620" t="s">
        <v>3200</v>
      </c>
      <c r="G1620" t="s">
        <v>37</v>
      </c>
      <c r="H1620" t="s">
        <v>25</v>
      </c>
      <c r="I1620" t="s">
        <v>2173</v>
      </c>
      <c r="J1620" t="s">
        <v>39</v>
      </c>
      <c r="K1620" t="s">
        <v>2174</v>
      </c>
      <c r="L1620" t="s">
        <v>41</v>
      </c>
      <c r="M1620" t="s">
        <v>5763</v>
      </c>
      <c r="N1620" t="s">
        <v>31</v>
      </c>
      <c r="O1620" t="s">
        <v>54</v>
      </c>
      <c r="P1620" t="s">
        <v>5764</v>
      </c>
      <c r="Q1620" s="2">
        <v>79.974000000000004</v>
      </c>
      <c r="R1620">
        <v>3</v>
      </c>
      <c r="S1620">
        <v>0</v>
      </c>
      <c r="T1620">
        <v>-29.323799999999999</v>
      </c>
    </row>
    <row r="1621" spans="1:20" x14ac:dyDescent="0.3">
      <c r="A1621" t="s">
        <v>5765</v>
      </c>
      <c r="B1621" s="1">
        <v>42687</v>
      </c>
      <c r="C1621" s="1">
        <v>42691</v>
      </c>
      <c r="D1621" t="s">
        <v>47</v>
      </c>
      <c r="E1621" t="s">
        <v>5766</v>
      </c>
      <c r="F1621" t="s">
        <v>5767</v>
      </c>
      <c r="G1621" t="s">
        <v>84</v>
      </c>
      <c r="H1621" t="s">
        <v>25</v>
      </c>
      <c r="I1621" t="s">
        <v>5768</v>
      </c>
      <c r="J1621" t="s">
        <v>179</v>
      </c>
      <c r="K1621" t="s">
        <v>5769</v>
      </c>
      <c r="L1621" t="s">
        <v>88</v>
      </c>
      <c r="M1621" t="s">
        <v>5770</v>
      </c>
      <c r="N1621" t="s">
        <v>43</v>
      </c>
      <c r="O1621" t="s">
        <v>79</v>
      </c>
      <c r="P1621" t="s">
        <v>5771</v>
      </c>
      <c r="Q1621" s="2">
        <v>3.1360000000000001</v>
      </c>
      <c r="R1621">
        <v>2</v>
      </c>
      <c r="S1621">
        <v>0</v>
      </c>
      <c r="T1621">
        <v>-4.7039999999999997</v>
      </c>
    </row>
    <row r="1622" spans="1:20" x14ac:dyDescent="0.3">
      <c r="A1622" t="s">
        <v>5772</v>
      </c>
      <c r="B1622" s="1">
        <v>41957</v>
      </c>
      <c r="C1622" s="1">
        <v>41958</v>
      </c>
      <c r="D1622" t="s">
        <v>159</v>
      </c>
      <c r="E1622" t="s">
        <v>5773</v>
      </c>
      <c r="F1622" t="s">
        <v>5774</v>
      </c>
      <c r="G1622" t="s">
        <v>37</v>
      </c>
      <c r="H1622" t="s">
        <v>25</v>
      </c>
      <c r="I1622" t="s">
        <v>505</v>
      </c>
      <c r="J1622" t="s">
        <v>86</v>
      </c>
      <c r="K1622" t="s">
        <v>808</v>
      </c>
      <c r="L1622" t="s">
        <v>88</v>
      </c>
      <c r="M1622" t="s">
        <v>5775</v>
      </c>
      <c r="N1622" t="s">
        <v>43</v>
      </c>
      <c r="O1622" t="s">
        <v>70</v>
      </c>
      <c r="P1622" t="s">
        <v>5776</v>
      </c>
      <c r="Q1622" s="2">
        <v>20.736000000000001</v>
      </c>
      <c r="R1622">
        <v>4</v>
      </c>
      <c r="S1622">
        <v>0</v>
      </c>
      <c r="T1622">
        <v>7.2576000000000001</v>
      </c>
    </row>
    <row r="1623" spans="1:20" x14ac:dyDescent="0.3">
      <c r="A1623" t="s">
        <v>5777</v>
      </c>
      <c r="B1623" s="1">
        <v>41960</v>
      </c>
      <c r="C1623" s="1">
        <v>41962</v>
      </c>
      <c r="D1623" t="s">
        <v>159</v>
      </c>
      <c r="E1623" t="s">
        <v>932</v>
      </c>
      <c r="F1623" t="s">
        <v>933</v>
      </c>
      <c r="G1623" t="s">
        <v>37</v>
      </c>
      <c r="H1623" t="s">
        <v>25</v>
      </c>
      <c r="I1623" t="s">
        <v>934</v>
      </c>
      <c r="J1623" t="s">
        <v>666</v>
      </c>
      <c r="K1623" t="s">
        <v>935</v>
      </c>
      <c r="L1623" t="s">
        <v>131</v>
      </c>
      <c r="M1623" t="s">
        <v>5778</v>
      </c>
      <c r="N1623" t="s">
        <v>165</v>
      </c>
      <c r="O1623" t="s">
        <v>202</v>
      </c>
      <c r="P1623" t="s">
        <v>5779</v>
      </c>
      <c r="Q1623" s="2">
        <v>99.98</v>
      </c>
      <c r="R1623">
        <v>2</v>
      </c>
      <c r="S1623">
        <v>0</v>
      </c>
      <c r="T1623">
        <v>7.9984000000000002</v>
      </c>
    </row>
    <row r="1624" spans="1:20" x14ac:dyDescent="0.3">
      <c r="A1624" t="s">
        <v>5780</v>
      </c>
      <c r="B1624" s="1">
        <v>42433</v>
      </c>
      <c r="C1624" s="1">
        <v>42437</v>
      </c>
      <c r="D1624" t="s">
        <v>21</v>
      </c>
      <c r="E1624" t="s">
        <v>4313</v>
      </c>
      <c r="F1624" t="s">
        <v>4314</v>
      </c>
      <c r="G1624" t="s">
        <v>37</v>
      </c>
      <c r="H1624" t="s">
        <v>25</v>
      </c>
      <c r="I1624" t="s">
        <v>215</v>
      </c>
      <c r="J1624" t="s">
        <v>4315</v>
      </c>
      <c r="K1624" t="s">
        <v>4316</v>
      </c>
      <c r="L1624" t="s">
        <v>131</v>
      </c>
      <c r="M1624" t="s">
        <v>3479</v>
      </c>
      <c r="N1624" t="s">
        <v>43</v>
      </c>
      <c r="O1624" t="s">
        <v>44</v>
      </c>
      <c r="P1624" t="s">
        <v>3480</v>
      </c>
      <c r="Q1624" s="2">
        <v>10.08</v>
      </c>
      <c r="R1624">
        <v>4</v>
      </c>
      <c r="S1624">
        <v>0</v>
      </c>
      <c r="T1624">
        <v>3.528</v>
      </c>
    </row>
    <row r="1625" spans="1:20" x14ac:dyDescent="0.3">
      <c r="A1625" t="s">
        <v>5781</v>
      </c>
      <c r="B1625" s="1">
        <v>41923</v>
      </c>
      <c r="C1625" s="1">
        <v>41927</v>
      </c>
      <c r="D1625" t="s">
        <v>47</v>
      </c>
      <c r="E1625" t="s">
        <v>3850</v>
      </c>
      <c r="F1625" t="s">
        <v>3851</v>
      </c>
      <c r="G1625" t="s">
        <v>24</v>
      </c>
      <c r="H1625" t="s">
        <v>25</v>
      </c>
      <c r="I1625" t="s">
        <v>693</v>
      </c>
      <c r="J1625" t="s">
        <v>86</v>
      </c>
      <c r="K1625" t="s">
        <v>1767</v>
      </c>
      <c r="L1625" t="s">
        <v>88</v>
      </c>
      <c r="M1625" t="s">
        <v>5782</v>
      </c>
      <c r="N1625" t="s">
        <v>43</v>
      </c>
      <c r="O1625" t="s">
        <v>99</v>
      </c>
      <c r="P1625" t="s">
        <v>5783</v>
      </c>
      <c r="Q1625" s="2">
        <v>281.904</v>
      </c>
      <c r="R1625">
        <v>2</v>
      </c>
      <c r="S1625">
        <v>0</v>
      </c>
      <c r="T1625">
        <v>10.571400000000001</v>
      </c>
    </row>
    <row r="1626" spans="1:20" x14ac:dyDescent="0.3">
      <c r="A1626" t="s">
        <v>5784</v>
      </c>
      <c r="B1626" s="1">
        <v>41781</v>
      </c>
      <c r="C1626" s="1">
        <v>41788</v>
      </c>
      <c r="D1626" t="s">
        <v>47</v>
      </c>
      <c r="E1626" t="s">
        <v>5785</v>
      </c>
      <c r="F1626" t="s">
        <v>5786</v>
      </c>
      <c r="G1626" t="s">
        <v>24</v>
      </c>
      <c r="H1626" t="s">
        <v>25</v>
      </c>
      <c r="I1626" t="s">
        <v>301</v>
      </c>
      <c r="J1626" t="s">
        <v>302</v>
      </c>
      <c r="K1626" t="s">
        <v>303</v>
      </c>
      <c r="L1626" t="s">
        <v>29</v>
      </c>
      <c r="M1626" t="s">
        <v>2820</v>
      </c>
      <c r="N1626" t="s">
        <v>165</v>
      </c>
      <c r="O1626" t="s">
        <v>166</v>
      </c>
      <c r="P1626" t="s">
        <v>2821</v>
      </c>
      <c r="Q1626" s="2">
        <v>135.97999999999999</v>
      </c>
      <c r="R1626">
        <v>2</v>
      </c>
      <c r="S1626">
        <v>0</v>
      </c>
      <c r="T1626">
        <v>33.994999999999997</v>
      </c>
    </row>
    <row r="1627" spans="1:20" x14ac:dyDescent="0.3">
      <c r="A1627" t="s">
        <v>5787</v>
      </c>
      <c r="B1627" s="1">
        <v>41835</v>
      </c>
      <c r="C1627" s="1">
        <v>41839</v>
      </c>
      <c r="D1627" t="s">
        <v>47</v>
      </c>
      <c r="E1627" t="s">
        <v>723</v>
      </c>
      <c r="F1627" t="s">
        <v>724</v>
      </c>
      <c r="G1627" t="s">
        <v>37</v>
      </c>
      <c r="H1627" t="s">
        <v>25</v>
      </c>
      <c r="I1627" t="s">
        <v>725</v>
      </c>
      <c r="J1627" t="s">
        <v>427</v>
      </c>
      <c r="K1627" t="s">
        <v>726</v>
      </c>
      <c r="L1627" t="s">
        <v>131</v>
      </c>
      <c r="M1627" t="s">
        <v>5192</v>
      </c>
      <c r="N1627" t="s">
        <v>165</v>
      </c>
      <c r="O1627" t="s">
        <v>202</v>
      </c>
      <c r="P1627" t="s">
        <v>5193</v>
      </c>
      <c r="Q1627" s="2">
        <v>2.97</v>
      </c>
      <c r="R1627">
        <v>3</v>
      </c>
      <c r="S1627">
        <v>0</v>
      </c>
      <c r="T1627">
        <v>1.3068</v>
      </c>
    </row>
    <row r="1628" spans="1:20" x14ac:dyDescent="0.3">
      <c r="A1628" t="s">
        <v>5788</v>
      </c>
      <c r="B1628" s="1">
        <v>42365</v>
      </c>
      <c r="C1628" s="1">
        <v>42367</v>
      </c>
      <c r="D1628" t="s">
        <v>21</v>
      </c>
      <c r="E1628" t="s">
        <v>4978</v>
      </c>
      <c r="F1628" t="s">
        <v>4979</v>
      </c>
      <c r="G1628" t="s">
        <v>37</v>
      </c>
      <c r="H1628" t="s">
        <v>25</v>
      </c>
      <c r="I1628" t="s">
        <v>1241</v>
      </c>
      <c r="J1628" t="s">
        <v>51</v>
      </c>
      <c r="K1628" t="s">
        <v>1242</v>
      </c>
      <c r="L1628" t="s">
        <v>29</v>
      </c>
      <c r="M1628" t="s">
        <v>5192</v>
      </c>
      <c r="N1628" t="s">
        <v>165</v>
      </c>
      <c r="O1628" t="s">
        <v>202</v>
      </c>
      <c r="P1628" t="s">
        <v>5193</v>
      </c>
      <c r="Q1628" s="2">
        <v>7.92</v>
      </c>
      <c r="R1628">
        <v>8</v>
      </c>
      <c r="S1628">
        <v>0</v>
      </c>
      <c r="T1628">
        <v>3.4847999999999999</v>
      </c>
    </row>
    <row r="1629" spans="1:20" x14ac:dyDescent="0.3">
      <c r="A1629" t="s">
        <v>5789</v>
      </c>
      <c r="B1629" s="1">
        <v>42044</v>
      </c>
      <c r="C1629" s="1">
        <v>42051</v>
      </c>
      <c r="D1629" t="s">
        <v>47</v>
      </c>
      <c r="E1629" t="s">
        <v>5745</v>
      </c>
      <c r="F1629" t="s">
        <v>5746</v>
      </c>
      <c r="G1629" t="s">
        <v>24</v>
      </c>
      <c r="H1629" t="s">
        <v>25</v>
      </c>
      <c r="I1629" t="s">
        <v>639</v>
      </c>
      <c r="J1629" t="s">
        <v>86</v>
      </c>
      <c r="K1629" t="s">
        <v>640</v>
      </c>
      <c r="L1629" t="s">
        <v>88</v>
      </c>
      <c r="M1629" t="s">
        <v>132</v>
      </c>
      <c r="N1629" t="s">
        <v>31</v>
      </c>
      <c r="O1629" t="s">
        <v>133</v>
      </c>
      <c r="P1629" t="s">
        <v>134</v>
      </c>
      <c r="Q1629" s="2">
        <v>203.92</v>
      </c>
      <c r="R1629">
        <v>5</v>
      </c>
      <c r="S1629">
        <v>0</v>
      </c>
      <c r="T1629">
        <v>22.940999999999999</v>
      </c>
    </row>
    <row r="1630" spans="1:20" x14ac:dyDescent="0.3">
      <c r="A1630" t="s">
        <v>5790</v>
      </c>
      <c r="B1630" s="1">
        <v>42863</v>
      </c>
      <c r="C1630" s="1">
        <v>42867</v>
      </c>
      <c r="D1630" t="s">
        <v>47</v>
      </c>
      <c r="E1630" t="s">
        <v>2671</v>
      </c>
      <c r="F1630" t="s">
        <v>2672</v>
      </c>
      <c r="G1630" t="s">
        <v>84</v>
      </c>
      <c r="H1630" t="s">
        <v>25</v>
      </c>
      <c r="I1630" t="s">
        <v>398</v>
      </c>
      <c r="J1630" t="s">
        <v>67</v>
      </c>
      <c r="K1630" t="s">
        <v>399</v>
      </c>
      <c r="L1630" t="s">
        <v>29</v>
      </c>
      <c r="M1630" t="s">
        <v>2843</v>
      </c>
      <c r="N1630" t="s">
        <v>165</v>
      </c>
      <c r="O1630" t="s">
        <v>1419</v>
      </c>
      <c r="P1630" t="s">
        <v>2844</v>
      </c>
      <c r="Q1630" s="2">
        <v>3359.9520000000002</v>
      </c>
      <c r="R1630">
        <v>6</v>
      </c>
      <c r="S1630">
        <v>0</v>
      </c>
      <c r="T1630">
        <v>1049.9849999999999</v>
      </c>
    </row>
    <row r="1631" spans="1:20" x14ac:dyDescent="0.3">
      <c r="A1631" t="s">
        <v>5791</v>
      </c>
      <c r="B1631" s="1">
        <v>43041</v>
      </c>
      <c r="C1631" s="1">
        <v>43045</v>
      </c>
      <c r="D1631" t="s">
        <v>47</v>
      </c>
      <c r="E1631" t="s">
        <v>2515</v>
      </c>
      <c r="F1631" t="s">
        <v>2516</v>
      </c>
      <c r="G1631" t="s">
        <v>37</v>
      </c>
      <c r="H1631" t="s">
        <v>25</v>
      </c>
      <c r="I1631" t="s">
        <v>231</v>
      </c>
      <c r="J1631" t="s">
        <v>232</v>
      </c>
      <c r="K1631" t="s">
        <v>1653</v>
      </c>
      <c r="L1631" t="s">
        <v>131</v>
      </c>
      <c r="M1631" t="s">
        <v>5399</v>
      </c>
      <c r="N1631" t="s">
        <v>43</v>
      </c>
      <c r="O1631" t="s">
        <v>235</v>
      </c>
      <c r="P1631" t="s">
        <v>1435</v>
      </c>
      <c r="Q1631" s="2">
        <v>18.239999999999998</v>
      </c>
      <c r="R1631">
        <v>3</v>
      </c>
      <c r="S1631">
        <v>0</v>
      </c>
      <c r="T1631">
        <v>9.1199999999999992</v>
      </c>
    </row>
    <row r="1632" spans="1:20" x14ac:dyDescent="0.3">
      <c r="A1632" t="s">
        <v>5792</v>
      </c>
      <c r="B1632" s="1">
        <v>41734</v>
      </c>
      <c r="C1632" s="1">
        <v>41738</v>
      </c>
      <c r="D1632" t="s">
        <v>21</v>
      </c>
      <c r="E1632" t="s">
        <v>4809</v>
      </c>
      <c r="F1632" t="s">
        <v>4810</v>
      </c>
      <c r="G1632" t="s">
        <v>37</v>
      </c>
      <c r="H1632" t="s">
        <v>25</v>
      </c>
      <c r="I1632" t="s">
        <v>38</v>
      </c>
      <c r="J1632" t="s">
        <v>39</v>
      </c>
      <c r="K1632" t="s">
        <v>40</v>
      </c>
      <c r="L1632" t="s">
        <v>41</v>
      </c>
      <c r="M1632" t="s">
        <v>1106</v>
      </c>
      <c r="N1632" t="s">
        <v>43</v>
      </c>
      <c r="O1632" t="s">
        <v>115</v>
      </c>
      <c r="P1632" t="s">
        <v>1107</v>
      </c>
      <c r="Q1632" s="2">
        <v>22.96</v>
      </c>
      <c r="R1632">
        <v>7</v>
      </c>
      <c r="S1632">
        <v>0</v>
      </c>
      <c r="T1632">
        <v>7.5768000000000004</v>
      </c>
    </row>
    <row r="1633" spans="1:20" x14ac:dyDescent="0.3">
      <c r="A1633" t="s">
        <v>5793</v>
      </c>
      <c r="B1633" s="1">
        <v>41899</v>
      </c>
      <c r="C1633" s="1">
        <v>41906</v>
      </c>
      <c r="D1633" t="s">
        <v>47</v>
      </c>
      <c r="E1633" t="s">
        <v>3107</v>
      </c>
      <c r="F1633" t="s">
        <v>3108</v>
      </c>
      <c r="G1633" t="s">
        <v>24</v>
      </c>
      <c r="H1633" t="s">
        <v>25</v>
      </c>
      <c r="I1633" t="s">
        <v>38</v>
      </c>
      <c r="J1633" t="s">
        <v>39</v>
      </c>
      <c r="K1633" t="s">
        <v>143</v>
      </c>
      <c r="L1633" t="s">
        <v>41</v>
      </c>
      <c r="M1633" t="s">
        <v>4101</v>
      </c>
      <c r="N1633" t="s">
        <v>165</v>
      </c>
      <c r="O1633" t="s">
        <v>202</v>
      </c>
      <c r="P1633" t="s">
        <v>4102</v>
      </c>
      <c r="Q1633" s="2">
        <v>47.984000000000002</v>
      </c>
      <c r="R1633">
        <v>2</v>
      </c>
      <c r="S1633">
        <v>0</v>
      </c>
      <c r="T1633">
        <v>13.195600000000001</v>
      </c>
    </row>
    <row r="1634" spans="1:20" x14ac:dyDescent="0.3">
      <c r="A1634" t="s">
        <v>5794</v>
      </c>
      <c r="B1634" s="1">
        <v>41912</v>
      </c>
      <c r="C1634" s="1">
        <v>41918</v>
      </c>
      <c r="D1634" t="s">
        <v>47</v>
      </c>
      <c r="E1634" t="s">
        <v>1314</v>
      </c>
      <c r="F1634" t="s">
        <v>1315</v>
      </c>
      <c r="G1634" t="s">
        <v>37</v>
      </c>
      <c r="H1634" t="s">
        <v>25</v>
      </c>
      <c r="I1634" t="s">
        <v>1316</v>
      </c>
      <c r="J1634" t="s">
        <v>232</v>
      </c>
      <c r="K1634" t="s">
        <v>1317</v>
      </c>
      <c r="L1634" t="s">
        <v>131</v>
      </c>
      <c r="M1634" t="s">
        <v>1671</v>
      </c>
      <c r="N1634" t="s">
        <v>31</v>
      </c>
      <c r="O1634" t="s">
        <v>61</v>
      </c>
      <c r="P1634" t="s">
        <v>1672</v>
      </c>
      <c r="Q1634" s="2">
        <v>15.24</v>
      </c>
      <c r="R1634">
        <v>3</v>
      </c>
      <c r="S1634">
        <v>0</v>
      </c>
      <c r="T1634">
        <v>5.1816000000000004</v>
      </c>
    </row>
    <row r="1635" spans="1:20" x14ac:dyDescent="0.3">
      <c r="A1635" t="s">
        <v>5795</v>
      </c>
      <c r="B1635" s="1">
        <v>41894</v>
      </c>
      <c r="C1635" s="1">
        <v>41899</v>
      </c>
      <c r="D1635" t="s">
        <v>47</v>
      </c>
      <c r="E1635" t="s">
        <v>2150</v>
      </c>
      <c r="F1635" t="s">
        <v>2151</v>
      </c>
      <c r="G1635" t="s">
        <v>24</v>
      </c>
      <c r="H1635" t="s">
        <v>25</v>
      </c>
      <c r="I1635" t="s">
        <v>2152</v>
      </c>
      <c r="J1635" t="s">
        <v>27</v>
      </c>
      <c r="K1635" t="s">
        <v>2153</v>
      </c>
      <c r="L1635" t="s">
        <v>29</v>
      </c>
      <c r="M1635" t="s">
        <v>1476</v>
      </c>
      <c r="N1635" t="s">
        <v>43</v>
      </c>
      <c r="O1635" t="s">
        <v>79</v>
      </c>
      <c r="P1635" t="s">
        <v>1477</v>
      </c>
      <c r="Q1635" s="2">
        <v>63.923999999999999</v>
      </c>
      <c r="R1635">
        <v>7</v>
      </c>
      <c r="S1635">
        <v>0</v>
      </c>
      <c r="T1635">
        <v>-46.877600000000001</v>
      </c>
    </row>
    <row r="1636" spans="1:20" x14ac:dyDescent="0.3">
      <c r="A1636" t="s">
        <v>5796</v>
      </c>
      <c r="B1636" s="1">
        <v>42786</v>
      </c>
      <c r="C1636" s="1">
        <v>42791</v>
      </c>
      <c r="D1636" t="s">
        <v>47</v>
      </c>
      <c r="E1636" t="s">
        <v>5185</v>
      </c>
      <c r="F1636" t="s">
        <v>5186</v>
      </c>
      <c r="G1636" t="s">
        <v>84</v>
      </c>
      <c r="H1636" t="s">
        <v>25</v>
      </c>
      <c r="I1636" t="s">
        <v>426</v>
      </c>
      <c r="J1636" t="s">
        <v>1027</v>
      </c>
      <c r="K1636" t="s">
        <v>1028</v>
      </c>
      <c r="L1636" t="s">
        <v>29</v>
      </c>
      <c r="M1636" t="s">
        <v>4575</v>
      </c>
      <c r="N1636" t="s">
        <v>43</v>
      </c>
      <c r="O1636" t="s">
        <v>115</v>
      </c>
      <c r="P1636" t="s">
        <v>4576</v>
      </c>
      <c r="Q1636" s="2">
        <v>6.56</v>
      </c>
      <c r="R1636">
        <v>2</v>
      </c>
      <c r="S1636">
        <v>0</v>
      </c>
      <c r="T1636">
        <v>1.9024000000000001</v>
      </c>
    </row>
    <row r="1637" spans="1:20" x14ac:dyDescent="0.3">
      <c r="A1637" t="s">
        <v>5797</v>
      </c>
      <c r="B1637" s="1">
        <v>42351</v>
      </c>
      <c r="C1637" s="1">
        <v>42353</v>
      </c>
      <c r="D1637" t="s">
        <v>159</v>
      </c>
      <c r="E1637" t="s">
        <v>2475</v>
      </c>
      <c r="F1637" t="s">
        <v>2476</v>
      </c>
      <c r="G1637" t="s">
        <v>24</v>
      </c>
      <c r="H1637" t="s">
        <v>25</v>
      </c>
      <c r="I1637" t="s">
        <v>26</v>
      </c>
      <c r="J1637" t="s">
        <v>27</v>
      </c>
      <c r="K1637" t="s">
        <v>28</v>
      </c>
      <c r="L1637" t="s">
        <v>29</v>
      </c>
      <c r="M1637" t="s">
        <v>2041</v>
      </c>
      <c r="N1637" t="s">
        <v>165</v>
      </c>
      <c r="O1637" t="s">
        <v>166</v>
      </c>
      <c r="P1637" t="s">
        <v>2042</v>
      </c>
      <c r="Q1637" s="2">
        <v>494.37599999999998</v>
      </c>
      <c r="R1637">
        <v>3</v>
      </c>
      <c r="S1637">
        <v>0</v>
      </c>
      <c r="T1637">
        <v>49.437600000000003</v>
      </c>
    </row>
    <row r="1638" spans="1:20" x14ac:dyDescent="0.3">
      <c r="A1638" t="s">
        <v>5798</v>
      </c>
      <c r="B1638" s="1">
        <v>42673</v>
      </c>
      <c r="C1638" s="1">
        <v>42678</v>
      </c>
      <c r="D1638" t="s">
        <v>47</v>
      </c>
      <c r="E1638" t="s">
        <v>5013</v>
      </c>
      <c r="F1638" t="s">
        <v>5014</v>
      </c>
      <c r="G1638" t="s">
        <v>24</v>
      </c>
      <c r="H1638" t="s">
        <v>25</v>
      </c>
      <c r="I1638" t="s">
        <v>75</v>
      </c>
      <c r="J1638" t="s">
        <v>76</v>
      </c>
      <c r="K1638" t="s">
        <v>77</v>
      </c>
      <c r="L1638" t="s">
        <v>41</v>
      </c>
      <c r="M1638" t="s">
        <v>1607</v>
      </c>
      <c r="N1638" t="s">
        <v>43</v>
      </c>
      <c r="O1638" t="s">
        <v>115</v>
      </c>
      <c r="P1638" t="s">
        <v>1608</v>
      </c>
      <c r="Q1638" s="2">
        <v>11.68</v>
      </c>
      <c r="R1638">
        <v>2</v>
      </c>
      <c r="S1638">
        <v>0</v>
      </c>
      <c r="T1638">
        <v>3.504</v>
      </c>
    </row>
    <row r="1639" spans="1:20" x14ac:dyDescent="0.3">
      <c r="A1639" t="s">
        <v>5799</v>
      </c>
      <c r="B1639" s="1">
        <v>41999</v>
      </c>
      <c r="C1639" s="1">
        <v>42003</v>
      </c>
      <c r="D1639" t="s">
        <v>47</v>
      </c>
      <c r="E1639" t="s">
        <v>1644</v>
      </c>
      <c r="F1639" t="s">
        <v>1645</v>
      </c>
      <c r="G1639" t="s">
        <v>24</v>
      </c>
      <c r="H1639" t="s">
        <v>25</v>
      </c>
      <c r="I1639" t="s">
        <v>1646</v>
      </c>
      <c r="J1639" t="s">
        <v>427</v>
      </c>
      <c r="K1639" t="s">
        <v>1647</v>
      </c>
      <c r="L1639" t="s">
        <v>131</v>
      </c>
      <c r="M1639" t="s">
        <v>5800</v>
      </c>
      <c r="N1639" t="s">
        <v>43</v>
      </c>
      <c r="O1639" t="s">
        <v>1145</v>
      </c>
      <c r="P1639" t="s">
        <v>5801</v>
      </c>
      <c r="Q1639" s="2">
        <v>11.91</v>
      </c>
      <c r="R1639">
        <v>3</v>
      </c>
      <c r="S1639">
        <v>0</v>
      </c>
      <c r="T1639">
        <v>0.1191</v>
      </c>
    </row>
    <row r="1640" spans="1:20" x14ac:dyDescent="0.3">
      <c r="A1640" t="s">
        <v>5802</v>
      </c>
      <c r="B1640" s="1">
        <v>41866</v>
      </c>
      <c r="C1640" s="1">
        <v>41869</v>
      </c>
      <c r="D1640" t="s">
        <v>159</v>
      </c>
      <c r="E1640" t="s">
        <v>1168</v>
      </c>
      <c r="F1640" t="s">
        <v>1169</v>
      </c>
      <c r="G1640" t="s">
        <v>24</v>
      </c>
      <c r="H1640" t="s">
        <v>25</v>
      </c>
      <c r="I1640" t="s">
        <v>112</v>
      </c>
      <c r="J1640" t="s">
        <v>39</v>
      </c>
      <c r="K1640" t="s">
        <v>849</v>
      </c>
      <c r="L1640" t="s">
        <v>41</v>
      </c>
      <c r="M1640" t="s">
        <v>1951</v>
      </c>
      <c r="N1640" t="s">
        <v>43</v>
      </c>
      <c r="O1640" t="s">
        <v>79</v>
      </c>
      <c r="P1640" t="s">
        <v>1952</v>
      </c>
      <c r="Q1640" s="2">
        <v>30.96</v>
      </c>
      <c r="R1640">
        <v>8</v>
      </c>
      <c r="S1640">
        <v>0</v>
      </c>
      <c r="T1640">
        <v>-52.631999999999998</v>
      </c>
    </row>
    <row r="1641" spans="1:20" x14ac:dyDescent="0.3">
      <c r="A1641" t="s">
        <v>5803</v>
      </c>
      <c r="B1641" s="1">
        <v>43009</v>
      </c>
      <c r="C1641" s="1">
        <v>43011</v>
      </c>
      <c r="D1641" t="s">
        <v>159</v>
      </c>
      <c r="E1641" t="s">
        <v>3326</v>
      </c>
      <c r="F1641" t="s">
        <v>3327</v>
      </c>
      <c r="G1641" t="s">
        <v>84</v>
      </c>
      <c r="H1641" t="s">
        <v>25</v>
      </c>
      <c r="I1641" t="s">
        <v>38</v>
      </c>
      <c r="J1641" t="s">
        <v>39</v>
      </c>
      <c r="K1641" t="s">
        <v>1554</v>
      </c>
      <c r="L1641" t="s">
        <v>41</v>
      </c>
      <c r="M1641" t="s">
        <v>5804</v>
      </c>
      <c r="N1641" t="s">
        <v>165</v>
      </c>
      <c r="O1641" t="s">
        <v>815</v>
      </c>
      <c r="P1641" t="s">
        <v>5805</v>
      </c>
      <c r="Q1641" s="2">
        <v>1704.89</v>
      </c>
      <c r="R1641">
        <v>11</v>
      </c>
      <c r="S1641">
        <v>0</v>
      </c>
      <c r="T1641">
        <v>767.20050000000003</v>
      </c>
    </row>
    <row r="1642" spans="1:20" x14ac:dyDescent="0.3">
      <c r="A1642" t="s">
        <v>5806</v>
      </c>
      <c r="B1642" s="1">
        <v>42147</v>
      </c>
      <c r="C1642" s="1">
        <v>42154</v>
      </c>
      <c r="D1642" t="s">
        <v>47</v>
      </c>
      <c r="E1642" t="s">
        <v>136</v>
      </c>
      <c r="F1642" t="s">
        <v>137</v>
      </c>
      <c r="G1642" t="s">
        <v>24</v>
      </c>
      <c r="H1642" t="s">
        <v>25</v>
      </c>
      <c r="I1642" t="s">
        <v>138</v>
      </c>
      <c r="J1642" t="s">
        <v>105</v>
      </c>
      <c r="K1642" t="s">
        <v>139</v>
      </c>
      <c r="L1642" t="s">
        <v>41</v>
      </c>
      <c r="M1642" t="s">
        <v>2005</v>
      </c>
      <c r="N1642" t="s">
        <v>43</v>
      </c>
      <c r="O1642" t="s">
        <v>79</v>
      </c>
      <c r="P1642" t="s">
        <v>2006</v>
      </c>
      <c r="Q1642" s="2">
        <v>19.193999999999999</v>
      </c>
      <c r="R1642">
        <v>7</v>
      </c>
      <c r="S1642">
        <v>0</v>
      </c>
      <c r="T1642">
        <v>-12.795999999999999</v>
      </c>
    </row>
    <row r="1643" spans="1:20" x14ac:dyDescent="0.3">
      <c r="A1643" t="s">
        <v>5807</v>
      </c>
      <c r="B1643" s="1">
        <v>43055</v>
      </c>
      <c r="C1643" s="1">
        <v>43055</v>
      </c>
      <c r="D1643" t="s">
        <v>1040</v>
      </c>
      <c r="E1643" t="s">
        <v>2468</v>
      </c>
      <c r="F1643" t="s">
        <v>2469</v>
      </c>
      <c r="G1643" t="s">
        <v>37</v>
      </c>
      <c r="H1643" t="s">
        <v>25</v>
      </c>
      <c r="I1643" t="s">
        <v>2470</v>
      </c>
      <c r="J1643" t="s">
        <v>269</v>
      </c>
      <c r="K1643" t="s">
        <v>2471</v>
      </c>
      <c r="L1643" t="s">
        <v>29</v>
      </c>
      <c r="M1643" t="s">
        <v>3911</v>
      </c>
      <c r="N1643" t="s">
        <v>165</v>
      </c>
      <c r="O1643" t="s">
        <v>815</v>
      </c>
      <c r="P1643" t="s">
        <v>3912</v>
      </c>
      <c r="Q1643" s="2">
        <v>1919.9760000000001</v>
      </c>
      <c r="R1643">
        <v>3</v>
      </c>
      <c r="S1643">
        <v>0</v>
      </c>
      <c r="T1643">
        <v>215.9973</v>
      </c>
    </row>
    <row r="1644" spans="1:20" x14ac:dyDescent="0.3">
      <c r="A1644" t="s">
        <v>5808</v>
      </c>
      <c r="B1644" s="1">
        <v>41961</v>
      </c>
      <c r="C1644" s="1">
        <v>41965</v>
      </c>
      <c r="D1644" t="s">
        <v>47</v>
      </c>
      <c r="E1644" t="s">
        <v>1576</v>
      </c>
      <c r="F1644" t="s">
        <v>1577</v>
      </c>
      <c r="G1644" t="s">
        <v>24</v>
      </c>
      <c r="H1644" t="s">
        <v>25</v>
      </c>
      <c r="I1644" t="s">
        <v>253</v>
      </c>
      <c r="J1644" t="s">
        <v>179</v>
      </c>
      <c r="K1644" t="s">
        <v>254</v>
      </c>
      <c r="L1644" t="s">
        <v>88</v>
      </c>
      <c r="M1644" t="s">
        <v>78</v>
      </c>
      <c r="N1644" t="s">
        <v>43</v>
      </c>
      <c r="O1644" t="s">
        <v>79</v>
      </c>
      <c r="P1644" t="s">
        <v>80</v>
      </c>
      <c r="Q1644" s="2">
        <v>50.997</v>
      </c>
      <c r="R1644">
        <v>1</v>
      </c>
      <c r="S1644">
        <v>0</v>
      </c>
      <c r="T1644">
        <v>-40.797600000000003</v>
      </c>
    </row>
    <row r="1645" spans="1:20" x14ac:dyDescent="0.3">
      <c r="A1645" t="s">
        <v>5809</v>
      </c>
      <c r="B1645" s="1">
        <v>42003</v>
      </c>
      <c r="C1645" s="1">
        <v>42005</v>
      </c>
      <c r="D1645" t="s">
        <v>21</v>
      </c>
      <c r="E1645" t="s">
        <v>2828</v>
      </c>
      <c r="F1645" t="s">
        <v>2829</v>
      </c>
      <c r="G1645" t="s">
        <v>37</v>
      </c>
      <c r="H1645" t="s">
        <v>25</v>
      </c>
      <c r="I1645" t="s">
        <v>128</v>
      </c>
      <c r="J1645" t="s">
        <v>129</v>
      </c>
      <c r="K1645" t="s">
        <v>562</v>
      </c>
      <c r="L1645" t="s">
        <v>131</v>
      </c>
      <c r="M1645" t="s">
        <v>2864</v>
      </c>
      <c r="N1645" t="s">
        <v>43</v>
      </c>
      <c r="O1645" t="s">
        <v>173</v>
      </c>
      <c r="P1645" t="s">
        <v>2865</v>
      </c>
      <c r="Q1645" s="2">
        <v>12.984</v>
      </c>
      <c r="R1645">
        <v>3</v>
      </c>
      <c r="S1645">
        <v>0</v>
      </c>
      <c r="T1645">
        <v>4.7066999999999997</v>
      </c>
    </row>
    <row r="1646" spans="1:20" x14ac:dyDescent="0.3">
      <c r="A1646" t="s">
        <v>5810</v>
      </c>
      <c r="B1646" s="1">
        <v>42313</v>
      </c>
      <c r="C1646" s="1">
        <v>42319</v>
      </c>
      <c r="D1646" t="s">
        <v>47</v>
      </c>
      <c r="E1646" t="s">
        <v>1801</v>
      </c>
      <c r="F1646" t="s">
        <v>1802</v>
      </c>
      <c r="G1646" t="s">
        <v>37</v>
      </c>
      <c r="H1646" t="s">
        <v>25</v>
      </c>
      <c r="I1646" t="s">
        <v>1803</v>
      </c>
      <c r="J1646" t="s">
        <v>67</v>
      </c>
      <c r="K1646" t="s">
        <v>1804</v>
      </c>
      <c r="L1646" t="s">
        <v>29</v>
      </c>
      <c r="M1646" t="s">
        <v>5067</v>
      </c>
      <c r="N1646" t="s">
        <v>43</v>
      </c>
      <c r="O1646" t="s">
        <v>79</v>
      </c>
      <c r="P1646" t="s">
        <v>5068</v>
      </c>
      <c r="Q1646" s="2">
        <v>25.344000000000001</v>
      </c>
      <c r="R1646">
        <v>6</v>
      </c>
      <c r="S1646">
        <v>0</v>
      </c>
      <c r="T1646">
        <v>8.8704000000000001</v>
      </c>
    </row>
    <row r="1647" spans="1:20" x14ac:dyDescent="0.3">
      <c r="A1647" t="s">
        <v>5811</v>
      </c>
      <c r="B1647" s="1">
        <v>42630</v>
      </c>
      <c r="C1647" s="1">
        <v>42635</v>
      </c>
      <c r="D1647" t="s">
        <v>47</v>
      </c>
      <c r="E1647" t="s">
        <v>4150</v>
      </c>
      <c r="F1647" t="s">
        <v>4151</v>
      </c>
      <c r="G1647" t="s">
        <v>24</v>
      </c>
      <c r="H1647" t="s">
        <v>25</v>
      </c>
      <c r="I1647" t="s">
        <v>505</v>
      </c>
      <c r="J1647" t="s">
        <v>39</v>
      </c>
      <c r="K1647" t="s">
        <v>506</v>
      </c>
      <c r="L1647" t="s">
        <v>41</v>
      </c>
      <c r="M1647" t="s">
        <v>5812</v>
      </c>
      <c r="N1647" t="s">
        <v>43</v>
      </c>
      <c r="O1647" t="s">
        <v>79</v>
      </c>
      <c r="P1647" t="s">
        <v>5813</v>
      </c>
      <c r="Q1647" s="2">
        <v>232.4</v>
      </c>
      <c r="R1647">
        <v>5</v>
      </c>
      <c r="S1647">
        <v>0</v>
      </c>
      <c r="T1647">
        <v>78.435000000000002</v>
      </c>
    </row>
    <row r="1648" spans="1:20" x14ac:dyDescent="0.3">
      <c r="A1648" t="s">
        <v>5814</v>
      </c>
      <c r="B1648" s="1">
        <v>42449</v>
      </c>
      <c r="C1648" s="1">
        <v>42454</v>
      </c>
      <c r="D1648" t="s">
        <v>21</v>
      </c>
      <c r="E1648" t="s">
        <v>5705</v>
      </c>
      <c r="F1648" t="s">
        <v>5706</v>
      </c>
      <c r="G1648" t="s">
        <v>37</v>
      </c>
      <c r="H1648" t="s">
        <v>25</v>
      </c>
      <c r="I1648" t="s">
        <v>128</v>
      </c>
      <c r="J1648" t="s">
        <v>129</v>
      </c>
      <c r="K1648" t="s">
        <v>562</v>
      </c>
      <c r="L1648" t="s">
        <v>131</v>
      </c>
      <c r="M1648" t="s">
        <v>2851</v>
      </c>
      <c r="N1648" t="s">
        <v>31</v>
      </c>
      <c r="O1648" t="s">
        <v>61</v>
      </c>
      <c r="P1648" t="s">
        <v>2852</v>
      </c>
      <c r="Q1648" s="2">
        <v>86.45</v>
      </c>
      <c r="R1648">
        <v>7</v>
      </c>
      <c r="S1648">
        <v>0</v>
      </c>
      <c r="T1648">
        <v>38.037999999999997</v>
      </c>
    </row>
    <row r="1649" spans="1:20" x14ac:dyDescent="0.3">
      <c r="A1649" t="s">
        <v>5815</v>
      </c>
      <c r="B1649" s="1">
        <v>41909</v>
      </c>
      <c r="C1649" s="1">
        <v>41913</v>
      </c>
      <c r="D1649" t="s">
        <v>47</v>
      </c>
      <c r="E1649" t="s">
        <v>3638</v>
      </c>
      <c r="F1649" t="s">
        <v>3639</v>
      </c>
      <c r="G1649" t="s">
        <v>24</v>
      </c>
      <c r="H1649" t="s">
        <v>25</v>
      </c>
      <c r="I1649" t="s">
        <v>38</v>
      </c>
      <c r="J1649" t="s">
        <v>39</v>
      </c>
      <c r="K1649" t="s">
        <v>556</v>
      </c>
      <c r="L1649" t="s">
        <v>41</v>
      </c>
      <c r="M1649" t="s">
        <v>954</v>
      </c>
      <c r="N1649" t="s">
        <v>31</v>
      </c>
      <c r="O1649" t="s">
        <v>133</v>
      </c>
      <c r="P1649" t="s">
        <v>955</v>
      </c>
      <c r="Q1649" s="2">
        <v>603.91999999999996</v>
      </c>
      <c r="R1649">
        <v>5</v>
      </c>
      <c r="S1649">
        <v>0</v>
      </c>
      <c r="T1649">
        <v>45.293999999999997</v>
      </c>
    </row>
    <row r="1650" spans="1:20" x14ac:dyDescent="0.3">
      <c r="A1650" t="s">
        <v>5816</v>
      </c>
      <c r="B1650" s="1">
        <v>43093</v>
      </c>
      <c r="C1650" s="1">
        <v>43097</v>
      </c>
      <c r="D1650" t="s">
        <v>47</v>
      </c>
      <c r="E1650" t="s">
        <v>5048</v>
      </c>
      <c r="F1650" t="s">
        <v>5049</v>
      </c>
      <c r="G1650" t="s">
        <v>24</v>
      </c>
      <c r="H1650" t="s">
        <v>25</v>
      </c>
      <c r="I1650" t="s">
        <v>5050</v>
      </c>
      <c r="J1650" t="s">
        <v>86</v>
      </c>
      <c r="K1650" t="s">
        <v>5051</v>
      </c>
      <c r="L1650" t="s">
        <v>88</v>
      </c>
      <c r="M1650" t="s">
        <v>954</v>
      </c>
      <c r="N1650" t="s">
        <v>31</v>
      </c>
      <c r="O1650" t="s">
        <v>133</v>
      </c>
      <c r="P1650" t="s">
        <v>955</v>
      </c>
      <c r="Q1650" s="2">
        <v>271.76400000000001</v>
      </c>
      <c r="R1650">
        <v>2</v>
      </c>
      <c r="S1650">
        <v>0</v>
      </c>
      <c r="T1650">
        <v>48.313600000000001</v>
      </c>
    </row>
    <row r="1651" spans="1:20" x14ac:dyDescent="0.3">
      <c r="A1651" t="s">
        <v>5817</v>
      </c>
      <c r="B1651" s="1">
        <v>43049</v>
      </c>
      <c r="C1651" s="1">
        <v>43054</v>
      </c>
      <c r="D1651" t="s">
        <v>21</v>
      </c>
      <c r="E1651" t="s">
        <v>3476</v>
      </c>
      <c r="F1651" t="s">
        <v>3477</v>
      </c>
      <c r="G1651" t="s">
        <v>37</v>
      </c>
      <c r="H1651" t="s">
        <v>25</v>
      </c>
      <c r="I1651" t="s">
        <v>75</v>
      </c>
      <c r="J1651" t="s">
        <v>76</v>
      </c>
      <c r="K1651" t="s">
        <v>77</v>
      </c>
      <c r="L1651" t="s">
        <v>41</v>
      </c>
      <c r="M1651" t="s">
        <v>4634</v>
      </c>
      <c r="N1651" t="s">
        <v>31</v>
      </c>
      <c r="O1651" t="s">
        <v>61</v>
      </c>
      <c r="P1651" t="s">
        <v>4635</v>
      </c>
      <c r="Q1651" s="2">
        <v>341.96</v>
      </c>
      <c r="R1651">
        <v>5</v>
      </c>
      <c r="S1651">
        <v>0</v>
      </c>
      <c r="T1651">
        <v>-427.45</v>
      </c>
    </row>
    <row r="1652" spans="1:20" x14ac:dyDescent="0.3">
      <c r="A1652" t="s">
        <v>5818</v>
      </c>
      <c r="B1652" s="1">
        <v>42258</v>
      </c>
      <c r="C1652" s="1">
        <v>42262</v>
      </c>
      <c r="D1652" t="s">
        <v>47</v>
      </c>
      <c r="E1652" t="s">
        <v>444</v>
      </c>
      <c r="F1652" t="s">
        <v>445</v>
      </c>
      <c r="G1652" t="s">
        <v>24</v>
      </c>
      <c r="H1652" t="s">
        <v>25</v>
      </c>
      <c r="I1652" t="s">
        <v>446</v>
      </c>
      <c r="J1652" t="s">
        <v>216</v>
      </c>
      <c r="K1652" t="s">
        <v>447</v>
      </c>
      <c r="L1652" t="s">
        <v>131</v>
      </c>
      <c r="M1652" t="s">
        <v>2142</v>
      </c>
      <c r="N1652" t="s">
        <v>43</v>
      </c>
      <c r="O1652" t="s">
        <v>115</v>
      </c>
      <c r="P1652" t="s">
        <v>2143</v>
      </c>
      <c r="Q1652" s="2">
        <v>181.35</v>
      </c>
      <c r="R1652">
        <v>9</v>
      </c>
      <c r="S1652">
        <v>0</v>
      </c>
      <c r="T1652">
        <v>48.964500000000001</v>
      </c>
    </row>
    <row r="1653" spans="1:20" x14ac:dyDescent="0.3">
      <c r="A1653" t="s">
        <v>5819</v>
      </c>
      <c r="B1653" s="1">
        <v>41993</v>
      </c>
      <c r="C1653" s="1">
        <v>41998</v>
      </c>
      <c r="D1653" t="s">
        <v>47</v>
      </c>
      <c r="E1653" t="s">
        <v>5820</v>
      </c>
      <c r="F1653" t="s">
        <v>5821</v>
      </c>
      <c r="G1653" t="s">
        <v>24</v>
      </c>
      <c r="H1653" t="s">
        <v>25</v>
      </c>
      <c r="I1653" t="s">
        <v>749</v>
      </c>
      <c r="J1653" t="s">
        <v>286</v>
      </c>
      <c r="K1653" t="s">
        <v>750</v>
      </c>
      <c r="L1653" t="s">
        <v>29</v>
      </c>
      <c r="M1653" t="s">
        <v>3449</v>
      </c>
      <c r="N1653" t="s">
        <v>43</v>
      </c>
      <c r="O1653" t="s">
        <v>90</v>
      </c>
      <c r="P1653" t="s">
        <v>3450</v>
      </c>
      <c r="Q1653" s="2">
        <v>43.512</v>
      </c>
      <c r="R1653">
        <v>7</v>
      </c>
      <c r="S1653">
        <v>0</v>
      </c>
      <c r="T1653">
        <v>3.8073000000000001</v>
      </c>
    </row>
    <row r="1654" spans="1:20" x14ac:dyDescent="0.3">
      <c r="A1654" t="s">
        <v>5822</v>
      </c>
      <c r="B1654" s="1">
        <v>42208</v>
      </c>
      <c r="C1654" s="1">
        <v>42212</v>
      </c>
      <c r="D1654" t="s">
        <v>47</v>
      </c>
      <c r="E1654" t="s">
        <v>1854</v>
      </c>
      <c r="F1654" t="s">
        <v>1855</v>
      </c>
      <c r="G1654" t="s">
        <v>84</v>
      </c>
      <c r="H1654" t="s">
        <v>25</v>
      </c>
      <c r="I1654" t="s">
        <v>231</v>
      </c>
      <c r="J1654" t="s">
        <v>232</v>
      </c>
      <c r="K1654" t="s">
        <v>412</v>
      </c>
      <c r="L1654" t="s">
        <v>131</v>
      </c>
      <c r="M1654" t="s">
        <v>5823</v>
      </c>
      <c r="N1654" t="s">
        <v>43</v>
      </c>
      <c r="O1654" t="s">
        <v>90</v>
      </c>
      <c r="P1654" t="s">
        <v>5824</v>
      </c>
      <c r="Q1654" s="2">
        <v>68.94</v>
      </c>
      <c r="R1654">
        <v>3</v>
      </c>
      <c r="S1654">
        <v>0</v>
      </c>
      <c r="T1654">
        <v>20.681999999999999</v>
      </c>
    </row>
    <row r="1655" spans="1:20" x14ac:dyDescent="0.3">
      <c r="A1655" t="s">
        <v>5825</v>
      </c>
      <c r="B1655" s="1">
        <v>41954</v>
      </c>
      <c r="C1655" s="1">
        <v>41958</v>
      </c>
      <c r="D1655" t="s">
        <v>47</v>
      </c>
      <c r="E1655" t="s">
        <v>266</v>
      </c>
      <c r="F1655" t="s">
        <v>267</v>
      </c>
      <c r="G1655" t="s">
        <v>24</v>
      </c>
      <c r="H1655" t="s">
        <v>25</v>
      </c>
      <c r="I1655" t="s">
        <v>268</v>
      </c>
      <c r="J1655" t="s">
        <v>269</v>
      </c>
      <c r="K1655" t="s">
        <v>270</v>
      </c>
      <c r="L1655" t="s">
        <v>29</v>
      </c>
      <c r="M1655" t="s">
        <v>4015</v>
      </c>
      <c r="N1655" t="s">
        <v>43</v>
      </c>
      <c r="O1655" t="s">
        <v>79</v>
      </c>
      <c r="P1655" t="s">
        <v>4016</v>
      </c>
      <c r="Q1655" s="2">
        <v>896.99</v>
      </c>
      <c r="R1655">
        <v>5</v>
      </c>
      <c r="S1655">
        <v>0</v>
      </c>
      <c r="T1655">
        <v>-1480.0335</v>
      </c>
    </row>
    <row r="1656" spans="1:20" x14ac:dyDescent="0.3">
      <c r="A1656" t="s">
        <v>5826</v>
      </c>
      <c r="B1656" s="1">
        <v>43083</v>
      </c>
      <c r="C1656" s="1">
        <v>43089</v>
      </c>
      <c r="D1656" t="s">
        <v>47</v>
      </c>
      <c r="E1656" t="s">
        <v>336</v>
      </c>
      <c r="F1656" t="s">
        <v>337</v>
      </c>
      <c r="G1656" t="s">
        <v>84</v>
      </c>
      <c r="H1656" t="s">
        <v>25</v>
      </c>
      <c r="I1656" t="s">
        <v>154</v>
      </c>
      <c r="J1656" t="s">
        <v>86</v>
      </c>
      <c r="K1656" t="s">
        <v>155</v>
      </c>
      <c r="L1656" t="s">
        <v>88</v>
      </c>
      <c r="M1656" t="s">
        <v>5827</v>
      </c>
      <c r="N1656" t="s">
        <v>165</v>
      </c>
      <c r="O1656" t="s">
        <v>202</v>
      </c>
      <c r="P1656" t="s">
        <v>5828</v>
      </c>
      <c r="Q1656" s="2">
        <v>227.976</v>
      </c>
      <c r="R1656">
        <v>3</v>
      </c>
      <c r="S1656">
        <v>0</v>
      </c>
      <c r="T1656">
        <v>28.497</v>
      </c>
    </row>
    <row r="1657" spans="1:20" x14ac:dyDescent="0.3">
      <c r="A1657" t="s">
        <v>5829</v>
      </c>
      <c r="B1657" s="1">
        <v>42968</v>
      </c>
      <c r="C1657" s="1">
        <v>42969</v>
      </c>
      <c r="D1657" t="s">
        <v>159</v>
      </c>
      <c r="E1657" t="s">
        <v>5830</v>
      </c>
      <c r="F1657" t="s">
        <v>5831</v>
      </c>
      <c r="G1657" t="s">
        <v>24</v>
      </c>
      <c r="H1657" t="s">
        <v>25</v>
      </c>
      <c r="I1657" t="s">
        <v>2655</v>
      </c>
      <c r="J1657" t="s">
        <v>39</v>
      </c>
      <c r="K1657" t="s">
        <v>2656</v>
      </c>
      <c r="L1657" t="s">
        <v>41</v>
      </c>
      <c r="M1657" t="s">
        <v>2552</v>
      </c>
      <c r="N1657" t="s">
        <v>43</v>
      </c>
      <c r="O1657" t="s">
        <v>115</v>
      </c>
      <c r="P1657" t="s">
        <v>2553</v>
      </c>
      <c r="Q1657" s="2">
        <v>17.12</v>
      </c>
      <c r="R1657">
        <v>4</v>
      </c>
      <c r="S1657">
        <v>0</v>
      </c>
      <c r="T1657">
        <v>4.9648000000000003</v>
      </c>
    </row>
    <row r="1658" spans="1:20" x14ac:dyDescent="0.3">
      <c r="A1658" t="s">
        <v>5832</v>
      </c>
      <c r="B1658" s="1">
        <v>42609</v>
      </c>
      <c r="C1658" s="1">
        <v>42614</v>
      </c>
      <c r="D1658" t="s">
        <v>21</v>
      </c>
      <c r="E1658" t="s">
        <v>238</v>
      </c>
      <c r="F1658" t="s">
        <v>239</v>
      </c>
      <c r="G1658" t="s">
        <v>24</v>
      </c>
      <c r="H1658" t="s">
        <v>25</v>
      </c>
      <c r="I1658" t="s">
        <v>240</v>
      </c>
      <c r="J1658" t="s">
        <v>232</v>
      </c>
      <c r="K1658" t="s">
        <v>241</v>
      </c>
      <c r="L1658" t="s">
        <v>131</v>
      </c>
      <c r="M1658" t="s">
        <v>3812</v>
      </c>
      <c r="N1658" t="s">
        <v>43</v>
      </c>
      <c r="O1658" t="s">
        <v>70</v>
      </c>
      <c r="P1658" t="s">
        <v>3813</v>
      </c>
      <c r="Q1658" s="2">
        <v>122.97</v>
      </c>
      <c r="R1658">
        <v>3</v>
      </c>
      <c r="S1658">
        <v>0</v>
      </c>
      <c r="T1658">
        <v>60.255299999999998</v>
      </c>
    </row>
    <row r="1659" spans="1:20" x14ac:dyDescent="0.3">
      <c r="A1659" t="s">
        <v>5833</v>
      </c>
      <c r="B1659" s="1">
        <v>42229</v>
      </c>
      <c r="C1659" s="1">
        <v>42236</v>
      </c>
      <c r="D1659" t="s">
        <v>47</v>
      </c>
      <c r="E1659" t="s">
        <v>196</v>
      </c>
      <c r="F1659" t="s">
        <v>197</v>
      </c>
      <c r="G1659" t="s">
        <v>37</v>
      </c>
      <c r="H1659" t="s">
        <v>25</v>
      </c>
      <c r="I1659" t="s">
        <v>198</v>
      </c>
      <c r="J1659" t="s">
        <v>199</v>
      </c>
      <c r="K1659" t="s">
        <v>200</v>
      </c>
      <c r="L1659" t="s">
        <v>88</v>
      </c>
      <c r="M1659" t="s">
        <v>2709</v>
      </c>
      <c r="N1659" t="s">
        <v>43</v>
      </c>
      <c r="O1659" t="s">
        <v>115</v>
      </c>
      <c r="P1659" t="s">
        <v>2710</v>
      </c>
      <c r="Q1659" s="2">
        <v>50.8</v>
      </c>
      <c r="R1659">
        <v>5</v>
      </c>
      <c r="S1659">
        <v>0</v>
      </c>
      <c r="T1659">
        <v>13.208</v>
      </c>
    </row>
    <row r="1660" spans="1:20" x14ac:dyDescent="0.3">
      <c r="A1660" t="s">
        <v>5834</v>
      </c>
      <c r="B1660" s="1">
        <v>43044</v>
      </c>
      <c r="C1660" s="1">
        <v>43046</v>
      </c>
      <c r="D1660" t="s">
        <v>159</v>
      </c>
      <c r="E1660" t="s">
        <v>878</v>
      </c>
      <c r="F1660" t="s">
        <v>879</v>
      </c>
      <c r="G1660" t="s">
        <v>37</v>
      </c>
      <c r="H1660" t="s">
        <v>25</v>
      </c>
      <c r="I1660" t="s">
        <v>880</v>
      </c>
      <c r="J1660" t="s">
        <v>51</v>
      </c>
      <c r="K1660" t="s">
        <v>881</v>
      </c>
      <c r="L1660" t="s">
        <v>29</v>
      </c>
      <c r="M1660" t="s">
        <v>5835</v>
      </c>
      <c r="N1660" t="s">
        <v>43</v>
      </c>
      <c r="O1660" t="s">
        <v>79</v>
      </c>
      <c r="P1660" t="s">
        <v>5836</v>
      </c>
      <c r="Q1660" s="2">
        <v>16.03</v>
      </c>
      <c r="R1660">
        <v>5</v>
      </c>
      <c r="S1660">
        <v>0</v>
      </c>
      <c r="T1660">
        <v>-25.648</v>
      </c>
    </row>
    <row r="1661" spans="1:20" x14ac:dyDescent="0.3">
      <c r="A1661" t="s">
        <v>5837</v>
      </c>
      <c r="B1661" s="1">
        <v>42599</v>
      </c>
      <c r="C1661" s="1">
        <v>42603</v>
      </c>
      <c r="D1661" t="s">
        <v>47</v>
      </c>
      <c r="E1661" t="s">
        <v>2687</v>
      </c>
      <c r="F1661" t="s">
        <v>2688</v>
      </c>
      <c r="G1661" t="s">
        <v>24</v>
      </c>
      <c r="H1661" t="s">
        <v>25</v>
      </c>
      <c r="I1661" t="s">
        <v>2362</v>
      </c>
      <c r="J1661" t="s">
        <v>39</v>
      </c>
      <c r="K1661" t="s">
        <v>2363</v>
      </c>
      <c r="L1661" t="s">
        <v>41</v>
      </c>
      <c r="M1661" t="s">
        <v>2235</v>
      </c>
      <c r="N1661" t="s">
        <v>43</v>
      </c>
      <c r="O1661" t="s">
        <v>79</v>
      </c>
      <c r="P1661" t="s">
        <v>2236</v>
      </c>
      <c r="Q1661" s="2">
        <v>15.712</v>
      </c>
      <c r="R1661">
        <v>4</v>
      </c>
      <c r="S1661">
        <v>0</v>
      </c>
      <c r="T1661">
        <v>5.6955999999999998</v>
      </c>
    </row>
    <row r="1662" spans="1:20" x14ac:dyDescent="0.3">
      <c r="A1662" t="s">
        <v>5838</v>
      </c>
      <c r="B1662" s="1">
        <v>42730</v>
      </c>
      <c r="C1662" s="1">
        <v>42735</v>
      </c>
      <c r="D1662" t="s">
        <v>47</v>
      </c>
      <c r="E1662" t="s">
        <v>1630</v>
      </c>
      <c r="F1662" t="s">
        <v>1631</v>
      </c>
      <c r="G1662" t="s">
        <v>24</v>
      </c>
      <c r="H1662" t="s">
        <v>25</v>
      </c>
      <c r="I1662" t="s">
        <v>128</v>
      </c>
      <c r="J1662" t="s">
        <v>129</v>
      </c>
      <c r="K1662" t="s">
        <v>562</v>
      </c>
      <c r="L1662" t="s">
        <v>131</v>
      </c>
      <c r="M1662" t="s">
        <v>4871</v>
      </c>
      <c r="N1662" t="s">
        <v>165</v>
      </c>
      <c r="O1662" t="s">
        <v>202</v>
      </c>
      <c r="P1662" t="s">
        <v>4872</v>
      </c>
      <c r="Q1662" s="2">
        <v>89.97</v>
      </c>
      <c r="R1662">
        <v>3</v>
      </c>
      <c r="S1662">
        <v>0</v>
      </c>
      <c r="T1662">
        <v>18.893699999999999</v>
      </c>
    </row>
    <row r="1663" spans="1:20" x14ac:dyDescent="0.3">
      <c r="A1663" t="s">
        <v>5839</v>
      </c>
      <c r="B1663" s="1">
        <v>41905</v>
      </c>
      <c r="C1663" s="1">
        <v>41910</v>
      </c>
      <c r="D1663" t="s">
        <v>47</v>
      </c>
      <c r="E1663" t="s">
        <v>2140</v>
      </c>
      <c r="F1663" t="s">
        <v>2141</v>
      </c>
      <c r="G1663" t="s">
        <v>37</v>
      </c>
      <c r="H1663" t="s">
        <v>25</v>
      </c>
      <c r="I1663" t="s">
        <v>231</v>
      </c>
      <c r="J1663" t="s">
        <v>232</v>
      </c>
      <c r="K1663" t="s">
        <v>412</v>
      </c>
      <c r="L1663" t="s">
        <v>131</v>
      </c>
      <c r="M1663" t="s">
        <v>5840</v>
      </c>
      <c r="N1663" t="s">
        <v>31</v>
      </c>
      <c r="O1663" t="s">
        <v>32</v>
      </c>
      <c r="P1663" t="s">
        <v>5841</v>
      </c>
      <c r="Q1663" s="2">
        <v>435.99900000000002</v>
      </c>
      <c r="R1663">
        <v>3</v>
      </c>
      <c r="S1663">
        <v>0</v>
      </c>
      <c r="T1663">
        <v>20.517600000000002</v>
      </c>
    </row>
    <row r="1664" spans="1:20" x14ac:dyDescent="0.3">
      <c r="A1664" t="s">
        <v>5842</v>
      </c>
      <c r="B1664" s="1">
        <v>41839</v>
      </c>
      <c r="C1664" s="1">
        <v>41844</v>
      </c>
      <c r="D1664" t="s">
        <v>47</v>
      </c>
      <c r="E1664" t="s">
        <v>840</v>
      </c>
      <c r="F1664" t="s">
        <v>841</v>
      </c>
      <c r="G1664" t="s">
        <v>37</v>
      </c>
      <c r="H1664" t="s">
        <v>25</v>
      </c>
      <c r="I1664" t="s">
        <v>842</v>
      </c>
      <c r="J1664" t="s">
        <v>427</v>
      </c>
      <c r="K1664" t="s">
        <v>843</v>
      </c>
      <c r="L1664" t="s">
        <v>131</v>
      </c>
      <c r="M1664" t="s">
        <v>3907</v>
      </c>
      <c r="N1664" t="s">
        <v>165</v>
      </c>
      <c r="O1664" t="s">
        <v>166</v>
      </c>
      <c r="P1664" t="s">
        <v>3908</v>
      </c>
      <c r="Q1664" s="2">
        <v>359.98</v>
      </c>
      <c r="R1664">
        <v>2</v>
      </c>
      <c r="S1664">
        <v>0</v>
      </c>
      <c r="T1664">
        <v>93.594800000000006</v>
      </c>
    </row>
    <row r="1665" spans="1:20" x14ac:dyDescent="0.3">
      <c r="A1665" t="s">
        <v>5843</v>
      </c>
      <c r="B1665" s="1">
        <v>42985</v>
      </c>
      <c r="C1665" s="1">
        <v>42991</v>
      </c>
      <c r="D1665" t="s">
        <v>47</v>
      </c>
      <c r="E1665" t="s">
        <v>2582</v>
      </c>
      <c r="F1665" t="s">
        <v>2583</v>
      </c>
      <c r="G1665" t="s">
        <v>84</v>
      </c>
      <c r="H1665" t="s">
        <v>25</v>
      </c>
      <c r="I1665" t="s">
        <v>231</v>
      </c>
      <c r="J1665" t="s">
        <v>232</v>
      </c>
      <c r="K1665" t="s">
        <v>276</v>
      </c>
      <c r="L1665" t="s">
        <v>131</v>
      </c>
      <c r="M1665" t="s">
        <v>3255</v>
      </c>
      <c r="N1665" t="s">
        <v>43</v>
      </c>
      <c r="O1665" t="s">
        <v>70</v>
      </c>
      <c r="P1665" t="s">
        <v>157</v>
      </c>
      <c r="Q1665" s="2">
        <v>73.007999999999996</v>
      </c>
      <c r="R1665">
        <v>9</v>
      </c>
      <c r="S1665">
        <v>0</v>
      </c>
      <c r="T1665">
        <v>26.465399999999999</v>
      </c>
    </row>
    <row r="1666" spans="1:20" x14ac:dyDescent="0.3">
      <c r="A1666" t="s">
        <v>5844</v>
      </c>
      <c r="B1666" s="1">
        <v>42496</v>
      </c>
      <c r="C1666" s="1">
        <v>42500</v>
      </c>
      <c r="D1666" t="s">
        <v>47</v>
      </c>
      <c r="E1666" t="s">
        <v>4339</v>
      </c>
      <c r="F1666" t="s">
        <v>4340</v>
      </c>
      <c r="G1666" t="s">
        <v>24</v>
      </c>
      <c r="H1666" t="s">
        <v>25</v>
      </c>
      <c r="I1666" t="s">
        <v>4341</v>
      </c>
      <c r="J1666" t="s">
        <v>86</v>
      </c>
      <c r="K1666" t="s">
        <v>4342</v>
      </c>
      <c r="L1666" t="s">
        <v>88</v>
      </c>
      <c r="M1666" t="s">
        <v>1243</v>
      </c>
      <c r="N1666" t="s">
        <v>43</v>
      </c>
      <c r="O1666" t="s">
        <v>79</v>
      </c>
      <c r="P1666" t="s">
        <v>1244</v>
      </c>
      <c r="Q1666" s="2">
        <v>3.2080000000000002</v>
      </c>
      <c r="R1666">
        <v>2</v>
      </c>
      <c r="S1666">
        <v>0</v>
      </c>
      <c r="T1666">
        <v>-5.2931999999999997</v>
      </c>
    </row>
    <row r="1667" spans="1:20" x14ac:dyDescent="0.3">
      <c r="A1667" t="s">
        <v>5845</v>
      </c>
      <c r="B1667" s="1">
        <v>42159</v>
      </c>
      <c r="C1667" s="1">
        <v>42163</v>
      </c>
      <c r="D1667" t="s">
        <v>21</v>
      </c>
      <c r="E1667" t="s">
        <v>2981</v>
      </c>
      <c r="F1667" t="s">
        <v>2982</v>
      </c>
      <c r="G1667" t="s">
        <v>84</v>
      </c>
      <c r="H1667" t="s">
        <v>25</v>
      </c>
      <c r="I1667" t="s">
        <v>920</v>
      </c>
      <c r="J1667" t="s">
        <v>269</v>
      </c>
      <c r="K1667" t="s">
        <v>921</v>
      </c>
      <c r="L1667" t="s">
        <v>29</v>
      </c>
      <c r="M1667" t="s">
        <v>788</v>
      </c>
      <c r="N1667" t="s">
        <v>43</v>
      </c>
      <c r="O1667" t="s">
        <v>70</v>
      </c>
      <c r="P1667" t="s">
        <v>789</v>
      </c>
      <c r="Q1667" s="2">
        <v>30.44</v>
      </c>
      <c r="R1667">
        <v>4</v>
      </c>
      <c r="S1667">
        <v>0</v>
      </c>
      <c r="T1667">
        <v>14.306800000000001</v>
      </c>
    </row>
    <row r="1668" spans="1:20" x14ac:dyDescent="0.3">
      <c r="A1668" t="s">
        <v>5846</v>
      </c>
      <c r="B1668" s="1">
        <v>42351</v>
      </c>
      <c r="C1668" s="1">
        <v>42358</v>
      </c>
      <c r="D1668" t="s">
        <v>47</v>
      </c>
      <c r="E1668" t="s">
        <v>5188</v>
      </c>
      <c r="F1668" t="s">
        <v>5189</v>
      </c>
      <c r="G1668" t="s">
        <v>84</v>
      </c>
      <c r="H1668" t="s">
        <v>25</v>
      </c>
      <c r="I1668" t="s">
        <v>3019</v>
      </c>
      <c r="J1668" t="s">
        <v>105</v>
      </c>
      <c r="K1668" t="s">
        <v>5190</v>
      </c>
      <c r="L1668" t="s">
        <v>41</v>
      </c>
      <c r="M1668" t="s">
        <v>5213</v>
      </c>
      <c r="N1668" t="s">
        <v>43</v>
      </c>
      <c r="O1668" t="s">
        <v>70</v>
      </c>
      <c r="P1668" t="s">
        <v>5214</v>
      </c>
      <c r="Q1668" s="2">
        <v>19.440000000000001</v>
      </c>
      <c r="R1668">
        <v>3</v>
      </c>
      <c r="S1668">
        <v>0</v>
      </c>
      <c r="T1668">
        <v>9.3312000000000008</v>
      </c>
    </row>
    <row r="1669" spans="1:20" x14ac:dyDescent="0.3">
      <c r="A1669" t="s">
        <v>5847</v>
      </c>
      <c r="B1669" s="1">
        <v>42567</v>
      </c>
      <c r="C1669" s="1">
        <v>42569</v>
      </c>
      <c r="D1669" t="s">
        <v>21</v>
      </c>
      <c r="E1669" t="s">
        <v>3251</v>
      </c>
      <c r="F1669" t="s">
        <v>3252</v>
      </c>
      <c r="G1669" t="s">
        <v>37</v>
      </c>
      <c r="H1669" t="s">
        <v>25</v>
      </c>
      <c r="I1669" t="s">
        <v>3253</v>
      </c>
      <c r="J1669" t="s">
        <v>302</v>
      </c>
      <c r="K1669" t="s">
        <v>3254</v>
      </c>
      <c r="L1669" t="s">
        <v>29</v>
      </c>
      <c r="M1669" t="s">
        <v>2386</v>
      </c>
      <c r="N1669" t="s">
        <v>31</v>
      </c>
      <c r="O1669" t="s">
        <v>61</v>
      </c>
      <c r="P1669" t="s">
        <v>2387</v>
      </c>
      <c r="Q1669" s="2">
        <v>9.5519999999999996</v>
      </c>
      <c r="R1669">
        <v>3</v>
      </c>
      <c r="S1669">
        <v>0</v>
      </c>
      <c r="T1669">
        <v>-3.8208000000000002</v>
      </c>
    </row>
    <row r="1670" spans="1:20" x14ac:dyDescent="0.3">
      <c r="A1670" t="s">
        <v>5848</v>
      </c>
      <c r="B1670" s="1">
        <v>41670</v>
      </c>
      <c r="C1670" s="1">
        <v>41672</v>
      </c>
      <c r="D1670" t="s">
        <v>159</v>
      </c>
      <c r="E1670" t="s">
        <v>5849</v>
      </c>
      <c r="F1670" t="s">
        <v>5850</v>
      </c>
      <c r="G1670" t="s">
        <v>24</v>
      </c>
      <c r="H1670" t="s">
        <v>25</v>
      </c>
      <c r="I1670" t="s">
        <v>1712</v>
      </c>
      <c r="J1670" t="s">
        <v>39</v>
      </c>
      <c r="K1670" t="s">
        <v>1713</v>
      </c>
      <c r="L1670" t="s">
        <v>41</v>
      </c>
      <c r="M1670" t="s">
        <v>5851</v>
      </c>
      <c r="N1670" t="s">
        <v>31</v>
      </c>
      <c r="O1670" t="s">
        <v>32</v>
      </c>
      <c r="P1670" t="s">
        <v>5852</v>
      </c>
      <c r="Q1670" s="2">
        <v>290.666</v>
      </c>
      <c r="R1670">
        <v>2</v>
      </c>
      <c r="S1670">
        <v>0</v>
      </c>
      <c r="T1670">
        <v>3.4196</v>
      </c>
    </row>
    <row r="1671" spans="1:20" x14ac:dyDescent="0.3">
      <c r="A1671" t="s">
        <v>5853</v>
      </c>
      <c r="B1671" s="1">
        <v>41829</v>
      </c>
      <c r="C1671" s="1">
        <v>41835</v>
      </c>
      <c r="D1671" t="s">
        <v>47</v>
      </c>
      <c r="E1671" t="s">
        <v>2140</v>
      </c>
      <c r="F1671" t="s">
        <v>2141</v>
      </c>
      <c r="G1671" t="s">
        <v>37</v>
      </c>
      <c r="H1671" t="s">
        <v>25</v>
      </c>
      <c r="I1671" t="s">
        <v>231</v>
      </c>
      <c r="J1671" t="s">
        <v>232</v>
      </c>
      <c r="K1671" t="s">
        <v>412</v>
      </c>
      <c r="L1671" t="s">
        <v>131</v>
      </c>
      <c r="M1671" t="s">
        <v>3003</v>
      </c>
      <c r="N1671" t="s">
        <v>43</v>
      </c>
      <c r="O1671" t="s">
        <v>70</v>
      </c>
      <c r="P1671" t="s">
        <v>3004</v>
      </c>
      <c r="Q1671" s="2">
        <v>10.368</v>
      </c>
      <c r="R1671">
        <v>2</v>
      </c>
      <c r="S1671">
        <v>0</v>
      </c>
      <c r="T1671">
        <v>3.6288</v>
      </c>
    </row>
    <row r="1672" spans="1:20" x14ac:dyDescent="0.3">
      <c r="A1672" t="s">
        <v>5854</v>
      </c>
      <c r="B1672" s="1">
        <v>42329</v>
      </c>
      <c r="C1672" s="1">
        <v>42333</v>
      </c>
      <c r="D1672" t="s">
        <v>47</v>
      </c>
      <c r="E1672" t="s">
        <v>3605</v>
      </c>
      <c r="F1672" t="s">
        <v>3606</v>
      </c>
      <c r="G1672" t="s">
        <v>24</v>
      </c>
      <c r="H1672" t="s">
        <v>25</v>
      </c>
      <c r="I1672" t="s">
        <v>3607</v>
      </c>
      <c r="J1672" t="s">
        <v>356</v>
      </c>
      <c r="K1672" t="s">
        <v>3608</v>
      </c>
      <c r="L1672" t="s">
        <v>41</v>
      </c>
      <c r="M1672" t="s">
        <v>5855</v>
      </c>
      <c r="N1672" t="s">
        <v>31</v>
      </c>
      <c r="O1672" t="s">
        <v>32</v>
      </c>
      <c r="P1672" t="s">
        <v>5856</v>
      </c>
      <c r="Q1672" s="2">
        <v>141.96</v>
      </c>
      <c r="R1672">
        <v>2</v>
      </c>
      <c r="S1672">
        <v>0</v>
      </c>
      <c r="T1672">
        <v>41.168399999999998</v>
      </c>
    </row>
    <row r="1673" spans="1:20" x14ac:dyDescent="0.3">
      <c r="A1673" t="s">
        <v>5857</v>
      </c>
      <c r="B1673" s="1">
        <v>42454</v>
      </c>
      <c r="C1673" s="1">
        <v>42454</v>
      </c>
      <c r="D1673" t="s">
        <v>1040</v>
      </c>
      <c r="E1673" t="s">
        <v>3610</v>
      </c>
      <c r="F1673" t="s">
        <v>3611</v>
      </c>
      <c r="G1673" t="s">
        <v>24</v>
      </c>
      <c r="H1673" t="s">
        <v>25</v>
      </c>
      <c r="I1673" t="s">
        <v>76</v>
      </c>
      <c r="J1673" t="s">
        <v>3612</v>
      </c>
      <c r="K1673" t="s">
        <v>3613</v>
      </c>
      <c r="L1673" t="s">
        <v>131</v>
      </c>
      <c r="M1673" t="s">
        <v>1721</v>
      </c>
      <c r="N1673" t="s">
        <v>165</v>
      </c>
      <c r="O1673" t="s">
        <v>202</v>
      </c>
      <c r="P1673" t="s">
        <v>1722</v>
      </c>
      <c r="Q1673" s="2">
        <v>1287.45</v>
      </c>
      <c r="R1673">
        <v>5</v>
      </c>
      <c r="S1673">
        <v>0</v>
      </c>
      <c r="T1673">
        <v>244.6155</v>
      </c>
    </row>
    <row r="1674" spans="1:20" x14ac:dyDescent="0.3">
      <c r="A1674" t="s">
        <v>5858</v>
      </c>
      <c r="B1674" s="1">
        <v>43001</v>
      </c>
      <c r="C1674" s="1">
        <v>43008</v>
      </c>
      <c r="D1674" t="s">
        <v>47</v>
      </c>
      <c r="E1674" t="s">
        <v>684</v>
      </c>
      <c r="F1674" t="s">
        <v>685</v>
      </c>
      <c r="G1674" t="s">
        <v>24</v>
      </c>
      <c r="H1674" t="s">
        <v>25</v>
      </c>
      <c r="I1674" t="s">
        <v>686</v>
      </c>
      <c r="J1674" t="s">
        <v>391</v>
      </c>
      <c r="K1674" t="s">
        <v>687</v>
      </c>
      <c r="L1674" t="s">
        <v>41</v>
      </c>
      <c r="M1674" t="s">
        <v>3156</v>
      </c>
      <c r="N1674" t="s">
        <v>43</v>
      </c>
      <c r="O1674" t="s">
        <v>79</v>
      </c>
      <c r="P1674" t="s">
        <v>3157</v>
      </c>
      <c r="Q1674" s="2">
        <v>25.824000000000002</v>
      </c>
      <c r="R1674">
        <v>6</v>
      </c>
      <c r="S1674">
        <v>0</v>
      </c>
      <c r="T1674">
        <v>9.0383999999999993</v>
      </c>
    </row>
    <row r="1675" spans="1:20" x14ac:dyDescent="0.3">
      <c r="A1675" t="s">
        <v>5859</v>
      </c>
      <c r="B1675" s="1">
        <v>42342</v>
      </c>
      <c r="C1675" s="1">
        <v>42348</v>
      </c>
      <c r="D1675" t="s">
        <v>47</v>
      </c>
      <c r="E1675" t="s">
        <v>48</v>
      </c>
      <c r="F1675" t="s">
        <v>49</v>
      </c>
      <c r="G1675" t="s">
        <v>24</v>
      </c>
      <c r="H1675" t="s">
        <v>25</v>
      </c>
      <c r="I1675" t="s">
        <v>50</v>
      </c>
      <c r="J1675" t="s">
        <v>51</v>
      </c>
      <c r="K1675" t="s">
        <v>52</v>
      </c>
      <c r="L1675" t="s">
        <v>29</v>
      </c>
      <c r="M1675" t="s">
        <v>5860</v>
      </c>
      <c r="N1675" t="s">
        <v>31</v>
      </c>
      <c r="O1675" t="s">
        <v>61</v>
      </c>
      <c r="P1675" t="s">
        <v>5861</v>
      </c>
      <c r="Q1675" s="2">
        <v>28.44</v>
      </c>
      <c r="R1675">
        <v>3</v>
      </c>
      <c r="S1675">
        <v>0</v>
      </c>
      <c r="T1675">
        <v>11.375999999999999</v>
      </c>
    </row>
    <row r="1676" spans="1:20" x14ac:dyDescent="0.3">
      <c r="A1676" t="s">
        <v>5862</v>
      </c>
      <c r="B1676" s="1">
        <v>42675</v>
      </c>
      <c r="C1676" s="1">
        <v>42678</v>
      </c>
      <c r="D1676" t="s">
        <v>159</v>
      </c>
      <c r="E1676" t="s">
        <v>5863</v>
      </c>
      <c r="F1676" t="s">
        <v>5864</v>
      </c>
      <c r="G1676" t="s">
        <v>37</v>
      </c>
      <c r="H1676" t="s">
        <v>25</v>
      </c>
      <c r="I1676" t="s">
        <v>5865</v>
      </c>
      <c r="J1676" t="s">
        <v>86</v>
      </c>
      <c r="K1676" t="s">
        <v>5866</v>
      </c>
      <c r="L1676" t="s">
        <v>88</v>
      </c>
      <c r="M1676" t="s">
        <v>5867</v>
      </c>
      <c r="N1676" t="s">
        <v>43</v>
      </c>
      <c r="O1676" t="s">
        <v>99</v>
      </c>
      <c r="P1676" t="s">
        <v>5868</v>
      </c>
      <c r="Q1676" s="2">
        <v>111.672</v>
      </c>
      <c r="R1676">
        <v>9</v>
      </c>
      <c r="S1676">
        <v>0</v>
      </c>
      <c r="T1676">
        <v>6.9794999999999998</v>
      </c>
    </row>
    <row r="1677" spans="1:20" x14ac:dyDescent="0.3">
      <c r="A1677" t="s">
        <v>5869</v>
      </c>
      <c r="B1677" s="1">
        <v>42811</v>
      </c>
      <c r="C1677" s="1">
        <v>42815</v>
      </c>
      <c r="D1677" t="s">
        <v>47</v>
      </c>
      <c r="E1677" t="s">
        <v>1246</v>
      </c>
      <c r="F1677" t="s">
        <v>1247</v>
      </c>
      <c r="G1677" t="s">
        <v>84</v>
      </c>
      <c r="H1677" t="s">
        <v>25</v>
      </c>
      <c r="I1677" t="s">
        <v>253</v>
      </c>
      <c r="J1677" t="s">
        <v>179</v>
      </c>
      <c r="K1677" t="s">
        <v>322</v>
      </c>
      <c r="L1677" t="s">
        <v>88</v>
      </c>
      <c r="M1677" t="s">
        <v>5195</v>
      </c>
      <c r="N1677" t="s">
        <v>43</v>
      </c>
      <c r="O1677" t="s">
        <v>79</v>
      </c>
      <c r="P1677" t="s">
        <v>5196</v>
      </c>
      <c r="Q1677" s="2">
        <v>13.776</v>
      </c>
      <c r="R1677">
        <v>6</v>
      </c>
      <c r="S1677">
        <v>0</v>
      </c>
      <c r="T1677">
        <v>-22.041599999999999</v>
      </c>
    </row>
    <row r="1678" spans="1:20" x14ac:dyDescent="0.3">
      <c r="A1678" t="s">
        <v>5870</v>
      </c>
      <c r="B1678" s="1">
        <v>43062</v>
      </c>
      <c r="C1678" s="1">
        <v>43063</v>
      </c>
      <c r="D1678" t="s">
        <v>159</v>
      </c>
      <c r="E1678" t="s">
        <v>1008</v>
      </c>
      <c r="F1678" t="s">
        <v>1009</v>
      </c>
      <c r="G1678" t="s">
        <v>24</v>
      </c>
      <c r="H1678" t="s">
        <v>25</v>
      </c>
      <c r="I1678" t="s">
        <v>1010</v>
      </c>
      <c r="J1678" t="s">
        <v>1011</v>
      </c>
      <c r="K1678" t="s">
        <v>1012</v>
      </c>
      <c r="L1678" t="s">
        <v>131</v>
      </c>
      <c r="M1678" t="s">
        <v>5871</v>
      </c>
      <c r="N1678" t="s">
        <v>31</v>
      </c>
      <c r="O1678" t="s">
        <v>61</v>
      </c>
      <c r="P1678" t="s">
        <v>5872</v>
      </c>
      <c r="Q1678" s="2">
        <v>24.047999999999998</v>
      </c>
      <c r="R1678">
        <v>9</v>
      </c>
      <c r="S1678">
        <v>0</v>
      </c>
      <c r="T1678">
        <v>7.2144000000000004</v>
      </c>
    </row>
    <row r="1679" spans="1:20" x14ac:dyDescent="0.3">
      <c r="A1679" t="s">
        <v>5873</v>
      </c>
      <c r="B1679" s="1">
        <v>42974</v>
      </c>
      <c r="C1679" s="1">
        <v>42977</v>
      </c>
      <c r="D1679" t="s">
        <v>159</v>
      </c>
      <c r="E1679" t="s">
        <v>2828</v>
      </c>
      <c r="F1679" t="s">
        <v>2829</v>
      </c>
      <c r="G1679" t="s">
        <v>37</v>
      </c>
      <c r="H1679" t="s">
        <v>25</v>
      </c>
      <c r="I1679" t="s">
        <v>128</v>
      </c>
      <c r="J1679" t="s">
        <v>129</v>
      </c>
      <c r="K1679" t="s">
        <v>562</v>
      </c>
      <c r="L1679" t="s">
        <v>131</v>
      </c>
      <c r="M1679" t="s">
        <v>4644</v>
      </c>
      <c r="N1679" t="s">
        <v>43</v>
      </c>
      <c r="O1679" t="s">
        <v>173</v>
      </c>
      <c r="P1679" t="s">
        <v>4645</v>
      </c>
      <c r="Q1679" s="2">
        <v>2.8959999999999999</v>
      </c>
      <c r="R1679">
        <v>1</v>
      </c>
      <c r="S1679">
        <v>0</v>
      </c>
      <c r="T1679">
        <v>0.97740000000000005</v>
      </c>
    </row>
    <row r="1680" spans="1:20" x14ac:dyDescent="0.3">
      <c r="A1680" t="s">
        <v>5874</v>
      </c>
      <c r="B1680" s="1">
        <v>42342</v>
      </c>
      <c r="C1680" s="1">
        <v>42347</v>
      </c>
      <c r="D1680" t="s">
        <v>21</v>
      </c>
      <c r="E1680" t="s">
        <v>2286</v>
      </c>
      <c r="F1680" t="s">
        <v>2287</v>
      </c>
      <c r="G1680" t="s">
        <v>24</v>
      </c>
      <c r="H1680" t="s">
        <v>25</v>
      </c>
      <c r="I1680" t="s">
        <v>742</v>
      </c>
      <c r="J1680" t="s">
        <v>208</v>
      </c>
      <c r="K1680" t="s">
        <v>743</v>
      </c>
      <c r="L1680" t="s">
        <v>88</v>
      </c>
      <c r="M1680" t="s">
        <v>4631</v>
      </c>
      <c r="N1680" t="s">
        <v>43</v>
      </c>
      <c r="O1680" t="s">
        <v>173</v>
      </c>
      <c r="P1680" t="s">
        <v>4632</v>
      </c>
      <c r="Q1680" s="2">
        <v>17.940000000000001</v>
      </c>
      <c r="R1680">
        <v>3</v>
      </c>
      <c r="S1680">
        <v>0</v>
      </c>
      <c r="T1680">
        <v>8.7905999999999995</v>
      </c>
    </row>
    <row r="1681" spans="1:20" x14ac:dyDescent="0.3">
      <c r="A1681" t="s">
        <v>5875</v>
      </c>
      <c r="B1681" s="1">
        <v>43015</v>
      </c>
      <c r="C1681" s="1">
        <v>43019</v>
      </c>
      <c r="D1681" t="s">
        <v>47</v>
      </c>
      <c r="E1681" t="s">
        <v>5188</v>
      </c>
      <c r="F1681" t="s">
        <v>5189</v>
      </c>
      <c r="G1681" t="s">
        <v>84</v>
      </c>
      <c r="H1681" t="s">
        <v>25</v>
      </c>
      <c r="I1681" t="s">
        <v>3019</v>
      </c>
      <c r="J1681" t="s">
        <v>105</v>
      </c>
      <c r="K1681" t="s">
        <v>5190</v>
      </c>
      <c r="L1681" t="s">
        <v>41</v>
      </c>
      <c r="M1681" t="s">
        <v>850</v>
      </c>
      <c r="N1681" t="s">
        <v>43</v>
      </c>
      <c r="O1681" t="s">
        <v>99</v>
      </c>
      <c r="P1681" t="s">
        <v>851</v>
      </c>
      <c r="Q1681" s="2">
        <v>580.67200000000003</v>
      </c>
      <c r="R1681">
        <v>4</v>
      </c>
      <c r="S1681">
        <v>0</v>
      </c>
      <c r="T1681">
        <v>65.325599999999994</v>
      </c>
    </row>
    <row r="1682" spans="1:20" x14ac:dyDescent="0.3">
      <c r="A1682" t="s">
        <v>5876</v>
      </c>
      <c r="B1682" s="1">
        <v>42819</v>
      </c>
      <c r="C1682" s="1">
        <v>42824</v>
      </c>
      <c r="D1682" t="s">
        <v>21</v>
      </c>
      <c r="E1682" t="s">
        <v>4035</v>
      </c>
      <c r="F1682" t="s">
        <v>4036</v>
      </c>
      <c r="G1682" t="s">
        <v>24</v>
      </c>
      <c r="H1682" t="s">
        <v>25</v>
      </c>
      <c r="I1682" t="s">
        <v>1916</v>
      </c>
      <c r="J1682" t="s">
        <v>232</v>
      </c>
      <c r="K1682" t="s">
        <v>1917</v>
      </c>
      <c r="L1682" t="s">
        <v>131</v>
      </c>
      <c r="M1682" t="s">
        <v>5877</v>
      </c>
      <c r="N1682" t="s">
        <v>43</v>
      </c>
      <c r="O1682" t="s">
        <v>70</v>
      </c>
      <c r="P1682" t="s">
        <v>5878</v>
      </c>
      <c r="Q1682" s="2">
        <v>6.8479999999999999</v>
      </c>
      <c r="R1682">
        <v>2</v>
      </c>
      <c r="S1682">
        <v>0</v>
      </c>
      <c r="T1682">
        <v>2.14</v>
      </c>
    </row>
    <row r="1683" spans="1:20" x14ac:dyDescent="0.3">
      <c r="A1683" t="s">
        <v>5879</v>
      </c>
      <c r="B1683" s="1">
        <v>41860</v>
      </c>
      <c r="C1683" s="1">
        <v>41864</v>
      </c>
      <c r="D1683" t="s">
        <v>47</v>
      </c>
      <c r="E1683" t="s">
        <v>2590</v>
      </c>
      <c r="F1683" t="s">
        <v>2591</v>
      </c>
      <c r="G1683" t="s">
        <v>84</v>
      </c>
      <c r="H1683" t="s">
        <v>25</v>
      </c>
      <c r="I1683" t="s">
        <v>128</v>
      </c>
      <c r="J1683" t="s">
        <v>129</v>
      </c>
      <c r="K1683" t="s">
        <v>948</v>
      </c>
      <c r="L1683" t="s">
        <v>131</v>
      </c>
      <c r="M1683" t="s">
        <v>2041</v>
      </c>
      <c r="N1683" t="s">
        <v>165</v>
      </c>
      <c r="O1683" t="s">
        <v>166</v>
      </c>
      <c r="P1683" t="s">
        <v>2042</v>
      </c>
      <c r="Q1683" s="2">
        <v>1091.1679999999999</v>
      </c>
      <c r="R1683">
        <v>4</v>
      </c>
      <c r="S1683">
        <v>0</v>
      </c>
      <c r="T1683">
        <v>68.197999999999993</v>
      </c>
    </row>
    <row r="1684" spans="1:20" x14ac:dyDescent="0.3">
      <c r="A1684" t="s">
        <v>5880</v>
      </c>
      <c r="B1684" s="1">
        <v>41965</v>
      </c>
      <c r="C1684" s="1">
        <v>41968</v>
      </c>
      <c r="D1684" t="s">
        <v>159</v>
      </c>
      <c r="E1684" t="s">
        <v>5785</v>
      </c>
      <c r="F1684" t="s">
        <v>5786</v>
      </c>
      <c r="G1684" t="s">
        <v>24</v>
      </c>
      <c r="H1684" t="s">
        <v>25</v>
      </c>
      <c r="I1684" t="s">
        <v>301</v>
      </c>
      <c r="J1684" t="s">
        <v>302</v>
      </c>
      <c r="K1684" t="s">
        <v>303</v>
      </c>
      <c r="L1684" t="s">
        <v>29</v>
      </c>
      <c r="M1684" t="s">
        <v>3271</v>
      </c>
      <c r="N1684" t="s">
        <v>43</v>
      </c>
      <c r="O1684" t="s">
        <v>79</v>
      </c>
      <c r="P1684" t="s">
        <v>3272</v>
      </c>
      <c r="Q1684" s="2">
        <v>6.9279999999999999</v>
      </c>
      <c r="R1684">
        <v>1</v>
      </c>
      <c r="S1684">
        <v>0</v>
      </c>
      <c r="T1684">
        <v>-11.0848</v>
      </c>
    </row>
    <row r="1685" spans="1:20" x14ac:dyDescent="0.3">
      <c r="A1685" t="s">
        <v>5881</v>
      </c>
      <c r="B1685" s="1">
        <v>42896</v>
      </c>
      <c r="C1685" s="1">
        <v>42896</v>
      </c>
      <c r="D1685" t="s">
        <v>1040</v>
      </c>
      <c r="E1685" t="s">
        <v>3430</v>
      </c>
      <c r="F1685" t="s">
        <v>3431</v>
      </c>
      <c r="G1685" t="s">
        <v>24</v>
      </c>
      <c r="H1685" t="s">
        <v>25</v>
      </c>
      <c r="I1685" t="s">
        <v>3432</v>
      </c>
      <c r="J1685" t="s">
        <v>1011</v>
      </c>
      <c r="K1685" t="s">
        <v>3433</v>
      </c>
      <c r="L1685" t="s">
        <v>131</v>
      </c>
      <c r="M1685" t="s">
        <v>5882</v>
      </c>
      <c r="N1685" t="s">
        <v>43</v>
      </c>
      <c r="O1685" t="s">
        <v>70</v>
      </c>
      <c r="P1685" t="s">
        <v>5883</v>
      </c>
      <c r="Q1685" s="2">
        <v>40.031999999999996</v>
      </c>
      <c r="R1685">
        <v>6</v>
      </c>
      <c r="S1685">
        <v>0</v>
      </c>
      <c r="T1685">
        <v>15.012</v>
      </c>
    </row>
    <row r="1686" spans="1:20" x14ac:dyDescent="0.3">
      <c r="A1686" t="s">
        <v>5884</v>
      </c>
      <c r="B1686" s="1">
        <v>42917</v>
      </c>
      <c r="C1686" s="1">
        <v>42924</v>
      </c>
      <c r="D1686" t="s">
        <v>47</v>
      </c>
      <c r="E1686" t="s">
        <v>4370</v>
      </c>
      <c r="F1686" t="s">
        <v>4371</v>
      </c>
      <c r="G1686" t="s">
        <v>84</v>
      </c>
      <c r="H1686" t="s">
        <v>25</v>
      </c>
      <c r="I1686" t="s">
        <v>4372</v>
      </c>
      <c r="J1686" t="s">
        <v>39</v>
      </c>
      <c r="K1686" t="s">
        <v>4373</v>
      </c>
      <c r="L1686" t="s">
        <v>41</v>
      </c>
      <c r="M1686" t="s">
        <v>5280</v>
      </c>
      <c r="N1686" t="s">
        <v>43</v>
      </c>
      <c r="O1686" t="s">
        <v>99</v>
      </c>
      <c r="P1686" t="s">
        <v>5281</v>
      </c>
      <c r="Q1686" s="2">
        <v>443.92</v>
      </c>
      <c r="R1686">
        <v>4</v>
      </c>
      <c r="S1686">
        <v>0</v>
      </c>
      <c r="T1686">
        <v>13.317600000000001</v>
      </c>
    </row>
    <row r="1687" spans="1:20" x14ac:dyDescent="0.3">
      <c r="A1687" t="s">
        <v>5885</v>
      </c>
      <c r="B1687" s="1">
        <v>41964</v>
      </c>
      <c r="C1687" s="1">
        <v>41969</v>
      </c>
      <c r="D1687" t="s">
        <v>47</v>
      </c>
      <c r="E1687" t="s">
        <v>5886</v>
      </c>
      <c r="F1687" t="s">
        <v>5887</v>
      </c>
      <c r="G1687" t="s">
        <v>37</v>
      </c>
      <c r="H1687" t="s">
        <v>25</v>
      </c>
      <c r="I1687" t="s">
        <v>1591</v>
      </c>
      <c r="J1687" t="s">
        <v>27</v>
      </c>
      <c r="K1687" t="s">
        <v>1592</v>
      </c>
      <c r="L1687" t="s">
        <v>29</v>
      </c>
      <c r="M1687" t="s">
        <v>2401</v>
      </c>
      <c r="N1687" t="s">
        <v>165</v>
      </c>
      <c r="O1687" t="s">
        <v>166</v>
      </c>
      <c r="P1687" t="s">
        <v>2402</v>
      </c>
      <c r="Q1687" s="2">
        <v>36.99</v>
      </c>
      <c r="R1687">
        <v>1</v>
      </c>
      <c r="S1687">
        <v>0</v>
      </c>
      <c r="T1687">
        <v>9.9872999999999994</v>
      </c>
    </row>
    <row r="1688" spans="1:20" x14ac:dyDescent="0.3">
      <c r="A1688" t="s">
        <v>5888</v>
      </c>
      <c r="B1688" s="1">
        <v>42128</v>
      </c>
      <c r="C1688" s="1">
        <v>42129</v>
      </c>
      <c r="D1688" t="s">
        <v>159</v>
      </c>
      <c r="E1688" t="s">
        <v>1085</v>
      </c>
      <c r="F1688" t="s">
        <v>1086</v>
      </c>
      <c r="G1688" t="s">
        <v>37</v>
      </c>
      <c r="H1688" t="s">
        <v>25</v>
      </c>
      <c r="I1688" t="s">
        <v>1087</v>
      </c>
      <c r="J1688" t="s">
        <v>208</v>
      </c>
      <c r="K1688" t="s">
        <v>1088</v>
      </c>
      <c r="L1688" t="s">
        <v>88</v>
      </c>
      <c r="M1688" t="s">
        <v>2386</v>
      </c>
      <c r="N1688" t="s">
        <v>31</v>
      </c>
      <c r="O1688" t="s">
        <v>61</v>
      </c>
      <c r="P1688" t="s">
        <v>2387</v>
      </c>
      <c r="Q1688" s="2">
        <v>22.288</v>
      </c>
      <c r="R1688">
        <v>7</v>
      </c>
      <c r="S1688">
        <v>0</v>
      </c>
      <c r="T1688">
        <v>-8.9152000000000005</v>
      </c>
    </row>
    <row r="1689" spans="1:20" x14ac:dyDescent="0.3">
      <c r="A1689" t="s">
        <v>5889</v>
      </c>
      <c r="B1689" s="1">
        <v>42884</v>
      </c>
      <c r="C1689" s="1">
        <v>42891</v>
      </c>
      <c r="D1689" t="s">
        <v>47</v>
      </c>
      <c r="E1689" t="s">
        <v>3704</v>
      </c>
      <c r="F1689" t="s">
        <v>3705</v>
      </c>
      <c r="G1689" t="s">
        <v>24</v>
      </c>
      <c r="H1689" t="s">
        <v>25</v>
      </c>
      <c r="I1689" t="s">
        <v>426</v>
      </c>
      <c r="J1689" t="s">
        <v>427</v>
      </c>
      <c r="K1689" t="s">
        <v>428</v>
      </c>
      <c r="L1689" t="s">
        <v>131</v>
      </c>
      <c r="M1689" t="s">
        <v>5890</v>
      </c>
      <c r="N1689" t="s">
        <v>31</v>
      </c>
      <c r="O1689" t="s">
        <v>61</v>
      </c>
      <c r="P1689" t="s">
        <v>5891</v>
      </c>
      <c r="Q1689" s="2">
        <v>65.424000000000007</v>
      </c>
      <c r="R1689">
        <v>4</v>
      </c>
      <c r="S1689">
        <v>0</v>
      </c>
      <c r="T1689">
        <v>-52.339199999999998</v>
      </c>
    </row>
    <row r="1690" spans="1:20" x14ac:dyDescent="0.3">
      <c r="A1690" t="s">
        <v>5892</v>
      </c>
      <c r="B1690" s="1">
        <v>42294</v>
      </c>
      <c r="C1690" s="1">
        <v>42294</v>
      </c>
      <c r="D1690" t="s">
        <v>1040</v>
      </c>
      <c r="E1690" t="s">
        <v>3486</v>
      </c>
      <c r="F1690" t="s">
        <v>3487</v>
      </c>
      <c r="G1690" t="s">
        <v>24</v>
      </c>
      <c r="H1690" t="s">
        <v>25</v>
      </c>
      <c r="I1690" t="s">
        <v>128</v>
      </c>
      <c r="J1690" t="s">
        <v>129</v>
      </c>
      <c r="K1690" t="s">
        <v>562</v>
      </c>
      <c r="L1690" t="s">
        <v>131</v>
      </c>
      <c r="M1690" t="s">
        <v>186</v>
      </c>
      <c r="N1690" t="s">
        <v>43</v>
      </c>
      <c r="O1690" t="s">
        <v>99</v>
      </c>
      <c r="P1690" t="s">
        <v>187</v>
      </c>
      <c r="Q1690" s="2">
        <v>77.88</v>
      </c>
      <c r="R1690">
        <v>2</v>
      </c>
      <c r="S1690">
        <v>0</v>
      </c>
      <c r="T1690">
        <v>3.8940000000000001</v>
      </c>
    </row>
    <row r="1691" spans="1:20" x14ac:dyDescent="0.3">
      <c r="A1691" t="s">
        <v>5893</v>
      </c>
      <c r="B1691" s="1">
        <v>41752</v>
      </c>
      <c r="C1691" s="1">
        <v>41756</v>
      </c>
      <c r="D1691" t="s">
        <v>47</v>
      </c>
      <c r="E1691" t="s">
        <v>5766</v>
      </c>
      <c r="F1691" t="s">
        <v>5767</v>
      </c>
      <c r="G1691" t="s">
        <v>84</v>
      </c>
      <c r="H1691" t="s">
        <v>25</v>
      </c>
      <c r="I1691" t="s">
        <v>5768</v>
      </c>
      <c r="J1691" t="s">
        <v>179</v>
      </c>
      <c r="K1691" t="s">
        <v>5769</v>
      </c>
      <c r="L1691" t="s">
        <v>88</v>
      </c>
      <c r="M1691" t="s">
        <v>781</v>
      </c>
      <c r="N1691" t="s">
        <v>31</v>
      </c>
      <c r="O1691" t="s">
        <v>133</v>
      </c>
      <c r="P1691" t="s">
        <v>782</v>
      </c>
      <c r="Q1691" s="2">
        <v>281.37200000000001</v>
      </c>
      <c r="R1691">
        <v>2</v>
      </c>
      <c r="S1691">
        <v>0</v>
      </c>
      <c r="T1691">
        <v>-12.0588</v>
      </c>
    </row>
    <row r="1692" spans="1:20" x14ac:dyDescent="0.3">
      <c r="A1692" t="s">
        <v>5894</v>
      </c>
      <c r="B1692" s="1">
        <v>42855</v>
      </c>
      <c r="C1692" s="1">
        <v>42861</v>
      </c>
      <c r="D1692" t="s">
        <v>47</v>
      </c>
      <c r="E1692" t="s">
        <v>1547</v>
      </c>
      <c r="F1692" t="s">
        <v>1548</v>
      </c>
      <c r="G1692" t="s">
        <v>24</v>
      </c>
      <c r="H1692" t="s">
        <v>25</v>
      </c>
      <c r="I1692" t="s">
        <v>75</v>
      </c>
      <c r="J1692" t="s">
        <v>76</v>
      </c>
      <c r="K1692" t="s">
        <v>538</v>
      </c>
      <c r="L1692" t="s">
        <v>41</v>
      </c>
      <c r="M1692" t="s">
        <v>5213</v>
      </c>
      <c r="N1692" t="s">
        <v>43</v>
      </c>
      <c r="O1692" t="s">
        <v>70</v>
      </c>
      <c r="P1692" t="s">
        <v>5214</v>
      </c>
      <c r="Q1692" s="2">
        <v>10.368</v>
      </c>
      <c r="R1692">
        <v>2</v>
      </c>
      <c r="S1692">
        <v>0</v>
      </c>
      <c r="T1692">
        <v>3.6288</v>
      </c>
    </row>
    <row r="1693" spans="1:20" x14ac:dyDescent="0.3">
      <c r="A1693" t="s">
        <v>5895</v>
      </c>
      <c r="B1693" s="1">
        <v>42633</v>
      </c>
      <c r="C1693" s="1">
        <v>42637</v>
      </c>
      <c r="D1693" t="s">
        <v>47</v>
      </c>
      <c r="E1693" t="s">
        <v>4809</v>
      </c>
      <c r="F1693" t="s">
        <v>4810</v>
      </c>
      <c r="G1693" t="s">
        <v>37</v>
      </c>
      <c r="H1693" t="s">
        <v>25</v>
      </c>
      <c r="I1693" t="s">
        <v>38</v>
      </c>
      <c r="J1693" t="s">
        <v>39</v>
      </c>
      <c r="K1693" t="s">
        <v>40</v>
      </c>
      <c r="L1693" t="s">
        <v>41</v>
      </c>
      <c r="M1693" t="s">
        <v>5606</v>
      </c>
      <c r="N1693" t="s">
        <v>43</v>
      </c>
      <c r="O1693" t="s">
        <v>70</v>
      </c>
      <c r="P1693" t="s">
        <v>5607</v>
      </c>
      <c r="Q1693" s="2">
        <v>65.790000000000006</v>
      </c>
      <c r="R1693">
        <v>9</v>
      </c>
      <c r="S1693">
        <v>0</v>
      </c>
      <c r="T1693">
        <v>30.263400000000001</v>
      </c>
    </row>
    <row r="1694" spans="1:20" x14ac:dyDescent="0.3">
      <c r="A1694" t="s">
        <v>5896</v>
      </c>
      <c r="B1694" s="1">
        <v>42615</v>
      </c>
      <c r="C1694" s="1">
        <v>42615</v>
      </c>
      <c r="D1694" t="s">
        <v>1040</v>
      </c>
      <c r="E1694" t="s">
        <v>1369</v>
      </c>
      <c r="F1694" t="s">
        <v>1370</v>
      </c>
      <c r="G1694" t="s">
        <v>24</v>
      </c>
      <c r="H1694" t="s">
        <v>25</v>
      </c>
      <c r="I1694" t="s">
        <v>75</v>
      </c>
      <c r="J1694" t="s">
        <v>76</v>
      </c>
      <c r="K1694" t="s">
        <v>544</v>
      </c>
      <c r="L1694" t="s">
        <v>41</v>
      </c>
      <c r="M1694" t="s">
        <v>5897</v>
      </c>
      <c r="N1694" t="s">
        <v>43</v>
      </c>
      <c r="O1694" t="s">
        <v>235</v>
      </c>
      <c r="P1694" t="s">
        <v>5898</v>
      </c>
      <c r="Q1694" s="2">
        <v>1.81</v>
      </c>
      <c r="R1694">
        <v>1</v>
      </c>
      <c r="S1694">
        <v>0</v>
      </c>
      <c r="T1694">
        <v>0.65159999999999996</v>
      </c>
    </row>
    <row r="1695" spans="1:20" x14ac:dyDescent="0.3">
      <c r="A1695" t="s">
        <v>5899</v>
      </c>
      <c r="B1695" s="1">
        <v>42121</v>
      </c>
      <c r="C1695" s="1">
        <v>42126</v>
      </c>
      <c r="D1695" t="s">
        <v>47</v>
      </c>
      <c r="E1695" t="s">
        <v>5539</v>
      </c>
      <c r="F1695" t="s">
        <v>5540</v>
      </c>
      <c r="G1695" t="s">
        <v>84</v>
      </c>
      <c r="H1695" t="s">
        <v>25</v>
      </c>
      <c r="I1695" t="s">
        <v>426</v>
      </c>
      <c r="J1695" t="s">
        <v>1027</v>
      </c>
      <c r="K1695" t="s">
        <v>1028</v>
      </c>
      <c r="L1695" t="s">
        <v>29</v>
      </c>
      <c r="M1695" t="s">
        <v>5217</v>
      </c>
      <c r="N1695" t="s">
        <v>43</v>
      </c>
      <c r="O1695" t="s">
        <v>90</v>
      </c>
      <c r="P1695" t="s">
        <v>5218</v>
      </c>
      <c r="Q1695" s="2">
        <v>43.56</v>
      </c>
      <c r="R1695">
        <v>5</v>
      </c>
      <c r="S1695">
        <v>0</v>
      </c>
      <c r="T1695">
        <v>3.2669999999999999</v>
      </c>
    </row>
    <row r="1696" spans="1:20" x14ac:dyDescent="0.3">
      <c r="A1696" t="s">
        <v>5900</v>
      </c>
      <c r="B1696" s="1">
        <v>42253</v>
      </c>
      <c r="C1696" s="1">
        <v>42260</v>
      </c>
      <c r="D1696" t="s">
        <v>47</v>
      </c>
      <c r="E1696" t="s">
        <v>1727</v>
      </c>
      <c r="F1696" t="s">
        <v>1728</v>
      </c>
      <c r="G1696" t="s">
        <v>84</v>
      </c>
      <c r="H1696" t="s">
        <v>25</v>
      </c>
      <c r="I1696" t="s">
        <v>426</v>
      </c>
      <c r="J1696" t="s">
        <v>224</v>
      </c>
      <c r="K1696" t="s">
        <v>1265</v>
      </c>
      <c r="L1696" t="s">
        <v>88</v>
      </c>
      <c r="M1696" t="s">
        <v>2123</v>
      </c>
      <c r="N1696" t="s">
        <v>31</v>
      </c>
      <c r="O1696" t="s">
        <v>133</v>
      </c>
      <c r="P1696" t="s">
        <v>2124</v>
      </c>
      <c r="Q1696" s="2">
        <v>271.76400000000001</v>
      </c>
      <c r="R1696">
        <v>2</v>
      </c>
      <c r="S1696">
        <v>0</v>
      </c>
      <c r="T1696">
        <v>60.392000000000003</v>
      </c>
    </row>
    <row r="1697" spans="1:20" x14ac:dyDescent="0.3">
      <c r="A1697" t="s">
        <v>5901</v>
      </c>
      <c r="B1697" s="1">
        <v>42518</v>
      </c>
      <c r="C1697" s="1">
        <v>42524</v>
      </c>
      <c r="D1697" t="s">
        <v>47</v>
      </c>
      <c r="E1697" t="s">
        <v>416</v>
      </c>
      <c r="F1697" t="s">
        <v>417</v>
      </c>
      <c r="G1697" t="s">
        <v>24</v>
      </c>
      <c r="H1697" t="s">
        <v>25</v>
      </c>
      <c r="I1697" t="s">
        <v>418</v>
      </c>
      <c r="J1697" t="s">
        <v>419</v>
      </c>
      <c r="K1697" t="s">
        <v>420</v>
      </c>
      <c r="L1697" t="s">
        <v>88</v>
      </c>
      <c r="M1697" t="s">
        <v>593</v>
      </c>
      <c r="N1697" t="s">
        <v>43</v>
      </c>
      <c r="O1697" t="s">
        <v>90</v>
      </c>
      <c r="P1697" t="s">
        <v>594</v>
      </c>
      <c r="Q1697" s="2">
        <v>262.24</v>
      </c>
      <c r="R1697">
        <v>2</v>
      </c>
      <c r="S1697">
        <v>0</v>
      </c>
      <c r="T1697">
        <v>78.671999999999997</v>
      </c>
    </row>
    <row r="1698" spans="1:20" x14ac:dyDescent="0.3">
      <c r="A1698" t="s">
        <v>5902</v>
      </c>
      <c r="B1698" s="1">
        <v>42271</v>
      </c>
      <c r="C1698" s="1">
        <v>42275</v>
      </c>
      <c r="D1698" t="s">
        <v>47</v>
      </c>
      <c r="E1698" t="s">
        <v>2531</v>
      </c>
      <c r="F1698" t="s">
        <v>2532</v>
      </c>
      <c r="G1698" t="s">
        <v>84</v>
      </c>
      <c r="H1698" t="s">
        <v>25</v>
      </c>
      <c r="I1698" t="s">
        <v>268</v>
      </c>
      <c r="J1698" t="s">
        <v>427</v>
      </c>
      <c r="K1698" t="s">
        <v>1499</v>
      </c>
      <c r="L1698" t="s">
        <v>131</v>
      </c>
      <c r="M1698" t="s">
        <v>5903</v>
      </c>
      <c r="N1698" t="s">
        <v>43</v>
      </c>
      <c r="O1698" t="s">
        <v>79</v>
      </c>
      <c r="P1698" t="s">
        <v>5904</v>
      </c>
      <c r="Q1698" s="2">
        <v>15.24</v>
      </c>
      <c r="R1698">
        <v>4</v>
      </c>
      <c r="S1698">
        <v>0</v>
      </c>
      <c r="T1698">
        <v>6.8579999999999997</v>
      </c>
    </row>
    <row r="1699" spans="1:20" x14ac:dyDescent="0.3">
      <c r="A1699" t="s">
        <v>5905</v>
      </c>
      <c r="B1699" s="1">
        <v>42919</v>
      </c>
      <c r="C1699" s="1">
        <v>42922</v>
      </c>
      <c r="D1699" t="s">
        <v>21</v>
      </c>
      <c r="E1699" t="s">
        <v>3118</v>
      </c>
      <c r="F1699" t="s">
        <v>3119</v>
      </c>
      <c r="G1699" t="s">
        <v>84</v>
      </c>
      <c r="H1699" t="s">
        <v>25</v>
      </c>
      <c r="I1699" t="s">
        <v>3120</v>
      </c>
      <c r="J1699" t="s">
        <v>39</v>
      </c>
      <c r="K1699" t="s">
        <v>3121</v>
      </c>
      <c r="L1699" t="s">
        <v>41</v>
      </c>
      <c r="M1699" t="s">
        <v>5906</v>
      </c>
      <c r="N1699" t="s">
        <v>43</v>
      </c>
      <c r="O1699" t="s">
        <v>70</v>
      </c>
      <c r="P1699" t="s">
        <v>5907</v>
      </c>
      <c r="Q1699" s="2">
        <v>32.896000000000001</v>
      </c>
      <c r="R1699">
        <v>4</v>
      </c>
      <c r="S1699">
        <v>0</v>
      </c>
      <c r="T1699">
        <v>11.102399999999999</v>
      </c>
    </row>
    <row r="1700" spans="1:20" x14ac:dyDescent="0.3">
      <c r="A1700" t="s">
        <v>5908</v>
      </c>
      <c r="B1700" s="1">
        <v>43077</v>
      </c>
      <c r="C1700" s="1">
        <v>43078</v>
      </c>
      <c r="D1700" t="s">
        <v>159</v>
      </c>
      <c r="E1700" t="s">
        <v>1153</v>
      </c>
      <c r="F1700" t="s">
        <v>1154</v>
      </c>
      <c r="G1700" t="s">
        <v>24</v>
      </c>
      <c r="H1700" t="s">
        <v>25</v>
      </c>
      <c r="I1700" t="s">
        <v>1155</v>
      </c>
      <c r="J1700" t="s">
        <v>51</v>
      </c>
      <c r="K1700" t="s">
        <v>1156</v>
      </c>
      <c r="L1700" t="s">
        <v>29</v>
      </c>
      <c r="M1700" t="s">
        <v>5909</v>
      </c>
      <c r="N1700" t="s">
        <v>43</v>
      </c>
      <c r="O1700" t="s">
        <v>99</v>
      </c>
      <c r="P1700" t="s">
        <v>5910</v>
      </c>
      <c r="Q1700" s="2">
        <v>29.79</v>
      </c>
      <c r="R1700">
        <v>3</v>
      </c>
      <c r="S1700">
        <v>0</v>
      </c>
      <c r="T1700">
        <v>8.6390999999999991</v>
      </c>
    </row>
    <row r="1701" spans="1:20" x14ac:dyDescent="0.3">
      <c r="A1701" t="s">
        <v>5911</v>
      </c>
      <c r="B1701" s="1">
        <v>43074</v>
      </c>
      <c r="C1701" s="1">
        <v>43078</v>
      </c>
      <c r="D1701" t="s">
        <v>47</v>
      </c>
      <c r="E1701" t="s">
        <v>1825</v>
      </c>
      <c r="F1701" t="s">
        <v>1826</v>
      </c>
      <c r="G1701" t="s">
        <v>24</v>
      </c>
      <c r="H1701" t="s">
        <v>25</v>
      </c>
      <c r="I1701" t="s">
        <v>38</v>
      </c>
      <c r="J1701" t="s">
        <v>39</v>
      </c>
      <c r="K1701" t="s">
        <v>40</v>
      </c>
      <c r="L1701" t="s">
        <v>41</v>
      </c>
      <c r="M1701" t="s">
        <v>5912</v>
      </c>
      <c r="N1701" t="s">
        <v>43</v>
      </c>
      <c r="O1701" t="s">
        <v>79</v>
      </c>
      <c r="P1701" t="s">
        <v>5913</v>
      </c>
      <c r="Q1701" s="2">
        <v>24.815999999999999</v>
      </c>
      <c r="R1701">
        <v>3</v>
      </c>
      <c r="S1701">
        <v>0</v>
      </c>
      <c r="T1701">
        <v>8.3754000000000008</v>
      </c>
    </row>
    <row r="1702" spans="1:20" x14ac:dyDescent="0.3">
      <c r="A1702" t="s">
        <v>5914</v>
      </c>
      <c r="B1702" s="1">
        <v>42274</v>
      </c>
      <c r="C1702" s="1">
        <v>42276</v>
      </c>
      <c r="D1702" t="s">
        <v>159</v>
      </c>
      <c r="E1702" t="s">
        <v>2687</v>
      </c>
      <c r="F1702" t="s">
        <v>2688</v>
      </c>
      <c r="G1702" t="s">
        <v>24</v>
      </c>
      <c r="H1702" t="s">
        <v>25</v>
      </c>
      <c r="I1702" t="s">
        <v>2362</v>
      </c>
      <c r="J1702" t="s">
        <v>39</v>
      </c>
      <c r="K1702" t="s">
        <v>2363</v>
      </c>
      <c r="L1702" t="s">
        <v>41</v>
      </c>
      <c r="M1702" t="s">
        <v>1394</v>
      </c>
      <c r="N1702" t="s">
        <v>43</v>
      </c>
      <c r="O1702" t="s">
        <v>79</v>
      </c>
      <c r="P1702" t="s">
        <v>1395</v>
      </c>
      <c r="Q1702" s="2">
        <v>15.08</v>
      </c>
      <c r="R1702">
        <v>2</v>
      </c>
      <c r="S1702">
        <v>0</v>
      </c>
      <c r="T1702">
        <v>-22.62</v>
      </c>
    </row>
    <row r="1703" spans="1:20" x14ac:dyDescent="0.3">
      <c r="A1703" t="s">
        <v>5915</v>
      </c>
      <c r="B1703" s="1">
        <v>43038</v>
      </c>
      <c r="C1703" s="1">
        <v>43038</v>
      </c>
      <c r="D1703" t="s">
        <v>1040</v>
      </c>
      <c r="E1703" t="s">
        <v>2484</v>
      </c>
      <c r="F1703" t="s">
        <v>2485</v>
      </c>
      <c r="G1703" t="s">
        <v>24</v>
      </c>
      <c r="H1703" t="s">
        <v>25</v>
      </c>
      <c r="I1703" t="s">
        <v>2486</v>
      </c>
      <c r="J1703" t="s">
        <v>39</v>
      </c>
      <c r="K1703" t="s">
        <v>2487</v>
      </c>
      <c r="L1703" t="s">
        <v>41</v>
      </c>
      <c r="M1703" t="s">
        <v>1654</v>
      </c>
      <c r="N1703" t="s">
        <v>31</v>
      </c>
      <c r="O1703" t="s">
        <v>61</v>
      </c>
      <c r="P1703" t="s">
        <v>1655</v>
      </c>
      <c r="Q1703" s="2">
        <v>16.192</v>
      </c>
      <c r="R1703">
        <v>2</v>
      </c>
      <c r="S1703">
        <v>0</v>
      </c>
      <c r="T1703">
        <v>-8.5007999999999999</v>
      </c>
    </row>
    <row r="1704" spans="1:20" x14ac:dyDescent="0.3">
      <c r="A1704" t="s">
        <v>5916</v>
      </c>
      <c r="B1704" s="1">
        <v>42337</v>
      </c>
      <c r="C1704" s="1">
        <v>42338</v>
      </c>
      <c r="D1704" t="s">
        <v>1040</v>
      </c>
      <c r="E1704" t="s">
        <v>1929</v>
      </c>
      <c r="F1704" t="s">
        <v>1930</v>
      </c>
      <c r="G1704" t="s">
        <v>84</v>
      </c>
      <c r="H1704" t="s">
        <v>25</v>
      </c>
      <c r="I1704" t="s">
        <v>178</v>
      </c>
      <c r="J1704" t="s">
        <v>179</v>
      </c>
      <c r="K1704" t="s">
        <v>180</v>
      </c>
      <c r="L1704" t="s">
        <v>88</v>
      </c>
      <c r="M1704" t="s">
        <v>2267</v>
      </c>
      <c r="N1704" t="s">
        <v>43</v>
      </c>
      <c r="O1704" t="s">
        <v>79</v>
      </c>
      <c r="P1704" t="s">
        <v>2268</v>
      </c>
      <c r="Q1704" s="2">
        <v>4.3040000000000003</v>
      </c>
      <c r="R1704">
        <v>1</v>
      </c>
      <c r="S1704">
        <v>0</v>
      </c>
      <c r="T1704">
        <v>1.5602</v>
      </c>
    </row>
    <row r="1705" spans="1:20" x14ac:dyDescent="0.3">
      <c r="A1705" t="s">
        <v>5917</v>
      </c>
      <c r="B1705" s="1">
        <v>41709</v>
      </c>
      <c r="C1705" s="1">
        <v>41712</v>
      </c>
      <c r="D1705" t="s">
        <v>21</v>
      </c>
      <c r="E1705" t="s">
        <v>4220</v>
      </c>
      <c r="F1705" t="s">
        <v>4221</v>
      </c>
      <c r="G1705" t="s">
        <v>24</v>
      </c>
      <c r="H1705" t="s">
        <v>25</v>
      </c>
      <c r="I1705" t="s">
        <v>4222</v>
      </c>
      <c r="J1705" t="s">
        <v>39</v>
      </c>
      <c r="K1705" t="s">
        <v>4223</v>
      </c>
      <c r="L1705" t="s">
        <v>41</v>
      </c>
      <c r="M1705" t="s">
        <v>5918</v>
      </c>
      <c r="N1705" t="s">
        <v>43</v>
      </c>
      <c r="O1705" t="s">
        <v>70</v>
      </c>
      <c r="P1705" t="s">
        <v>5919</v>
      </c>
      <c r="Q1705" s="2">
        <v>108.92</v>
      </c>
      <c r="R1705">
        <v>14</v>
      </c>
      <c r="S1705">
        <v>0</v>
      </c>
      <c r="T1705">
        <v>49.014000000000003</v>
      </c>
    </row>
    <row r="1706" spans="1:20" x14ac:dyDescent="0.3">
      <c r="A1706" t="s">
        <v>5920</v>
      </c>
      <c r="B1706" s="1">
        <v>43058</v>
      </c>
      <c r="C1706" s="1">
        <v>43062</v>
      </c>
      <c r="D1706" t="s">
        <v>47</v>
      </c>
      <c r="E1706" t="s">
        <v>1705</v>
      </c>
      <c r="F1706" t="s">
        <v>1706</v>
      </c>
      <c r="G1706" t="s">
        <v>37</v>
      </c>
      <c r="H1706" t="s">
        <v>25</v>
      </c>
      <c r="I1706" t="s">
        <v>348</v>
      </c>
      <c r="J1706" t="s">
        <v>199</v>
      </c>
      <c r="K1706" t="s">
        <v>349</v>
      </c>
      <c r="L1706" t="s">
        <v>88</v>
      </c>
      <c r="M1706" t="s">
        <v>5715</v>
      </c>
      <c r="N1706" t="s">
        <v>43</v>
      </c>
      <c r="O1706" t="s">
        <v>173</v>
      </c>
      <c r="P1706" t="s">
        <v>572</v>
      </c>
      <c r="Q1706" s="2">
        <v>16.739999999999998</v>
      </c>
      <c r="R1706">
        <v>3</v>
      </c>
      <c r="S1706">
        <v>0</v>
      </c>
      <c r="T1706">
        <v>8.3699999999999992</v>
      </c>
    </row>
    <row r="1707" spans="1:20" x14ac:dyDescent="0.3">
      <c r="A1707" t="s">
        <v>5921</v>
      </c>
      <c r="B1707" s="1">
        <v>42580</v>
      </c>
      <c r="C1707" s="1">
        <v>42584</v>
      </c>
      <c r="D1707" t="s">
        <v>47</v>
      </c>
      <c r="E1707" t="s">
        <v>5922</v>
      </c>
      <c r="F1707" t="s">
        <v>5923</v>
      </c>
      <c r="G1707" t="s">
        <v>37</v>
      </c>
      <c r="H1707" t="s">
        <v>25</v>
      </c>
      <c r="I1707" t="s">
        <v>128</v>
      </c>
      <c r="J1707" t="s">
        <v>129</v>
      </c>
      <c r="K1707" t="s">
        <v>130</v>
      </c>
      <c r="L1707" t="s">
        <v>131</v>
      </c>
      <c r="M1707" t="s">
        <v>210</v>
      </c>
      <c r="N1707" t="s">
        <v>43</v>
      </c>
      <c r="O1707" t="s">
        <v>99</v>
      </c>
      <c r="P1707" t="s">
        <v>211</v>
      </c>
      <c r="Q1707" s="2">
        <v>84.784000000000006</v>
      </c>
      <c r="R1707">
        <v>2</v>
      </c>
      <c r="S1707">
        <v>0</v>
      </c>
      <c r="T1707">
        <v>-16.956800000000001</v>
      </c>
    </row>
    <row r="1708" spans="1:20" x14ac:dyDescent="0.3">
      <c r="A1708" t="s">
        <v>5924</v>
      </c>
      <c r="B1708" s="1">
        <v>42167</v>
      </c>
      <c r="C1708" s="1">
        <v>42172</v>
      </c>
      <c r="D1708" t="s">
        <v>47</v>
      </c>
      <c r="E1708" t="s">
        <v>704</v>
      </c>
      <c r="F1708" t="s">
        <v>705</v>
      </c>
      <c r="G1708" t="s">
        <v>24</v>
      </c>
      <c r="H1708" t="s">
        <v>25</v>
      </c>
      <c r="I1708" t="s">
        <v>706</v>
      </c>
      <c r="J1708" t="s">
        <v>39</v>
      </c>
      <c r="K1708" t="s">
        <v>707</v>
      </c>
      <c r="L1708" t="s">
        <v>41</v>
      </c>
      <c r="M1708" t="s">
        <v>4960</v>
      </c>
      <c r="N1708" t="s">
        <v>43</v>
      </c>
      <c r="O1708" t="s">
        <v>99</v>
      </c>
      <c r="P1708" t="s">
        <v>4961</v>
      </c>
      <c r="Q1708" s="2">
        <v>29.9</v>
      </c>
      <c r="R1708">
        <v>5</v>
      </c>
      <c r="S1708">
        <v>0</v>
      </c>
      <c r="T1708">
        <v>5.0830000000000002</v>
      </c>
    </row>
    <row r="1709" spans="1:20" x14ac:dyDescent="0.3">
      <c r="A1709" t="s">
        <v>5925</v>
      </c>
      <c r="B1709" s="1">
        <v>42588</v>
      </c>
      <c r="C1709" s="1">
        <v>42589</v>
      </c>
      <c r="D1709" t="s">
        <v>159</v>
      </c>
      <c r="E1709" t="s">
        <v>5926</v>
      </c>
      <c r="F1709" t="s">
        <v>5927</v>
      </c>
      <c r="G1709" t="s">
        <v>37</v>
      </c>
      <c r="H1709" t="s">
        <v>25</v>
      </c>
      <c r="I1709" t="s">
        <v>231</v>
      </c>
      <c r="J1709" t="s">
        <v>232</v>
      </c>
      <c r="K1709" t="s">
        <v>233</v>
      </c>
      <c r="L1709" t="s">
        <v>131</v>
      </c>
      <c r="M1709" t="s">
        <v>876</v>
      </c>
      <c r="N1709" t="s">
        <v>43</v>
      </c>
      <c r="O1709" t="s">
        <v>70</v>
      </c>
      <c r="P1709" t="s">
        <v>157</v>
      </c>
      <c r="Q1709" s="2">
        <v>70.88</v>
      </c>
      <c r="R1709">
        <v>2</v>
      </c>
      <c r="S1709">
        <v>0</v>
      </c>
      <c r="T1709">
        <v>33.313600000000001</v>
      </c>
    </row>
    <row r="1710" spans="1:20" x14ac:dyDescent="0.3">
      <c r="A1710" t="s">
        <v>5928</v>
      </c>
      <c r="B1710" s="1">
        <v>42897</v>
      </c>
      <c r="C1710" s="1">
        <v>42901</v>
      </c>
      <c r="D1710" t="s">
        <v>47</v>
      </c>
      <c r="E1710" t="s">
        <v>4627</v>
      </c>
      <c r="F1710" t="s">
        <v>4628</v>
      </c>
      <c r="G1710" t="s">
        <v>84</v>
      </c>
      <c r="H1710" t="s">
        <v>25</v>
      </c>
      <c r="I1710" t="s">
        <v>4629</v>
      </c>
      <c r="J1710" t="s">
        <v>391</v>
      </c>
      <c r="K1710" t="s">
        <v>4630</v>
      </c>
      <c r="L1710" t="s">
        <v>41</v>
      </c>
      <c r="M1710" t="s">
        <v>5718</v>
      </c>
      <c r="N1710" t="s">
        <v>43</v>
      </c>
      <c r="O1710" t="s">
        <v>115</v>
      </c>
      <c r="P1710" t="s">
        <v>5719</v>
      </c>
      <c r="Q1710" s="2">
        <v>3.76</v>
      </c>
      <c r="R1710">
        <v>2</v>
      </c>
      <c r="S1710">
        <v>0</v>
      </c>
      <c r="T1710">
        <v>1.0904</v>
      </c>
    </row>
    <row r="1711" spans="1:20" x14ac:dyDescent="0.3">
      <c r="A1711" t="s">
        <v>5929</v>
      </c>
      <c r="B1711" s="1">
        <v>42650</v>
      </c>
      <c r="C1711" s="1">
        <v>42656</v>
      </c>
      <c r="D1711" t="s">
        <v>47</v>
      </c>
      <c r="E1711" t="s">
        <v>4825</v>
      </c>
      <c r="F1711" t="s">
        <v>4826</v>
      </c>
      <c r="G1711" t="s">
        <v>24</v>
      </c>
      <c r="H1711" t="s">
        <v>25</v>
      </c>
      <c r="I1711" t="s">
        <v>231</v>
      </c>
      <c r="J1711" t="s">
        <v>232</v>
      </c>
      <c r="K1711" t="s">
        <v>233</v>
      </c>
      <c r="L1711" t="s">
        <v>131</v>
      </c>
      <c r="M1711" t="s">
        <v>5930</v>
      </c>
      <c r="N1711" t="s">
        <v>43</v>
      </c>
      <c r="O1711" t="s">
        <v>79</v>
      </c>
      <c r="P1711" t="s">
        <v>5931</v>
      </c>
      <c r="Q1711" s="2">
        <v>27.263999999999999</v>
      </c>
      <c r="R1711">
        <v>2</v>
      </c>
      <c r="S1711">
        <v>0</v>
      </c>
      <c r="T1711">
        <v>8.8607999999999993</v>
      </c>
    </row>
    <row r="1712" spans="1:20" x14ac:dyDescent="0.3">
      <c r="A1712" t="s">
        <v>5932</v>
      </c>
      <c r="B1712" s="1">
        <v>41890</v>
      </c>
      <c r="C1712" s="1">
        <v>41896</v>
      </c>
      <c r="D1712" t="s">
        <v>47</v>
      </c>
      <c r="E1712" t="s">
        <v>3548</v>
      </c>
      <c r="F1712" t="s">
        <v>3549</v>
      </c>
      <c r="G1712" t="s">
        <v>84</v>
      </c>
      <c r="H1712" t="s">
        <v>25</v>
      </c>
      <c r="I1712" t="s">
        <v>1123</v>
      </c>
      <c r="J1712" t="s">
        <v>179</v>
      </c>
      <c r="K1712" t="s">
        <v>1124</v>
      </c>
      <c r="L1712" t="s">
        <v>88</v>
      </c>
      <c r="M1712" t="s">
        <v>5933</v>
      </c>
      <c r="N1712" t="s">
        <v>43</v>
      </c>
      <c r="O1712" t="s">
        <v>90</v>
      </c>
      <c r="P1712" t="s">
        <v>5934</v>
      </c>
      <c r="Q1712" s="2">
        <v>56.65</v>
      </c>
      <c r="R1712">
        <v>5</v>
      </c>
      <c r="S1712">
        <v>0</v>
      </c>
      <c r="T1712">
        <v>24.359500000000001</v>
      </c>
    </row>
    <row r="1713" spans="1:20" x14ac:dyDescent="0.3">
      <c r="A1713" t="s">
        <v>5935</v>
      </c>
      <c r="B1713" s="1">
        <v>41714</v>
      </c>
      <c r="C1713" s="1">
        <v>41719</v>
      </c>
      <c r="D1713" t="s">
        <v>21</v>
      </c>
      <c r="E1713" t="s">
        <v>4627</v>
      </c>
      <c r="F1713" t="s">
        <v>4628</v>
      </c>
      <c r="G1713" t="s">
        <v>84</v>
      </c>
      <c r="H1713" t="s">
        <v>25</v>
      </c>
      <c r="I1713" t="s">
        <v>4629</v>
      </c>
      <c r="J1713" t="s">
        <v>391</v>
      </c>
      <c r="K1713" t="s">
        <v>4630</v>
      </c>
      <c r="L1713" t="s">
        <v>41</v>
      </c>
      <c r="M1713" t="s">
        <v>5936</v>
      </c>
      <c r="N1713" t="s">
        <v>165</v>
      </c>
      <c r="O1713" t="s">
        <v>166</v>
      </c>
      <c r="P1713" t="s">
        <v>5937</v>
      </c>
      <c r="Q1713" s="2">
        <v>471.92</v>
      </c>
      <c r="R1713">
        <v>2</v>
      </c>
      <c r="S1713">
        <v>0</v>
      </c>
      <c r="T1713">
        <v>29.495000000000001</v>
      </c>
    </row>
    <row r="1714" spans="1:20" x14ac:dyDescent="0.3">
      <c r="A1714" t="s">
        <v>5938</v>
      </c>
      <c r="B1714" s="1">
        <v>42064</v>
      </c>
      <c r="C1714" s="1">
        <v>42065</v>
      </c>
      <c r="D1714" t="s">
        <v>21</v>
      </c>
      <c r="E1714" t="s">
        <v>3211</v>
      </c>
      <c r="F1714" t="s">
        <v>3212</v>
      </c>
      <c r="G1714" t="s">
        <v>24</v>
      </c>
      <c r="H1714" t="s">
        <v>25</v>
      </c>
      <c r="I1714" t="s">
        <v>3213</v>
      </c>
      <c r="J1714" t="s">
        <v>427</v>
      </c>
      <c r="K1714" t="s">
        <v>3214</v>
      </c>
      <c r="L1714" t="s">
        <v>131</v>
      </c>
      <c r="M1714" t="s">
        <v>2896</v>
      </c>
      <c r="N1714" t="s">
        <v>43</v>
      </c>
      <c r="O1714" t="s">
        <v>79</v>
      </c>
      <c r="P1714" t="s">
        <v>2897</v>
      </c>
      <c r="Q1714" s="2">
        <v>58.72</v>
      </c>
      <c r="R1714">
        <v>4</v>
      </c>
      <c r="S1714">
        <v>0</v>
      </c>
      <c r="T1714">
        <v>27.011199999999999</v>
      </c>
    </row>
    <row r="1715" spans="1:20" x14ac:dyDescent="0.3">
      <c r="A1715" t="s">
        <v>5939</v>
      </c>
      <c r="B1715" s="1">
        <v>42194</v>
      </c>
      <c r="C1715" s="1">
        <v>42199</v>
      </c>
      <c r="D1715" t="s">
        <v>47</v>
      </c>
      <c r="E1715" t="s">
        <v>136</v>
      </c>
      <c r="F1715" t="s">
        <v>137</v>
      </c>
      <c r="G1715" t="s">
        <v>24</v>
      </c>
      <c r="H1715" t="s">
        <v>25</v>
      </c>
      <c r="I1715" t="s">
        <v>138</v>
      </c>
      <c r="J1715" t="s">
        <v>105</v>
      </c>
      <c r="K1715" t="s">
        <v>139</v>
      </c>
      <c r="L1715" t="s">
        <v>41</v>
      </c>
      <c r="M1715" t="s">
        <v>5940</v>
      </c>
      <c r="N1715" t="s">
        <v>43</v>
      </c>
      <c r="O1715" t="s">
        <v>115</v>
      </c>
      <c r="P1715" t="s">
        <v>5941</v>
      </c>
      <c r="Q1715" s="2">
        <v>5.16</v>
      </c>
      <c r="R1715">
        <v>3</v>
      </c>
      <c r="S1715">
        <v>0</v>
      </c>
      <c r="T1715">
        <v>0.83850000000000002</v>
      </c>
    </row>
    <row r="1716" spans="1:20" x14ac:dyDescent="0.3">
      <c r="A1716" t="s">
        <v>5942</v>
      </c>
      <c r="B1716" s="1">
        <v>42420</v>
      </c>
      <c r="C1716" s="1">
        <v>42427</v>
      </c>
      <c r="D1716" t="s">
        <v>47</v>
      </c>
      <c r="E1716" t="s">
        <v>823</v>
      </c>
      <c r="F1716" t="s">
        <v>824</v>
      </c>
      <c r="G1716" t="s">
        <v>24</v>
      </c>
      <c r="H1716" t="s">
        <v>25</v>
      </c>
      <c r="I1716" t="s">
        <v>825</v>
      </c>
      <c r="J1716" t="s">
        <v>39</v>
      </c>
      <c r="K1716" t="s">
        <v>826</v>
      </c>
      <c r="L1716" t="s">
        <v>41</v>
      </c>
      <c r="M1716" t="s">
        <v>5943</v>
      </c>
      <c r="N1716" t="s">
        <v>43</v>
      </c>
      <c r="O1716" t="s">
        <v>70</v>
      </c>
      <c r="P1716" t="s">
        <v>5944</v>
      </c>
      <c r="Q1716" s="2">
        <v>16.495999999999999</v>
      </c>
      <c r="R1716">
        <v>2</v>
      </c>
      <c r="S1716">
        <v>0</v>
      </c>
      <c r="T1716">
        <v>5.5674000000000001</v>
      </c>
    </row>
    <row r="1717" spans="1:20" x14ac:dyDescent="0.3">
      <c r="A1717" t="s">
        <v>5945</v>
      </c>
      <c r="B1717" s="1">
        <v>42994</v>
      </c>
      <c r="C1717" s="1">
        <v>42996</v>
      </c>
      <c r="D1717" t="s">
        <v>159</v>
      </c>
      <c r="E1717" t="s">
        <v>4003</v>
      </c>
      <c r="F1717" t="s">
        <v>4004</v>
      </c>
      <c r="G1717" t="s">
        <v>24</v>
      </c>
      <c r="H1717" t="s">
        <v>25</v>
      </c>
      <c r="I1717" t="s">
        <v>4005</v>
      </c>
      <c r="J1717" t="s">
        <v>269</v>
      </c>
      <c r="K1717" t="s">
        <v>4006</v>
      </c>
      <c r="L1717" t="s">
        <v>29</v>
      </c>
      <c r="M1717" t="s">
        <v>4101</v>
      </c>
      <c r="N1717" t="s">
        <v>165</v>
      </c>
      <c r="O1717" t="s">
        <v>202</v>
      </c>
      <c r="P1717" t="s">
        <v>4102</v>
      </c>
      <c r="Q1717" s="2">
        <v>71.975999999999999</v>
      </c>
      <c r="R1717">
        <v>3</v>
      </c>
      <c r="S1717">
        <v>0</v>
      </c>
      <c r="T1717">
        <v>19.793399999999998</v>
      </c>
    </row>
    <row r="1718" spans="1:20" x14ac:dyDescent="0.3">
      <c r="A1718" t="s">
        <v>5946</v>
      </c>
      <c r="B1718" s="1">
        <v>43044</v>
      </c>
      <c r="C1718" s="1">
        <v>43049</v>
      </c>
      <c r="D1718" t="s">
        <v>21</v>
      </c>
      <c r="E1718" t="s">
        <v>4611</v>
      </c>
      <c r="F1718" t="s">
        <v>4612</v>
      </c>
      <c r="G1718" t="s">
        <v>37</v>
      </c>
      <c r="H1718" t="s">
        <v>25</v>
      </c>
      <c r="I1718" t="s">
        <v>4613</v>
      </c>
      <c r="J1718" t="s">
        <v>4614</v>
      </c>
      <c r="K1718" t="s">
        <v>4615</v>
      </c>
      <c r="L1718" t="s">
        <v>88</v>
      </c>
      <c r="M1718" t="s">
        <v>1118</v>
      </c>
      <c r="N1718" t="s">
        <v>165</v>
      </c>
      <c r="O1718" t="s">
        <v>166</v>
      </c>
      <c r="P1718" t="s">
        <v>1119</v>
      </c>
      <c r="Q1718" s="2">
        <v>492.76799999999997</v>
      </c>
      <c r="R1718">
        <v>4</v>
      </c>
      <c r="S1718">
        <v>0</v>
      </c>
      <c r="T1718">
        <v>55.436399999999999</v>
      </c>
    </row>
    <row r="1719" spans="1:20" x14ac:dyDescent="0.3">
      <c r="A1719" t="s">
        <v>5947</v>
      </c>
      <c r="B1719" s="1">
        <v>42055</v>
      </c>
      <c r="C1719" s="1">
        <v>42058</v>
      </c>
      <c r="D1719" t="s">
        <v>21</v>
      </c>
      <c r="E1719" t="s">
        <v>4220</v>
      </c>
      <c r="F1719" t="s">
        <v>4221</v>
      </c>
      <c r="G1719" t="s">
        <v>24</v>
      </c>
      <c r="H1719" t="s">
        <v>25</v>
      </c>
      <c r="I1719" t="s">
        <v>4222</v>
      </c>
      <c r="J1719" t="s">
        <v>39</v>
      </c>
      <c r="K1719" t="s">
        <v>4223</v>
      </c>
      <c r="L1719" t="s">
        <v>41</v>
      </c>
      <c r="M1719" t="s">
        <v>5948</v>
      </c>
      <c r="N1719" t="s">
        <v>43</v>
      </c>
      <c r="O1719" t="s">
        <v>115</v>
      </c>
      <c r="P1719" t="s">
        <v>5949</v>
      </c>
      <c r="Q1719" s="2">
        <v>286.79000000000002</v>
      </c>
      <c r="R1719">
        <v>7</v>
      </c>
      <c r="S1719">
        <v>0</v>
      </c>
      <c r="T1719">
        <v>74.565399999999997</v>
      </c>
    </row>
    <row r="1720" spans="1:20" x14ac:dyDescent="0.3">
      <c r="A1720" t="s">
        <v>5950</v>
      </c>
      <c r="B1720" s="1">
        <v>42699</v>
      </c>
      <c r="C1720" s="1">
        <v>42704</v>
      </c>
      <c r="D1720" t="s">
        <v>47</v>
      </c>
      <c r="E1720" t="s">
        <v>5951</v>
      </c>
      <c r="F1720" t="s">
        <v>5952</v>
      </c>
      <c r="G1720" t="s">
        <v>84</v>
      </c>
      <c r="H1720" t="s">
        <v>25</v>
      </c>
      <c r="I1720" t="s">
        <v>1241</v>
      </c>
      <c r="J1720" t="s">
        <v>51</v>
      </c>
      <c r="K1720" t="s">
        <v>1242</v>
      </c>
      <c r="L1720" t="s">
        <v>29</v>
      </c>
      <c r="M1720" t="s">
        <v>280</v>
      </c>
      <c r="N1720" t="s">
        <v>43</v>
      </c>
      <c r="O1720" t="s">
        <v>70</v>
      </c>
      <c r="P1720" t="s">
        <v>281</v>
      </c>
      <c r="Q1720" s="2">
        <v>5.08</v>
      </c>
      <c r="R1720">
        <v>1</v>
      </c>
      <c r="S1720">
        <v>0</v>
      </c>
      <c r="T1720">
        <v>1.651</v>
      </c>
    </row>
    <row r="1721" spans="1:20" x14ac:dyDescent="0.3">
      <c r="A1721" t="s">
        <v>5953</v>
      </c>
      <c r="B1721" s="1">
        <v>43072</v>
      </c>
      <c r="C1721" s="1">
        <v>43074</v>
      </c>
      <c r="D1721" t="s">
        <v>21</v>
      </c>
      <c r="E1721" t="s">
        <v>3099</v>
      </c>
      <c r="F1721" t="s">
        <v>3100</v>
      </c>
      <c r="G1721" t="s">
        <v>24</v>
      </c>
      <c r="H1721" t="s">
        <v>25</v>
      </c>
      <c r="I1721" t="s">
        <v>2152</v>
      </c>
      <c r="J1721" t="s">
        <v>27</v>
      </c>
      <c r="K1721" t="s">
        <v>2153</v>
      </c>
      <c r="L1721" t="s">
        <v>29</v>
      </c>
      <c r="M1721" t="s">
        <v>2814</v>
      </c>
      <c r="N1721" t="s">
        <v>165</v>
      </c>
      <c r="O1721" t="s">
        <v>202</v>
      </c>
      <c r="P1721" t="s">
        <v>2815</v>
      </c>
      <c r="Q1721" s="2">
        <v>47.991999999999997</v>
      </c>
      <c r="R1721">
        <v>1</v>
      </c>
      <c r="S1721">
        <v>0</v>
      </c>
      <c r="T1721">
        <v>7.1988000000000003</v>
      </c>
    </row>
    <row r="1722" spans="1:20" x14ac:dyDescent="0.3">
      <c r="A1722" t="s">
        <v>5954</v>
      </c>
      <c r="B1722" s="1">
        <v>42257</v>
      </c>
      <c r="C1722" s="1">
        <v>42261</v>
      </c>
      <c r="D1722" t="s">
        <v>47</v>
      </c>
      <c r="E1722" t="s">
        <v>4054</v>
      </c>
      <c r="F1722" t="s">
        <v>4055</v>
      </c>
      <c r="G1722" t="s">
        <v>37</v>
      </c>
      <c r="H1722" t="s">
        <v>25</v>
      </c>
      <c r="I1722" t="s">
        <v>4056</v>
      </c>
      <c r="J1722" t="s">
        <v>232</v>
      </c>
      <c r="K1722" t="s">
        <v>4057</v>
      </c>
      <c r="L1722" t="s">
        <v>131</v>
      </c>
      <c r="M1722" t="s">
        <v>4440</v>
      </c>
      <c r="N1722" t="s">
        <v>43</v>
      </c>
      <c r="O1722" t="s">
        <v>90</v>
      </c>
      <c r="P1722" t="s">
        <v>4441</v>
      </c>
      <c r="Q1722" s="2">
        <v>61.96</v>
      </c>
      <c r="R1722">
        <v>2</v>
      </c>
      <c r="S1722">
        <v>0</v>
      </c>
      <c r="T1722">
        <v>16.1096</v>
      </c>
    </row>
    <row r="1723" spans="1:20" x14ac:dyDescent="0.3">
      <c r="A1723" t="s">
        <v>5955</v>
      </c>
      <c r="B1723" s="1">
        <v>42718</v>
      </c>
      <c r="C1723" s="1">
        <v>42723</v>
      </c>
      <c r="D1723" t="s">
        <v>47</v>
      </c>
      <c r="E1723" t="s">
        <v>1808</v>
      </c>
      <c r="F1723" t="s">
        <v>1809</v>
      </c>
      <c r="G1723" t="s">
        <v>24</v>
      </c>
      <c r="H1723" t="s">
        <v>25</v>
      </c>
      <c r="I1723" t="s">
        <v>1208</v>
      </c>
      <c r="J1723" t="s">
        <v>1209</v>
      </c>
      <c r="K1723" t="s">
        <v>1210</v>
      </c>
      <c r="L1723" t="s">
        <v>29</v>
      </c>
      <c r="M1723" t="s">
        <v>5956</v>
      </c>
      <c r="N1723" t="s">
        <v>31</v>
      </c>
      <c r="O1723" t="s">
        <v>61</v>
      </c>
      <c r="P1723" t="s">
        <v>5957</v>
      </c>
      <c r="Q1723" s="2">
        <v>133.38</v>
      </c>
      <c r="R1723">
        <v>6</v>
      </c>
      <c r="S1723">
        <v>0</v>
      </c>
      <c r="T1723">
        <v>58.687199999999997</v>
      </c>
    </row>
    <row r="1724" spans="1:20" x14ac:dyDescent="0.3">
      <c r="A1724" t="s">
        <v>5958</v>
      </c>
      <c r="B1724" s="1">
        <v>42100</v>
      </c>
      <c r="C1724" s="1">
        <v>42104</v>
      </c>
      <c r="D1724" t="s">
        <v>47</v>
      </c>
      <c r="E1724" t="s">
        <v>5959</v>
      </c>
      <c r="F1724" t="s">
        <v>5960</v>
      </c>
      <c r="G1724" t="s">
        <v>24</v>
      </c>
      <c r="H1724" t="s">
        <v>25</v>
      </c>
      <c r="I1724" t="s">
        <v>1241</v>
      </c>
      <c r="J1724" t="s">
        <v>67</v>
      </c>
      <c r="K1724" t="s">
        <v>3079</v>
      </c>
      <c r="L1724" t="s">
        <v>29</v>
      </c>
      <c r="M1724" t="s">
        <v>2182</v>
      </c>
      <c r="N1724" t="s">
        <v>43</v>
      </c>
      <c r="O1724" t="s">
        <v>70</v>
      </c>
      <c r="P1724" t="s">
        <v>2183</v>
      </c>
      <c r="Q1724" s="2">
        <v>47.951999999999998</v>
      </c>
      <c r="R1724">
        <v>3</v>
      </c>
      <c r="S1724">
        <v>0</v>
      </c>
      <c r="T1724">
        <v>16.183800000000002</v>
      </c>
    </row>
    <row r="1725" spans="1:20" x14ac:dyDescent="0.3">
      <c r="A1725" t="s">
        <v>5961</v>
      </c>
      <c r="B1725" s="1">
        <v>42705</v>
      </c>
      <c r="C1725" s="1">
        <v>42709</v>
      </c>
      <c r="D1725" t="s">
        <v>47</v>
      </c>
      <c r="E1725" t="s">
        <v>3430</v>
      </c>
      <c r="F1725" t="s">
        <v>3431</v>
      </c>
      <c r="G1725" t="s">
        <v>24</v>
      </c>
      <c r="H1725" t="s">
        <v>25</v>
      </c>
      <c r="I1725" t="s">
        <v>3432</v>
      </c>
      <c r="J1725" t="s">
        <v>1011</v>
      </c>
      <c r="K1725" t="s">
        <v>3433</v>
      </c>
      <c r="L1725" t="s">
        <v>131</v>
      </c>
      <c r="M1725" t="s">
        <v>3069</v>
      </c>
      <c r="N1725" t="s">
        <v>31</v>
      </c>
      <c r="O1725" t="s">
        <v>61</v>
      </c>
      <c r="P1725" t="s">
        <v>3070</v>
      </c>
      <c r="Q1725" s="2">
        <v>16.739999999999998</v>
      </c>
      <c r="R1725">
        <v>2</v>
      </c>
      <c r="S1725">
        <v>0</v>
      </c>
      <c r="T1725">
        <v>4.3524000000000003</v>
      </c>
    </row>
    <row r="1726" spans="1:20" x14ac:dyDescent="0.3">
      <c r="A1726" t="s">
        <v>5962</v>
      </c>
      <c r="B1726" s="1">
        <v>43051</v>
      </c>
      <c r="C1726" s="1">
        <v>43056</v>
      </c>
      <c r="D1726" t="s">
        <v>47</v>
      </c>
      <c r="E1726" t="s">
        <v>1662</v>
      </c>
      <c r="F1726" t="s">
        <v>1663</v>
      </c>
      <c r="G1726" t="s">
        <v>37</v>
      </c>
      <c r="H1726" t="s">
        <v>25</v>
      </c>
      <c r="I1726" t="s">
        <v>1664</v>
      </c>
      <c r="J1726" t="s">
        <v>208</v>
      </c>
      <c r="K1726" t="s">
        <v>1665</v>
      </c>
      <c r="L1726" t="s">
        <v>88</v>
      </c>
      <c r="M1726" t="s">
        <v>3208</v>
      </c>
      <c r="N1726" t="s">
        <v>43</v>
      </c>
      <c r="O1726" t="s">
        <v>70</v>
      </c>
      <c r="P1726" t="s">
        <v>3209</v>
      </c>
      <c r="Q1726" s="2">
        <v>10.848000000000001</v>
      </c>
      <c r="R1726">
        <v>2</v>
      </c>
      <c r="S1726">
        <v>0</v>
      </c>
      <c r="T1726">
        <v>3.5255999999999998</v>
      </c>
    </row>
    <row r="1727" spans="1:20" x14ac:dyDescent="0.3">
      <c r="A1727" t="s">
        <v>5963</v>
      </c>
      <c r="B1727" s="1">
        <v>42797</v>
      </c>
      <c r="C1727" s="1">
        <v>42804</v>
      </c>
      <c r="D1727" t="s">
        <v>47</v>
      </c>
      <c r="E1727" t="s">
        <v>1473</v>
      </c>
      <c r="F1727" t="s">
        <v>1474</v>
      </c>
      <c r="G1727" t="s">
        <v>24</v>
      </c>
      <c r="H1727" t="s">
        <v>25</v>
      </c>
      <c r="I1727" t="s">
        <v>253</v>
      </c>
      <c r="J1727" t="s">
        <v>179</v>
      </c>
      <c r="K1727" t="s">
        <v>1475</v>
      </c>
      <c r="L1727" t="s">
        <v>88</v>
      </c>
      <c r="M1727" t="s">
        <v>4597</v>
      </c>
      <c r="N1727" t="s">
        <v>31</v>
      </c>
      <c r="O1727" t="s">
        <v>133</v>
      </c>
      <c r="P1727" t="s">
        <v>4598</v>
      </c>
      <c r="Q1727" s="2">
        <v>180.98</v>
      </c>
      <c r="R1727">
        <v>1</v>
      </c>
      <c r="S1727">
        <v>0</v>
      </c>
      <c r="T1727">
        <v>47.0548</v>
      </c>
    </row>
    <row r="1728" spans="1:20" x14ac:dyDescent="0.3">
      <c r="A1728" t="s">
        <v>5964</v>
      </c>
      <c r="B1728" s="1">
        <v>42701</v>
      </c>
      <c r="C1728" s="1">
        <v>42704</v>
      </c>
      <c r="D1728" t="s">
        <v>159</v>
      </c>
      <c r="E1728" t="s">
        <v>2326</v>
      </c>
      <c r="F1728" t="s">
        <v>2327</v>
      </c>
      <c r="G1728" t="s">
        <v>37</v>
      </c>
      <c r="H1728" t="s">
        <v>25</v>
      </c>
      <c r="I1728" t="s">
        <v>693</v>
      </c>
      <c r="J1728" t="s">
        <v>86</v>
      </c>
      <c r="K1728" t="s">
        <v>694</v>
      </c>
      <c r="L1728" t="s">
        <v>88</v>
      </c>
      <c r="M1728" t="s">
        <v>248</v>
      </c>
      <c r="N1728" t="s">
        <v>165</v>
      </c>
      <c r="O1728" t="s">
        <v>202</v>
      </c>
      <c r="P1728" t="s">
        <v>249</v>
      </c>
      <c r="Q1728" s="2">
        <v>34.950000000000003</v>
      </c>
      <c r="R1728">
        <v>5</v>
      </c>
      <c r="S1728">
        <v>0</v>
      </c>
      <c r="T1728">
        <v>15.378</v>
      </c>
    </row>
    <row r="1729" spans="1:20" x14ac:dyDescent="0.3">
      <c r="A1729" t="s">
        <v>5965</v>
      </c>
      <c r="B1729" s="1">
        <v>41882</v>
      </c>
      <c r="C1729" s="1">
        <v>41887</v>
      </c>
      <c r="D1729" t="s">
        <v>47</v>
      </c>
      <c r="E1729" t="s">
        <v>596</v>
      </c>
      <c r="F1729" t="s">
        <v>597</v>
      </c>
      <c r="G1729" t="s">
        <v>24</v>
      </c>
      <c r="H1729" t="s">
        <v>25</v>
      </c>
      <c r="I1729" t="s">
        <v>154</v>
      </c>
      <c r="J1729" t="s">
        <v>86</v>
      </c>
      <c r="K1729" t="s">
        <v>598</v>
      </c>
      <c r="L1729" t="s">
        <v>88</v>
      </c>
      <c r="M1729" t="s">
        <v>4986</v>
      </c>
      <c r="N1729" t="s">
        <v>165</v>
      </c>
      <c r="O1729" t="s">
        <v>202</v>
      </c>
      <c r="P1729" t="s">
        <v>4987</v>
      </c>
      <c r="Q1729" s="2">
        <v>92.52</v>
      </c>
      <c r="R1729">
        <v>9</v>
      </c>
      <c r="S1729">
        <v>0</v>
      </c>
      <c r="T1729">
        <v>18.504000000000001</v>
      </c>
    </row>
    <row r="1730" spans="1:20" x14ac:dyDescent="0.3">
      <c r="A1730" t="s">
        <v>5966</v>
      </c>
      <c r="B1730" s="1">
        <v>42712</v>
      </c>
      <c r="C1730" s="1">
        <v>42718</v>
      </c>
      <c r="D1730" t="s">
        <v>47</v>
      </c>
      <c r="E1730" t="s">
        <v>2828</v>
      </c>
      <c r="F1730" t="s">
        <v>2829</v>
      </c>
      <c r="G1730" t="s">
        <v>37</v>
      </c>
      <c r="H1730" t="s">
        <v>25</v>
      </c>
      <c r="I1730" t="s">
        <v>128</v>
      </c>
      <c r="J1730" t="s">
        <v>129</v>
      </c>
      <c r="K1730" t="s">
        <v>562</v>
      </c>
      <c r="L1730" t="s">
        <v>131</v>
      </c>
      <c r="M1730" t="s">
        <v>114</v>
      </c>
      <c r="N1730" t="s">
        <v>43</v>
      </c>
      <c r="O1730" t="s">
        <v>115</v>
      </c>
      <c r="P1730" t="s">
        <v>116</v>
      </c>
      <c r="Q1730" s="2">
        <v>8.56</v>
      </c>
      <c r="R1730">
        <v>2</v>
      </c>
      <c r="S1730">
        <v>0</v>
      </c>
      <c r="T1730">
        <v>2.4824000000000002</v>
      </c>
    </row>
    <row r="1731" spans="1:20" x14ac:dyDescent="0.3">
      <c r="A1731" t="s">
        <v>5967</v>
      </c>
      <c r="B1731" s="1">
        <v>41736</v>
      </c>
      <c r="C1731" s="1">
        <v>41739</v>
      </c>
      <c r="D1731" t="s">
        <v>159</v>
      </c>
      <c r="E1731" t="s">
        <v>2090</v>
      </c>
      <c r="F1731" t="s">
        <v>2091</v>
      </c>
      <c r="G1731" t="s">
        <v>24</v>
      </c>
      <c r="H1731" t="s">
        <v>25</v>
      </c>
      <c r="I1731" t="s">
        <v>2092</v>
      </c>
      <c r="J1731" t="s">
        <v>39</v>
      </c>
      <c r="K1731" t="s">
        <v>2093</v>
      </c>
      <c r="L1731" t="s">
        <v>41</v>
      </c>
      <c r="M1731" t="s">
        <v>3599</v>
      </c>
      <c r="N1731" t="s">
        <v>31</v>
      </c>
      <c r="O1731" t="s">
        <v>61</v>
      </c>
      <c r="P1731" t="s">
        <v>3600</v>
      </c>
      <c r="Q1731" s="2">
        <v>8.9600000000000009</v>
      </c>
      <c r="R1731">
        <v>2</v>
      </c>
      <c r="S1731">
        <v>0</v>
      </c>
      <c r="T1731">
        <v>2.7776000000000001</v>
      </c>
    </row>
    <row r="1732" spans="1:20" x14ac:dyDescent="0.3">
      <c r="A1732" t="s">
        <v>5968</v>
      </c>
      <c r="B1732" s="1">
        <v>41878</v>
      </c>
      <c r="C1732" s="1">
        <v>41880</v>
      </c>
      <c r="D1732" t="s">
        <v>159</v>
      </c>
      <c r="E1732" t="s">
        <v>4217</v>
      </c>
      <c r="F1732" t="s">
        <v>4218</v>
      </c>
      <c r="G1732" t="s">
        <v>37</v>
      </c>
      <c r="H1732" t="s">
        <v>25</v>
      </c>
      <c r="I1732" t="s">
        <v>128</v>
      </c>
      <c r="J1732" t="s">
        <v>129</v>
      </c>
      <c r="K1732" t="s">
        <v>562</v>
      </c>
      <c r="L1732" t="s">
        <v>131</v>
      </c>
      <c r="M1732" t="s">
        <v>5969</v>
      </c>
      <c r="N1732" t="s">
        <v>165</v>
      </c>
      <c r="O1732" t="s">
        <v>166</v>
      </c>
      <c r="P1732" t="s">
        <v>5970</v>
      </c>
      <c r="Q1732" s="2">
        <v>579.95000000000005</v>
      </c>
      <c r="R1732">
        <v>5</v>
      </c>
      <c r="S1732">
        <v>0</v>
      </c>
      <c r="T1732">
        <v>168.18549999999999</v>
      </c>
    </row>
    <row r="1733" spans="1:20" x14ac:dyDescent="0.3">
      <c r="A1733" t="s">
        <v>5971</v>
      </c>
      <c r="B1733" s="1">
        <v>42664</v>
      </c>
      <c r="C1733" s="1">
        <v>42669</v>
      </c>
      <c r="D1733" t="s">
        <v>47</v>
      </c>
      <c r="E1733" t="s">
        <v>3531</v>
      </c>
      <c r="F1733" t="s">
        <v>3532</v>
      </c>
      <c r="G1733" t="s">
        <v>37</v>
      </c>
      <c r="H1733" t="s">
        <v>25</v>
      </c>
      <c r="I1733" t="s">
        <v>3533</v>
      </c>
      <c r="J1733" t="s">
        <v>86</v>
      </c>
      <c r="K1733" t="s">
        <v>3534</v>
      </c>
      <c r="L1733" t="s">
        <v>88</v>
      </c>
      <c r="M1733" t="s">
        <v>2937</v>
      </c>
      <c r="N1733" t="s">
        <v>43</v>
      </c>
      <c r="O1733" t="s">
        <v>79</v>
      </c>
      <c r="P1733" t="s">
        <v>2938</v>
      </c>
      <c r="Q1733" s="2">
        <v>7.92</v>
      </c>
      <c r="R1733">
        <v>4</v>
      </c>
      <c r="S1733">
        <v>0</v>
      </c>
      <c r="T1733">
        <v>3.5640000000000001</v>
      </c>
    </row>
    <row r="1734" spans="1:20" x14ac:dyDescent="0.3">
      <c r="A1734" t="s">
        <v>5972</v>
      </c>
      <c r="B1734" s="1">
        <v>42704</v>
      </c>
      <c r="C1734" s="1">
        <v>42704</v>
      </c>
      <c r="D1734" t="s">
        <v>1040</v>
      </c>
      <c r="E1734" t="s">
        <v>1422</v>
      </c>
      <c r="F1734" t="s">
        <v>1423</v>
      </c>
      <c r="G1734" t="s">
        <v>24</v>
      </c>
      <c r="H1734" t="s">
        <v>25</v>
      </c>
      <c r="I1734" t="s">
        <v>154</v>
      </c>
      <c r="J1734" t="s">
        <v>86</v>
      </c>
      <c r="K1734" t="s">
        <v>171</v>
      </c>
      <c r="L1734" t="s">
        <v>88</v>
      </c>
      <c r="M1734" t="s">
        <v>5386</v>
      </c>
      <c r="N1734" t="s">
        <v>165</v>
      </c>
      <c r="O1734" t="s">
        <v>166</v>
      </c>
      <c r="P1734" t="s">
        <v>5387</v>
      </c>
      <c r="Q1734" s="2">
        <v>36.192</v>
      </c>
      <c r="R1734">
        <v>1</v>
      </c>
      <c r="S1734">
        <v>0</v>
      </c>
      <c r="T1734">
        <v>2.7143999999999999</v>
      </c>
    </row>
    <row r="1735" spans="1:20" x14ac:dyDescent="0.3">
      <c r="A1735" t="s">
        <v>5973</v>
      </c>
      <c r="B1735" s="1">
        <v>42983</v>
      </c>
      <c r="C1735" s="1">
        <v>42989</v>
      </c>
      <c r="D1735" t="s">
        <v>47</v>
      </c>
      <c r="E1735" t="s">
        <v>5483</v>
      </c>
      <c r="F1735" t="s">
        <v>5484</v>
      </c>
      <c r="G1735" t="s">
        <v>84</v>
      </c>
      <c r="H1735" t="s">
        <v>25</v>
      </c>
      <c r="I1735" t="s">
        <v>231</v>
      </c>
      <c r="J1735" t="s">
        <v>232</v>
      </c>
      <c r="K1735" t="s">
        <v>1653</v>
      </c>
      <c r="L1735" t="s">
        <v>131</v>
      </c>
      <c r="M1735" t="s">
        <v>1761</v>
      </c>
      <c r="N1735" t="s">
        <v>43</v>
      </c>
      <c r="O1735" t="s">
        <v>99</v>
      </c>
      <c r="P1735" t="s">
        <v>1762</v>
      </c>
      <c r="Q1735" s="2">
        <v>147.184</v>
      </c>
      <c r="R1735">
        <v>2</v>
      </c>
      <c r="S1735">
        <v>0</v>
      </c>
      <c r="T1735">
        <v>-29.436800000000002</v>
      </c>
    </row>
    <row r="1736" spans="1:20" x14ac:dyDescent="0.3">
      <c r="A1736" t="s">
        <v>5974</v>
      </c>
      <c r="B1736" s="1">
        <v>42187</v>
      </c>
      <c r="C1736" s="1">
        <v>42191</v>
      </c>
      <c r="D1736" t="s">
        <v>47</v>
      </c>
      <c r="E1736" t="s">
        <v>4407</v>
      </c>
      <c r="F1736" t="s">
        <v>4408</v>
      </c>
      <c r="G1736" t="s">
        <v>24</v>
      </c>
      <c r="H1736" t="s">
        <v>25</v>
      </c>
      <c r="I1736" t="s">
        <v>1358</v>
      </c>
      <c r="J1736" t="s">
        <v>302</v>
      </c>
      <c r="K1736" t="s">
        <v>4409</v>
      </c>
      <c r="L1736" t="s">
        <v>29</v>
      </c>
      <c r="M1736" t="s">
        <v>2463</v>
      </c>
      <c r="N1736" t="s">
        <v>31</v>
      </c>
      <c r="O1736" t="s">
        <v>133</v>
      </c>
      <c r="P1736" t="s">
        <v>2464</v>
      </c>
      <c r="Q1736" s="2">
        <v>408.42200000000003</v>
      </c>
      <c r="R1736">
        <v>2</v>
      </c>
      <c r="S1736">
        <v>0</v>
      </c>
      <c r="T1736">
        <v>-5.8346</v>
      </c>
    </row>
    <row r="1737" spans="1:20" x14ac:dyDescent="0.3">
      <c r="A1737" t="s">
        <v>5975</v>
      </c>
      <c r="B1737" s="1">
        <v>43002</v>
      </c>
      <c r="C1737" s="1">
        <v>43006</v>
      </c>
      <c r="D1737" t="s">
        <v>47</v>
      </c>
      <c r="E1737" t="s">
        <v>1449</v>
      </c>
      <c r="F1737" t="s">
        <v>1450</v>
      </c>
      <c r="G1737" t="s">
        <v>37</v>
      </c>
      <c r="H1737" t="s">
        <v>25</v>
      </c>
      <c r="I1737" t="s">
        <v>38</v>
      </c>
      <c r="J1737" t="s">
        <v>39</v>
      </c>
      <c r="K1737" t="s">
        <v>40</v>
      </c>
      <c r="L1737" t="s">
        <v>41</v>
      </c>
      <c r="M1737" t="s">
        <v>5976</v>
      </c>
      <c r="N1737" t="s">
        <v>165</v>
      </c>
      <c r="O1737" t="s">
        <v>202</v>
      </c>
      <c r="P1737" t="s">
        <v>5977</v>
      </c>
      <c r="Q1737" s="2">
        <v>72</v>
      </c>
      <c r="R1737">
        <v>4</v>
      </c>
      <c r="S1737">
        <v>0</v>
      </c>
      <c r="T1737">
        <v>12.96</v>
      </c>
    </row>
    <row r="1738" spans="1:20" x14ac:dyDescent="0.3">
      <c r="A1738" t="s">
        <v>5978</v>
      </c>
      <c r="B1738" s="1">
        <v>42590</v>
      </c>
      <c r="C1738" s="1">
        <v>42597</v>
      </c>
      <c r="D1738" t="s">
        <v>47</v>
      </c>
      <c r="E1738" t="s">
        <v>2792</v>
      </c>
      <c r="F1738" t="s">
        <v>2793</v>
      </c>
      <c r="G1738" t="s">
        <v>84</v>
      </c>
      <c r="H1738" t="s">
        <v>25</v>
      </c>
      <c r="I1738" t="s">
        <v>154</v>
      </c>
      <c r="J1738" t="s">
        <v>86</v>
      </c>
      <c r="K1738" t="s">
        <v>1253</v>
      </c>
      <c r="L1738" t="s">
        <v>88</v>
      </c>
      <c r="M1738" t="s">
        <v>5979</v>
      </c>
      <c r="N1738" t="s">
        <v>31</v>
      </c>
      <c r="O1738" t="s">
        <v>54</v>
      </c>
      <c r="P1738" t="s">
        <v>5980</v>
      </c>
      <c r="Q1738" s="2">
        <v>513.024</v>
      </c>
      <c r="R1738">
        <v>2</v>
      </c>
      <c r="S1738">
        <v>0</v>
      </c>
      <c r="T1738">
        <v>12.8256</v>
      </c>
    </row>
    <row r="1739" spans="1:20" x14ac:dyDescent="0.3">
      <c r="A1739" t="s">
        <v>5981</v>
      </c>
      <c r="B1739" s="1">
        <v>42642</v>
      </c>
      <c r="C1739" s="1">
        <v>42646</v>
      </c>
      <c r="D1739" t="s">
        <v>47</v>
      </c>
      <c r="E1739" t="s">
        <v>2037</v>
      </c>
      <c r="F1739" t="s">
        <v>2038</v>
      </c>
      <c r="G1739" t="s">
        <v>24</v>
      </c>
      <c r="H1739" t="s">
        <v>25</v>
      </c>
      <c r="I1739" t="s">
        <v>2039</v>
      </c>
      <c r="J1739" t="s">
        <v>67</v>
      </c>
      <c r="K1739" t="s">
        <v>2040</v>
      </c>
      <c r="L1739" t="s">
        <v>29</v>
      </c>
      <c r="M1739" t="s">
        <v>5712</v>
      </c>
      <c r="N1739" t="s">
        <v>165</v>
      </c>
      <c r="O1739" t="s">
        <v>202</v>
      </c>
      <c r="P1739" t="s">
        <v>5713</v>
      </c>
      <c r="Q1739" s="2">
        <v>209.97</v>
      </c>
      <c r="R1739">
        <v>3</v>
      </c>
      <c r="S1739">
        <v>0</v>
      </c>
      <c r="T1739">
        <v>71.389799999999994</v>
      </c>
    </row>
    <row r="1740" spans="1:20" x14ac:dyDescent="0.3">
      <c r="A1740" t="s">
        <v>5982</v>
      </c>
      <c r="B1740" s="1">
        <v>42835</v>
      </c>
      <c r="C1740" s="1">
        <v>42835</v>
      </c>
      <c r="D1740" t="s">
        <v>1040</v>
      </c>
      <c r="E1740" t="s">
        <v>5983</v>
      </c>
      <c r="F1740" t="s">
        <v>5984</v>
      </c>
      <c r="G1740" t="s">
        <v>24</v>
      </c>
      <c r="H1740" t="s">
        <v>25</v>
      </c>
      <c r="I1740" t="s">
        <v>1909</v>
      </c>
      <c r="J1740" t="s">
        <v>86</v>
      </c>
      <c r="K1740" t="s">
        <v>1910</v>
      </c>
      <c r="L1740" t="s">
        <v>88</v>
      </c>
      <c r="M1740" t="s">
        <v>2375</v>
      </c>
      <c r="N1740" t="s">
        <v>43</v>
      </c>
      <c r="O1740" t="s">
        <v>70</v>
      </c>
      <c r="P1740" t="s">
        <v>2376</v>
      </c>
      <c r="Q1740" s="2">
        <v>10.368</v>
      </c>
      <c r="R1740">
        <v>2</v>
      </c>
      <c r="S1740">
        <v>0</v>
      </c>
      <c r="T1740">
        <v>3.6288</v>
      </c>
    </row>
    <row r="1741" spans="1:20" x14ac:dyDescent="0.3">
      <c r="A1741" t="s">
        <v>5985</v>
      </c>
      <c r="B1741" s="1">
        <v>42722</v>
      </c>
      <c r="C1741" s="1">
        <v>42724</v>
      </c>
      <c r="D1741" t="s">
        <v>21</v>
      </c>
      <c r="E1741" t="s">
        <v>3138</v>
      </c>
      <c r="F1741" t="s">
        <v>3139</v>
      </c>
      <c r="G1741" t="s">
        <v>84</v>
      </c>
      <c r="H1741" t="s">
        <v>25</v>
      </c>
      <c r="I1741" t="s">
        <v>390</v>
      </c>
      <c r="J1741" t="s">
        <v>179</v>
      </c>
      <c r="K1741" t="s">
        <v>1754</v>
      </c>
      <c r="L1741" t="s">
        <v>88</v>
      </c>
      <c r="M1741" t="s">
        <v>5986</v>
      </c>
      <c r="N1741" t="s">
        <v>43</v>
      </c>
      <c r="O1741" t="s">
        <v>99</v>
      </c>
      <c r="P1741" t="s">
        <v>5987</v>
      </c>
      <c r="Q1741" s="2">
        <v>900.08</v>
      </c>
      <c r="R1741">
        <v>4</v>
      </c>
      <c r="S1741">
        <v>0</v>
      </c>
      <c r="T1741">
        <v>117.0104</v>
      </c>
    </row>
    <row r="1742" spans="1:20" x14ac:dyDescent="0.3">
      <c r="A1742" t="s">
        <v>5988</v>
      </c>
      <c r="B1742" s="1">
        <v>41810</v>
      </c>
      <c r="C1742" s="1">
        <v>41814</v>
      </c>
      <c r="D1742" t="s">
        <v>47</v>
      </c>
      <c r="E1742" t="s">
        <v>5989</v>
      </c>
      <c r="F1742" t="s">
        <v>5990</v>
      </c>
      <c r="G1742" t="s">
        <v>24</v>
      </c>
      <c r="H1742" t="s">
        <v>25</v>
      </c>
      <c r="I1742" t="s">
        <v>5991</v>
      </c>
      <c r="J1742" t="s">
        <v>86</v>
      </c>
      <c r="K1742" t="s">
        <v>5992</v>
      </c>
      <c r="L1742" t="s">
        <v>88</v>
      </c>
      <c r="M1742" t="s">
        <v>4918</v>
      </c>
      <c r="N1742" t="s">
        <v>165</v>
      </c>
      <c r="O1742" t="s">
        <v>166</v>
      </c>
      <c r="P1742" t="s">
        <v>4919</v>
      </c>
      <c r="Q1742" s="2">
        <v>201.584</v>
      </c>
      <c r="R1742">
        <v>2</v>
      </c>
      <c r="S1742">
        <v>0</v>
      </c>
      <c r="T1742">
        <v>20.1584</v>
      </c>
    </row>
    <row r="1743" spans="1:20" x14ac:dyDescent="0.3">
      <c r="A1743" t="s">
        <v>5993</v>
      </c>
      <c r="B1743" s="1">
        <v>42982</v>
      </c>
      <c r="C1743" s="1">
        <v>42984</v>
      </c>
      <c r="D1743" t="s">
        <v>159</v>
      </c>
      <c r="E1743" t="s">
        <v>2064</v>
      </c>
      <c r="F1743" t="s">
        <v>2065</v>
      </c>
      <c r="G1743" t="s">
        <v>37</v>
      </c>
      <c r="H1743" t="s">
        <v>25</v>
      </c>
      <c r="I1743" t="s">
        <v>786</v>
      </c>
      <c r="J1743" t="s">
        <v>39</v>
      </c>
      <c r="K1743" t="s">
        <v>2066</v>
      </c>
      <c r="L1743" t="s">
        <v>41</v>
      </c>
      <c r="M1743" t="s">
        <v>5994</v>
      </c>
      <c r="N1743" t="s">
        <v>31</v>
      </c>
      <c r="O1743" t="s">
        <v>32</v>
      </c>
      <c r="P1743" t="s">
        <v>5995</v>
      </c>
      <c r="Q1743" s="2">
        <v>825.17399999999998</v>
      </c>
      <c r="R1743">
        <v>9</v>
      </c>
      <c r="S1743">
        <v>0</v>
      </c>
      <c r="T1743">
        <v>-117.88200000000001</v>
      </c>
    </row>
    <row r="1744" spans="1:20" x14ac:dyDescent="0.3">
      <c r="A1744" t="s">
        <v>5996</v>
      </c>
      <c r="B1744" s="1">
        <v>42724</v>
      </c>
      <c r="C1744" s="1">
        <v>42728</v>
      </c>
      <c r="D1744" t="s">
        <v>47</v>
      </c>
      <c r="E1744" t="s">
        <v>4162</v>
      </c>
      <c r="F1744" t="s">
        <v>4163</v>
      </c>
      <c r="G1744" t="s">
        <v>24</v>
      </c>
      <c r="H1744" t="s">
        <v>25</v>
      </c>
      <c r="I1744" t="s">
        <v>154</v>
      </c>
      <c r="J1744" t="s">
        <v>86</v>
      </c>
      <c r="K1744" t="s">
        <v>171</v>
      </c>
      <c r="L1744" t="s">
        <v>88</v>
      </c>
      <c r="M1744" t="s">
        <v>634</v>
      </c>
      <c r="N1744" t="s">
        <v>165</v>
      </c>
      <c r="O1744" t="s">
        <v>202</v>
      </c>
      <c r="P1744" t="s">
        <v>635</v>
      </c>
      <c r="Q1744" s="2">
        <v>66.3</v>
      </c>
      <c r="R1744">
        <v>3</v>
      </c>
      <c r="S1744">
        <v>0</v>
      </c>
      <c r="T1744">
        <v>8.6189999999999998</v>
      </c>
    </row>
    <row r="1745" spans="1:20" x14ac:dyDescent="0.3">
      <c r="A1745" t="s">
        <v>5997</v>
      </c>
      <c r="B1745" s="1">
        <v>42591</v>
      </c>
      <c r="C1745" s="1">
        <v>42594</v>
      </c>
      <c r="D1745" t="s">
        <v>159</v>
      </c>
      <c r="E1745" t="s">
        <v>503</v>
      </c>
      <c r="F1745" t="s">
        <v>504</v>
      </c>
      <c r="G1745" t="s">
        <v>24</v>
      </c>
      <c r="H1745" t="s">
        <v>25</v>
      </c>
      <c r="I1745" t="s">
        <v>505</v>
      </c>
      <c r="J1745" t="s">
        <v>39</v>
      </c>
      <c r="K1745" t="s">
        <v>506</v>
      </c>
      <c r="L1745" t="s">
        <v>41</v>
      </c>
      <c r="M1745" t="s">
        <v>5998</v>
      </c>
      <c r="N1745" t="s">
        <v>43</v>
      </c>
      <c r="O1745" t="s">
        <v>70</v>
      </c>
      <c r="P1745" t="s">
        <v>5999</v>
      </c>
      <c r="Q1745" s="2">
        <v>30.815999999999999</v>
      </c>
      <c r="R1745">
        <v>9</v>
      </c>
      <c r="S1745">
        <v>0</v>
      </c>
      <c r="T1745">
        <v>9.6300000000000008</v>
      </c>
    </row>
    <row r="1746" spans="1:20" x14ac:dyDescent="0.3">
      <c r="A1746" t="s">
        <v>6000</v>
      </c>
      <c r="B1746" s="1">
        <v>42177</v>
      </c>
      <c r="C1746" s="1">
        <v>42180</v>
      </c>
      <c r="D1746" t="s">
        <v>159</v>
      </c>
      <c r="E1746" t="s">
        <v>5483</v>
      </c>
      <c r="F1746" t="s">
        <v>5484</v>
      </c>
      <c r="G1746" t="s">
        <v>84</v>
      </c>
      <c r="H1746" t="s">
        <v>25</v>
      </c>
      <c r="I1746" t="s">
        <v>231</v>
      </c>
      <c r="J1746" t="s">
        <v>232</v>
      </c>
      <c r="K1746" t="s">
        <v>1653</v>
      </c>
      <c r="L1746" t="s">
        <v>131</v>
      </c>
      <c r="M1746" t="s">
        <v>6001</v>
      </c>
      <c r="N1746" t="s">
        <v>31</v>
      </c>
      <c r="O1746" t="s">
        <v>54</v>
      </c>
      <c r="P1746" t="s">
        <v>6002</v>
      </c>
      <c r="Q1746" s="2">
        <v>796.42499999999995</v>
      </c>
      <c r="R1746">
        <v>7</v>
      </c>
      <c r="S1746">
        <v>0</v>
      </c>
      <c r="T1746">
        <v>-525.64049999999997</v>
      </c>
    </row>
    <row r="1747" spans="1:20" x14ac:dyDescent="0.3">
      <c r="A1747" t="s">
        <v>6003</v>
      </c>
      <c r="B1747" s="1">
        <v>42104</v>
      </c>
      <c r="C1747" s="1">
        <v>42109</v>
      </c>
      <c r="D1747" t="s">
        <v>47</v>
      </c>
      <c r="E1747" t="s">
        <v>5521</v>
      </c>
      <c r="F1747" t="s">
        <v>5522</v>
      </c>
      <c r="G1747" t="s">
        <v>37</v>
      </c>
      <c r="H1747" t="s">
        <v>25</v>
      </c>
      <c r="I1747" t="s">
        <v>5523</v>
      </c>
      <c r="J1747" t="s">
        <v>208</v>
      </c>
      <c r="K1747" t="s">
        <v>5524</v>
      </c>
      <c r="L1747" t="s">
        <v>88</v>
      </c>
      <c r="M1747" t="s">
        <v>1243</v>
      </c>
      <c r="N1747" t="s">
        <v>43</v>
      </c>
      <c r="O1747" t="s">
        <v>79</v>
      </c>
      <c r="P1747" t="s">
        <v>1244</v>
      </c>
      <c r="Q1747" s="2">
        <v>12.832000000000001</v>
      </c>
      <c r="R1747">
        <v>2</v>
      </c>
      <c r="S1747">
        <v>0</v>
      </c>
      <c r="T1747">
        <v>4.3308</v>
      </c>
    </row>
    <row r="1748" spans="1:20" x14ac:dyDescent="0.3">
      <c r="A1748" t="s">
        <v>6004</v>
      </c>
      <c r="B1748" s="1">
        <v>42695</v>
      </c>
      <c r="C1748" s="1">
        <v>42699</v>
      </c>
      <c r="D1748" t="s">
        <v>21</v>
      </c>
      <c r="E1748" t="s">
        <v>5302</v>
      </c>
      <c r="F1748" t="s">
        <v>5303</v>
      </c>
      <c r="G1748" t="s">
        <v>37</v>
      </c>
      <c r="H1748" t="s">
        <v>25</v>
      </c>
      <c r="I1748" t="s">
        <v>2703</v>
      </c>
      <c r="J1748" t="s">
        <v>1027</v>
      </c>
      <c r="K1748" t="s">
        <v>2704</v>
      </c>
      <c r="L1748" t="s">
        <v>29</v>
      </c>
      <c r="M1748" t="s">
        <v>1190</v>
      </c>
      <c r="N1748" t="s">
        <v>43</v>
      </c>
      <c r="O1748" t="s">
        <v>70</v>
      </c>
      <c r="P1748" t="s">
        <v>1191</v>
      </c>
      <c r="Q1748" s="2">
        <v>40.46</v>
      </c>
      <c r="R1748">
        <v>7</v>
      </c>
      <c r="S1748">
        <v>0</v>
      </c>
      <c r="T1748">
        <v>19.825399999999998</v>
      </c>
    </row>
    <row r="1749" spans="1:20" x14ac:dyDescent="0.3">
      <c r="A1749" t="s">
        <v>6005</v>
      </c>
      <c r="B1749" s="1">
        <v>42618</v>
      </c>
      <c r="C1749" s="1">
        <v>42623</v>
      </c>
      <c r="D1749" t="s">
        <v>47</v>
      </c>
      <c r="E1749" t="s">
        <v>3570</v>
      </c>
      <c r="F1749" t="s">
        <v>3571</v>
      </c>
      <c r="G1749" t="s">
        <v>37</v>
      </c>
      <c r="H1749" t="s">
        <v>25</v>
      </c>
      <c r="I1749" t="s">
        <v>38</v>
      </c>
      <c r="J1749" t="s">
        <v>39</v>
      </c>
      <c r="K1749" t="s">
        <v>1554</v>
      </c>
      <c r="L1749" t="s">
        <v>41</v>
      </c>
      <c r="M1749" t="s">
        <v>4410</v>
      </c>
      <c r="N1749" t="s">
        <v>165</v>
      </c>
      <c r="O1749" t="s">
        <v>202</v>
      </c>
      <c r="P1749" t="s">
        <v>4411</v>
      </c>
      <c r="Q1749" s="2">
        <v>116</v>
      </c>
      <c r="R1749">
        <v>8</v>
      </c>
      <c r="S1749">
        <v>0</v>
      </c>
      <c r="T1749">
        <v>29</v>
      </c>
    </row>
    <row r="1750" spans="1:20" x14ac:dyDescent="0.3">
      <c r="A1750" t="s">
        <v>6006</v>
      </c>
      <c r="B1750" s="1">
        <v>42698</v>
      </c>
      <c r="C1750" s="1">
        <v>42702</v>
      </c>
      <c r="D1750" t="s">
        <v>47</v>
      </c>
      <c r="E1750" t="s">
        <v>5181</v>
      </c>
      <c r="F1750" t="s">
        <v>5182</v>
      </c>
      <c r="G1750" t="s">
        <v>24</v>
      </c>
      <c r="H1750" t="s">
        <v>25</v>
      </c>
      <c r="I1750" t="s">
        <v>112</v>
      </c>
      <c r="J1750" t="s">
        <v>39</v>
      </c>
      <c r="K1750" t="s">
        <v>309</v>
      </c>
      <c r="L1750" t="s">
        <v>41</v>
      </c>
      <c r="M1750" t="s">
        <v>6007</v>
      </c>
      <c r="N1750" t="s">
        <v>165</v>
      </c>
      <c r="O1750" t="s">
        <v>166</v>
      </c>
      <c r="P1750" t="s">
        <v>6008</v>
      </c>
      <c r="Q1750" s="2">
        <v>657.55200000000002</v>
      </c>
      <c r="R1750">
        <v>6</v>
      </c>
      <c r="S1750">
        <v>0</v>
      </c>
      <c r="T1750">
        <v>49.316400000000002</v>
      </c>
    </row>
    <row r="1751" spans="1:20" x14ac:dyDescent="0.3">
      <c r="A1751" t="s">
        <v>6009</v>
      </c>
      <c r="B1751" s="1">
        <v>43079</v>
      </c>
      <c r="C1751" s="1">
        <v>43084</v>
      </c>
      <c r="D1751" t="s">
        <v>21</v>
      </c>
      <c r="E1751" t="s">
        <v>6010</v>
      </c>
      <c r="F1751" t="s">
        <v>6011</v>
      </c>
      <c r="G1751" t="s">
        <v>84</v>
      </c>
      <c r="H1751" t="s">
        <v>25</v>
      </c>
      <c r="I1751" t="s">
        <v>1208</v>
      </c>
      <c r="J1751" t="s">
        <v>1209</v>
      </c>
      <c r="K1751" t="s">
        <v>1210</v>
      </c>
      <c r="L1751" t="s">
        <v>29</v>
      </c>
      <c r="M1751" t="s">
        <v>6012</v>
      </c>
      <c r="N1751" t="s">
        <v>165</v>
      </c>
      <c r="O1751" t="s">
        <v>202</v>
      </c>
      <c r="P1751" t="s">
        <v>6013</v>
      </c>
      <c r="Q1751" s="2">
        <v>599.97</v>
      </c>
      <c r="R1751">
        <v>3</v>
      </c>
      <c r="S1751">
        <v>0</v>
      </c>
      <c r="T1751">
        <v>257.9871</v>
      </c>
    </row>
    <row r="1752" spans="1:20" x14ac:dyDescent="0.3">
      <c r="A1752" t="s">
        <v>6014</v>
      </c>
      <c r="B1752" s="1">
        <v>42545</v>
      </c>
      <c r="C1752" s="1">
        <v>42550</v>
      </c>
      <c r="D1752" t="s">
        <v>47</v>
      </c>
      <c r="E1752" t="s">
        <v>1510</v>
      </c>
      <c r="F1752" t="s">
        <v>1511</v>
      </c>
      <c r="G1752" t="s">
        <v>24</v>
      </c>
      <c r="H1752" t="s">
        <v>25</v>
      </c>
      <c r="I1752" t="s">
        <v>112</v>
      </c>
      <c r="J1752" t="s">
        <v>39</v>
      </c>
      <c r="K1752" t="s">
        <v>849</v>
      </c>
      <c r="L1752" t="s">
        <v>41</v>
      </c>
      <c r="M1752" t="s">
        <v>6015</v>
      </c>
      <c r="N1752" t="s">
        <v>165</v>
      </c>
      <c r="O1752" t="s">
        <v>166</v>
      </c>
      <c r="P1752" t="s">
        <v>6016</v>
      </c>
      <c r="Q1752" s="2">
        <v>38.24</v>
      </c>
      <c r="R1752">
        <v>4</v>
      </c>
      <c r="S1752">
        <v>0</v>
      </c>
      <c r="T1752">
        <v>-9.56</v>
      </c>
    </row>
    <row r="1753" spans="1:20" x14ac:dyDescent="0.3">
      <c r="A1753" t="s">
        <v>6017</v>
      </c>
      <c r="B1753" s="1">
        <v>42264</v>
      </c>
      <c r="C1753" s="1">
        <v>42270</v>
      </c>
      <c r="D1753" t="s">
        <v>47</v>
      </c>
      <c r="E1753" t="s">
        <v>4479</v>
      </c>
      <c r="F1753" t="s">
        <v>4480</v>
      </c>
      <c r="G1753" t="s">
        <v>24</v>
      </c>
      <c r="H1753" t="s">
        <v>25</v>
      </c>
      <c r="I1753" t="s">
        <v>2722</v>
      </c>
      <c r="J1753" t="s">
        <v>224</v>
      </c>
      <c r="K1753" t="s">
        <v>2723</v>
      </c>
      <c r="L1753" t="s">
        <v>88</v>
      </c>
      <c r="M1753" t="s">
        <v>1501</v>
      </c>
      <c r="N1753" t="s">
        <v>165</v>
      </c>
      <c r="O1753" t="s">
        <v>202</v>
      </c>
      <c r="P1753" t="s">
        <v>1502</v>
      </c>
      <c r="Q1753" s="2">
        <v>87.168000000000006</v>
      </c>
      <c r="R1753">
        <v>3</v>
      </c>
      <c r="S1753">
        <v>0</v>
      </c>
      <c r="T1753">
        <v>10.896000000000001</v>
      </c>
    </row>
    <row r="1754" spans="1:20" x14ac:dyDescent="0.3">
      <c r="A1754" t="s">
        <v>6018</v>
      </c>
      <c r="B1754" s="1">
        <v>42509</v>
      </c>
      <c r="C1754" s="1">
        <v>42513</v>
      </c>
      <c r="D1754" t="s">
        <v>47</v>
      </c>
      <c r="E1754" t="s">
        <v>3824</v>
      </c>
      <c r="F1754" t="s">
        <v>3825</v>
      </c>
      <c r="G1754" t="s">
        <v>37</v>
      </c>
      <c r="H1754" t="s">
        <v>25</v>
      </c>
      <c r="I1754" t="s">
        <v>3826</v>
      </c>
      <c r="J1754" t="s">
        <v>96</v>
      </c>
      <c r="K1754" t="s">
        <v>3827</v>
      </c>
      <c r="L1754" t="s">
        <v>88</v>
      </c>
      <c r="M1754" t="s">
        <v>114</v>
      </c>
      <c r="N1754" t="s">
        <v>43</v>
      </c>
      <c r="O1754" t="s">
        <v>115</v>
      </c>
      <c r="P1754" t="s">
        <v>116</v>
      </c>
      <c r="Q1754" s="2">
        <v>21.4</v>
      </c>
      <c r="R1754">
        <v>5</v>
      </c>
      <c r="S1754">
        <v>0</v>
      </c>
      <c r="T1754">
        <v>6.2060000000000004</v>
      </c>
    </row>
    <row r="1755" spans="1:20" x14ac:dyDescent="0.3">
      <c r="A1755" t="s">
        <v>6019</v>
      </c>
      <c r="B1755" s="1">
        <v>42518</v>
      </c>
      <c r="C1755" s="1">
        <v>42518</v>
      </c>
      <c r="D1755" t="s">
        <v>1040</v>
      </c>
      <c r="E1755" t="s">
        <v>4054</v>
      </c>
      <c r="F1755" t="s">
        <v>4055</v>
      </c>
      <c r="G1755" t="s">
        <v>37</v>
      </c>
      <c r="H1755" t="s">
        <v>25</v>
      </c>
      <c r="I1755" t="s">
        <v>4056</v>
      </c>
      <c r="J1755" t="s">
        <v>232</v>
      </c>
      <c r="K1755" t="s">
        <v>4057</v>
      </c>
      <c r="L1755" t="s">
        <v>131</v>
      </c>
      <c r="M1755" t="s">
        <v>2958</v>
      </c>
      <c r="N1755" t="s">
        <v>43</v>
      </c>
      <c r="O1755" t="s">
        <v>1145</v>
      </c>
      <c r="P1755" t="s">
        <v>2959</v>
      </c>
      <c r="Q1755" s="2">
        <v>54.9</v>
      </c>
      <c r="R1755">
        <v>5</v>
      </c>
      <c r="S1755">
        <v>0</v>
      </c>
      <c r="T1755">
        <v>15.372</v>
      </c>
    </row>
    <row r="1756" spans="1:20" x14ac:dyDescent="0.3">
      <c r="A1756" t="s">
        <v>6020</v>
      </c>
      <c r="B1756" s="1">
        <v>41747</v>
      </c>
      <c r="C1756" s="1">
        <v>41752</v>
      </c>
      <c r="D1756" t="s">
        <v>47</v>
      </c>
      <c r="E1756" t="s">
        <v>1710</v>
      </c>
      <c r="F1756" t="s">
        <v>1711</v>
      </c>
      <c r="G1756" t="s">
        <v>24</v>
      </c>
      <c r="H1756" t="s">
        <v>25</v>
      </c>
      <c r="I1756" t="s">
        <v>1712</v>
      </c>
      <c r="J1756" t="s">
        <v>39</v>
      </c>
      <c r="K1756" t="s">
        <v>1713</v>
      </c>
      <c r="L1756" t="s">
        <v>41</v>
      </c>
      <c r="M1756" t="s">
        <v>6021</v>
      </c>
      <c r="N1756" t="s">
        <v>165</v>
      </c>
      <c r="O1756" t="s">
        <v>815</v>
      </c>
      <c r="P1756" t="s">
        <v>6022</v>
      </c>
      <c r="Q1756" s="2">
        <v>287.96800000000002</v>
      </c>
      <c r="R1756">
        <v>4</v>
      </c>
      <c r="S1756">
        <v>0</v>
      </c>
      <c r="T1756">
        <v>97.1892</v>
      </c>
    </row>
    <row r="1757" spans="1:20" x14ac:dyDescent="0.3">
      <c r="A1757" t="s">
        <v>6023</v>
      </c>
      <c r="B1757" s="1">
        <v>42538</v>
      </c>
      <c r="C1757" s="1">
        <v>42541</v>
      </c>
      <c r="D1757" t="s">
        <v>21</v>
      </c>
      <c r="E1757" t="s">
        <v>1682</v>
      </c>
      <c r="F1757" t="s">
        <v>1683</v>
      </c>
      <c r="G1757" t="s">
        <v>24</v>
      </c>
      <c r="H1757" t="s">
        <v>25</v>
      </c>
      <c r="I1757" t="s">
        <v>390</v>
      </c>
      <c r="J1757" t="s">
        <v>391</v>
      </c>
      <c r="K1757" t="s">
        <v>392</v>
      </c>
      <c r="L1757" t="s">
        <v>41</v>
      </c>
      <c r="M1757" t="s">
        <v>3427</v>
      </c>
      <c r="N1757" t="s">
        <v>43</v>
      </c>
      <c r="O1757" t="s">
        <v>99</v>
      </c>
      <c r="P1757" t="s">
        <v>3428</v>
      </c>
      <c r="Q1757" s="2">
        <v>40.74</v>
      </c>
      <c r="R1757">
        <v>3</v>
      </c>
      <c r="S1757">
        <v>0</v>
      </c>
      <c r="T1757">
        <v>0.40739999999999998</v>
      </c>
    </row>
    <row r="1758" spans="1:20" x14ac:dyDescent="0.3">
      <c r="A1758" t="s">
        <v>6024</v>
      </c>
      <c r="B1758" s="1">
        <v>41768</v>
      </c>
      <c r="C1758" s="1">
        <v>41768</v>
      </c>
      <c r="D1758" t="s">
        <v>1040</v>
      </c>
      <c r="E1758" t="s">
        <v>812</v>
      </c>
      <c r="F1758" t="s">
        <v>813</v>
      </c>
      <c r="G1758" t="s">
        <v>37</v>
      </c>
      <c r="H1758" t="s">
        <v>25</v>
      </c>
      <c r="I1758" t="s">
        <v>154</v>
      </c>
      <c r="J1758" t="s">
        <v>86</v>
      </c>
      <c r="K1758" t="s">
        <v>598</v>
      </c>
      <c r="L1758" t="s">
        <v>88</v>
      </c>
      <c r="M1758" t="s">
        <v>107</v>
      </c>
      <c r="N1758" t="s">
        <v>43</v>
      </c>
      <c r="O1758" t="s">
        <v>99</v>
      </c>
      <c r="P1758" t="s">
        <v>108</v>
      </c>
      <c r="Q1758" s="2">
        <v>83.25</v>
      </c>
      <c r="R1758">
        <v>3</v>
      </c>
      <c r="S1758">
        <v>0</v>
      </c>
      <c r="T1758">
        <v>14.984999999999999</v>
      </c>
    </row>
    <row r="1759" spans="1:20" x14ac:dyDescent="0.3">
      <c r="A1759" t="s">
        <v>6025</v>
      </c>
      <c r="B1759" s="1">
        <v>42631</v>
      </c>
      <c r="C1759" s="1">
        <v>42633</v>
      </c>
      <c r="D1759" t="s">
        <v>159</v>
      </c>
      <c r="E1759" t="s">
        <v>1874</v>
      </c>
      <c r="F1759" t="s">
        <v>1875</v>
      </c>
      <c r="G1759" t="s">
        <v>24</v>
      </c>
      <c r="H1759" t="s">
        <v>25</v>
      </c>
      <c r="I1759" t="s">
        <v>215</v>
      </c>
      <c r="J1759" t="s">
        <v>216</v>
      </c>
      <c r="K1759" t="s">
        <v>217</v>
      </c>
      <c r="L1759" t="s">
        <v>131</v>
      </c>
      <c r="M1759" t="s">
        <v>4803</v>
      </c>
      <c r="N1759" t="s">
        <v>31</v>
      </c>
      <c r="O1759" t="s">
        <v>61</v>
      </c>
      <c r="P1759" t="s">
        <v>4804</v>
      </c>
      <c r="Q1759" s="2">
        <v>5.3520000000000003</v>
      </c>
      <c r="R1759">
        <v>3</v>
      </c>
      <c r="S1759">
        <v>0</v>
      </c>
      <c r="T1759">
        <v>1.6055999999999999</v>
      </c>
    </row>
    <row r="1760" spans="1:20" x14ac:dyDescent="0.3">
      <c r="A1760" t="s">
        <v>6026</v>
      </c>
      <c r="B1760" s="1">
        <v>43092</v>
      </c>
      <c r="C1760" s="1">
        <v>43094</v>
      </c>
      <c r="D1760" t="s">
        <v>21</v>
      </c>
      <c r="E1760" t="s">
        <v>3223</v>
      </c>
      <c r="F1760" t="s">
        <v>3224</v>
      </c>
      <c r="G1760" t="s">
        <v>24</v>
      </c>
      <c r="H1760" t="s">
        <v>25</v>
      </c>
      <c r="I1760" t="s">
        <v>112</v>
      </c>
      <c r="J1760" t="s">
        <v>39</v>
      </c>
      <c r="K1760" t="s">
        <v>849</v>
      </c>
      <c r="L1760" t="s">
        <v>41</v>
      </c>
      <c r="M1760" t="s">
        <v>3545</v>
      </c>
      <c r="N1760" t="s">
        <v>43</v>
      </c>
      <c r="O1760" t="s">
        <v>70</v>
      </c>
      <c r="P1760" t="s">
        <v>3546</v>
      </c>
      <c r="Q1760" s="2">
        <v>28.672000000000001</v>
      </c>
      <c r="R1760">
        <v>8</v>
      </c>
      <c r="S1760">
        <v>0</v>
      </c>
      <c r="T1760">
        <v>10.393599999999999</v>
      </c>
    </row>
    <row r="1761" spans="1:20" x14ac:dyDescent="0.3">
      <c r="A1761" t="s">
        <v>6027</v>
      </c>
      <c r="B1761" s="1">
        <v>43038</v>
      </c>
      <c r="C1761" s="1">
        <v>43040</v>
      </c>
      <c r="D1761" t="s">
        <v>159</v>
      </c>
      <c r="E1761" t="s">
        <v>1887</v>
      </c>
      <c r="F1761" t="s">
        <v>1888</v>
      </c>
      <c r="G1761" t="s">
        <v>84</v>
      </c>
      <c r="H1761" t="s">
        <v>25</v>
      </c>
      <c r="I1761" t="s">
        <v>38</v>
      </c>
      <c r="J1761" t="s">
        <v>39</v>
      </c>
      <c r="K1761" t="s">
        <v>556</v>
      </c>
      <c r="L1761" t="s">
        <v>41</v>
      </c>
      <c r="M1761" t="s">
        <v>1446</v>
      </c>
      <c r="N1761" t="s">
        <v>43</v>
      </c>
      <c r="O1761" t="s">
        <v>99</v>
      </c>
      <c r="P1761" t="s">
        <v>1447</v>
      </c>
      <c r="Q1761" s="2">
        <v>105.98</v>
      </c>
      <c r="R1761">
        <v>7</v>
      </c>
      <c r="S1761">
        <v>0</v>
      </c>
      <c r="T1761">
        <v>4.2392000000000003</v>
      </c>
    </row>
    <row r="1762" spans="1:20" x14ac:dyDescent="0.3">
      <c r="A1762" t="s">
        <v>6028</v>
      </c>
      <c r="B1762" s="1">
        <v>42458</v>
      </c>
      <c r="C1762" s="1">
        <v>42462</v>
      </c>
      <c r="D1762" t="s">
        <v>21</v>
      </c>
      <c r="E1762" t="s">
        <v>3257</v>
      </c>
      <c r="F1762" t="s">
        <v>3258</v>
      </c>
      <c r="G1762" t="s">
        <v>84</v>
      </c>
      <c r="H1762" t="s">
        <v>25</v>
      </c>
      <c r="I1762" t="s">
        <v>426</v>
      </c>
      <c r="J1762" t="s">
        <v>1027</v>
      </c>
      <c r="K1762" t="s">
        <v>1028</v>
      </c>
      <c r="L1762" t="s">
        <v>29</v>
      </c>
      <c r="M1762" t="s">
        <v>4241</v>
      </c>
      <c r="N1762" t="s">
        <v>43</v>
      </c>
      <c r="O1762" t="s">
        <v>70</v>
      </c>
      <c r="P1762" t="s">
        <v>4242</v>
      </c>
      <c r="Q1762" s="2">
        <v>45.527999999999999</v>
      </c>
      <c r="R1762">
        <v>3</v>
      </c>
      <c r="S1762">
        <v>0</v>
      </c>
      <c r="T1762">
        <v>15.934799999999999</v>
      </c>
    </row>
    <row r="1763" spans="1:20" x14ac:dyDescent="0.3">
      <c r="A1763" t="s">
        <v>6029</v>
      </c>
      <c r="B1763" s="1">
        <v>43062</v>
      </c>
      <c r="C1763" s="1">
        <v>43065</v>
      </c>
      <c r="D1763" t="s">
        <v>21</v>
      </c>
      <c r="E1763" t="s">
        <v>2720</v>
      </c>
      <c r="F1763" t="s">
        <v>2721</v>
      </c>
      <c r="G1763" t="s">
        <v>37</v>
      </c>
      <c r="H1763" t="s">
        <v>25</v>
      </c>
      <c r="I1763" t="s">
        <v>2722</v>
      </c>
      <c r="J1763" t="s">
        <v>224</v>
      </c>
      <c r="K1763" t="s">
        <v>2723</v>
      </c>
      <c r="L1763" t="s">
        <v>88</v>
      </c>
      <c r="M1763" t="s">
        <v>1884</v>
      </c>
      <c r="N1763" t="s">
        <v>43</v>
      </c>
      <c r="O1763" t="s">
        <v>79</v>
      </c>
      <c r="P1763" t="s">
        <v>1885</v>
      </c>
      <c r="Q1763" s="2">
        <v>7.476</v>
      </c>
      <c r="R1763">
        <v>1</v>
      </c>
      <c r="S1763">
        <v>0</v>
      </c>
      <c r="T1763">
        <v>-5.9808000000000003</v>
      </c>
    </row>
    <row r="1764" spans="1:20" x14ac:dyDescent="0.3">
      <c r="A1764" t="s">
        <v>6030</v>
      </c>
      <c r="B1764" s="1">
        <v>41721</v>
      </c>
      <c r="C1764" s="1">
        <v>41724</v>
      </c>
      <c r="D1764" t="s">
        <v>21</v>
      </c>
      <c r="E1764" t="s">
        <v>205</v>
      </c>
      <c r="F1764" t="s">
        <v>206</v>
      </c>
      <c r="G1764" t="s">
        <v>24</v>
      </c>
      <c r="H1764" t="s">
        <v>25</v>
      </c>
      <c r="I1764" t="s">
        <v>207</v>
      </c>
      <c r="J1764" t="s">
        <v>208</v>
      </c>
      <c r="K1764" t="s">
        <v>209</v>
      </c>
      <c r="L1764" t="s">
        <v>88</v>
      </c>
      <c r="M1764" t="s">
        <v>1714</v>
      </c>
      <c r="N1764" t="s">
        <v>43</v>
      </c>
      <c r="O1764" t="s">
        <v>99</v>
      </c>
      <c r="P1764" t="s">
        <v>1715</v>
      </c>
      <c r="Q1764" s="2">
        <v>330.4</v>
      </c>
      <c r="R1764">
        <v>2</v>
      </c>
      <c r="S1764">
        <v>0</v>
      </c>
      <c r="T1764">
        <v>85.903999999999996</v>
      </c>
    </row>
    <row r="1765" spans="1:20" x14ac:dyDescent="0.3">
      <c r="A1765" t="s">
        <v>6031</v>
      </c>
      <c r="B1765" s="1">
        <v>43070</v>
      </c>
      <c r="C1765" s="1">
        <v>43074</v>
      </c>
      <c r="D1765" t="s">
        <v>47</v>
      </c>
      <c r="E1765" t="s">
        <v>1005</v>
      </c>
      <c r="F1765" t="s">
        <v>1006</v>
      </c>
      <c r="G1765" t="s">
        <v>24</v>
      </c>
      <c r="H1765" t="s">
        <v>25</v>
      </c>
      <c r="I1765" t="s">
        <v>112</v>
      </c>
      <c r="J1765" t="s">
        <v>39</v>
      </c>
      <c r="K1765" t="s">
        <v>309</v>
      </c>
      <c r="L1765" t="s">
        <v>41</v>
      </c>
      <c r="M1765" t="s">
        <v>6032</v>
      </c>
      <c r="N1765" t="s">
        <v>43</v>
      </c>
      <c r="O1765" t="s">
        <v>70</v>
      </c>
      <c r="P1765" t="s">
        <v>6033</v>
      </c>
      <c r="Q1765" s="2">
        <v>45.36</v>
      </c>
      <c r="R1765">
        <v>7</v>
      </c>
      <c r="S1765">
        <v>0</v>
      </c>
      <c r="T1765">
        <v>21.7728</v>
      </c>
    </row>
    <row r="1766" spans="1:20" x14ac:dyDescent="0.3">
      <c r="A1766" t="s">
        <v>6034</v>
      </c>
      <c r="B1766" s="1">
        <v>43046</v>
      </c>
      <c r="C1766" s="1">
        <v>43051</v>
      </c>
      <c r="D1766" t="s">
        <v>47</v>
      </c>
      <c r="E1766" t="s">
        <v>5820</v>
      </c>
      <c r="F1766" t="s">
        <v>5821</v>
      </c>
      <c r="G1766" t="s">
        <v>24</v>
      </c>
      <c r="H1766" t="s">
        <v>25</v>
      </c>
      <c r="I1766" t="s">
        <v>749</v>
      </c>
      <c r="J1766" t="s">
        <v>286</v>
      </c>
      <c r="K1766" t="s">
        <v>750</v>
      </c>
      <c r="L1766" t="s">
        <v>29</v>
      </c>
      <c r="M1766" t="s">
        <v>6035</v>
      </c>
      <c r="N1766" t="s">
        <v>43</v>
      </c>
      <c r="O1766" t="s">
        <v>79</v>
      </c>
      <c r="P1766" t="s">
        <v>6036</v>
      </c>
      <c r="Q1766" s="2">
        <v>21.792000000000002</v>
      </c>
      <c r="R1766">
        <v>4</v>
      </c>
      <c r="S1766">
        <v>0</v>
      </c>
      <c r="T1766">
        <v>7.6272000000000002</v>
      </c>
    </row>
    <row r="1767" spans="1:20" x14ac:dyDescent="0.3">
      <c r="A1767" t="s">
        <v>6037</v>
      </c>
      <c r="B1767" s="1">
        <v>42982</v>
      </c>
      <c r="C1767" s="1">
        <v>42987</v>
      </c>
      <c r="D1767" t="s">
        <v>21</v>
      </c>
      <c r="E1767" t="s">
        <v>1379</v>
      </c>
      <c r="F1767" t="s">
        <v>1380</v>
      </c>
      <c r="G1767" t="s">
        <v>24</v>
      </c>
      <c r="H1767" t="s">
        <v>25</v>
      </c>
      <c r="I1767" t="s">
        <v>1381</v>
      </c>
      <c r="J1767" t="s">
        <v>1382</v>
      </c>
      <c r="K1767" t="s">
        <v>1383</v>
      </c>
      <c r="L1767" t="s">
        <v>29</v>
      </c>
      <c r="M1767" t="s">
        <v>2175</v>
      </c>
      <c r="N1767" t="s">
        <v>43</v>
      </c>
      <c r="O1767" t="s">
        <v>115</v>
      </c>
      <c r="P1767" t="s">
        <v>2176</v>
      </c>
      <c r="Q1767" s="2">
        <v>8.2560000000000002</v>
      </c>
      <c r="R1767">
        <v>4</v>
      </c>
      <c r="S1767">
        <v>0</v>
      </c>
      <c r="T1767">
        <v>0.61919999999999997</v>
      </c>
    </row>
    <row r="1768" spans="1:20" x14ac:dyDescent="0.3">
      <c r="A1768" t="s">
        <v>6038</v>
      </c>
      <c r="B1768" s="1">
        <v>42554</v>
      </c>
      <c r="C1768" s="1">
        <v>42557</v>
      </c>
      <c r="D1768" t="s">
        <v>159</v>
      </c>
      <c r="E1768" t="s">
        <v>1048</v>
      </c>
      <c r="F1768" t="s">
        <v>1049</v>
      </c>
      <c r="G1768" t="s">
        <v>24</v>
      </c>
      <c r="H1768" t="s">
        <v>25</v>
      </c>
      <c r="I1768" t="s">
        <v>1050</v>
      </c>
      <c r="J1768" t="s">
        <v>86</v>
      </c>
      <c r="K1768" t="s">
        <v>1051</v>
      </c>
      <c r="L1768" t="s">
        <v>88</v>
      </c>
      <c r="M1768" t="s">
        <v>6039</v>
      </c>
      <c r="N1768" t="s">
        <v>43</v>
      </c>
      <c r="O1768" t="s">
        <v>70</v>
      </c>
      <c r="P1768" t="s">
        <v>6040</v>
      </c>
      <c r="Q1768" s="2">
        <v>12.96</v>
      </c>
      <c r="R1768">
        <v>2</v>
      </c>
      <c r="S1768">
        <v>0</v>
      </c>
      <c r="T1768">
        <v>6.2207999999999997</v>
      </c>
    </row>
    <row r="1769" spans="1:20" x14ac:dyDescent="0.3">
      <c r="A1769" t="s">
        <v>6041</v>
      </c>
      <c r="B1769" s="1">
        <v>42985</v>
      </c>
      <c r="C1769" s="1">
        <v>42992</v>
      </c>
      <c r="D1769" t="s">
        <v>47</v>
      </c>
      <c r="E1769" t="s">
        <v>2555</v>
      </c>
      <c r="F1769" t="s">
        <v>2556</v>
      </c>
      <c r="G1769" t="s">
        <v>84</v>
      </c>
      <c r="H1769" t="s">
        <v>25</v>
      </c>
      <c r="I1769" t="s">
        <v>2557</v>
      </c>
      <c r="J1769" t="s">
        <v>498</v>
      </c>
      <c r="K1769" t="s">
        <v>2558</v>
      </c>
      <c r="L1769" t="s">
        <v>88</v>
      </c>
      <c r="M1769" t="s">
        <v>441</v>
      </c>
      <c r="N1769" t="s">
        <v>43</v>
      </c>
      <c r="O1769" t="s">
        <v>79</v>
      </c>
      <c r="P1769" t="s">
        <v>442</v>
      </c>
      <c r="Q1769" s="2">
        <v>1577.94</v>
      </c>
      <c r="R1769">
        <v>3</v>
      </c>
      <c r="S1769">
        <v>0</v>
      </c>
      <c r="T1769">
        <v>757.41120000000001</v>
      </c>
    </row>
    <row r="1770" spans="1:20" x14ac:dyDescent="0.3">
      <c r="A1770" t="s">
        <v>6042</v>
      </c>
      <c r="B1770" s="1">
        <v>42622</v>
      </c>
      <c r="C1770" s="1">
        <v>42627</v>
      </c>
      <c r="D1770" t="s">
        <v>21</v>
      </c>
      <c r="E1770" t="s">
        <v>4868</v>
      </c>
      <c r="F1770" t="s">
        <v>4869</v>
      </c>
      <c r="G1770" t="s">
        <v>84</v>
      </c>
      <c r="H1770" t="s">
        <v>25</v>
      </c>
      <c r="I1770" t="s">
        <v>1542</v>
      </c>
      <c r="J1770" t="s">
        <v>51</v>
      </c>
      <c r="K1770" t="s">
        <v>1543</v>
      </c>
      <c r="L1770" t="s">
        <v>29</v>
      </c>
      <c r="M1770" t="s">
        <v>5304</v>
      </c>
      <c r="N1770" t="s">
        <v>31</v>
      </c>
      <c r="O1770" t="s">
        <v>61</v>
      </c>
      <c r="P1770" t="s">
        <v>5305</v>
      </c>
      <c r="Q1770" s="2">
        <v>15.007999999999999</v>
      </c>
      <c r="R1770">
        <v>4</v>
      </c>
      <c r="S1770">
        <v>0</v>
      </c>
      <c r="T1770">
        <v>-12.006399999999999</v>
      </c>
    </row>
    <row r="1771" spans="1:20" x14ac:dyDescent="0.3">
      <c r="A1771" t="s">
        <v>6043</v>
      </c>
      <c r="B1771" s="1">
        <v>42919</v>
      </c>
      <c r="C1771" s="1">
        <v>42919</v>
      </c>
      <c r="D1771" t="s">
        <v>1040</v>
      </c>
      <c r="E1771" t="s">
        <v>605</v>
      </c>
      <c r="F1771" t="s">
        <v>606</v>
      </c>
      <c r="G1771" t="s">
        <v>84</v>
      </c>
      <c r="H1771" t="s">
        <v>25</v>
      </c>
      <c r="I1771" t="s">
        <v>231</v>
      </c>
      <c r="J1771" t="s">
        <v>232</v>
      </c>
      <c r="K1771" t="s">
        <v>276</v>
      </c>
      <c r="L1771" t="s">
        <v>131</v>
      </c>
      <c r="M1771" t="s">
        <v>853</v>
      </c>
      <c r="N1771" t="s">
        <v>165</v>
      </c>
      <c r="O1771" t="s">
        <v>202</v>
      </c>
      <c r="P1771" t="s">
        <v>854</v>
      </c>
      <c r="Q1771" s="2">
        <v>59.98</v>
      </c>
      <c r="R1771">
        <v>2</v>
      </c>
      <c r="S1771">
        <v>0</v>
      </c>
      <c r="T1771">
        <v>26.391200000000001</v>
      </c>
    </row>
    <row r="1772" spans="1:20" x14ac:dyDescent="0.3">
      <c r="A1772" t="s">
        <v>6044</v>
      </c>
      <c r="B1772" s="1">
        <v>42915</v>
      </c>
      <c r="C1772" s="1">
        <v>42920</v>
      </c>
      <c r="D1772" t="s">
        <v>47</v>
      </c>
      <c r="E1772" t="s">
        <v>6045</v>
      </c>
      <c r="F1772" t="s">
        <v>6046</v>
      </c>
      <c r="G1772" t="s">
        <v>37</v>
      </c>
      <c r="H1772" t="s">
        <v>25</v>
      </c>
      <c r="I1772" t="s">
        <v>6047</v>
      </c>
      <c r="J1772" t="s">
        <v>86</v>
      </c>
      <c r="K1772" t="s">
        <v>6048</v>
      </c>
      <c r="L1772" t="s">
        <v>88</v>
      </c>
      <c r="M1772" t="s">
        <v>2075</v>
      </c>
      <c r="N1772" t="s">
        <v>43</v>
      </c>
      <c r="O1772" t="s">
        <v>70</v>
      </c>
      <c r="P1772" t="s">
        <v>2076</v>
      </c>
      <c r="Q1772" s="2">
        <v>5.1840000000000002</v>
      </c>
      <c r="R1772">
        <v>1</v>
      </c>
      <c r="S1772">
        <v>0</v>
      </c>
      <c r="T1772">
        <v>1.8144</v>
      </c>
    </row>
    <row r="1773" spans="1:20" x14ac:dyDescent="0.3">
      <c r="A1773" t="s">
        <v>6049</v>
      </c>
      <c r="B1773" s="1">
        <v>42954</v>
      </c>
      <c r="C1773" s="1">
        <v>42959</v>
      </c>
      <c r="D1773" t="s">
        <v>47</v>
      </c>
      <c r="E1773" t="s">
        <v>3784</v>
      </c>
      <c r="F1773" t="s">
        <v>3785</v>
      </c>
      <c r="G1773" t="s">
        <v>24</v>
      </c>
      <c r="H1773" t="s">
        <v>25</v>
      </c>
      <c r="I1773" t="s">
        <v>2655</v>
      </c>
      <c r="J1773" t="s">
        <v>39</v>
      </c>
      <c r="K1773" t="s">
        <v>2656</v>
      </c>
      <c r="L1773" t="s">
        <v>41</v>
      </c>
      <c r="M1773" t="s">
        <v>834</v>
      </c>
      <c r="N1773" t="s">
        <v>43</v>
      </c>
      <c r="O1773" t="s">
        <v>115</v>
      </c>
      <c r="P1773" t="s">
        <v>835</v>
      </c>
      <c r="Q1773" s="2">
        <v>11.68</v>
      </c>
      <c r="R1773">
        <v>2</v>
      </c>
      <c r="S1773">
        <v>0</v>
      </c>
      <c r="T1773">
        <v>5.4896000000000003</v>
      </c>
    </row>
    <row r="1774" spans="1:20" x14ac:dyDescent="0.3">
      <c r="A1774" t="s">
        <v>6050</v>
      </c>
      <c r="B1774" s="1">
        <v>42082</v>
      </c>
      <c r="C1774" s="1">
        <v>42087</v>
      </c>
      <c r="D1774" t="s">
        <v>47</v>
      </c>
      <c r="E1774" t="s">
        <v>2910</v>
      </c>
      <c r="F1774" t="s">
        <v>2911</v>
      </c>
      <c r="G1774" t="s">
        <v>24</v>
      </c>
      <c r="H1774" t="s">
        <v>25</v>
      </c>
      <c r="I1774" t="s">
        <v>2912</v>
      </c>
      <c r="J1774" t="s">
        <v>302</v>
      </c>
      <c r="K1774" t="s">
        <v>2913</v>
      </c>
      <c r="L1774" t="s">
        <v>29</v>
      </c>
      <c r="M1774" t="s">
        <v>2134</v>
      </c>
      <c r="N1774" t="s">
        <v>43</v>
      </c>
      <c r="O1774" t="s">
        <v>70</v>
      </c>
      <c r="P1774" t="s">
        <v>2135</v>
      </c>
      <c r="Q1774" s="2">
        <v>14.496</v>
      </c>
      <c r="R1774">
        <v>3</v>
      </c>
      <c r="S1774">
        <v>0</v>
      </c>
      <c r="T1774">
        <v>4.8924000000000003</v>
      </c>
    </row>
    <row r="1775" spans="1:20" x14ac:dyDescent="0.3">
      <c r="A1775" t="s">
        <v>6051</v>
      </c>
      <c r="B1775" s="1">
        <v>42528</v>
      </c>
      <c r="C1775" s="1">
        <v>42532</v>
      </c>
      <c r="D1775" t="s">
        <v>47</v>
      </c>
      <c r="E1775" t="s">
        <v>632</v>
      </c>
      <c r="F1775" t="s">
        <v>633</v>
      </c>
      <c r="G1775" t="s">
        <v>84</v>
      </c>
      <c r="H1775" t="s">
        <v>25</v>
      </c>
      <c r="I1775" t="s">
        <v>38</v>
      </c>
      <c r="J1775" t="s">
        <v>39</v>
      </c>
      <c r="K1775" t="s">
        <v>59</v>
      </c>
      <c r="L1775" t="s">
        <v>41</v>
      </c>
      <c r="M1775" t="s">
        <v>1798</v>
      </c>
      <c r="N1775" t="s">
        <v>43</v>
      </c>
      <c r="O1775" t="s">
        <v>79</v>
      </c>
      <c r="P1775" t="s">
        <v>1799</v>
      </c>
      <c r="Q1775" s="2">
        <v>4.7839999999999998</v>
      </c>
      <c r="R1775">
        <v>1</v>
      </c>
      <c r="S1775">
        <v>0</v>
      </c>
      <c r="T1775">
        <v>1.5548</v>
      </c>
    </row>
    <row r="1776" spans="1:20" x14ac:dyDescent="0.3">
      <c r="A1776" t="s">
        <v>6052</v>
      </c>
      <c r="B1776" s="1">
        <v>42576</v>
      </c>
      <c r="C1776" s="1">
        <v>42580</v>
      </c>
      <c r="D1776" t="s">
        <v>47</v>
      </c>
      <c r="E1776" t="s">
        <v>2492</v>
      </c>
      <c r="F1776" t="s">
        <v>2493</v>
      </c>
      <c r="G1776" t="s">
        <v>24</v>
      </c>
      <c r="H1776" t="s">
        <v>25</v>
      </c>
      <c r="I1776" t="s">
        <v>524</v>
      </c>
      <c r="J1776" t="s">
        <v>261</v>
      </c>
      <c r="K1776" t="s">
        <v>525</v>
      </c>
      <c r="L1776" t="s">
        <v>41</v>
      </c>
      <c r="M1776" t="s">
        <v>6053</v>
      </c>
      <c r="N1776" t="s">
        <v>43</v>
      </c>
      <c r="O1776" t="s">
        <v>99</v>
      </c>
      <c r="P1776" t="s">
        <v>6054</v>
      </c>
      <c r="Q1776" s="2">
        <v>7.89</v>
      </c>
      <c r="R1776">
        <v>1</v>
      </c>
      <c r="S1776">
        <v>0</v>
      </c>
      <c r="T1776">
        <v>0.31559999999999999</v>
      </c>
    </row>
    <row r="1777" spans="1:20" x14ac:dyDescent="0.3">
      <c r="A1777" t="s">
        <v>6055</v>
      </c>
      <c r="B1777" s="1">
        <v>43009</v>
      </c>
      <c r="C1777" s="1">
        <v>43015</v>
      </c>
      <c r="D1777" t="s">
        <v>47</v>
      </c>
      <c r="E1777" t="s">
        <v>432</v>
      </c>
      <c r="F1777" t="s">
        <v>433</v>
      </c>
      <c r="G1777" t="s">
        <v>24</v>
      </c>
      <c r="H1777" t="s">
        <v>25</v>
      </c>
      <c r="I1777" t="s">
        <v>75</v>
      </c>
      <c r="J1777" t="s">
        <v>76</v>
      </c>
      <c r="K1777" t="s">
        <v>77</v>
      </c>
      <c r="L1777" t="s">
        <v>41</v>
      </c>
      <c r="M1777" t="s">
        <v>3445</v>
      </c>
      <c r="N1777" t="s">
        <v>43</v>
      </c>
      <c r="O1777" t="s">
        <v>70</v>
      </c>
      <c r="P1777" t="s">
        <v>3446</v>
      </c>
      <c r="Q1777" s="2">
        <v>104.85</v>
      </c>
      <c r="R1777">
        <v>1</v>
      </c>
      <c r="S1777">
        <v>0</v>
      </c>
      <c r="T1777">
        <v>50.328000000000003</v>
      </c>
    </row>
    <row r="1778" spans="1:20" x14ac:dyDescent="0.3">
      <c r="A1778" t="s">
        <v>6056</v>
      </c>
      <c r="B1778" s="1">
        <v>42348</v>
      </c>
      <c r="C1778" s="1">
        <v>42354</v>
      </c>
      <c r="D1778" t="s">
        <v>47</v>
      </c>
      <c r="E1778" t="s">
        <v>3282</v>
      </c>
      <c r="F1778" t="s">
        <v>3283</v>
      </c>
      <c r="G1778" t="s">
        <v>37</v>
      </c>
      <c r="H1778" t="s">
        <v>25</v>
      </c>
      <c r="I1778" t="s">
        <v>231</v>
      </c>
      <c r="J1778" t="s">
        <v>232</v>
      </c>
      <c r="K1778" t="s">
        <v>276</v>
      </c>
      <c r="L1778" t="s">
        <v>131</v>
      </c>
      <c r="M1778" t="s">
        <v>6057</v>
      </c>
      <c r="N1778" t="s">
        <v>43</v>
      </c>
      <c r="O1778" t="s">
        <v>115</v>
      </c>
      <c r="P1778" t="s">
        <v>6058</v>
      </c>
      <c r="Q1778" s="2">
        <v>3.9</v>
      </c>
      <c r="R1778">
        <v>2</v>
      </c>
      <c r="S1778">
        <v>0</v>
      </c>
      <c r="T1778">
        <v>1.5209999999999999</v>
      </c>
    </row>
    <row r="1779" spans="1:20" x14ac:dyDescent="0.3">
      <c r="A1779" t="s">
        <v>6059</v>
      </c>
      <c r="B1779" s="1">
        <v>42981</v>
      </c>
      <c r="C1779" s="1">
        <v>42986</v>
      </c>
      <c r="D1779" t="s">
        <v>47</v>
      </c>
      <c r="E1779" t="s">
        <v>4992</v>
      </c>
      <c r="F1779" t="s">
        <v>4993</v>
      </c>
      <c r="G1779" t="s">
        <v>37</v>
      </c>
      <c r="H1779" t="s">
        <v>25</v>
      </c>
      <c r="I1779" t="s">
        <v>38</v>
      </c>
      <c r="J1779" t="s">
        <v>39</v>
      </c>
      <c r="K1779" t="s">
        <v>143</v>
      </c>
      <c r="L1779" t="s">
        <v>41</v>
      </c>
      <c r="M1779" t="s">
        <v>310</v>
      </c>
      <c r="N1779" t="s">
        <v>43</v>
      </c>
      <c r="O1779" t="s">
        <v>115</v>
      </c>
      <c r="P1779" t="s">
        <v>311</v>
      </c>
      <c r="Q1779" s="2">
        <v>5.96</v>
      </c>
      <c r="R1779">
        <v>2</v>
      </c>
      <c r="S1779">
        <v>0</v>
      </c>
      <c r="T1779">
        <v>1.6688000000000001</v>
      </c>
    </row>
    <row r="1780" spans="1:20" x14ac:dyDescent="0.3">
      <c r="A1780" t="s">
        <v>6060</v>
      </c>
      <c r="B1780" s="1">
        <v>43002</v>
      </c>
      <c r="C1780" s="1">
        <v>43006</v>
      </c>
      <c r="D1780" t="s">
        <v>47</v>
      </c>
      <c r="E1780" t="s">
        <v>2879</v>
      </c>
      <c r="F1780" t="s">
        <v>2880</v>
      </c>
      <c r="G1780" t="s">
        <v>84</v>
      </c>
      <c r="H1780" t="s">
        <v>25</v>
      </c>
      <c r="I1780" t="s">
        <v>1832</v>
      </c>
      <c r="J1780" t="s">
        <v>129</v>
      </c>
      <c r="K1780" t="s">
        <v>1833</v>
      </c>
      <c r="L1780" t="s">
        <v>131</v>
      </c>
      <c r="M1780" t="s">
        <v>3904</v>
      </c>
      <c r="N1780" t="s">
        <v>165</v>
      </c>
      <c r="O1780" t="s">
        <v>166</v>
      </c>
      <c r="P1780" t="s">
        <v>3905</v>
      </c>
      <c r="Q1780" s="2">
        <v>1169.694</v>
      </c>
      <c r="R1780">
        <v>3</v>
      </c>
      <c r="S1780">
        <v>0</v>
      </c>
      <c r="T1780">
        <v>-253.43369999999999</v>
      </c>
    </row>
    <row r="1781" spans="1:20" x14ac:dyDescent="0.3">
      <c r="A1781" t="s">
        <v>6061</v>
      </c>
      <c r="B1781" s="1">
        <v>43088</v>
      </c>
      <c r="C1781" s="1">
        <v>43090</v>
      </c>
      <c r="D1781" t="s">
        <v>159</v>
      </c>
      <c r="E1781" t="s">
        <v>4013</v>
      </c>
      <c r="F1781" t="s">
        <v>4014</v>
      </c>
      <c r="G1781" t="s">
        <v>24</v>
      </c>
      <c r="H1781" t="s">
        <v>25</v>
      </c>
      <c r="I1781" t="s">
        <v>348</v>
      </c>
      <c r="J1781" t="s">
        <v>199</v>
      </c>
      <c r="K1781" t="s">
        <v>349</v>
      </c>
      <c r="L1781" t="s">
        <v>88</v>
      </c>
      <c r="M1781" t="s">
        <v>6062</v>
      </c>
      <c r="N1781" t="s">
        <v>43</v>
      </c>
      <c r="O1781" t="s">
        <v>1145</v>
      </c>
      <c r="P1781" t="s">
        <v>6063</v>
      </c>
      <c r="Q1781" s="2">
        <v>1665.62</v>
      </c>
      <c r="R1781">
        <v>2</v>
      </c>
      <c r="S1781">
        <v>0</v>
      </c>
      <c r="T1781">
        <v>33.312399999999997</v>
      </c>
    </row>
    <row r="1782" spans="1:20" x14ac:dyDescent="0.3">
      <c r="A1782" t="s">
        <v>6064</v>
      </c>
      <c r="B1782" s="1">
        <v>43063</v>
      </c>
      <c r="C1782" s="1">
        <v>43069</v>
      </c>
      <c r="D1782" t="s">
        <v>47</v>
      </c>
      <c r="E1782" t="s">
        <v>632</v>
      </c>
      <c r="F1782" t="s">
        <v>633</v>
      </c>
      <c r="G1782" t="s">
        <v>84</v>
      </c>
      <c r="H1782" t="s">
        <v>25</v>
      </c>
      <c r="I1782" t="s">
        <v>38</v>
      </c>
      <c r="J1782" t="s">
        <v>39</v>
      </c>
      <c r="K1782" t="s">
        <v>59</v>
      </c>
      <c r="L1782" t="s">
        <v>41</v>
      </c>
      <c r="M1782" t="s">
        <v>2051</v>
      </c>
      <c r="N1782" t="s">
        <v>43</v>
      </c>
      <c r="O1782" t="s">
        <v>79</v>
      </c>
      <c r="P1782" t="s">
        <v>2052</v>
      </c>
      <c r="Q1782" s="2">
        <v>2.88</v>
      </c>
      <c r="R1782">
        <v>1</v>
      </c>
      <c r="S1782">
        <v>0</v>
      </c>
      <c r="T1782">
        <v>1.4112</v>
      </c>
    </row>
    <row r="1783" spans="1:20" x14ac:dyDescent="0.3">
      <c r="A1783" t="s">
        <v>6065</v>
      </c>
      <c r="B1783" s="1">
        <v>41986</v>
      </c>
      <c r="C1783" s="1">
        <v>41988</v>
      </c>
      <c r="D1783" t="s">
        <v>21</v>
      </c>
      <c r="E1783" t="s">
        <v>1813</v>
      </c>
      <c r="F1783" t="s">
        <v>1814</v>
      </c>
      <c r="G1783" t="s">
        <v>24</v>
      </c>
      <c r="H1783" t="s">
        <v>25</v>
      </c>
      <c r="I1783" t="s">
        <v>231</v>
      </c>
      <c r="J1783" t="s">
        <v>232</v>
      </c>
      <c r="K1783" t="s">
        <v>412</v>
      </c>
      <c r="L1783" t="s">
        <v>131</v>
      </c>
      <c r="M1783" t="s">
        <v>6066</v>
      </c>
      <c r="N1783" t="s">
        <v>43</v>
      </c>
      <c r="O1783" t="s">
        <v>1145</v>
      </c>
      <c r="P1783" t="s">
        <v>6067</v>
      </c>
      <c r="Q1783" s="2">
        <v>2.92</v>
      </c>
      <c r="R1783">
        <v>1</v>
      </c>
      <c r="S1783">
        <v>0</v>
      </c>
      <c r="T1783">
        <v>0.36499999999999999</v>
      </c>
    </row>
    <row r="1784" spans="1:20" x14ac:dyDescent="0.3">
      <c r="A1784" t="s">
        <v>6068</v>
      </c>
      <c r="B1784" s="1">
        <v>42709</v>
      </c>
      <c r="C1784" s="1">
        <v>42711</v>
      </c>
      <c r="D1784" t="s">
        <v>21</v>
      </c>
      <c r="E1784" t="s">
        <v>3590</v>
      </c>
      <c r="F1784" t="s">
        <v>3591</v>
      </c>
      <c r="G1784" t="s">
        <v>24</v>
      </c>
      <c r="H1784" t="s">
        <v>25</v>
      </c>
      <c r="I1784" t="s">
        <v>38</v>
      </c>
      <c r="J1784" t="s">
        <v>39</v>
      </c>
      <c r="K1784" t="s">
        <v>143</v>
      </c>
      <c r="L1784" t="s">
        <v>41</v>
      </c>
      <c r="M1784" t="s">
        <v>5376</v>
      </c>
      <c r="N1784" t="s">
        <v>43</v>
      </c>
      <c r="O1784" t="s">
        <v>99</v>
      </c>
      <c r="P1784" t="s">
        <v>5377</v>
      </c>
      <c r="Q1784" s="2">
        <v>465.18</v>
      </c>
      <c r="R1784">
        <v>3</v>
      </c>
      <c r="S1784">
        <v>0</v>
      </c>
      <c r="T1784">
        <v>120.9468</v>
      </c>
    </row>
    <row r="1785" spans="1:20" x14ac:dyDescent="0.3">
      <c r="A1785" t="s">
        <v>6069</v>
      </c>
      <c r="B1785" s="1">
        <v>42624</v>
      </c>
      <c r="C1785" s="1">
        <v>42630</v>
      </c>
      <c r="D1785" t="s">
        <v>47</v>
      </c>
      <c r="E1785" t="s">
        <v>885</v>
      </c>
      <c r="F1785" t="s">
        <v>886</v>
      </c>
      <c r="G1785" t="s">
        <v>84</v>
      </c>
      <c r="H1785" t="s">
        <v>25</v>
      </c>
      <c r="I1785" t="s">
        <v>426</v>
      </c>
      <c r="J1785" t="s">
        <v>427</v>
      </c>
      <c r="K1785" t="s">
        <v>428</v>
      </c>
      <c r="L1785" t="s">
        <v>131</v>
      </c>
      <c r="M1785" t="s">
        <v>1884</v>
      </c>
      <c r="N1785" t="s">
        <v>43</v>
      </c>
      <c r="O1785" t="s">
        <v>79</v>
      </c>
      <c r="P1785" t="s">
        <v>1885</v>
      </c>
      <c r="Q1785" s="2">
        <v>22.428000000000001</v>
      </c>
      <c r="R1785">
        <v>3</v>
      </c>
      <c r="S1785">
        <v>0</v>
      </c>
      <c r="T1785">
        <v>-17.942399999999999</v>
      </c>
    </row>
    <row r="1786" spans="1:20" x14ac:dyDescent="0.3">
      <c r="A1786" t="s">
        <v>6070</v>
      </c>
      <c r="B1786" s="1">
        <v>43078</v>
      </c>
      <c r="C1786" s="1">
        <v>43084</v>
      </c>
      <c r="D1786" t="s">
        <v>47</v>
      </c>
      <c r="E1786" t="s">
        <v>2515</v>
      </c>
      <c r="F1786" t="s">
        <v>2516</v>
      </c>
      <c r="G1786" t="s">
        <v>37</v>
      </c>
      <c r="H1786" t="s">
        <v>25</v>
      </c>
      <c r="I1786" t="s">
        <v>231</v>
      </c>
      <c r="J1786" t="s">
        <v>232</v>
      </c>
      <c r="K1786" t="s">
        <v>1653</v>
      </c>
      <c r="L1786" t="s">
        <v>131</v>
      </c>
      <c r="M1786" t="s">
        <v>1106</v>
      </c>
      <c r="N1786" t="s">
        <v>43</v>
      </c>
      <c r="O1786" t="s">
        <v>115</v>
      </c>
      <c r="P1786" t="s">
        <v>1107</v>
      </c>
      <c r="Q1786" s="2">
        <v>2.6240000000000001</v>
      </c>
      <c r="R1786">
        <v>1</v>
      </c>
      <c r="S1786">
        <v>0</v>
      </c>
      <c r="T1786">
        <v>0.4264</v>
      </c>
    </row>
    <row r="1787" spans="1:20" x14ac:dyDescent="0.3">
      <c r="A1787" t="s">
        <v>6071</v>
      </c>
      <c r="B1787" s="1">
        <v>41891</v>
      </c>
      <c r="C1787" s="1">
        <v>41896</v>
      </c>
      <c r="D1787" t="s">
        <v>21</v>
      </c>
      <c r="E1787" t="s">
        <v>691</v>
      </c>
      <c r="F1787" t="s">
        <v>692</v>
      </c>
      <c r="G1787" t="s">
        <v>24</v>
      </c>
      <c r="H1787" t="s">
        <v>25</v>
      </c>
      <c r="I1787" t="s">
        <v>693</v>
      </c>
      <c r="J1787" t="s">
        <v>86</v>
      </c>
      <c r="K1787" t="s">
        <v>694</v>
      </c>
      <c r="L1787" t="s">
        <v>88</v>
      </c>
      <c r="M1787" t="s">
        <v>3693</v>
      </c>
      <c r="N1787" t="s">
        <v>43</v>
      </c>
      <c r="O1787" t="s">
        <v>70</v>
      </c>
      <c r="P1787" t="s">
        <v>3694</v>
      </c>
      <c r="Q1787" s="2">
        <v>15.552</v>
      </c>
      <c r="R1787">
        <v>3</v>
      </c>
      <c r="S1787">
        <v>0</v>
      </c>
      <c r="T1787">
        <v>5.4432</v>
      </c>
    </row>
    <row r="1788" spans="1:20" x14ac:dyDescent="0.3">
      <c r="A1788" t="s">
        <v>6072</v>
      </c>
      <c r="B1788" s="1">
        <v>42912</v>
      </c>
      <c r="C1788" s="1">
        <v>42916</v>
      </c>
      <c r="D1788" t="s">
        <v>47</v>
      </c>
      <c r="E1788" t="s">
        <v>2867</v>
      </c>
      <c r="F1788" t="s">
        <v>2868</v>
      </c>
      <c r="G1788" t="s">
        <v>24</v>
      </c>
      <c r="H1788" t="s">
        <v>25</v>
      </c>
      <c r="I1788" t="s">
        <v>2869</v>
      </c>
      <c r="J1788" t="s">
        <v>39</v>
      </c>
      <c r="K1788" t="s">
        <v>2870</v>
      </c>
      <c r="L1788" t="s">
        <v>41</v>
      </c>
      <c r="M1788" t="s">
        <v>2814</v>
      </c>
      <c r="N1788" t="s">
        <v>165</v>
      </c>
      <c r="O1788" t="s">
        <v>202</v>
      </c>
      <c r="P1788" t="s">
        <v>2815</v>
      </c>
      <c r="Q1788" s="2">
        <v>431.928</v>
      </c>
      <c r="R1788">
        <v>9</v>
      </c>
      <c r="S1788">
        <v>0</v>
      </c>
      <c r="T1788">
        <v>64.789199999999994</v>
      </c>
    </row>
    <row r="1789" spans="1:20" x14ac:dyDescent="0.3">
      <c r="A1789" t="s">
        <v>6073</v>
      </c>
      <c r="B1789" s="1">
        <v>41960</v>
      </c>
      <c r="C1789" s="1">
        <v>41967</v>
      </c>
      <c r="D1789" t="s">
        <v>47</v>
      </c>
      <c r="E1789" t="s">
        <v>6074</v>
      </c>
      <c r="F1789" t="s">
        <v>6075</v>
      </c>
      <c r="G1789" t="s">
        <v>24</v>
      </c>
      <c r="H1789" t="s">
        <v>25</v>
      </c>
      <c r="I1789" t="s">
        <v>128</v>
      </c>
      <c r="J1789" t="s">
        <v>129</v>
      </c>
      <c r="K1789" t="s">
        <v>948</v>
      </c>
      <c r="L1789" t="s">
        <v>131</v>
      </c>
      <c r="M1789" t="s">
        <v>5918</v>
      </c>
      <c r="N1789" t="s">
        <v>43</v>
      </c>
      <c r="O1789" t="s">
        <v>70</v>
      </c>
      <c r="P1789" t="s">
        <v>5919</v>
      </c>
      <c r="Q1789" s="2">
        <v>12.448</v>
      </c>
      <c r="R1789">
        <v>2</v>
      </c>
      <c r="S1789">
        <v>0</v>
      </c>
      <c r="T1789">
        <v>3.89</v>
      </c>
    </row>
    <row r="1790" spans="1:20" x14ac:dyDescent="0.3">
      <c r="A1790" t="s">
        <v>6076</v>
      </c>
      <c r="B1790" s="1">
        <v>42968</v>
      </c>
      <c r="C1790" s="1">
        <v>42974</v>
      </c>
      <c r="D1790" t="s">
        <v>47</v>
      </c>
      <c r="E1790" t="s">
        <v>1854</v>
      </c>
      <c r="F1790" t="s">
        <v>1855</v>
      </c>
      <c r="G1790" t="s">
        <v>84</v>
      </c>
      <c r="H1790" t="s">
        <v>25</v>
      </c>
      <c r="I1790" t="s">
        <v>231</v>
      </c>
      <c r="J1790" t="s">
        <v>232</v>
      </c>
      <c r="K1790" t="s">
        <v>412</v>
      </c>
      <c r="L1790" t="s">
        <v>131</v>
      </c>
      <c r="M1790" t="s">
        <v>3502</v>
      </c>
      <c r="N1790" t="s">
        <v>43</v>
      </c>
      <c r="O1790" t="s">
        <v>70</v>
      </c>
      <c r="P1790" t="s">
        <v>3503</v>
      </c>
      <c r="Q1790" s="2">
        <v>277.39999999999998</v>
      </c>
      <c r="R1790">
        <v>5</v>
      </c>
      <c r="S1790">
        <v>0</v>
      </c>
      <c r="T1790">
        <v>133.15199999999999</v>
      </c>
    </row>
    <row r="1791" spans="1:20" x14ac:dyDescent="0.3">
      <c r="A1791" t="s">
        <v>6077</v>
      </c>
      <c r="B1791" s="1">
        <v>42441</v>
      </c>
      <c r="C1791" s="1">
        <v>42445</v>
      </c>
      <c r="D1791" t="s">
        <v>21</v>
      </c>
      <c r="E1791" t="s">
        <v>1644</v>
      </c>
      <c r="F1791" t="s">
        <v>1645</v>
      </c>
      <c r="G1791" t="s">
        <v>24</v>
      </c>
      <c r="H1791" t="s">
        <v>25</v>
      </c>
      <c r="I1791" t="s">
        <v>1646</v>
      </c>
      <c r="J1791" t="s">
        <v>427</v>
      </c>
      <c r="K1791" t="s">
        <v>1647</v>
      </c>
      <c r="L1791" t="s">
        <v>131</v>
      </c>
      <c r="M1791" t="s">
        <v>2284</v>
      </c>
      <c r="N1791" t="s">
        <v>43</v>
      </c>
      <c r="O1791" t="s">
        <v>173</v>
      </c>
      <c r="P1791" t="s">
        <v>572</v>
      </c>
      <c r="Q1791" s="2">
        <v>29.34</v>
      </c>
      <c r="R1791">
        <v>3</v>
      </c>
      <c r="S1791">
        <v>0</v>
      </c>
      <c r="T1791">
        <v>13.4964</v>
      </c>
    </row>
    <row r="1792" spans="1:20" x14ac:dyDescent="0.3">
      <c r="A1792" t="s">
        <v>6078</v>
      </c>
      <c r="B1792" s="1">
        <v>41905</v>
      </c>
      <c r="C1792" s="1">
        <v>41910</v>
      </c>
      <c r="D1792" t="s">
        <v>21</v>
      </c>
      <c r="E1792" t="s">
        <v>3211</v>
      </c>
      <c r="F1792" t="s">
        <v>3212</v>
      </c>
      <c r="G1792" t="s">
        <v>24</v>
      </c>
      <c r="H1792" t="s">
        <v>25</v>
      </c>
      <c r="I1792" t="s">
        <v>3213</v>
      </c>
      <c r="J1792" t="s">
        <v>427</v>
      </c>
      <c r="K1792" t="s">
        <v>3214</v>
      </c>
      <c r="L1792" t="s">
        <v>131</v>
      </c>
      <c r="M1792" t="s">
        <v>5812</v>
      </c>
      <c r="N1792" t="s">
        <v>43</v>
      </c>
      <c r="O1792" t="s">
        <v>79</v>
      </c>
      <c r="P1792" t="s">
        <v>5813</v>
      </c>
      <c r="Q1792" s="2">
        <v>139.44</v>
      </c>
      <c r="R1792">
        <v>3</v>
      </c>
      <c r="S1792">
        <v>0</v>
      </c>
      <c r="T1792">
        <v>47.061</v>
      </c>
    </row>
    <row r="1793" spans="1:20" x14ac:dyDescent="0.3">
      <c r="A1793" t="s">
        <v>6079</v>
      </c>
      <c r="B1793" s="1">
        <v>41757</v>
      </c>
      <c r="C1793" s="1">
        <v>41762</v>
      </c>
      <c r="D1793" t="s">
        <v>47</v>
      </c>
      <c r="E1793" t="s">
        <v>2289</v>
      </c>
      <c r="F1793" t="s">
        <v>2290</v>
      </c>
      <c r="G1793" t="s">
        <v>37</v>
      </c>
      <c r="H1793" t="s">
        <v>25</v>
      </c>
      <c r="I1793" t="s">
        <v>1271</v>
      </c>
      <c r="J1793" t="s">
        <v>232</v>
      </c>
      <c r="K1793" t="s">
        <v>1272</v>
      </c>
      <c r="L1793" t="s">
        <v>131</v>
      </c>
      <c r="M1793" t="s">
        <v>2421</v>
      </c>
      <c r="N1793" t="s">
        <v>43</v>
      </c>
      <c r="O1793" t="s">
        <v>44</v>
      </c>
      <c r="P1793" t="s">
        <v>2422</v>
      </c>
      <c r="Q1793" s="2">
        <v>6.9119999999999999</v>
      </c>
      <c r="R1793">
        <v>3</v>
      </c>
      <c r="S1793">
        <v>0</v>
      </c>
      <c r="T1793">
        <v>2.5055999999999998</v>
      </c>
    </row>
    <row r="1794" spans="1:20" x14ac:dyDescent="0.3">
      <c r="A1794" t="s">
        <v>6080</v>
      </c>
      <c r="B1794" s="1">
        <v>42703</v>
      </c>
      <c r="C1794" s="1">
        <v>42705</v>
      </c>
      <c r="D1794" t="s">
        <v>21</v>
      </c>
      <c r="E1794" t="s">
        <v>6081</v>
      </c>
      <c r="F1794" t="s">
        <v>6082</v>
      </c>
      <c r="G1794" t="s">
        <v>37</v>
      </c>
      <c r="H1794" t="s">
        <v>25</v>
      </c>
      <c r="I1794" t="s">
        <v>693</v>
      </c>
      <c r="J1794" t="s">
        <v>86</v>
      </c>
      <c r="K1794" t="s">
        <v>1637</v>
      </c>
      <c r="L1794" t="s">
        <v>88</v>
      </c>
      <c r="M1794" t="s">
        <v>6083</v>
      </c>
      <c r="N1794" t="s">
        <v>165</v>
      </c>
      <c r="O1794" t="s">
        <v>202</v>
      </c>
      <c r="P1794" t="s">
        <v>6084</v>
      </c>
      <c r="Q1794" s="2">
        <v>58.415999999999997</v>
      </c>
      <c r="R1794">
        <v>2</v>
      </c>
      <c r="S1794">
        <v>0</v>
      </c>
      <c r="T1794">
        <v>16.794599999999999</v>
      </c>
    </row>
    <row r="1795" spans="1:20" x14ac:dyDescent="0.3">
      <c r="A1795" t="s">
        <v>6085</v>
      </c>
      <c r="B1795" s="1">
        <v>42341</v>
      </c>
      <c r="C1795" s="1">
        <v>42346</v>
      </c>
      <c r="D1795" t="s">
        <v>47</v>
      </c>
      <c r="E1795" t="s">
        <v>3049</v>
      </c>
      <c r="F1795" t="s">
        <v>3050</v>
      </c>
      <c r="G1795" t="s">
        <v>84</v>
      </c>
      <c r="H1795" t="s">
        <v>25</v>
      </c>
      <c r="I1795" t="s">
        <v>2159</v>
      </c>
      <c r="J1795" t="s">
        <v>427</v>
      </c>
      <c r="K1795" t="s">
        <v>2160</v>
      </c>
      <c r="L1795" t="s">
        <v>131</v>
      </c>
      <c r="M1795" t="s">
        <v>5906</v>
      </c>
      <c r="N1795" t="s">
        <v>43</v>
      </c>
      <c r="O1795" t="s">
        <v>70</v>
      </c>
      <c r="P1795" t="s">
        <v>5907</v>
      </c>
      <c r="Q1795" s="2">
        <v>16.448</v>
      </c>
      <c r="R1795">
        <v>2</v>
      </c>
      <c r="S1795">
        <v>0</v>
      </c>
      <c r="T1795">
        <v>5.5511999999999997</v>
      </c>
    </row>
    <row r="1796" spans="1:20" x14ac:dyDescent="0.3">
      <c r="A1796" t="s">
        <v>6086</v>
      </c>
      <c r="B1796" s="1">
        <v>43058</v>
      </c>
      <c r="C1796" s="1">
        <v>43060</v>
      </c>
      <c r="D1796" t="s">
        <v>159</v>
      </c>
      <c r="E1796" t="s">
        <v>299</v>
      </c>
      <c r="F1796" t="s">
        <v>300</v>
      </c>
      <c r="G1796" t="s">
        <v>37</v>
      </c>
      <c r="H1796" t="s">
        <v>25</v>
      </c>
      <c r="I1796" t="s">
        <v>301</v>
      </c>
      <c r="J1796" t="s">
        <v>302</v>
      </c>
      <c r="K1796" t="s">
        <v>303</v>
      </c>
      <c r="L1796" t="s">
        <v>29</v>
      </c>
      <c r="M1796" t="s">
        <v>3165</v>
      </c>
      <c r="N1796" t="s">
        <v>31</v>
      </c>
      <c r="O1796" t="s">
        <v>54</v>
      </c>
      <c r="P1796" t="s">
        <v>3166</v>
      </c>
      <c r="Q1796" s="2">
        <v>718.11599999999999</v>
      </c>
      <c r="R1796">
        <v>6</v>
      </c>
      <c r="S1796">
        <v>0</v>
      </c>
      <c r="T1796">
        <v>-71.811599999999999</v>
      </c>
    </row>
    <row r="1797" spans="1:20" x14ac:dyDescent="0.3">
      <c r="A1797" t="s">
        <v>6087</v>
      </c>
      <c r="B1797" s="1">
        <v>42618</v>
      </c>
      <c r="C1797" s="1">
        <v>42622</v>
      </c>
      <c r="D1797" t="s">
        <v>47</v>
      </c>
      <c r="E1797" t="s">
        <v>1454</v>
      </c>
      <c r="F1797" t="s">
        <v>1455</v>
      </c>
      <c r="G1797" t="s">
        <v>24</v>
      </c>
      <c r="H1797" t="s">
        <v>25</v>
      </c>
      <c r="I1797" t="s">
        <v>38</v>
      </c>
      <c r="J1797" t="s">
        <v>39</v>
      </c>
      <c r="K1797" t="s">
        <v>59</v>
      </c>
      <c r="L1797" t="s">
        <v>41</v>
      </c>
      <c r="M1797" t="s">
        <v>226</v>
      </c>
      <c r="N1797" t="s">
        <v>43</v>
      </c>
      <c r="O1797" t="s">
        <v>79</v>
      </c>
      <c r="P1797" t="s">
        <v>227</v>
      </c>
      <c r="Q1797" s="2">
        <v>9.5549999999999997</v>
      </c>
      <c r="R1797">
        <v>5</v>
      </c>
      <c r="S1797">
        <v>0</v>
      </c>
      <c r="T1797">
        <v>-7.3254999999999999</v>
      </c>
    </row>
    <row r="1798" spans="1:20" x14ac:dyDescent="0.3">
      <c r="A1798" t="s">
        <v>6088</v>
      </c>
      <c r="B1798" s="1">
        <v>42982</v>
      </c>
      <c r="C1798" s="1">
        <v>42986</v>
      </c>
      <c r="D1798" t="s">
        <v>47</v>
      </c>
      <c r="E1798" t="s">
        <v>1813</v>
      </c>
      <c r="F1798" t="s">
        <v>1814</v>
      </c>
      <c r="G1798" t="s">
        <v>24</v>
      </c>
      <c r="H1798" t="s">
        <v>25</v>
      </c>
      <c r="I1798" t="s">
        <v>231</v>
      </c>
      <c r="J1798" t="s">
        <v>232</v>
      </c>
      <c r="K1798" t="s">
        <v>412</v>
      </c>
      <c r="L1798" t="s">
        <v>131</v>
      </c>
      <c r="M1798" t="s">
        <v>4010</v>
      </c>
      <c r="N1798" t="s">
        <v>43</v>
      </c>
      <c r="O1798" t="s">
        <v>79</v>
      </c>
      <c r="P1798" t="s">
        <v>4011</v>
      </c>
      <c r="Q1798" s="2">
        <v>487.98399999999998</v>
      </c>
      <c r="R1798">
        <v>2</v>
      </c>
      <c r="S1798">
        <v>0</v>
      </c>
      <c r="T1798">
        <v>152.495</v>
      </c>
    </row>
    <row r="1799" spans="1:20" x14ac:dyDescent="0.3">
      <c r="A1799" t="s">
        <v>6089</v>
      </c>
      <c r="B1799" s="1">
        <v>42635</v>
      </c>
      <c r="C1799" s="1">
        <v>42642</v>
      </c>
      <c r="D1799" t="s">
        <v>47</v>
      </c>
      <c r="E1799" t="s">
        <v>490</v>
      </c>
      <c r="F1799" t="s">
        <v>491</v>
      </c>
      <c r="G1799" t="s">
        <v>37</v>
      </c>
      <c r="H1799" t="s">
        <v>25</v>
      </c>
      <c r="I1799" t="s">
        <v>112</v>
      </c>
      <c r="J1799" t="s">
        <v>39</v>
      </c>
      <c r="K1799" t="s">
        <v>309</v>
      </c>
      <c r="L1799" t="s">
        <v>41</v>
      </c>
      <c r="M1799" t="s">
        <v>4983</v>
      </c>
      <c r="N1799" t="s">
        <v>43</v>
      </c>
      <c r="O1799" t="s">
        <v>115</v>
      </c>
      <c r="P1799" t="s">
        <v>4984</v>
      </c>
      <c r="Q1799" s="2">
        <v>40.776000000000003</v>
      </c>
      <c r="R1799">
        <v>3</v>
      </c>
      <c r="S1799">
        <v>0</v>
      </c>
      <c r="T1799">
        <v>4.5872999999999999</v>
      </c>
    </row>
    <row r="1800" spans="1:20" x14ac:dyDescent="0.3">
      <c r="A1800" t="s">
        <v>6090</v>
      </c>
      <c r="B1800" s="1">
        <v>41896</v>
      </c>
      <c r="C1800" s="1">
        <v>41901</v>
      </c>
      <c r="D1800" t="s">
        <v>47</v>
      </c>
      <c r="E1800" t="s">
        <v>3980</v>
      </c>
      <c r="F1800" t="s">
        <v>3981</v>
      </c>
      <c r="G1800" t="s">
        <v>24</v>
      </c>
      <c r="H1800" t="s">
        <v>25</v>
      </c>
      <c r="I1800" t="s">
        <v>581</v>
      </c>
      <c r="J1800" t="s">
        <v>86</v>
      </c>
      <c r="K1800" t="s">
        <v>582</v>
      </c>
      <c r="L1800" t="s">
        <v>88</v>
      </c>
      <c r="M1800" t="s">
        <v>6091</v>
      </c>
      <c r="N1800" t="s">
        <v>31</v>
      </c>
      <c r="O1800" t="s">
        <v>61</v>
      </c>
      <c r="P1800" t="s">
        <v>6092</v>
      </c>
      <c r="Q1800" s="2">
        <v>142.4</v>
      </c>
      <c r="R1800">
        <v>5</v>
      </c>
      <c r="S1800">
        <v>0</v>
      </c>
      <c r="T1800">
        <v>52.688000000000002</v>
      </c>
    </row>
    <row r="1801" spans="1:20" x14ac:dyDescent="0.3">
      <c r="A1801" t="s">
        <v>6093</v>
      </c>
      <c r="B1801" s="1">
        <v>42874</v>
      </c>
      <c r="C1801" s="1">
        <v>42876</v>
      </c>
      <c r="D1801" t="s">
        <v>21</v>
      </c>
      <c r="E1801" t="s">
        <v>4605</v>
      </c>
      <c r="F1801" t="s">
        <v>4606</v>
      </c>
      <c r="G1801" t="s">
        <v>84</v>
      </c>
      <c r="H1801" t="s">
        <v>25</v>
      </c>
      <c r="I1801" t="s">
        <v>1123</v>
      </c>
      <c r="J1801" t="s">
        <v>261</v>
      </c>
      <c r="K1801" t="s">
        <v>4607</v>
      </c>
      <c r="L1801" t="s">
        <v>41</v>
      </c>
      <c r="M1801" t="s">
        <v>2061</v>
      </c>
      <c r="N1801" t="s">
        <v>31</v>
      </c>
      <c r="O1801" t="s">
        <v>133</v>
      </c>
      <c r="P1801" t="s">
        <v>2062</v>
      </c>
      <c r="Q1801" s="2">
        <v>681.40800000000002</v>
      </c>
      <c r="R1801">
        <v>12</v>
      </c>
      <c r="S1801">
        <v>0</v>
      </c>
      <c r="T1801">
        <v>42.588000000000001</v>
      </c>
    </row>
    <row r="1802" spans="1:20" x14ac:dyDescent="0.3">
      <c r="A1802" t="s">
        <v>6094</v>
      </c>
      <c r="B1802" s="1">
        <v>41860</v>
      </c>
      <c r="C1802" s="1">
        <v>41864</v>
      </c>
      <c r="D1802" t="s">
        <v>47</v>
      </c>
      <c r="E1802" t="s">
        <v>711</v>
      </c>
      <c r="F1802" t="s">
        <v>712</v>
      </c>
      <c r="G1802" t="s">
        <v>24</v>
      </c>
      <c r="H1802" t="s">
        <v>25</v>
      </c>
      <c r="I1802" t="s">
        <v>713</v>
      </c>
      <c r="J1802" t="s">
        <v>208</v>
      </c>
      <c r="K1802" t="s">
        <v>714</v>
      </c>
      <c r="L1802" t="s">
        <v>88</v>
      </c>
      <c r="M1802" t="s">
        <v>5643</v>
      </c>
      <c r="N1802" t="s">
        <v>43</v>
      </c>
      <c r="O1802" t="s">
        <v>79</v>
      </c>
      <c r="P1802" t="s">
        <v>5644</v>
      </c>
      <c r="Q1802" s="2">
        <v>2060.7440000000001</v>
      </c>
      <c r="R1802">
        <v>7</v>
      </c>
      <c r="S1802">
        <v>0</v>
      </c>
      <c r="T1802">
        <v>643.98249999999996</v>
      </c>
    </row>
    <row r="1803" spans="1:20" x14ac:dyDescent="0.3">
      <c r="A1803" t="s">
        <v>6095</v>
      </c>
      <c r="B1803" s="1">
        <v>43065</v>
      </c>
      <c r="C1803" s="1">
        <v>43069</v>
      </c>
      <c r="D1803" t="s">
        <v>47</v>
      </c>
      <c r="E1803" t="s">
        <v>4217</v>
      </c>
      <c r="F1803" t="s">
        <v>4218</v>
      </c>
      <c r="G1803" t="s">
        <v>37</v>
      </c>
      <c r="H1803" t="s">
        <v>25</v>
      </c>
      <c r="I1803" t="s">
        <v>128</v>
      </c>
      <c r="J1803" t="s">
        <v>129</v>
      </c>
      <c r="K1803" t="s">
        <v>562</v>
      </c>
      <c r="L1803" t="s">
        <v>131</v>
      </c>
      <c r="M1803" t="s">
        <v>3760</v>
      </c>
      <c r="N1803" t="s">
        <v>43</v>
      </c>
      <c r="O1803" t="s">
        <v>90</v>
      </c>
      <c r="P1803" t="s">
        <v>3761</v>
      </c>
      <c r="Q1803" s="2">
        <v>52.271999999999998</v>
      </c>
      <c r="R1803">
        <v>3</v>
      </c>
      <c r="S1803">
        <v>0</v>
      </c>
      <c r="T1803">
        <v>9.8010000000000002</v>
      </c>
    </row>
    <row r="1804" spans="1:20" x14ac:dyDescent="0.3">
      <c r="A1804" t="s">
        <v>6096</v>
      </c>
      <c r="B1804" s="1">
        <v>42858</v>
      </c>
      <c r="C1804" s="1">
        <v>42863</v>
      </c>
      <c r="D1804" t="s">
        <v>21</v>
      </c>
      <c r="E1804" t="s">
        <v>6097</v>
      </c>
      <c r="F1804" t="s">
        <v>6098</v>
      </c>
      <c r="G1804" t="s">
        <v>37</v>
      </c>
      <c r="H1804" t="s">
        <v>25</v>
      </c>
      <c r="I1804" t="s">
        <v>38</v>
      </c>
      <c r="J1804" t="s">
        <v>39</v>
      </c>
      <c r="K1804" t="s">
        <v>247</v>
      </c>
      <c r="L1804" t="s">
        <v>41</v>
      </c>
      <c r="M1804" t="s">
        <v>3938</v>
      </c>
      <c r="N1804" t="s">
        <v>43</v>
      </c>
      <c r="O1804" t="s">
        <v>99</v>
      </c>
      <c r="P1804" t="s">
        <v>3939</v>
      </c>
      <c r="Q1804" s="2">
        <v>69.52</v>
      </c>
      <c r="R1804">
        <v>2</v>
      </c>
      <c r="S1804">
        <v>0</v>
      </c>
      <c r="T1804">
        <v>19.465599999999998</v>
      </c>
    </row>
    <row r="1805" spans="1:20" x14ac:dyDescent="0.3">
      <c r="A1805" t="s">
        <v>6099</v>
      </c>
      <c r="B1805" s="1">
        <v>42684</v>
      </c>
      <c r="C1805" s="1">
        <v>42688</v>
      </c>
      <c r="D1805" t="s">
        <v>47</v>
      </c>
      <c r="E1805" t="s">
        <v>3141</v>
      </c>
      <c r="F1805" t="s">
        <v>3142</v>
      </c>
      <c r="G1805" t="s">
        <v>84</v>
      </c>
      <c r="H1805" t="s">
        <v>25</v>
      </c>
      <c r="I1805" t="s">
        <v>3143</v>
      </c>
      <c r="J1805" t="s">
        <v>1027</v>
      </c>
      <c r="K1805" t="s">
        <v>3144</v>
      </c>
      <c r="L1805" t="s">
        <v>29</v>
      </c>
      <c r="M1805" t="s">
        <v>2421</v>
      </c>
      <c r="N1805" t="s">
        <v>43</v>
      </c>
      <c r="O1805" t="s">
        <v>44</v>
      </c>
      <c r="P1805" t="s">
        <v>2422</v>
      </c>
      <c r="Q1805" s="2">
        <v>9.2159999999999993</v>
      </c>
      <c r="R1805">
        <v>4</v>
      </c>
      <c r="S1805">
        <v>0</v>
      </c>
      <c r="T1805">
        <v>3.3408000000000002</v>
      </c>
    </row>
    <row r="1806" spans="1:20" x14ac:dyDescent="0.3">
      <c r="A1806" t="s">
        <v>6100</v>
      </c>
      <c r="B1806" s="1">
        <v>41993</v>
      </c>
      <c r="C1806" s="1">
        <v>41996</v>
      </c>
      <c r="D1806" t="s">
        <v>21</v>
      </c>
      <c r="E1806" t="s">
        <v>1808</v>
      </c>
      <c r="F1806" t="s">
        <v>1809</v>
      </c>
      <c r="G1806" t="s">
        <v>24</v>
      </c>
      <c r="H1806" t="s">
        <v>25</v>
      </c>
      <c r="I1806" t="s">
        <v>1208</v>
      </c>
      <c r="J1806" t="s">
        <v>1209</v>
      </c>
      <c r="K1806" t="s">
        <v>1210</v>
      </c>
      <c r="L1806" t="s">
        <v>29</v>
      </c>
      <c r="M1806" t="s">
        <v>4010</v>
      </c>
      <c r="N1806" t="s">
        <v>43</v>
      </c>
      <c r="O1806" t="s">
        <v>79</v>
      </c>
      <c r="P1806" t="s">
        <v>4011</v>
      </c>
      <c r="Q1806" s="2">
        <v>487.98399999999998</v>
      </c>
      <c r="R1806">
        <v>2</v>
      </c>
      <c r="S1806">
        <v>0</v>
      </c>
      <c r="T1806">
        <v>152.495</v>
      </c>
    </row>
    <row r="1807" spans="1:20" x14ac:dyDescent="0.3">
      <c r="A1807" t="s">
        <v>6101</v>
      </c>
      <c r="B1807" s="1">
        <v>41845</v>
      </c>
      <c r="C1807" s="1">
        <v>41847</v>
      </c>
      <c r="D1807" t="s">
        <v>21</v>
      </c>
      <c r="E1807" t="s">
        <v>5309</v>
      </c>
      <c r="F1807" t="s">
        <v>5310</v>
      </c>
      <c r="G1807" t="s">
        <v>84</v>
      </c>
      <c r="H1807" t="s">
        <v>25</v>
      </c>
      <c r="I1807" t="s">
        <v>426</v>
      </c>
      <c r="J1807" t="s">
        <v>224</v>
      </c>
      <c r="K1807" t="s">
        <v>1265</v>
      </c>
      <c r="L1807" t="s">
        <v>88</v>
      </c>
      <c r="M1807" t="s">
        <v>2351</v>
      </c>
      <c r="N1807" t="s">
        <v>43</v>
      </c>
      <c r="O1807" t="s">
        <v>70</v>
      </c>
      <c r="P1807" t="s">
        <v>2352</v>
      </c>
      <c r="Q1807" s="2">
        <v>6.48</v>
      </c>
      <c r="R1807">
        <v>1</v>
      </c>
      <c r="S1807">
        <v>0</v>
      </c>
      <c r="T1807">
        <v>3.1751999999999998</v>
      </c>
    </row>
    <row r="1808" spans="1:20" x14ac:dyDescent="0.3">
      <c r="A1808" t="s">
        <v>6102</v>
      </c>
      <c r="B1808" s="1">
        <v>42330</v>
      </c>
      <c r="C1808" s="1">
        <v>42335</v>
      </c>
      <c r="D1808" t="s">
        <v>47</v>
      </c>
      <c r="E1808" t="s">
        <v>3594</v>
      </c>
      <c r="F1808" t="s">
        <v>3595</v>
      </c>
      <c r="G1808" t="s">
        <v>24</v>
      </c>
      <c r="H1808" t="s">
        <v>25</v>
      </c>
      <c r="I1808" t="s">
        <v>3596</v>
      </c>
      <c r="J1808" t="s">
        <v>619</v>
      </c>
      <c r="K1808" t="s">
        <v>3597</v>
      </c>
      <c r="L1808" t="s">
        <v>29</v>
      </c>
      <c r="M1808" t="s">
        <v>2235</v>
      </c>
      <c r="N1808" t="s">
        <v>43</v>
      </c>
      <c r="O1808" t="s">
        <v>79</v>
      </c>
      <c r="P1808" t="s">
        <v>2236</v>
      </c>
      <c r="Q1808" s="2">
        <v>2.9460000000000002</v>
      </c>
      <c r="R1808">
        <v>2</v>
      </c>
      <c r="S1808">
        <v>0</v>
      </c>
      <c r="T1808">
        <v>-2.0621999999999998</v>
      </c>
    </row>
    <row r="1809" spans="1:20" x14ac:dyDescent="0.3">
      <c r="A1809" t="s">
        <v>6103</v>
      </c>
      <c r="B1809" s="1">
        <v>43078</v>
      </c>
      <c r="C1809" s="1">
        <v>43080</v>
      </c>
      <c r="D1809" t="s">
        <v>21</v>
      </c>
      <c r="E1809" t="s">
        <v>1422</v>
      </c>
      <c r="F1809" t="s">
        <v>1423</v>
      </c>
      <c r="G1809" t="s">
        <v>24</v>
      </c>
      <c r="H1809" t="s">
        <v>25</v>
      </c>
      <c r="I1809" t="s">
        <v>154</v>
      </c>
      <c r="J1809" t="s">
        <v>86</v>
      </c>
      <c r="K1809" t="s">
        <v>171</v>
      </c>
      <c r="L1809" t="s">
        <v>88</v>
      </c>
      <c r="M1809" t="s">
        <v>6104</v>
      </c>
      <c r="N1809" t="s">
        <v>165</v>
      </c>
      <c r="O1809" t="s">
        <v>202</v>
      </c>
      <c r="P1809" t="s">
        <v>6105</v>
      </c>
      <c r="Q1809" s="2">
        <v>104.88</v>
      </c>
      <c r="R1809">
        <v>6</v>
      </c>
      <c r="S1809">
        <v>0</v>
      </c>
      <c r="T1809">
        <v>41.951999999999998</v>
      </c>
    </row>
    <row r="1810" spans="1:20" x14ac:dyDescent="0.3">
      <c r="A1810" t="s">
        <v>6106</v>
      </c>
      <c r="B1810" s="1">
        <v>42978</v>
      </c>
      <c r="C1810" s="1">
        <v>42983</v>
      </c>
      <c r="D1810" t="s">
        <v>47</v>
      </c>
      <c r="E1810" t="s">
        <v>1526</v>
      </c>
      <c r="F1810" t="s">
        <v>1527</v>
      </c>
      <c r="G1810" t="s">
        <v>24</v>
      </c>
      <c r="H1810" t="s">
        <v>25</v>
      </c>
      <c r="I1810" t="s">
        <v>446</v>
      </c>
      <c r="J1810" t="s">
        <v>67</v>
      </c>
      <c r="K1810" t="s">
        <v>1528</v>
      </c>
      <c r="L1810" t="s">
        <v>29</v>
      </c>
      <c r="M1810" t="s">
        <v>1749</v>
      </c>
      <c r="N1810" t="s">
        <v>43</v>
      </c>
      <c r="O1810" t="s">
        <v>90</v>
      </c>
      <c r="P1810" t="s">
        <v>1750</v>
      </c>
      <c r="Q1810" s="2">
        <v>638.73</v>
      </c>
      <c r="R1810">
        <v>9</v>
      </c>
      <c r="S1810">
        <v>0</v>
      </c>
      <c r="T1810">
        <v>166.06979999999999</v>
      </c>
    </row>
    <row r="1811" spans="1:20" x14ac:dyDescent="0.3">
      <c r="A1811" t="s">
        <v>6107</v>
      </c>
      <c r="B1811" s="1">
        <v>42849</v>
      </c>
      <c r="C1811" s="1">
        <v>42855</v>
      </c>
      <c r="D1811" t="s">
        <v>47</v>
      </c>
      <c r="E1811" t="s">
        <v>1970</v>
      </c>
      <c r="F1811" t="s">
        <v>1971</v>
      </c>
      <c r="G1811" t="s">
        <v>37</v>
      </c>
      <c r="H1811" t="s">
        <v>25</v>
      </c>
      <c r="I1811" t="s">
        <v>231</v>
      </c>
      <c r="J1811" t="s">
        <v>232</v>
      </c>
      <c r="K1811" t="s">
        <v>276</v>
      </c>
      <c r="L1811" t="s">
        <v>131</v>
      </c>
      <c r="M1811" t="s">
        <v>3491</v>
      </c>
      <c r="N1811" t="s">
        <v>43</v>
      </c>
      <c r="O1811" t="s">
        <v>99</v>
      </c>
      <c r="P1811" t="s">
        <v>3492</v>
      </c>
      <c r="Q1811" s="2">
        <v>113.568</v>
      </c>
      <c r="R1811">
        <v>2</v>
      </c>
      <c r="S1811">
        <v>0</v>
      </c>
      <c r="T1811">
        <v>-21.294</v>
      </c>
    </row>
    <row r="1812" spans="1:20" x14ac:dyDescent="0.3">
      <c r="A1812" t="s">
        <v>6108</v>
      </c>
      <c r="B1812" s="1">
        <v>42986</v>
      </c>
      <c r="C1812" s="1">
        <v>42992</v>
      </c>
      <c r="D1812" t="s">
        <v>47</v>
      </c>
      <c r="E1812" t="s">
        <v>4445</v>
      </c>
      <c r="F1812" t="s">
        <v>4446</v>
      </c>
      <c r="G1812" t="s">
        <v>37</v>
      </c>
      <c r="H1812" t="s">
        <v>25</v>
      </c>
      <c r="I1812" t="s">
        <v>1241</v>
      </c>
      <c r="J1812" t="s">
        <v>51</v>
      </c>
      <c r="K1812" t="s">
        <v>1242</v>
      </c>
      <c r="L1812" t="s">
        <v>29</v>
      </c>
      <c r="M1812" t="s">
        <v>6109</v>
      </c>
      <c r="N1812" t="s">
        <v>165</v>
      </c>
      <c r="O1812" t="s">
        <v>202</v>
      </c>
      <c r="P1812" t="s">
        <v>6110</v>
      </c>
      <c r="Q1812" s="2">
        <v>9.0960000000000001</v>
      </c>
      <c r="R1812">
        <v>1</v>
      </c>
      <c r="S1812">
        <v>0</v>
      </c>
      <c r="T1812">
        <v>1.7055</v>
      </c>
    </row>
    <row r="1813" spans="1:20" x14ac:dyDescent="0.3">
      <c r="A1813" t="s">
        <v>6111</v>
      </c>
      <c r="B1813" s="1">
        <v>42075</v>
      </c>
      <c r="C1813" s="1">
        <v>42080</v>
      </c>
      <c r="D1813" t="s">
        <v>47</v>
      </c>
      <c r="E1813" t="s">
        <v>3476</v>
      </c>
      <c r="F1813" t="s">
        <v>3477</v>
      </c>
      <c r="G1813" t="s">
        <v>37</v>
      </c>
      <c r="H1813" t="s">
        <v>25</v>
      </c>
      <c r="I1813" t="s">
        <v>75</v>
      </c>
      <c r="J1813" t="s">
        <v>76</v>
      </c>
      <c r="K1813" t="s">
        <v>77</v>
      </c>
      <c r="L1813" t="s">
        <v>41</v>
      </c>
      <c r="M1813" t="s">
        <v>4644</v>
      </c>
      <c r="N1813" t="s">
        <v>43</v>
      </c>
      <c r="O1813" t="s">
        <v>173</v>
      </c>
      <c r="P1813" t="s">
        <v>4645</v>
      </c>
      <c r="Q1813" s="2">
        <v>8.6880000000000006</v>
      </c>
      <c r="R1813">
        <v>3</v>
      </c>
      <c r="S1813">
        <v>0</v>
      </c>
      <c r="T1813">
        <v>2.9321999999999999</v>
      </c>
    </row>
    <row r="1814" spans="1:20" x14ac:dyDescent="0.3">
      <c r="A1814" t="s">
        <v>6112</v>
      </c>
      <c r="B1814" s="1">
        <v>42569</v>
      </c>
      <c r="C1814" s="1">
        <v>42574</v>
      </c>
      <c r="D1814" t="s">
        <v>47</v>
      </c>
      <c r="E1814" t="s">
        <v>5620</v>
      </c>
      <c r="F1814" t="s">
        <v>5621</v>
      </c>
      <c r="G1814" t="s">
        <v>37</v>
      </c>
      <c r="H1814" t="s">
        <v>25</v>
      </c>
      <c r="I1814" t="s">
        <v>1916</v>
      </c>
      <c r="J1814" t="s">
        <v>232</v>
      </c>
      <c r="K1814" t="s">
        <v>1917</v>
      </c>
      <c r="L1814" t="s">
        <v>131</v>
      </c>
      <c r="M1814" t="s">
        <v>6113</v>
      </c>
      <c r="N1814" t="s">
        <v>43</v>
      </c>
      <c r="O1814" t="s">
        <v>1145</v>
      </c>
      <c r="P1814" t="s">
        <v>6114</v>
      </c>
      <c r="Q1814" s="2">
        <v>33.799999999999997</v>
      </c>
      <c r="R1814">
        <v>5</v>
      </c>
      <c r="S1814">
        <v>0</v>
      </c>
      <c r="T1814">
        <v>4.2249999999999996</v>
      </c>
    </row>
    <row r="1815" spans="1:20" x14ac:dyDescent="0.3">
      <c r="A1815" t="s">
        <v>6115</v>
      </c>
      <c r="B1815" s="1">
        <v>42534</v>
      </c>
      <c r="C1815" s="1">
        <v>42536</v>
      </c>
      <c r="D1815" t="s">
        <v>21</v>
      </c>
      <c r="E1815" t="s">
        <v>2317</v>
      </c>
      <c r="F1815" t="s">
        <v>2318</v>
      </c>
      <c r="G1815" t="s">
        <v>84</v>
      </c>
      <c r="H1815" t="s">
        <v>25</v>
      </c>
      <c r="I1815" t="s">
        <v>2319</v>
      </c>
      <c r="J1815" t="s">
        <v>627</v>
      </c>
      <c r="K1815" t="s">
        <v>2320</v>
      </c>
      <c r="L1815" t="s">
        <v>131</v>
      </c>
      <c r="M1815" t="s">
        <v>6116</v>
      </c>
      <c r="N1815" t="s">
        <v>165</v>
      </c>
      <c r="O1815" t="s">
        <v>166</v>
      </c>
      <c r="P1815" t="s">
        <v>6117</v>
      </c>
      <c r="Q1815" s="2">
        <v>377.97</v>
      </c>
      <c r="R1815">
        <v>3</v>
      </c>
      <c r="S1815">
        <v>0</v>
      </c>
      <c r="T1815">
        <v>94.492500000000007</v>
      </c>
    </row>
    <row r="1816" spans="1:20" x14ac:dyDescent="0.3">
      <c r="A1816" t="s">
        <v>6118</v>
      </c>
      <c r="B1816" s="1">
        <v>42919</v>
      </c>
      <c r="C1816" s="1">
        <v>42925</v>
      </c>
      <c r="D1816" t="s">
        <v>47</v>
      </c>
      <c r="E1816" t="s">
        <v>632</v>
      </c>
      <c r="F1816" t="s">
        <v>633</v>
      </c>
      <c r="G1816" t="s">
        <v>84</v>
      </c>
      <c r="H1816" t="s">
        <v>25</v>
      </c>
      <c r="I1816" t="s">
        <v>38</v>
      </c>
      <c r="J1816" t="s">
        <v>39</v>
      </c>
      <c r="K1816" t="s">
        <v>59</v>
      </c>
      <c r="L1816" t="s">
        <v>41</v>
      </c>
      <c r="M1816" t="s">
        <v>6119</v>
      </c>
      <c r="N1816" t="s">
        <v>165</v>
      </c>
      <c r="O1816" t="s">
        <v>202</v>
      </c>
      <c r="P1816" t="s">
        <v>6120</v>
      </c>
      <c r="Q1816" s="2">
        <v>258.89999999999998</v>
      </c>
      <c r="R1816">
        <v>10</v>
      </c>
      <c r="S1816">
        <v>0</v>
      </c>
      <c r="T1816">
        <v>93.203999999999994</v>
      </c>
    </row>
    <row r="1817" spans="1:20" x14ac:dyDescent="0.3">
      <c r="A1817" t="s">
        <v>6121</v>
      </c>
      <c r="B1817" s="1">
        <v>41981</v>
      </c>
      <c r="C1817" s="1">
        <v>41986</v>
      </c>
      <c r="D1817" t="s">
        <v>47</v>
      </c>
      <c r="E1817" t="s">
        <v>4825</v>
      </c>
      <c r="F1817" t="s">
        <v>4826</v>
      </c>
      <c r="G1817" t="s">
        <v>24</v>
      </c>
      <c r="H1817" t="s">
        <v>25</v>
      </c>
      <c r="I1817" t="s">
        <v>231</v>
      </c>
      <c r="J1817" t="s">
        <v>232</v>
      </c>
      <c r="K1817" t="s">
        <v>233</v>
      </c>
      <c r="L1817" t="s">
        <v>131</v>
      </c>
      <c r="M1817" t="s">
        <v>2046</v>
      </c>
      <c r="N1817" t="s">
        <v>43</v>
      </c>
      <c r="O1817" t="s">
        <v>44</v>
      </c>
      <c r="P1817" t="s">
        <v>2047</v>
      </c>
      <c r="Q1817" s="2">
        <v>27.888000000000002</v>
      </c>
      <c r="R1817">
        <v>7</v>
      </c>
      <c r="S1817">
        <v>0</v>
      </c>
      <c r="T1817">
        <v>9.0635999999999992</v>
      </c>
    </row>
    <row r="1818" spans="1:20" x14ac:dyDescent="0.3">
      <c r="A1818" t="s">
        <v>6122</v>
      </c>
      <c r="B1818" s="1">
        <v>42468</v>
      </c>
      <c r="C1818" s="1">
        <v>42474</v>
      </c>
      <c r="D1818" t="s">
        <v>47</v>
      </c>
      <c r="E1818" t="s">
        <v>1752</v>
      </c>
      <c r="F1818" t="s">
        <v>1753</v>
      </c>
      <c r="G1818" t="s">
        <v>84</v>
      </c>
      <c r="H1818" t="s">
        <v>25</v>
      </c>
      <c r="I1818" t="s">
        <v>390</v>
      </c>
      <c r="J1818" t="s">
        <v>179</v>
      </c>
      <c r="K1818" t="s">
        <v>1754</v>
      </c>
      <c r="L1818" t="s">
        <v>88</v>
      </c>
      <c r="M1818" t="s">
        <v>6123</v>
      </c>
      <c r="N1818" t="s">
        <v>43</v>
      </c>
      <c r="O1818" t="s">
        <v>173</v>
      </c>
      <c r="P1818" t="s">
        <v>6124</v>
      </c>
      <c r="Q1818" s="2">
        <v>8.8719999999999999</v>
      </c>
      <c r="R1818">
        <v>1</v>
      </c>
      <c r="S1818">
        <v>0</v>
      </c>
      <c r="T1818">
        <v>3.2161</v>
      </c>
    </row>
    <row r="1819" spans="1:20" x14ac:dyDescent="0.3">
      <c r="A1819" t="s">
        <v>6125</v>
      </c>
      <c r="B1819" s="1">
        <v>43045</v>
      </c>
      <c r="C1819" s="1">
        <v>43050</v>
      </c>
      <c r="D1819" t="s">
        <v>47</v>
      </c>
      <c r="E1819" t="s">
        <v>4435</v>
      </c>
      <c r="F1819" t="s">
        <v>4436</v>
      </c>
      <c r="G1819" t="s">
        <v>24</v>
      </c>
      <c r="H1819" t="s">
        <v>25</v>
      </c>
      <c r="I1819" t="s">
        <v>626</v>
      </c>
      <c r="J1819" t="s">
        <v>627</v>
      </c>
      <c r="K1819" t="s">
        <v>628</v>
      </c>
      <c r="L1819" t="s">
        <v>131</v>
      </c>
      <c r="M1819" t="s">
        <v>5740</v>
      </c>
      <c r="N1819" t="s">
        <v>31</v>
      </c>
      <c r="O1819" t="s">
        <v>133</v>
      </c>
      <c r="P1819" t="s">
        <v>5741</v>
      </c>
      <c r="Q1819" s="2">
        <v>127.372</v>
      </c>
      <c r="R1819">
        <v>2</v>
      </c>
      <c r="S1819">
        <v>0</v>
      </c>
      <c r="T1819">
        <v>-30.933199999999999</v>
      </c>
    </row>
    <row r="1820" spans="1:20" x14ac:dyDescent="0.3">
      <c r="A1820" t="s">
        <v>6126</v>
      </c>
      <c r="B1820" s="1">
        <v>42343</v>
      </c>
      <c r="C1820" s="1">
        <v>42347</v>
      </c>
      <c r="D1820" t="s">
        <v>47</v>
      </c>
      <c r="E1820" t="s">
        <v>4450</v>
      </c>
      <c r="F1820" t="s">
        <v>4451</v>
      </c>
      <c r="G1820" t="s">
        <v>37</v>
      </c>
      <c r="H1820" t="s">
        <v>25</v>
      </c>
      <c r="I1820" t="s">
        <v>112</v>
      </c>
      <c r="J1820" t="s">
        <v>39</v>
      </c>
      <c r="K1820" t="s">
        <v>849</v>
      </c>
      <c r="L1820" t="s">
        <v>41</v>
      </c>
      <c r="M1820" t="s">
        <v>2067</v>
      </c>
      <c r="N1820" t="s">
        <v>31</v>
      </c>
      <c r="O1820" t="s">
        <v>61</v>
      </c>
      <c r="P1820" t="s">
        <v>2068</v>
      </c>
      <c r="Q1820" s="2">
        <v>44.46</v>
      </c>
      <c r="R1820">
        <v>2</v>
      </c>
      <c r="S1820">
        <v>0</v>
      </c>
      <c r="T1820">
        <v>14.671799999999999</v>
      </c>
    </row>
    <row r="1821" spans="1:20" x14ac:dyDescent="0.3">
      <c r="A1821" t="s">
        <v>6127</v>
      </c>
      <c r="B1821" s="1">
        <v>42194</v>
      </c>
      <c r="C1821" s="1">
        <v>42199</v>
      </c>
      <c r="D1821" t="s">
        <v>47</v>
      </c>
      <c r="E1821" t="s">
        <v>3869</v>
      </c>
      <c r="F1821" t="s">
        <v>3870</v>
      </c>
      <c r="G1821" t="s">
        <v>24</v>
      </c>
      <c r="H1821" t="s">
        <v>25</v>
      </c>
      <c r="I1821" t="s">
        <v>510</v>
      </c>
      <c r="J1821" t="s">
        <v>427</v>
      </c>
      <c r="K1821" t="s">
        <v>511</v>
      </c>
      <c r="L1821" t="s">
        <v>131</v>
      </c>
      <c r="M1821" t="s">
        <v>5392</v>
      </c>
      <c r="N1821" t="s">
        <v>43</v>
      </c>
      <c r="O1821" t="s">
        <v>235</v>
      </c>
      <c r="P1821" t="s">
        <v>5393</v>
      </c>
      <c r="Q1821" s="2">
        <v>15.8</v>
      </c>
      <c r="R1821">
        <v>4</v>
      </c>
      <c r="S1821">
        <v>0</v>
      </c>
      <c r="T1821">
        <v>5.056</v>
      </c>
    </row>
    <row r="1822" spans="1:20" x14ac:dyDescent="0.3">
      <c r="A1822" t="s">
        <v>6128</v>
      </c>
      <c r="B1822" s="1">
        <v>42717</v>
      </c>
      <c r="C1822" s="1">
        <v>42723</v>
      </c>
      <c r="D1822" t="s">
        <v>47</v>
      </c>
      <c r="E1822" t="s">
        <v>1454</v>
      </c>
      <c r="F1822" t="s">
        <v>1455</v>
      </c>
      <c r="G1822" t="s">
        <v>24</v>
      </c>
      <c r="H1822" t="s">
        <v>25</v>
      </c>
      <c r="I1822" t="s">
        <v>38</v>
      </c>
      <c r="J1822" t="s">
        <v>39</v>
      </c>
      <c r="K1822" t="s">
        <v>59</v>
      </c>
      <c r="L1822" t="s">
        <v>41</v>
      </c>
      <c r="M1822" t="s">
        <v>1106</v>
      </c>
      <c r="N1822" t="s">
        <v>43</v>
      </c>
      <c r="O1822" t="s">
        <v>115</v>
      </c>
      <c r="P1822" t="s">
        <v>1107</v>
      </c>
      <c r="Q1822" s="2">
        <v>9.84</v>
      </c>
      <c r="R1822">
        <v>3</v>
      </c>
      <c r="S1822">
        <v>0</v>
      </c>
      <c r="T1822">
        <v>3.2471999999999999</v>
      </c>
    </row>
    <row r="1823" spans="1:20" x14ac:dyDescent="0.3">
      <c r="A1823" t="s">
        <v>6129</v>
      </c>
      <c r="B1823" s="1">
        <v>42510</v>
      </c>
      <c r="C1823" s="1">
        <v>42514</v>
      </c>
      <c r="D1823" t="s">
        <v>47</v>
      </c>
      <c r="E1823" t="s">
        <v>1422</v>
      </c>
      <c r="F1823" t="s">
        <v>1423</v>
      </c>
      <c r="G1823" t="s">
        <v>24</v>
      </c>
      <c r="H1823" t="s">
        <v>25</v>
      </c>
      <c r="I1823" t="s">
        <v>154</v>
      </c>
      <c r="J1823" t="s">
        <v>86</v>
      </c>
      <c r="K1823" t="s">
        <v>171</v>
      </c>
      <c r="L1823" t="s">
        <v>88</v>
      </c>
      <c r="M1823" t="s">
        <v>2684</v>
      </c>
      <c r="N1823" t="s">
        <v>43</v>
      </c>
      <c r="O1823" t="s">
        <v>79</v>
      </c>
      <c r="P1823" t="s">
        <v>2685</v>
      </c>
      <c r="Q1823" s="2">
        <v>2.694</v>
      </c>
      <c r="R1823">
        <v>2</v>
      </c>
      <c r="S1823">
        <v>0</v>
      </c>
      <c r="T1823">
        <v>-2.2450000000000001</v>
      </c>
    </row>
    <row r="1824" spans="1:20" x14ac:dyDescent="0.3">
      <c r="A1824" t="s">
        <v>6130</v>
      </c>
      <c r="B1824" s="1">
        <v>42888</v>
      </c>
      <c r="C1824" s="1">
        <v>42891</v>
      </c>
      <c r="D1824" t="s">
        <v>21</v>
      </c>
      <c r="E1824" t="s">
        <v>1092</v>
      </c>
      <c r="F1824" t="s">
        <v>1093</v>
      </c>
      <c r="G1824" t="s">
        <v>24</v>
      </c>
      <c r="H1824" t="s">
        <v>25</v>
      </c>
      <c r="I1824" t="s">
        <v>1094</v>
      </c>
      <c r="J1824" t="s">
        <v>51</v>
      </c>
      <c r="K1824" t="s">
        <v>1095</v>
      </c>
      <c r="L1824" t="s">
        <v>29</v>
      </c>
      <c r="M1824" t="s">
        <v>766</v>
      </c>
      <c r="N1824" t="s">
        <v>43</v>
      </c>
      <c r="O1824" t="s">
        <v>70</v>
      </c>
      <c r="P1824" t="s">
        <v>767</v>
      </c>
      <c r="Q1824" s="2">
        <v>25.344000000000001</v>
      </c>
      <c r="R1824">
        <v>6</v>
      </c>
      <c r="S1824">
        <v>0</v>
      </c>
      <c r="T1824">
        <v>7.92</v>
      </c>
    </row>
    <row r="1825" spans="1:20" x14ac:dyDescent="0.3">
      <c r="A1825" t="s">
        <v>6131</v>
      </c>
      <c r="B1825" s="1">
        <v>42307</v>
      </c>
      <c r="C1825" s="1">
        <v>42310</v>
      </c>
      <c r="D1825" t="s">
        <v>21</v>
      </c>
      <c r="E1825" t="s">
        <v>957</v>
      </c>
      <c r="F1825" t="s">
        <v>958</v>
      </c>
      <c r="G1825" t="s">
        <v>37</v>
      </c>
      <c r="H1825" t="s">
        <v>25</v>
      </c>
      <c r="I1825" t="s">
        <v>959</v>
      </c>
      <c r="J1825" t="s">
        <v>39</v>
      </c>
      <c r="K1825" t="s">
        <v>960</v>
      </c>
      <c r="L1825" t="s">
        <v>41</v>
      </c>
      <c r="M1825" t="s">
        <v>6132</v>
      </c>
      <c r="N1825" t="s">
        <v>165</v>
      </c>
      <c r="O1825" t="s">
        <v>815</v>
      </c>
      <c r="P1825" t="s">
        <v>6133</v>
      </c>
      <c r="Q1825" s="2">
        <v>59.994</v>
      </c>
      <c r="R1825">
        <v>2</v>
      </c>
      <c r="S1825">
        <v>0</v>
      </c>
      <c r="T1825">
        <v>-45.995399999999997</v>
      </c>
    </row>
    <row r="1826" spans="1:20" x14ac:dyDescent="0.3">
      <c r="A1826" t="s">
        <v>6134</v>
      </c>
      <c r="B1826" s="1">
        <v>42658</v>
      </c>
      <c r="C1826" s="1">
        <v>42663</v>
      </c>
      <c r="D1826" t="s">
        <v>47</v>
      </c>
      <c r="E1826" t="s">
        <v>2972</v>
      </c>
      <c r="F1826" t="s">
        <v>2973</v>
      </c>
      <c r="G1826" t="s">
        <v>37</v>
      </c>
      <c r="H1826" t="s">
        <v>25</v>
      </c>
      <c r="I1826" t="s">
        <v>373</v>
      </c>
      <c r="J1826" t="s">
        <v>199</v>
      </c>
      <c r="K1826" t="s">
        <v>374</v>
      </c>
      <c r="L1826" t="s">
        <v>88</v>
      </c>
      <c r="M1826" t="s">
        <v>4097</v>
      </c>
      <c r="N1826" t="s">
        <v>43</v>
      </c>
      <c r="O1826" t="s">
        <v>79</v>
      </c>
      <c r="P1826" t="s">
        <v>4098</v>
      </c>
      <c r="Q1826" s="2">
        <v>232.96</v>
      </c>
      <c r="R1826">
        <v>7</v>
      </c>
      <c r="S1826">
        <v>0</v>
      </c>
      <c r="T1826">
        <v>116.48</v>
      </c>
    </row>
    <row r="1827" spans="1:20" x14ac:dyDescent="0.3">
      <c r="A1827" t="s">
        <v>6135</v>
      </c>
      <c r="B1827" s="1">
        <v>42327</v>
      </c>
      <c r="C1827" s="1">
        <v>42329</v>
      </c>
      <c r="D1827" t="s">
        <v>21</v>
      </c>
      <c r="E1827" t="s">
        <v>5539</v>
      </c>
      <c r="F1827" t="s">
        <v>5540</v>
      </c>
      <c r="G1827" t="s">
        <v>84</v>
      </c>
      <c r="H1827" t="s">
        <v>25</v>
      </c>
      <c r="I1827" t="s">
        <v>426</v>
      </c>
      <c r="J1827" t="s">
        <v>1027</v>
      </c>
      <c r="K1827" t="s">
        <v>1028</v>
      </c>
      <c r="L1827" t="s">
        <v>29</v>
      </c>
      <c r="M1827" t="s">
        <v>6136</v>
      </c>
      <c r="N1827" t="s">
        <v>31</v>
      </c>
      <c r="O1827" t="s">
        <v>61</v>
      </c>
      <c r="P1827" t="s">
        <v>6137</v>
      </c>
      <c r="Q1827" s="2">
        <v>141.96</v>
      </c>
      <c r="R1827">
        <v>2</v>
      </c>
      <c r="S1827">
        <v>0</v>
      </c>
      <c r="T1827">
        <v>22.7136</v>
      </c>
    </row>
    <row r="1828" spans="1:20" x14ac:dyDescent="0.3">
      <c r="A1828" t="s">
        <v>6138</v>
      </c>
      <c r="B1828" s="1">
        <v>41895</v>
      </c>
      <c r="C1828" s="1">
        <v>41899</v>
      </c>
      <c r="D1828" t="s">
        <v>47</v>
      </c>
      <c r="E1828" t="s">
        <v>196</v>
      </c>
      <c r="F1828" t="s">
        <v>197</v>
      </c>
      <c r="G1828" t="s">
        <v>37</v>
      </c>
      <c r="H1828" t="s">
        <v>25</v>
      </c>
      <c r="I1828" t="s">
        <v>198</v>
      </c>
      <c r="J1828" t="s">
        <v>199</v>
      </c>
      <c r="K1828" t="s">
        <v>200</v>
      </c>
      <c r="L1828" t="s">
        <v>88</v>
      </c>
      <c r="M1828" t="s">
        <v>6139</v>
      </c>
      <c r="N1828" t="s">
        <v>43</v>
      </c>
      <c r="O1828" t="s">
        <v>99</v>
      </c>
      <c r="P1828" t="s">
        <v>6140</v>
      </c>
      <c r="Q1828" s="2">
        <v>79.400000000000006</v>
      </c>
      <c r="R1828">
        <v>5</v>
      </c>
      <c r="S1828">
        <v>0</v>
      </c>
      <c r="T1828">
        <v>5.9550000000000001</v>
      </c>
    </row>
    <row r="1829" spans="1:20" x14ac:dyDescent="0.3">
      <c r="A1829" t="s">
        <v>6141</v>
      </c>
      <c r="B1829" s="1">
        <v>43052</v>
      </c>
      <c r="C1829" s="1">
        <v>43057</v>
      </c>
      <c r="D1829" t="s">
        <v>21</v>
      </c>
      <c r="E1829" t="s">
        <v>451</v>
      </c>
      <c r="F1829" t="s">
        <v>452</v>
      </c>
      <c r="G1829" t="s">
        <v>84</v>
      </c>
      <c r="H1829" t="s">
        <v>25</v>
      </c>
      <c r="I1829" t="s">
        <v>154</v>
      </c>
      <c r="J1829" t="s">
        <v>86</v>
      </c>
      <c r="K1829" t="s">
        <v>171</v>
      </c>
      <c r="L1829" t="s">
        <v>88</v>
      </c>
      <c r="M1829" t="s">
        <v>1196</v>
      </c>
      <c r="N1829" t="s">
        <v>165</v>
      </c>
      <c r="O1829" t="s">
        <v>202</v>
      </c>
      <c r="P1829" t="s">
        <v>1197</v>
      </c>
      <c r="Q1829" s="2">
        <v>163.96</v>
      </c>
      <c r="R1829">
        <v>4</v>
      </c>
      <c r="S1829">
        <v>0</v>
      </c>
      <c r="T1829">
        <v>70.502799999999993</v>
      </c>
    </row>
    <row r="1830" spans="1:20" x14ac:dyDescent="0.3">
      <c r="A1830" t="s">
        <v>6142</v>
      </c>
      <c r="B1830" s="1">
        <v>43093</v>
      </c>
      <c r="C1830" s="1">
        <v>43098</v>
      </c>
      <c r="D1830" t="s">
        <v>47</v>
      </c>
      <c r="E1830" t="s">
        <v>4104</v>
      </c>
      <c r="F1830" t="s">
        <v>4105</v>
      </c>
      <c r="G1830" t="s">
        <v>37</v>
      </c>
      <c r="H1830" t="s">
        <v>25</v>
      </c>
      <c r="I1830" t="s">
        <v>231</v>
      </c>
      <c r="J1830" t="s">
        <v>232</v>
      </c>
      <c r="K1830" t="s">
        <v>276</v>
      </c>
      <c r="L1830" t="s">
        <v>131</v>
      </c>
      <c r="M1830" t="s">
        <v>2503</v>
      </c>
      <c r="N1830" t="s">
        <v>31</v>
      </c>
      <c r="O1830" t="s">
        <v>61</v>
      </c>
      <c r="P1830" t="s">
        <v>2504</v>
      </c>
      <c r="Q1830" s="2">
        <v>37.93</v>
      </c>
      <c r="R1830">
        <v>1</v>
      </c>
      <c r="S1830">
        <v>0</v>
      </c>
      <c r="T1830">
        <v>6.8273999999999999</v>
      </c>
    </row>
    <row r="1831" spans="1:20" x14ac:dyDescent="0.3">
      <c r="A1831" t="s">
        <v>6143</v>
      </c>
      <c r="B1831" s="1">
        <v>42378</v>
      </c>
      <c r="C1831" s="1">
        <v>42382</v>
      </c>
      <c r="D1831" t="s">
        <v>21</v>
      </c>
      <c r="E1831" t="s">
        <v>6144</v>
      </c>
      <c r="F1831" t="s">
        <v>6145</v>
      </c>
      <c r="G1831" t="s">
        <v>37</v>
      </c>
      <c r="H1831" t="s">
        <v>25</v>
      </c>
      <c r="I1831" t="s">
        <v>2598</v>
      </c>
      <c r="J1831" t="s">
        <v>427</v>
      </c>
      <c r="K1831" t="s">
        <v>2599</v>
      </c>
      <c r="L1831" t="s">
        <v>131</v>
      </c>
      <c r="M1831" t="s">
        <v>5860</v>
      </c>
      <c r="N1831" t="s">
        <v>31</v>
      </c>
      <c r="O1831" t="s">
        <v>61</v>
      </c>
      <c r="P1831" t="s">
        <v>5861</v>
      </c>
      <c r="Q1831" s="2">
        <v>15.167999999999999</v>
      </c>
      <c r="R1831">
        <v>2</v>
      </c>
      <c r="S1831">
        <v>0</v>
      </c>
      <c r="T1831">
        <v>3.7919999999999998</v>
      </c>
    </row>
    <row r="1832" spans="1:20" x14ac:dyDescent="0.3">
      <c r="A1832" t="s">
        <v>6146</v>
      </c>
      <c r="B1832" s="1">
        <v>42168</v>
      </c>
      <c r="C1832" s="1">
        <v>42174</v>
      </c>
      <c r="D1832" t="s">
        <v>47</v>
      </c>
      <c r="E1832" t="s">
        <v>5886</v>
      </c>
      <c r="F1832" t="s">
        <v>5887</v>
      </c>
      <c r="G1832" t="s">
        <v>37</v>
      </c>
      <c r="H1832" t="s">
        <v>25</v>
      </c>
      <c r="I1832" t="s">
        <v>1591</v>
      </c>
      <c r="J1832" t="s">
        <v>27</v>
      </c>
      <c r="K1832" t="s">
        <v>1592</v>
      </c>
      <c r="L1832" t="s">
        <v>29</v>
      </c>
      <c r="M1832" t="s">
        <v>6147</v>
      </c>
      <c r="N1832" t="s">
        <v>43</v>
      </c>
      <c r="O1832" t="s">
        <v>115</v>
      </c>
      <c r="P1832" t="s">
        <v>6148</v>
      </c>
      <c r="Q1832" s="2">
        <v>24.78</v>
      </c>
      <c r="R1832">
        <v>6</v>
      </c>
      <c r="S1832">
        <v>0</v>
      </c>
      <c r="T1832">
        <v>6.9383999999999997</v>
      </c>
    </row>
    <row r="1833" spans="1:20" x14ac:dyDescent="0.3">
      <c r="A1833" t="s">
        <v>6149</v>
      </c>
      <c r="B1833" s="1">
        <v>42812</v>
      </c>
      <c r="C1833" s="1">
        <v>42816</v>
      </c>
      <c r="D1833" t="s">
        <v>47</v>
      </c>
      <c r="E1833" t="s">
        <v>4975</v>
      </c>
      <c r="F1833" t="s">
        <v>4976</v>
      </c>
      <c r="G1833" t="s">
        <v>24</v>
      </c>
      <c r="H1833" t="s">
        <v>25</v>
      </c>
      <c r="I1833" t="s">
        <v>231</v>
      </c>
      <c r="J1833" t="s">
        <v>232</v>
      </c>
      <c r="K1833" t="s">
        <v>412</v>
      </c>
      <c r="L1833" t="s">
        <v>131</v>
      </c>
      <c r="M1833" t="s">
        <v>5361</v>
      </c>
      <c r="N1833" t="s">
        <v>43</v>
      </c>
      <c r="O1833" t="s">
        <v>115</v>
      </c>
      <c r="P1833" t="s">
        <v>5362</v>
      </c>
      <c r="Q1833" s="2">
        <v>23.832000000000001</v>
      </c>
      <c r="R1833">
        <v>3</v>
      </c>
      <c r="S1833">
        <v>0</v>
      </c>
      <c r="T1833">
        <v>6.5537999999999998</v>
      </c>
    </row>
    <row r="1834" spans="1:20" x14ac:dyDescent="0.3">
      <c r="A1834" t="s">
        <v>6150</v>
      </c>
      <c r="B1834" s="1">
        <v>41966</v>
      </c>
      <c r="C1834" s="1">
        <v>41970</v>
      </c>
      <c r="D1834" t="s">
        <v>47</v>
      </c>
      <c r="E1834" t="s">
        <v>1136</v>
      </c>
      <c r="F1834" t="s">
        <v>1137</v>
      </c>
      <c r="G1834" t="s">
        <v>37</v>
      </c>
      <c r="H1834" t="s">
        <v>25</v>
      </c>
      <c r="I1834" t="s">
        <v>1138</v>
      </c>
      <c r="J1834" t="s">
        <v>1139</v>
      </c>
      <c r="K1834" t="s">
        <v>1140</v>
      </c>
      <c r="L1834" t="s">
        <v>131</v>
      </c>
      <c r="M1834" t="s">
        <v>2386</v>
      </c>
      <c r="N1834" t="s">
        <v>31</v>
      </c>
      <c r="O1834" t="s">
        <v>61</v>
      </c>
      <c r="P1834" t="s">
        <v>2387</v>
      </c>
      <c r="Q1834" s="2">
        <v>6.3680000000000003</v>
      </c>
      <c r="R1834">
        <v>2</v>
      </c>
      <c r="S1834">
        <v>0</v>
      </c>
      <c r="T1834">
        <v>-2.5472000000000001</v>
      </c>
    </row>
    <row r="1835" spans="1:20" x14ac:dyDescent="0.3">
      <c r="A1835" t="s">
        <v>6151</v>
      </c>
      <c r="B1835" s="1">
        <v>43023</v>
      </c>
      <c r="C1835" s="1">
        <v>43025</v>
      </c>
      <c r="D1835" t="s">
        <v>159</v>
      </c>
      <c r="E1835" t="s">
        <v>1864</v>
      </c>
      <c r="F1835" t="s">
        <v>1865</v>
      </c>
      <c r="G1835" t="s">
        <v>37</v>
      </c>
      <c r="H1835" t="s">
        <v>25</v>
      </c>
      <c r="I1835" t="s">
        <v>1866</v>
      </c>
      <c r="J1835" t="s">
        <v>232</v>
      </c>
      <c r="K1835" t="s">
        <v>1867</v>
      </c>
      <c r="L1835" t="s">
        <v>131</v>
      </c>
      <c r="M1835" t="s">
        <v>759</v>
      </c>
      <c r="N1835" t="s">
        <v>31</v>
      </c>
      <c r="O1835" t="s">
        <v>54</v>
      </c>
      <c r="P1835" t="s">
        <v>760</v>
      </c>
      <c r="Q1835" s="2">
        <v>510.24</v>
      </c>
      <c r="R1835">
        <v>3</v>
      </c>
      <c r="S1835">
        <v>0</v>
      </c>
      <c r="T1835">
        <v>6.3780000000000001</v>
      </c>
    </row>
    <row r="1836" spans="1:20" x14ac:dyDescent="0.3">
      <c r="A1836" t="s">
        <v>6152</v>
      </c>
      <c r="B1836" s="1">
        <v>42846</v>
      </c>
      <c r="C1836" s="1">
        <v>42849</v>
      </c>
      <c r="D1836" t="s">
        <v>159</v>
      </c>
      <c r="E1836" t="s">
        <v>3784</v>
      </c>
      <c r="F1836" t="s">
        <v>3785</v>
      </c>
      <c r="G1836" t="s">
        <v>24</v>
      </c>
      <c r="H1836" t="s">
        <v>25</v>
      </c>
      <c r="I1836" t="s">
        <v>2655</v>
      </c>
      <c r="J1836" t="s">
        <v>39</v>
      </c>
      <c r="K1836" t="s">
        <v>2656</v>
      </c>
      <c r="L1836" t="s">
        <v>41</v>
      </c>
      <c r="M1836" t="s">
        <v>6153</v>
      </c>
      <c r="N1836" t="s">
        <v>165</v>
      </c>
      <c r="O1836" t="s">
        <v>202</v>
      </c>
      <c r="P1836" t="s">
        <v>6154</v>
      </c>
      <c r="Q1836" s="2">
        <v>11.54</v>
      </c>
      <c r="R1836">
        <v>1</v>
      </c>
      <c r="S1836">
        <v>0</v>
      </c>
      <c r="T1836">
        <v>3.4620000000000002</v>
      </c>
    </row>
    <row r="1837" spans="1:20" x14ac:dyDescent="0.3">
      <c r="A1837" t="s">
        <v>6155</v>
      </c>
      <c r="B1837" s="1">
        <v>41981</v>
      </c>
      <c r="C1837" s="1">
        <v>41983</v>
      </c>
      <c r="D1837" t="s">
        <v>21</v>
      </c>
      <c r="E1837" t="s">
        <v>4557</v>
      </c>
      <c r="F1837" t="s">
        <v>4558</v>
      </c>
      <c r="G1837" t="s">
        <v>24</v>
      </c>
      <c r="H1837" t="s">
        <v>25</v>
      </c>
      <c r="I1837" t="s">
        <v>75</v>
      </c>
      <c r="J1837" t="s">
        <v>76</v>
      </c>
      <c r="K1837" t="s">
        <v>544</v>
      </c>
      <c r="L1837" t="s">
        <v>41</v>
      </c>
      <c r="M1837" t="s">
        <v>1918</v>
      </c>
      <c r="N1837" t="s">
        <v>43</v>
      </c>
      <c r="O1837" t="s">
        <v>70</v>
      </c>
      <c r="P1837" t="s">
        <v>1919</v>
      </c>
      <c r="Q1837" s="2">
        <v>45.68</v>
      </c>
      <c r="R1837">
        <v>2</v>
      </c>
      <c r="S1837">
        <v>0</v>
      </c>
      <c r="T1837">
        <v>21.012799999999999</v>
      </c>
    </row>
    <row r="1838" spans="1:20" x14ac:dyDescent="0.3">
      <c r="A1838" t="s">
        <v>6156</v>
      </c>
      <c r="B1838" s="1">
        <v>42884</v>
      </c>
      <c r="C1838" s="1">
        <v>42888</v>
      </c>
      <c r="D1838" t="s">
        <v>47</v>
      </c>
      <c r="E1838" t="s">
        <v>1830</v>
      </c>
      <c r="F1838" t="s">
        <v>1831</v>
      </c>
      <c r="G1838" t="s">
        <v>84</v>
      </c>
      <c r="H1838" t="s">
        <v>25</v>
      </c>
      <c r="I1838" t="s">
        <v>1832</v>
      </c>
      <c r="J1838" t="s">
        <v>129</v>
      </c>
      <c r="K1838" t="s">
        <v>1833</v>
      </c>
      <c r="L1838" t="s">
        <v>131</v>
      </c>
      <c r="M1838" t="s">
        <v>5259</v>
      </c>
      <c r="N1838" t="s">
        <v>43</v>
      </c>
      <c r="O1838" t="s">
        <v>235</v>
      </c>
      <c r="P1838" t="s">
        <v>5260</v>
      </c>
      <c r="Q1838" s="2">
        <v>23.55</v>
      </c>
      <c r="R1838">
        <v>5</v>
      </c>
      <c r="S1838">
        <v>0</v>
      </c>
      <c r="T1838">
        <v>1.1775</v>
      </c>
    </row>
    <row r="1839" spans="1:20" x14ac:dyDescent="0.3">
      <c r="A1839" t="s">
        <v>6157</v>
      </c>
      <c r="B1839" s="1">
        <v>42632</v>
      </c>
      <c r="C1839" s="1">
        <v>42636</v>
      </c>
      <c r="D1839" t="s">
        <v>47</v>
      </c>
      <c r="E1839" t="s">
        <v>1615</v>
      </c>
      <c r="F1839" t="s">
        <v>1616</v>
      </c>
      <c r="G1839" t="s">
        <v>24</v>
      </c>
      <c r="H1839" t="s">
        <v>25</v>
      </c>
      <c r="I1839" t="s">
        <v>128</v>
      </c>
      <c r="J1839" t="s">
        <v>129</v>
      </c>
      <c r="K1839" t="s">
        <v>562</v>
      </c>
      <c r="L1839" t="s">
        <v>131</v>
      </c>
      <c r="M1839" t="s">
        <v>6158</v>
      </c>
      <c r="N1839" t="s">
        <v>43</v>
      </c>
      <c r="O1839" t="s">
        <v>1145</v>
      </c>
      <c r="P1839" t="s">
        <v>6159</v>
      </c>
      <c r="Q1839" s="2">
        <v>5.04</v>
      </c>
      <c r="R1839">
        <v>2</v>
      </c>
      <c r="S1839">
        <v>0</v>
      </c>
      <c r="T1839">
        <v>0.1512</v>
      </c>
    </row>
    <row r="1840" spans="1:20" x14ac:dyDescent="0.3">
      <c r="A1840" t="s">
        <v>6160</v>
      </c>
      <c r="B1840" s="1">
        <v>42630</v>
      </c>
      <c r="C1840" s="1">
        <v>42636</v>
      </c>
      <c r="D1840" t="s">
        <v>47</v>
      </c>
      <c r="E1840" t="s">
        <v>258</v>
      </c>
      <c r="F1840" t="s">
        <v>259</v>
      </c>
      <c r="G1840" t="s">
        <v>37</v>
      </c>
      <c r="H1840" t="s">
        <v>25</v>
      </c>
      <c r="I1840" t="s">
        <v>260</v>
      </c>
      <c r="J1840" t="s">
        <v>261</v>
      </c>
      <c r="K1840" t="s">
        <v>262</v>
      </c>
      <c r="L1840" t="s">
        <v>41</v>
      </c>
      <c r="M1840" t="s">
        <v>3772</v>
      </c>
      <c r="N1840" t="s">
        <v>43</v>
      </c>
      <c r="O1840" t="s">
        <v>115</v>
      </c>
      <c r="P1840" t="s">
        <v>3773</v>
      </c>
      <c r="Q1840" s="2">
        <v>33.4</v>
      </c>
      <c r="R1840">
        <v>5</v>
      </c>
      <c r="S1840">
        <v>0</v>
      </c>
      <c r="T1840">
        <v>12.358000000000001</v>
      </c>
    </row>
    <row r="1841" spans="1:20" x14ac:dyDescent="0.3">
      <c r="A1841" t="s">
        <v>6161</v>
      </c>
      <c r="B1841" s="1">
        <v>42724</v>
      </c>
      <c r="C1841" s="1">
        <v>42728</v>
      </c>
      <c r="D1841" t="s">
        <v>47</v>
      </c>
      <c r="E1841" t="s">
        <v>3049</v>
      </c>
      <c r="F1841" t="s">
        <v>3050</v>
      </c>
      <c r="G1841" t="s">
        <v>84</v>
      </c>
      <c r="H1841" t="s">
        <v>25</v>
      </c>
      <c r="I1841" t="s">
        <v>2159</v>
      </c>
      <c r="J1841" t="s">
        <v>427</v>
      </c>
      <c r="K1841" t="s">
        <v>2160</v>
      </c>
      <c r="L1841" t="s">
        <v>131</v>
      </c>
      <c r="M1841" t="s">
        <v>929</v>
      </c>
      <c r="N1841" t="s">
        <v>31</v>
      </c>
      <c r="O1841" t="s">
        <v>61</v>
      </c>
      <c r="P1841" t="s">
        <v>930</v>
      </c>
      <c r="Q1841" s="2">
        <v>18.920000000000002</v>
      </c>
      <c r="R1841">
        <v>4</v>
      </c>
      <c r="S1841">
        <v>0</v>
      </c>
      <c r="T1841">
        <v>7.3788</v>
      </c>
    </row>
    <row r="1842" spans="1:20" x14ac:dyDescent="0.3">
      <c r="A1842" t="s">
        <v>6162</v>
      </c>
      <c r="B1842" s="1">
        <v>43061</v>
      </c>
      <c r="C1842" s="1">
        <v>43065</v>
      </c>
      <c r="D1842" t="s">
        <v>47</v>
      </c>
      <c r="E1842" t="s">
        <v>2625</v>
      </c>
      <c r="F1842" t="s">
        <v>2626</v>
      </c>
      <c r="G1842" t="s">
        <v>24</v>
      </c>
      <c r="H1842" t="s">
        <v>25</v>
      </c>
      <c r="I1842" t="s">
        <v>231</v>
      </c>
      <c r="J1842" t="s">
        <v>232</v>
      </c>
      <c r="K1842" t="s">
        <v>412</v>
      </c>
      <c r="L1842" t="s">
        <v>131</v>
      </c>
      <c r="M1842" t="s">
        <v>1001</v>
      </c>
      <c r="N1842" t="s">
        <v>43</v>
      </c>
      <c r="O1842" t="s">
        <v>115</v>
      </c>
      <c r="P1842" t="s">
        <v>1002</v>
      </c>
      <c r="Q1842" s="2">
        <v>35.712000000000003</v>
      </c>
      <c r="R1842">
        <v>8</v>
      </c>
      <c r="S1842">
        <v>0</v>
      </c>
      <c r="T1842">
        <v>2.2320000000000002</v>
      </c>
    </row>
    <row r="1843" spans="1:20" x14ac:dyDescent="0.3">
      <c r="A1843" t="s">
        <v>6163</v>
      </c>
      <c r="B1843" s="1">
        <v>42003</v>
      </c>
      <c r="C1843" s="1">
        <v>42008</v>
      </c>
      <c r="D1843" t="s">
        <v>47</v>
      </c>
      <c r="E1843" t="s">
        <v>6144</v>
      </c>
      <c r="F1843" t="s">
        <v>6145</v>
      </c>
      <c r="G1843" t="s">
        <v>37</v>
      </c>
      <c r="H1843" t="s">
        <v>25</v>
      </c>
      <c r="I1843" t="s">
        <v>2598</v>
      </c>
      <c r="J1843" t="s">
        <v>427</v>
      </c>
      <c r="K1843" t="s">
        <v>2599</v>
      </c>
      <c r="L1843" t="s">
        <v>131</v>
      </c>
      <c r="M1843" t="s">
        <v>5643</v>
      </c>
      <c r="N1843" t="s">
        <v>43</v>
      </c>
      <c r="O1843" t="s">
        <v>79</v>
      </c>
      <c r="P1843" t="s">
        <v>5644</v>
      </c>
      <c r="Q1843" s="2">
        <v>551.98500000000001</v>
      </c>
      <c r="R1843">
        <v>5</v>
      </c>
      <c r="S1843">
        <v>0</v>
      </c>
      <c r="T1843">
        <v>-459.98750000000001</v>
      </c>
    </row>
    <row r="1844" spans="1:20" x14ac:dyDescent="0.3">
      <c r="A1844" t="s">
        <v>6164</v>
      </c>
      <c r="B1844" s="1">
        <v>42828</v>
      </c>
      <c r="C1844" s="1">
        <v>42830</v>
      </c>
      <c r="D1844" t="s">
        <v>159</v>
      </c>
      <c r="E1844" t="s">
        <v>1351</v>
      </c>
      <c r="F1844" t="s">
        <v>1352</v>
      </c>
      <c r="G1844" t="s">
        <v>24</v>
      </c>
      <c r="H1844" t="s">
        <v>25</v>
      </c>
      <c r="I1844" t="s">
        <v>253</v>
      </c>
      <c r="J1844" t="s">
        <v>179</v>
      </c>
      <c r="K1844" t="s">
        <v>254</v>
      </c>
      <c r="L1844" t="s">
        <v>88</v>
      </c>
      <c r="M1844" t="s">
        <v>1334</v>
      </c>
      <c r="N1844" t="s">
        <v>43</v>
      </c>
      <c r="O1844" t="s">
        <v>115</v>
      </c>
      <c r="P1844" t="s">
        <v>1335</v>
      </c>
      <c r="Q1844" s="2">
        <v>7.056</v>
      </c>
      <c r="R1844">
        <v>3</v>
      </c>
      <c r="S1844">
        <v>0</v>
      </c>
      <c r="T1844">
        <v>2.2050000000000001</v>
      </c>
    </row>
    <row r="1845" spans="1:20" x14ac:dyDescent="0.3">
      <c r="A1845" t="s">
        <v>6165</v>
      </c>
      <c r="B1845" s="1">
        <v>42730</v>
      </c>
      <c r="C1845" s="1">
        <v>42737</v>
      </c>
      <c r="D1845" t="s">
        <v>47</v>
      </c>
      <c r="E1845" t="s">
        <v>490</v>
      </c>
      <c r="F1845" t="s">
        <v>491</v>
      </c>
      <c r="G1845" t="s">
        <v>37</v>
      </c>
      <c r="H1845" t="s">
        <v>25</v>
      </c>
      <c r="I1845" t="s">
        <v>112</v>
      </c>
      <c r="J1845" t="s">
        <v>39</v>
      </c>
      <c r="K1845" t="s">
        <v>309</v>
      </c>
      <c r="L1845" t="s">
        <v>41</v>
      </c>
      <c r="M1845" t="s">
        <v>6166</v>
      </c>
      <c r="N1845" t="s">
        <v>43</v>
      </c>
      <c r="O1845" t="s">
        <v>90</v>
      </c>
      <c r="P1845" t="s">
        <v>6167</v>
      </c>
      <c r="Q1845" s="2">
        <v>18.72</v>
      </c>
      <c r="R1845">
        <v>2</v>
      </c>
      <c r="S1845">
        <v>0</v>
      </c>
      <c r="T1845">
        <v>3.51</v>
      </c>
    </row>
    <row r="1846" spans="1:20" x14ac:dyDescent="0.3">
      <c r="A1846" t="s">
        <v>6168</v>
      </c>
      <c r="B1846" s="1">
        <v>42526</v>
      </c>
      <c r="C1846" s="1">
        <v>42532</v>
      </c>
      <c r="D1846" t="s">
        <v>47</v>
      </c>
      <c r="E1846" t="s">
        <v>3881</v>
      </c>
      <c r="F1846" t="s">
        <v>3882</v>
      </c>
      <c r="G1846" t="s">
        <v>24</v>
      </c>
      <c r="H1846" t="s">
        <v>25</v>
      </c>
      <c r="I1846" t="s">
        <v>253</v>
      </c>
      <c r="J1846" t="s">
        <v>179</v>
      </c>
      <c r="K1846" t="s">
        <v>322</v>
      </c>
      <c r="L1846" t="s">
        <v>88</v>
      </c>
      <c r="M1846" t="s">
        <v>6169</v>
      </c>
      <c r="N1846" t="s">
        <v>43</v>
      </c>
      <c r="O1846" t="s">
        <v>99</v>
      </c>
      <c r="P1846" t="s">
        <v>6170</v>
      </c>
      <c r="Q1846" s="2">
        <v>360.38</v>
      </c>
      <c r="R1846">
        <v>2</v>
      </c>
      <c r="S1846">
        <v>0</v>
      </c>
      <c r="T1846">
        <v>93.698800000000006</v>
      </c>
    </row>
    <row r="1847" spans="1:20" x14ac:dyDescent="0.3">
      <c r="A1847" t="s">
        <v>6171</v>
      </c>
      <c r="B1847" s="1">
        <v>42265</v>
      </c>
      <c r="C1847" s="1">
        <v>42270</v>
      </c>
      <c r="D1847" t="s">
        <v>47</v>
      </c>
      <c r="E1847" t="s">
        <v>1224</v>
      </c>
      <c r="F1847" t="s">
        <v>1225</v>
      </c>
      <c r="G1847" t="s">
        <v>37</v>
      </c>
      <c r="H1847" t="s">
        <v>25</v>
      </c>
      <c r="I1847" t="s">
        <v>581</v>
      </c>
      <c r="J1847" t="s">
        <v>86</v>
      </c>
      <c r="K1847" t="s">
        <v>582</v>
      </c>
      <c r="L1847" t="s">
        <v>88</v>
      </c>
      <c r="M1847" t="s">
        <v>5867</v>
      </c>
      <c r="N1847" t="s">
        <v>43</v>
      </c>
      <c r="O1847" t="s">
        <v>99</v>
      </c>
      <c r="P1847" t="s">
        <v>5868</v>
      </c>
      <c r="Q1847" s="2">
        <v>41.96</v>
      </c>
      <c r="R1847">
        <v>2</v>
      </c>
      <c r="S1847">
        <v>0</v>
      </c>
      <c r="T1847">
        <v>7.9724000000000004</v>
      </c>
    </row>
    <row r="1848" spans="1:20" x14ac:dyDescent="0.3">
      <c r="A1848" t="s">
        <v>6172</v>
      </c>
      <c r="B1848" s="1">
        <v>42800</v>
      </c>
      <c r="C1848" s="1">
        <v>42805</v>
      </c>
      <c r="D1848" t="s">
        <v>21</v>
      </c>
      <c r="E1848" t="s">
        <v>6173</v>
      </c>
      <c r="F1848" t="s">
        <v>6174</v>
      </c>
      <c r="G1848" t="s">
        <v>24</v>
      </c>
      <c r="H1848" t="s">
        <v>25</v>
      </c>
      <c r="I1848" t="s">
        <v>231</v>
      </c>
      <c r="J1848" t="s">
        <v>232</v>
      </c>
      <c r="K1848" t="s">
        <v>1653</v>
      </c>
      <c r="L1848" t="s">
        <v>131</v>
      </c>
      <c r="M1848" t="s">
        <v>6175</v>
      </c>
      <c r="N1848" t="s">
        <v>43</v>
      </c>
      <c r="O1848" t="s">
        <v>70</v>
      </c>
      <c r="P1848" t="s">
        <v>6176</v>
      </c>
      <c r="Q1848" s="2">
        <v>26.38</v>
      </c>
      <c r="R1848">
        <v>1</v>
      </c>
      <c r="S1848">
        <v>0</v>
      </c>
      <c r="T1848">
        <v>12.1348</v>
      </c>
    </row>
    <row r="1849" spans="1:20" x14ac:dyDescent="0.3">
      <c r="A1849" t="s">
        <v>6177</v>
      </c>
      <c r="B1849" s="1">
        <v>42446</v>
      </c>
      <c r="C1849" s="1">
        <v>42446</v>
      </c>
      <c r="D1849" t="s">
        <v>1040</v>
      </c>
      <c r="E1849" t="s">
        <v>6178</v>
      </c>
      <c r="F1849" t="s">
        <v>6179</v>
      </c>
      <c r="G1849" t="s">
        <v>24</v>
      </c>
      <c r="H1849" t="s">
        <v>25</v>
      </c>
      <c r="I1849" t="s">
        <v>510</v>
      </c>
      <c r="J1849" t="s">
        <v>216</v>
      </c>
      <c r="K1849" t="s">
        <v>6180</v>
      </c>
      <c r="L1849" t="s">
        <v>131</v>
      </c>
      <c r="M1849" t="s">
        <v>5122</v>
      </c>
      <c r="N1849" t="s">
        <v>165</v>
      </c>
      <c r="O1849" t="s">
        <v>166</v>
      </c>
      <c r="P1849" t="s">
        <v>5123</v>
      </c>
      <c r="Q1849" s="2">
        <v>129.97999999999999</v>
      </c>
      <c r="R1849">
        <v>2</v>
      </c>
      <c r="S1849">
        <v>0</v>
      </c>
      <c r="T1849">
        <v>62.3904</v>
      </c>
    </row>
    <row r="1850" spans="1:20" x14ac:dyDescent="0.3">
      <c r="A1850" t="s">
        <v>6181</v>
      </c>
      <c r="B1850" s="1">
        <v>42713</v>
      </c>
      <c r="C1850" s="1">
        <v>42717</v>
      </c>
      <c r="D1850" t="s">
        <v>47</v>
      </c>
      <c r="E1850" t="s">
        <v>779</v>
      </c>
      <c r="F1850" t="s">
        <v>780</v>
      </c>
      <c r="G1850" t="s">
        <v>24</v>
      </c>
      <c r="H1850" t="s">
        <v>25</v>
      </c>
      <c r="I1850" t="s">
        <v>112</v>
      </c>
      <c r="J1850" t="s">
        <v>39</v>
      </c>
      <c r="K1850" t="s">
        <v>113</v>
      </c>
      <c r="L1850" t="s">
        <v>41</v>
      </c>
      <c r="M1850" t="s">
        <v>3162</v>
      </c>
      <c r="N1850" t="s">
        <v>165</v>
      </c>
      <c r="O1850" t="s">
        <v>166</v>
      </c>
      <c r="P1850" t="s">
        <v>3163</v>
      </c>
      <c r="Q1850" s="2">
        <v>10.9</v>
      </c>
      <c r="R1850">
        <v>1</v>
      </c>
      <c r="S1850">
        <v>0</v>
      </c>
      <c r="T1850">
        <v>3.052</v>
      </c>
    </row>
    <row r="1851" spans="1:20" x14ac:dyDescent="0.3">
      <c r="A1851" t="s">
        <v>6182</v>
      </c>
      <c r="B1851" s="1">
        <v>42384</v>
      </c>
      <c r="C1851" s="1">
        <v>42390</v>
      </c>
      <c r="D1851" t="s">
        <v>47</v>
      </c>
      <c r="E1851" t="s">
        <v>4323</v>
      </c>
      <c r="F1851" t="s">
        <v>4324</v>
      </c>
      <c r="G1851" t="s">
        <v>24</v>
      </c>
      <c r="H1851" t="s">
        <v>25</v>
      </c>
      <c r="I1851" t="s">
        <v>128</v>
      </c>
      <c r="J1851" t="s">
        <v>129</v>
      </c>
      <c r="K1851" t="s">
        <v>562</v>
      </c>
      <c r="L1851" t="s">
        <v>131</v>
      </c>
      <c r="M1851" t="s">
        <v>4956</v>
      </c>
      <c r="N1851" t="s">
        <v>43</v>
      </c>
      <c r="O1851" t="s">
        <v>173</v>
      </c>
      <c r="P1851" t="s">
        <v>4957</v>
      </c>
      <c r="Q1851" s="2">
        <v>16.52</v>
      </c>
      <c r="R1851">
        <v>4</v>
      </c>
      <c r="S1851">
        <v>0</v>
      </c>
      <c r="T1851">
        <v>7.5991999999999997</v>
      </c>
    </row>
    <row r="1852" spans="1:20" x14ac:dyDescent="0.3">
      <c r="A1852" t="s">
        <v>6183</v>
      </c>
      <c r="B1852" s="1">
        <v>41936</v>
      </c>
      <c r="C1852" s="1">
        <v>41936</v>
      </c>
      <c r="D1852" t="s">
        <v>1040</v>
      </c>
      <c r="E1852" t="s">
        <v>1857</v>
      </c>
      <c r="F1852" t="s">
        <v>1858</v>
      </c>
      <c r="G1852" t="s">
        <v>24</v>
      </c>
      <c r="H1852" t="s">
        <v>25</v>
      </c>
      <c r="I1852" t="s">
        <v>1859</v>
      </c>
      <c r="J1852" t="s">
        <v>51</v>
      </c>
      <c r="K1852" t="s">
        <v>1860</v>
      </c>
      <c r="L1852" t="s">
        <v>29</v>
      </c>
      <c r="M1852" t="s">
        <v>5392</v>
      </c>
      <c r="N1852" t="s">
        <v>43</v>
      </c>
      <c r="O1852" t="s">
        <v>235</v>
      </c>
      <c r="P1852" t="s">
        <v>5393</v>
      </c>
      <c r="Q1852" s="2">
        <v>11.85</v>
      </c>
      <c r="R1852">
        <v>3</v>
      </c>
      <c r="S1852">
        <v>0</v>
      </c>
      <c r="T1852">
        <v>3.7919999999999998</v>
      </c>
    </row>
    <row r="1853" spans="1:20" x14ac:dyDescent="0.3">
      <c r="A1853" t="s">
        <v>6184</v>
      </c>
      <c r="B1853" s="1">
        <v>42636</v>
      </c>
      <c r="C1853" s="1">
        <v>42641</v>
      </c>
      <c r="D1853" t="s">
        <v>21</v>
      </c>
      <c r="E1853" t="s">
        <v>1075</v>
      </c>
      <c r="F1853" t="s">
        <v>1076</v>
      </c>
      <c r="G1853" t="s">
        <v>24</v>
      </c>
      <c r="H1853" t="s">
        <v>25</v>
      </c>
      <c r="I1853" t="s">
        <v>154</v>
      </c>
      <c r="J1853" t="s">
        <v>86</v>
      </c>
      <c r="K1853" t="s">
        <v>155</v>
      </c>
      <c r="L1853" t="s">
        <v>88</v>
      </c>
      <c r="M1853" t="s">
        <v>6185</v>
      </c>
      <c r="N1853" t="s">
        <v>43</v>
      </c>
      <c r="O1853" t="s">
        <v>99</v>
      </c>
      <c r="P1853" t="s">
        <v>6186</v>
      </c>
      <c r="Q1853" s="2">
        <v>118.25</v>
      </c>
      <c r="R1853">
        <v>5</v>
      </c>
      <c r="S1853">
        <v>0</v>
      </c>
      <c r="T1853">
        <v>34.292499999999997</v>
      </c>
    </row>
    <row r="1854" spans="1:20" x14ac:dyDescent="0.3">
      <c r="A1854" t="s">
        <v>6187</v>
      </c>
      <c r="B1854" s="1">
        <v>42974</v>
      </c>
      <c r="C1854" s="1">
        <v>42976</v>
      </c>
      <c r="D1854" t="s">
        <v>21</v>
      </c>
      <c r="E1854" t="s">
        <v>796</v>
      </c>
      <c r="F1854" t="s">
        <v>797</v>
      </c>
      <c r="G1854" t="s">
        <v>37</v>
      </c>
      <c r="H1854" t="s">
        <v>25</v>
      </c>
      <c r="I1854" t="s">
        <v>253</v>
      </c>
      <c r="J1854" t="s">
        <v>179</v>
      </c>
      <c r="K1854" t="s">
        <v>322</v>
      </c>
      <c r="L1854" t="s">
        <v>88</v>
      </c>
      <c r="M1854" t="s">
        <v>3587</v>
      </c>
      <c r="N1854" t="s">
        <v>31</v>
      </c>
      <c r="O1854" t="s">
        <v>61</v>
      </c>
      <c r="P1854" t="s">
        <v>3588</v>
      </c>
      <c r="Q1854" s="2">
        <v>198.46</v>
      </c>
      <c r="R1854">
        <v>2</v>
      </c>
      <c r="S1854">
        <v>0</v>
      </c>
      <c r="T1854">
        <v>99.23</v>
      </c>
    </row>
    <row r="1855" spans="1:20" x14ac:dyDescent="0.3">
      <c r="A1855" t="s">
        <v>6188</v>
      </c>
      <c r="B1855" s="1">
        <v>42432</v>
      </c>
      <c r="C1855" s="1">
        <v>42435</v>
      </c>
      <c r="D1855" t="s">
        <v>159</v>
      </c>
      <c r="E1855" t="s">
        <v>5589</v>
      </c>
      <c r="F1855" t="s">
        <v>5590</v>
      </c>
      <c r="G1855" t="s">
        <v>37</v>
      </c>
      <c r="H1855" t="s">
        <v>25</v>
      </c>
      <c r="I1855" t="s">
        <v>2942</v>
      </c>
      <c r="J1855" t="s">
        <v>1139</v>
      </c>
      <c r="K1855" t="s">
        <v>2943</v>
      </c>
      <c r="L1855" t="s">
        <v>131</v>
      </c>
      <c r="M1855" t="s">
        <v>2689</v>
      </c>
      <c r="N1855" t="s">
        <v>43</v>
      </c>
      <c r="O1855" t="s">
        <v>70</v>
      </c>
      <c r="P1855" t="s">
        <v>2690</v>
      </c>
      <c r="Q1855" s="2">
        <v>42.783999999999999</v>
      </c>
      <c r="R1855">
        <v>7</v>
      </c>
      <c r="S1855">
        <v>0</v>
      </c>
      <c r="T1855">
        <v>15.5092</v>
      </c>
    </row>
    <row r="1856" spans="1:20" x14ac:dyDescent="0.3">
      <c r="A1856" t="s">
        <v>6189</v>
      </c>
      <c r="B1856" s="1">
        <v>42429</v>
      </c>
      <c r="C1856" s="1">
        <v>42433</v>
      </c>
      <c r="D1856" t="s">
        <v>47</v>
      </c>
      <c r="E1856" t="s">
        <v>388</v>
      </c>
      <c r="F1856" t="s">
        <v>389</v>
      </c>
      <c r="G1856" t="s">
        <v>24</v>
      </c>
      <c r="H1856" t="s">
        <v>25</v>
      </c>
      <c r="I1856" t="s">
        <v>390</v>
      </c>
      <c r="J1856" t="s">
        <v>391</v>
      </c>
      <c r="K1856" t="s">
        <v>392</v>
      </c>
      <c r="L1856" t="s">
        <v>41</v>
      </c>
      <c r="M1856" t="s">
        <v>6190</v>
      </c>
      <c r="N1856" t="s">
        <v>43</v>
      </c>
      <c r="O1856" t="s">
        <v>115</v>
      </c>
      <c r="P1856" t="s">
        <v>6191</v>
      </c>
      <c r="Q1856" s="2">
        <v>111.104</v>
      </c>
      <c r="R1856">
        <v>7</v>
      </c>
      <c r="S1856">
        <v>0</v>
      </c>
      <c r="T1856">
        <v>8.3328000000000007</v>
      </c>
    </row>
    <row r="1857" spans="1:20" x14ac:dyDescent="0.3">
      <c r="A1857" t="s">
        <v>6192</v>
      </c>
      <c r="B1857" s="1">
        <v>42265</v>
      </c>
      <c r="C1857" s="1">
        <v>42270</v>
      </c>
      <c r="D1857" t="s">
        <v>47</v>
      </c>
      <c r="E1857" t="s">
        <v>2289</v>
      </c>
      <c r="F1857" t="s">
        <v>2290</v>
      </c>
      <c r="G1857" t="s">
        <v>37</v>
      </c>
      <c r="H1857" t="s">
        <v>25</v>
      </c>
      <c r="I1857" t="s">
        <v>1271</v>
      </c>
      <c r="J1857" t="s">
        <v>232</v>
      </c>
      <c r="K1857" t="s">
        <v>1272</v>
      </c>
      <c r="L1857" t="s">
        <v>131</v>
      </c>
      <c r="M1857" t="s">
        <v>834</v>
      </c>
      <c r="N1857" t="s">
        <v>43</v>
      </c>
      <c r="O1857" t="s">
        <v>115</v>
      </c>
      <c r="P1857" t="s">
        <v>835</v>
      </c>
      <c r="Q1857" s="2">
        <v>11.68</v>
      </c>
      <c r="R1857">
        <v>2</v>
      </c>
      <c r="S1857">
        <v>0</v>
      </c>
      <c r="T1857">
        <v>5.4896000000000003</v>
      </c>
    </row>
    <row r="1858" spans="1:20" x14ac:dyDescent="0.3">
      <c r="A1858" t="s">
        <v>6193</v>
      </c>
      <c r="B1858" s="1">
        <v>42867</v>
      </c>
      <c r="C1858" s="1">
        <v>42872</v>
      </c>
      <c r="D1858" t="s">
        <v>47</v>
      </c>
      <c r="E1858" t="s">
        <v>1620</v>
      </c>
      <c r="F1858" t="s">
        <v>1621</v>
      </c>
      <c r="G1858" t="s">
        <v>24</v>
      </c>
      <c r="H1858" t="s">
        <v>25</v>
      </c>
      <c r="I1858" t="s">
        <v>128</v>
      </c>
      <c r="J1858" t="s">
        <v>129</v>
      </c>
      <c r="K1858" t="s">
        <v>673</v>
      </c>
      <c r="L1858" t="s">
        <v>131</v>
      </c>
      <c r="M1858" t="s">
        <v>588</v>
      </c>
      <c r="N1858" t="s">
        <v>43</v>
      </c>
      <c r="O1858" t="s">
        <v>70</v>
      </c>
      <c r="P1858" t="s">
        <v>589</v>
      </c>
      <c r="Q1858" s="2">
        <v>87.6</v>
      </c>
      <c r="R1858">
        <v>5</v>
      </c>
      <c r="S1858">
        <v>0</v>
      </c>
      <c r="T1858">
        <v>42.048000000000002</v>
      </c>
    </row>
    <row r="1859" spans="1:20" x14ac:dyDescent="0.3">
      <c r="A1859" t="s">
        <v>6194</v>
      </c>
      <c r="B1859" s="1">
        <v>42595</v>
      </c>
      <c r="C1859" s="1">
        <v>42600</v>
      </c>
      <c r="D1859" t="s">
        <v>21</v>
      </c>
      <c r="E1859" t="s">
        <v>2596</v>
      </c>
      <c r="F1859" t="s">
        <v>2597</v>
      </c>
      <c r="G1859" t="s">
        <v>37</v>
      </c>
      <c r="H1859" t="s">
        <v>25</v>
      </c>
      <c r="I1859" t="s">
        <v>2598</v>
      </c>
      <c r="J1859" t="s">
        <v>427</v>
      </c>
      <c r="K1859" t="s">
        <v>2599</v>
      </c>
      <c r="L1859" t="s">
        <v>131</v>
      </c>
      <c r="M1859" t="s">
        <v>6195</v>
      </c>
      <c r="N1859" t="s">
        <v>31</v>
      </c>
      <c r="O1859" t="s">
        <v>32</v>
      </c>
      <c r="P1859" t="s">
        <v>6196</v>
      </c>
      <c r="Q1859" s="2">
        <v>241.96</v>
      </c>
      <c r="R1859">
        <v>2</v>
      </c>
      <c r="S1859">
        <v>0</v>
      </c>
      <c r="T1859">
        <v>24.196000000000002</v>
      </c>
    </row>
    <row r="1860" spans="1:20" x14ac:dyDescent="0.3">
      <c r="A1860" t="s">
        <v>6197</v>
      </c>
      <c r="B1860" s="1">
        <v>42791</v>
      </c>
      <c r="C1860" s="1">
        <v>42796</v>
      </c>
      <c r="D1860" t="s">
        <v>47</v>
      </c>
      <c r="E1860" t="s">
        <v>5257</v>
      </c>
      <c r="F1860" t="s">
        <v>5258</v>
      </c>
      <c r="G1860" t="s">
        <v>24</v>
      </c>
      <c r="H1860" t="s">
        <v>25</v>
      </c>
      <c r="I1860" t="s">
        <v>75</v>
      </c>
      <c r="J1860" t="s">
        <v>76</v>
      </c>
      <c r="K1860" t="s">
        <v>544</v>
      </c>
      <c r="L1860" t="s">
        <v>41</v>
      </c>
      <c r="M1860" t="s">
        <v>6198</v>
      </c>
      <c r="N1860" t="s">
        <v>43</v>
      </c>
      <c r="O1860" t="s">
        <v>79</v>
      </c>
      <c r="P1860" t="s">
        <v>6199</v>
      </c>
      <c r="Q1860" s="2">
        <v>1.788</v>
      </c>
      <c r="R1860">
        <v>3</v>
      </c>
      <c r="S1860">
        <v>0</v>
      </c>
      <c r="T1860">
        <v>-3.0396000000000001</v>
      </c>
    </row>
    <row r="1861" spans="1:20" x14ac:dyDescent="0.3">
      <c r="A1861" t="s">
        <v>6200</v>
      </c>
      <c r="B1861" s="1">
        <v>42450</v>
      </c>
      <c r="C1861" s="1">
        <v>42454</v>
      </c>
      <c r="D1861" t="s">
        <v>47</v>
      </c>
      <c r="E1861" t="s">
        <v>5521</v>
      </c>
      <c r="F1861" t="s">
        <v>5522</v>
      </c>
      <c r="G1861" t="s">
        <v>37</v>
      </c>
      <c r="H1861" t="s">
        <v>25</v>
      </c>
      <c r="I1861" t="s">
        <v>5523</v>
      </c>
      <c r="J1861" t="s">
        <v>208</v>
      </c>
      <c r="K1861" t="s">
        <v>5524</v>
      </c>
      <c r="L1861" t="s">
        <v>88</v>
      </c>
      <c r="M1861" t="s">
        <v>3973</v>
      </c>
      <c r="N1861" t="s">
        <v>31</v>
      </c>
      <c r="O1861" t="s">
        <v>54</v>
      </c>
      <c r="P1861" t="s">
        <v>3974</v>
      </c>
      <c r="Q1861" s="2">
        <v>99.372</v>
      </c>
      <c r="R1861">
        <v>2</v>
      </c>
      <c r="S1861">
        <v>0</v>
      </c>
      <c r="T1861">
        <v>-1.4196</v>
      </c>
    </row>
    <row r="1862" spans="1:20" x14ac:dyDescent="0.3">
      <c r="A1862" t="s">
        <v>6201</v>
      </c>
      <c r="B1862" s="1">
        <v>42346</v>
      </c>
      <c r="C1862" s="1">
        <v>42348</v>
      </c>
      <c r="D1862" t="s">
        <v>21</v>
      </c>
      <c r="E1862" t="s">
        <v>2343</v>
      </c>
      <c r="F1862" t="s">
        <v>2344</v>
      </c>
      <c r="G1862" t="s">
        <v>84</v>
      </c>
      <c r="H1862" t="s">
        <v>25</v>
      </c>
      <c r="I1862" t="s">
        <v>268</v>
      </c>
      <c r="J1862" t="s">
        <v>269</v>
      </c>
      <c r="K1862" t="s">
        <v>270</v>
      </c>
      <c r="L1862" t="s">
        <v>29</v>
      </c>
      <c r="M1862" t="s">
        <v>2657</v>
      </c>
      <c r="N1862" t="s">
        <v>165</v>
      </c>
      <c r="O1862" t="s">
        <v>166</v>
      </c>
      <c r="P1862" t="s">
        <v>2658</v>
      </c>
      <c r="Q1862" s="2">
        <v>119.96</v>
      </c>
      <c r="R1862">
        <v>5</v>
      </c>
      <c r="S1862">
        <v>0</v>
      </c>
      <c r="T1862">
        <v>11.996</v>
      </c>
    </row>
    <row r="1863" spans="1:20" x14ac:dyDescent="0.3">
      <c r="A1863" t="s">
        <v>6202</v>
      </c>
      <c r="B1863" s="1">
        <v>41989</v>
      </c>
      <c r="C1863" s="1">
        <v>41993</v>
      </c>
      <c r="D1863" t="s">
        <v>21</v>
      </c>
      <c r="E1863" t="s">
        <v>118</v>
      </c>
      <c r="F1863" t="s">
        <v>119</v>
      </c>
      <c r="G1863" t="s">
        <v>37</v>
      </c>
      <c r="H1863" t="s">
        <v>25</v>
      </c>
      <c r="I1863" t="s">
        <v>120</v>
      </c>
      <c r="J1863" t="s">
        <v>121</v>
      </c>
      <c r="K1863" t="s">
        <v>122</v>
      </c>
      <c r="L1863" t="s">
        <v>88</v>
      </c>
      <c r="M1863" t="s">
        <v>3925</v>
      </c>
      <c r="N1863" t="s">
        <v>31</v>
      </c>
      <c r="O1863" t="s">
        <v>133</v>
      </c>
      <c r="P1863" t="s">
        <v>3926</v>
      </c>
      <c r="Q1863" s="2">
        <v>1013.832</v>
      </c>
      <c r="R1863">
        <v>9</v>
      </c>
      <c r="S1863">
        <v>0</v>
      </c>
      <c r="T1863">
        <v>101.3832</v>
      </c>
    </row>
    <row r="1864" spans="1:20" x14ac:dyDescent="0.3">
      <c r="A1864" t="s">
        <v>6203</v>
      </c>
      <c r="B1864" s="1">
        <v>42721</v>
      </c>
      <c r="C1864" s="1">
        <v>42725</v>
      </c>
      <c r="D1864" t="s">
        <v>47</v>
      </c>
      <c r="E1864" t="s">
        <v>2606</v>
      </c>
      <c r="F1864" t="s">
        <v>2607</v>
      </c>
      <c r="G1864" t="s">
        <v>24</v>
      </c>
      <c r="H1864" t="s">
        <v>25</v>
      </c>
      <c r="I1864" t="s">
        <v>2608</v>
      </c>
      <c r="J1864" t="s">
        <v>86</v>
      </c>
      <c r="K1864" t="s">
        <v>2609</v>
      </c>
      <c r="L1864" t="s">
        <v>88</v>
      </c>
      <c r="M1864" t="s">
        <v>3388</v>
      </c>
      <c r="N1864" t="s">
        <v>31</v>
      </c>
      <c r="O1864" t="s">
        <v>54</v>
      </c>
      <c r="P1864" t="s">
        <v>3389</v>
      </c>
      <c r="Q1864" s="2">
        <v>2003.52</v>
      </c>
      <c r="R1864">
        <v>6</v>
      </c>
      <c r="S1864">
        <v>0</v>
      </c>
      <c r="T1864">
        <v>-325.572</v>
      </c>
    </row>
    <row r="1865" spans="1:20" x14ac:dyDescent="0.3">
      <c r="A1865" t="s">
        <v>6204</v>
      </c>
      <c r="B1865" s="1">
        <v>42502</v>
      </c>
      <c r="C1865" s="1">
        <v>42507</v>
      </c>
      <c r="D1865" t="s">
        <v>47</v>
      </c>
      <c r="E1865" t="s">
        <v>3746</v>
      </c>
      <c r="F1865" t="s">
        <v>3747</v>
      </c>
      <c r="G1865" t="s">
        <v>37</v>
      </c>
      <c r="H1865" t="s">
        <v>25</v>
      </c>
      <c r="I1865" t="s">
        <v>735</v>
      </c>
      <c r="J1865" t="s">
        <v>427</v>
      </c>
      <c r="K1865" t="s">
        <v>736</v>
      </c>
      <c r="L1865" t="s">
        <v>131</v>
      </c>
      <c r="M1865" t="s">
        <v>3237</v>
      </c>
      <c r="N1865" t="s">
        <v>43</v>
      </c>
      <c r="O1865" t="s">
        <v>99</v>
      </c>
      <c r="P1865" t="s">
        <v>3238</v>
      </c>
      <c r="Q1865" s="2">
        <v>82.367999999999995</v>
      </c>
      <c r="R1865">
        <v>2</v>
      </c>
      <c r="S1865">
        <v>0</v>
      </c>
      <c r="T1865">
        <v>-19.5624</v>
      </c>
    </row>
    <row r="1866" spans="1:20" x14ac:dyDescent="0.3">
      <c r="A1866" t="s">
        <v>6205</v>
      </c>
      <c r="B1866" s="1">
        <v>41857</v>
      </c>
      <c r="C1866" s="1">
        <v>41862</v>
      </c>
      <c r="D1866" t="s">
        <v>21</v>
      </c>
      <c r="E1866" t="s">
        <v>1947</v>
      </c>
      <c r="F1866" t="s">
        <v>1948</v>
      </c>
      <c r="G1866" t="s">
        <v>24</v>
      </c>
      <c r="H1866" t="s">
        <v>25</v>
      </c>
      <c r="I1866" t="s">
        <v>1949</v>
      </c>
      <c r="J1866" t="s">
        <v>208</v>
      </c>
      <c r="K1866" t="s">
        <v>1950</v>
      </c>
      <c r="L1866" t="s">
        <v>88</v>
      </c>
      <c r="M1866" t="s">
        <v>6206</v>
      </c>
      <c r="N1866" t="s">
        <v>165</v>
      </c>
      <c r="O1866" t="s">
        <v>202</v>
      </c>
      <c r="P1866" t="s">
        <v>6207</v>
      </c>
      <c r="Q1866" s="2">
        <v>62.91</v>
      </c>
      <c r="R1866">
        <v>3</v>
      </c>
      <c r="S1866">
        <v>0</v>
      </c>
      <c r="T1866">
        <v>22.647600000000001</v>
      </c>
    </row>
    <row r="1867" spans="1:20" x14ac:dyDescent="0.3">
      <c r="A1867" t="s">
        <v>6208</v>
      </c>
      <c r="B1867" s="1">
        <v>41740</v>
      </c>
      <c r="C1867" s="1">
        <v>41742</v>
      </c>
      <c r="D1867" t="s">
        <v>21</v>
      </c>
      <c r="E1867" t="s">
        <v>1839</v>
      </c>
      <c r="F1867" t="s">
        <v>1840</v>
      </c>
      <c r="G1867" t="s">
        <v>24</v>
      </c>
      <c r="H1867" t="s">
        <v>25</v>
      </c>
      <c r="I1867" t="s">
        <v>959</v>
      </c>
      <c r="J1867" t="s">
        <v>39</v>
      </c>
      <c r="K1867" t="s">
        <v>960</v>
      </c>
      <c r="L1867" t="s">
        <v>41</v>
      </c>
      <c r="M1867" t="s">
        <v>6209</v>
      </c>
      <c r="N1867" t="s">
        <v>43</v>
      </c>
      <c r="O1867" t="s">
        <v>235</v>
      </c>
      <c r="P1867" t="s">
        <v>6210</v>
      </c>
      <c r="Q1867" s="2">
        <v>6.9119999999999999</v>
      </c>
      <c r="R1867">
        <v>3</v>
      </c>
      <c r="S1867">
        <v>0</v>
      </c>
      <c r="T1867">
        <v>2.3328000000000002</v>
      </c>
    </row>
    <row r="1868" spans="1:20" x14ac:dyDescent="0.3">
      <c r="A1868" t="s">
        <v>6211</v>
      </c>
      <c r="B1868" s="1">
        <v>42127</v>
      </c>
      <c r="C1868" s="1">
        <v>42132</v>
      </c>
      <c r="D1868" t="s">
        <v>47</v>
      </c>
      <c r="E1868" t="s">
        <v>5463</v>
      </c>
      <c r="F1868" t="s">
        <v>5464</v>
      </c>
      <c r="G1868" t="s">
        <v>84</v>
      </c>
      <c r="H1868" t="s">
        <v>25</v>
      </c>
      <c r="I1868" t="s">
        <v>426</v>
      </c>
      <c r="J1868" t="s">
        <v>1027</v>
      </c>
      <c r="K1868" t="s">
        <v>1028</v>
      </c>
      <c r="L1868" t="s">
        <v>29</v>
      </c>
      <c r="M1868" t="s">
        <v>4683</v>
      </c>
      <c r="N1868" t="s">
        <v>31</v>
      </c>
      <c r="O1868" t="s">
        <v>61</v>
      </c>
      <c r="P1868" t="s">
        <v>4684</v>
      </c>
      <c r="Q1868" s="2">
        <v>665.88</v>
      </c>
      <c r="R1868">
        <v>6</v>
      </c>
      <c r="S1868">
        <v>0</v>
      </c>
      <c r="T1868">
        <v>106.5408</v>
      </c>
    </row>
    <row r="1869" spans="1:20" x14ac:dyDescent="0.3">
      <c r="A1869" t="s">
        <v>6212</v>
      </c>
      <c r="B1869" s="1">
        <v>43069</v>
      </c>
      <c r="C1869" s="1">
        <v>43071</v>
      </c>
      <c r="D1869" t="s">
        <v>21</v>
      </c>
      <c r="E1869" t="s">
        <v>361</v>
      </c>
      <c r="F1869" t="s">
        <v>362</v>
      </c>
      <c r="G1869" t="s">
        <v>84</v>
      </c>
      <c r="H1869" t="s">
        <v>25</v>
      </c>
      <c r="I1869" t="s">
        <v>231</v>
      </c>
      <c r="J1869" t="s">
        <v>232</v>
      </c>
      <c r="K1869" t="s">
        <v>276</v>
      </c>
      <c r="L1869" t="s">
        <v>131</v>
      </c>
      <c r="M1869" t="s">
        <v>6213</v>
      </c>
      <c r="N1869" t="s">
        <v>165</v>
      </c>
      <c r="O1869" t="s">
        <v>166</v>
      </c>
      <c r="P1869" t="s">
        <v>6214</v>
      </c>
      <c r="Q1869" s="2">
        <v>71.975999999999999</v>
      </c>
      <c r="R1869">
        <v>3</v>
      </c>
      <c r="S1869">
        <v>0</v>
      </c>
      <c r="T1869">
        <v>8.9969999999999999</v>
      </c>
    </row>
    <row r="1870" spans="1:20" x14ac:dyDescent="0.3">
      <c r="A1870" t="s">
        <v>6215</v>
      </c>
      <c r="B1870" s="1">
        <v>42782</v>
      </c>
      <c r="C1870" s="1">
        <v>42786</v>
      </c>
      <c r="D1870" t="s">
        <v>47</v>
      </c>
      <c r="E1870" t="s">
        <v>1153</v>
      </c>
      <c r="F1870" t="s">
        <v>1154</v>
      </c>
      <c r="G1870" t="s">
        <v>24</v>
      </c>
      <c r="H1870" t="s">
        <v>25</v>
      </c>
      <c r="I1870" t="s">
        <v>1155</v>
      </c>
      <c r="J1870" t="s">
        <v>51</v>
      </c>
      <c r="K1870" t="s">
        <v>1156</v>
      </c>
      <c r="L1870" t="s">
        <v>29</v>
      </c>
      <c r="M1870" t="s">
        <v>5097</v>
      </c>
      <c r="N1870" t="s">
        <v>43</v>
      </c>
      <c r="O1870" t="s">
        <v>70</v>
      </c>
      <c r="P1870" t="s">
        <v>5098</v>
      </c>
      <c r="Q1870" s="2">
        <v>37.94</v>
      </c>
      <c r="R1870">
        <v>2</v>
      </c>
      <c r="S1870">
        <v>0</v>
      </c>
      <c r="T1870">
        <v>18.211200000000002</v>
      </c>
    </row>
    <row r="1871" spans="1:20" x14ac:dyDescent="0.3">
      <c r="A1871" t="s">
        <v>6216</v>
      </c>
      <c r="B1871" s="1">
        <v>41959</v>
      </c>
      <c r="C1871" s="1">
        <v>41963</v>
      </c>
      <c r="D1871" t="s">
        <v>47</v>
      </c>
      <c r="E1871" t="s">
        <v>4174</v>
      </c>
      <c r="F1871" t="s">
        <v>4175</v>
      </c>
      <c r="G1871" t="s">
        <v>84</v>
      </c>
      <c r="H1871" t="s">
        <v>25</v>
      </c>
      <c r="I1871" t="s">
        <v>2942</v>
      </c>
      <c r="J1871" t="s">
        <v>1139</v>
      </c>
      <c r="K1871" t="s">
        <v>2943</v>
      </c>
      <c r="L1871" t="s">
        <v>131</v>
      </c>
      <c r="M1871" t="s">
        <v>6217</v>
      </c>
      <c r="N1871" t="s">
        <v>165</v>
      </c>
      <c r="O1871" t="s">
        <v>166</v>
      </c>
      <c r="P1871" t="s">
        <v>6218</v>
      </c>
      <c r="Q1871" s="2">
        <v>273.95999999999998</v>
      </c>
      <c r="R1871">
        <v>2</v>
      </c>
      <c r="S1871">
        <v>0</v>
      </c>
      <c r="T1871">
        <v>10.958399999999999</v>
      </c>
    </row>
    <row r="1872" spans="1:20" x14ac:dyDescent="0.3">
      <c r="A1872" t="s">
        <v>6219</v>
      </c>
      <c r="B1872" s="1">
        <v>42194</v>
      </c>
      <c r="C1872" s="1">
        <v>42199</v>
      </c>
      <c r="D1872" t="s">
        <v>21</v>
      </c>
      <c r="E1872" t="s">
        <v>3014</v>
      </c>
      <c r="F1872" t="s">
        <v>3015</v>
      </c>
      <c r="G1872" t="s">
        <v>24</v>
      </c>
      <c r="H1872" t="s">
        <v>25</v>
      </c>
      <c r="I1872" t="s">
        <v>842</v>
      </c>
      <c r="J1872" t="s">
        <v>427</v>
      </c>
      <c r="K1872" t="s">
        <v>843</v>
      </c>
      <c r="L1872" t="s">
        <v>131</v>
      </c>
      <c r="M1872" t="s">
        <v>6220</v>
      </c>
      <c r="N1872" t="s">
        <v>165</v>
      </c>
      <c r="O1872" t="s">
        <v>166</v>
      </c>
      <c r="P1872" t="s">
        <v>6221</v>
      </c>
      <c r="Q1872" s="2">
        <v>269.98200000000003</v>
      </c>
      <c r="R1872">
        <v>3</v>
      </c>
      <c r="S1872">
        <v>0</v>
      </c>
      <c r="T1872">
        <v>40.497300000000003</v>
      </c>
    </row>
    <row r="1873" spans="1:20" x14ac:dyDescent="0.3">
      <c r="A1873" t="s">
        <v>6222</v>
      </c>
      <c r="B1873" s="1">
        <v>43052</v>
      </c>
      <c r="C1873" s="1">
        <v>43055</v>
      </c>
      <c r="D1873" t="s">
        <v>21</v>
      </c>
      <c r="E1873" t="s">
        <v>3054</v>
      </c>
      <c r="F1873" t="s">
        <v>3055</v>
      </c>
      <c r="G1873" t="s">
        <v>24</v>
      </c>
      <c r="H1873" t="s">
        <v>25</v>
      </c>
      <c r="I1873" t="s">
        <v>693</v>
      </c>
      <c r="J1873" t="s">
        <v>86</v>
      </c>
      <c r="K1873" t="s">
        <v>694</v>
      </c>
      <c r="L1873" t="s">
        <v>88</v>
      </c>
      <c r="M1873" t="s">
        <v>6223</v>
      </c>
      <c r="N1873" t="s">
        <v>43</v>
      </c>
      <c r="O1873" t="s">
        <v>70</v>
      </c>
      <c r="P1873" t="s">
        <v>6224</v>
      </c>
      <c r="Q1873" s="2">
        <v>8.9039999999999999</v>
      </c>
      <c r="R1873">
        <v>3</v>
      </c>
      <c r="S1873">
        <v>0</v>
      </c>
      <c r="T1873">
        <v>3.339</v>
      </c>
    </row>
    <row r="1874" spans="1:20" x14ac:dyDescent="0.3">
      <c r="A1874" t="s">
        <v>6225</v>
      </c>
      <c r="B1874" s="1">
        <v>42947</v>
      </c>
      <c r="C1874" s="1">
        <v>42951</v>
      </c>
      <c r="D1874" t="s">
        <v>47</v>
      </c>
      <c r="E1874" t="s">
        <v>1752</v>
      </c>
      <c r="F1874" t="s">
        <v>1753</v>
      </c>
      <c r="G1874" t="s">
        <v>84</v>
      </c>
      <c r="H1874" t="s">
        <v>25</v>
      </c>
      <c r="I1874" t="s">
        <v>390</v>
      </c>
      <c r="J1874" t="s">
        <v>179</v>
      </c>
      <c r="K1874" t="s">
        <v>1754</v>
      </c>
      <c r="L1874" t="s">
        <v>88</v>
      </c>
      <c r="M1874" t="s">
        <v>6119</v>
      </c>
      <c r="N1874" t="s">
        <v>165</v>
      </c>
      <c r="O1874" t="s">
        <v>202</v>
      </c>
      <c r="P1874" t="s">
        <v>6120</v>
      </c>
      <c r="Q1874" s="2">
        <v>41.423999999999999</v>
      </c>
      <c r="R1874">
        <v>2</v>
      </c>
      <c r="S1874">
        <v>0</v>
      </c>
      <c r="T1874">
        <v>8.2848000000000006</v>
      </c>
    </row>
    <row r="1875" spans="1:20" x14ac:dyDescent="0.3">
      <c r="A1875" t="s">
        <v>6226</v>
      </c>
      <c r="B1875" s="1">
        <v>43095</v>
      </c>
      <c r="C1875" s="1">
        <v>43099</v>
      </c>
      <c r="D1875" t="s">
        <v>47</v>
      </c>
      <c r="E1875" t="s">
        <v>2981</v>
      </c>
      <c r="F1875" t="s">
        <v>2982</v>
      </c>
      <c r="G1875" t="s">
        <v>84</v>
      </c>
      <c r="H1875" t="s">
        <v>25</v>
      </c>
      <c r="I1875" t="s">
        <v>920</v>
      </c>
      <c r="J1875" t="s">
        <v>269</v>
      </c>
      <c r="K1875" t="s">
        <v>921</v>
      </c>
      <c r="L1875" t="s">
        <v>29</v>
      </c>
      <c r="M1875" t="s">
        <v>6227</v>
      </c>
      <c r="N1875" t="s">
        <v>43</v>
      </c>
      <c r="O1875" t="s">
        <v>79</v>
      </c>
      <c r="P1875" t="s">
        <v>6228</v>
      </c>
      <c r="Q1875" s="2">
        <v>3.1320000000000001</v>
      </c>
      <c r="R1875">
        <v>2</v>
      </c>
      <c r="S1875">
        <v>0</v>
      </c>
      <c r="T1875">
        <v>-2.61</v>
      </c>
    </row>
    <row r="1876" spans="1:20" x14ac:dyDescent="0.3">
      <c r="A1876" t="s">
        <v>6229</v>
      </c>
      <c r="B1876" s="1">
        <v>42674</v>
      </c>
      <c r="C1876" s="1">
        <v>42678</v>
      </c>
      <c r="D1876" t="s">
        <v>47</v>
      </c>
      <c r="E1876" t="s">
        <v>485</v>
      </c>
      <c r="F1876" t="s">
        <v>486</v>
      </c>
      <c r="G1876" t="s">
        <v>37</v>
      </c>
      <c r="H1876" t="s">
        <v>25</v>
      </c>
      <c r="I1876" t="s">
        <v>128</v>
      </c>
      <c r="J1876" t="s">
        <v>129</v>
      </c>
      <c r="K1876" t="s">
        <v>130</v>
      </c>
      <c r="L1876" t="s">
        <v>131</v>
      </c>
      <c r="M1876" t="s">
        <v>5376</v>
      </c>
      <c r="N1876" t="s">
        <v>43</v>
      </c>
      <c r="O1876" t="s">
        <v>99</v>
      </c>
      <c r="P1876" t="s">
        <v>5377</v>
      </c>
      <c r="Q1876" s="2">
        <v>1085.42</v>
      </c>
      <c r="R1876">
        <v>7</v>
      </c>
      <c r="S1876">
        <v>0</v>
      </c>
      <c r="T1876">
        <v>282.20920000000001</v>
      </c>
    </row>
    <row r="1877" spans="1:20" x14ac:dyDescent="0.3">
      <c r="A1877" t="s">
        <v>6230</v>
      </c>
      <c r="B1877" s="1">
        <v>42617</v>
      </c>
      <c r="C1877" s="1">
        <v>42622</v>
      </c>
      <c r="D1877" t="s">
        <v>47</v>
      </c>
      <c r="E1877" t="s">
        <v>4383</v>
      </c>
      <c r="F1877" t="s">
        <v>4384</v>
      </c>
      <c r="G1877" t="s">
        <v>24</v>
      </c>
      <c r="H1877" t="s">
        <v>25</v>
      </c>
      <c r="I1877" t="s">
        <v>112</v>
      </c>
      <c r="J1877" t="s">
        <v>39</v>
      </c>
      <c r="K1877" t="s">
        <v>309</v>
      </c>
      <c r="L1877" t="s">
        <v>41</v>
      </c>
      <c r="M1877" t="s">
        <v>922</v>
      </c>
      <c r="N1877" t="s">
        <v>43</v>
      </c>
      <c r="O1877" t="s">
        <v>115</v>
      </c>
      <c r="P1877" t="s">
        <v>923</v>
      </c>
      <c r="Q1877" s="2">
        <v>3.9119999999999999</v>
      </c>
      <c r="R1877">
        <v>1</v>
      </c>
      <c r="S1877">
        <v>0</v>
      </c>
      <c r="T1877">
        <v>1.0268999999999999</v>
      </c>
    </row>
    <row r="1878" spans="1:20" x14ac:dyDescent="0.3">
      <c r="A1878" t="s">
        <v>6231</v>
      </c>
      <c r="B1878" s="1">
        <v>42477</v>
      </c>
      <c r="C1878" s="1">
        <v>42481</v>
      </c>
      <c r="D1878" t="s">
        <v>47</v>
      </c>
      <c r="E1878" t="s">
        <v>5545</v>
      </c>
      <c r="F1878" t="s">
        <v>5546</v>
      </c>
      <c r="G1878" t="s">
        <v>84</v>
      </c>
      <c r="H1878" t="s">
        <v>25</v>
      </c>
      <c r="I1878" t="s">
        <v>742</v>
      </c>
      <c r="J1878" t="s">
        <v>208</v>
      </c>
      <c r="K1878" t="s">
        <v>743</v>
      </c>
      <c r="L1878" t="s">
        <v>88</v>
      </c>
      <c r="M1878" t="s">
        <v>6232</v>
      </c>
      <c r="N1878" t="s">
        <v>43</v>
      </c>
      <c r="O1878" t="s">
        <v>235</v>
      </c>
      <c r="P1878" t="s">
        <v>6233</v>
      </c>
      <c r="Q1878" s="2">
        <v>29.05</v>
      </c>
      <c r="R1878">
        <v>5</v>
      </c>
      <c r="S1878">
        <v>0</v>
      </c>
      <c r="T1878">
        <v>9.0054999999999996</v>
      </c>
    </row>
    <row r="1879" spans="1:20" x14ac:dyDescent="0.3">
      <c r="A1879" t="s">
        <v>6234</v>
      </c>
      <c r="B1879" s="1">
        <v>41825</v>
      </c>
      <c r="C1879" s="1">
        <v>41831</v>
      </c>
      <c r="D1879" t="s">
        <v>47</v>
      </c>
      <c r="E1879" t="s">
        <v>3548</v>
      </c>
      <c r="F1879" t="s">
        <v>3549</v>
      </c>
      <c r="G1879" t="s">
        <v>84</v>
      </c>
      <c r="H1879" t="s">
        <v>25</v>
      </c>
      <c r="I1879" t="s">
        <v>1123</v>
      </c>
      <c r="J1879" t="s">
        <v>179</v>
      </c>
      <c r="K1879" t="s">
        <v>1124</v>
      </c>
      <c r="L1879" t="s">
        <v>88</v>
      </c>
      <c r="M1879" t="s">
        <v>1394</v>
      </c>
      <c r="N1879" t="s">
        <v>43</v>
      </c>
      <c r="O1879" t="s">
        <v>79</v>
      </c>
      <c r="P1879" t="s">
        <v>1395</v>
      </c>
      <c r="Q1879" s="2">
        <v>180.96</v>
      </c>
      <c r="R1879">
        <v>6</v>
      </c>
      <c r="S1879">
        <v>0</v>
      </c>
      <c r="T1879">
        <v>67.86</v>
      </c>
    </row>
    <row r="1880" spans="1:20" x14ac:dyDescent="0.3">
      <c r="A1880" t="s">
        <v>6235</v>
      </c>
      <c r="B1880" s="1">
        <v>42062</v>
      </c>
      <c r="C1880" s="1">
        <v>42063</v>
      </c>
      <c r="D1880" t="s">
        <v>159</v>
      </c>
      <c r="E1880" t="s">
        <v>2645</v>
      </c>
      <c r="F1880" t="s">
        <v>2646</v>
      </c>
      <c r="G1880" t="s">
        <v>37</v>
      </c>
      <c r="H1880" t="s">
        <v>25</v>
      </c>
      <c r="I1880" t="s">
        <v>742</v>
      </c>
      <c r="J1880" t="s">
        <v>208</v>
      </c>
      <c r="K1880" t="s">
        <v>743</v>
      </c>
      <c r="L1880" t="s">
        <v>88</v>
      </c>
      <c r="M1880" t="s">
        <v>674</v>
      </c>
      <c r="N1880" t="s">
        <v>43</v>
      </c>
      <c r="O1880" t="s">
        <v>79</v>
      </c>
      <c r="P1880" t="s">
        <v>675</v>
      </c>
      <c r="Q1880" s="2">
        <v>4.4189999999999996</v>
      </c>
      <c r="R1880">
        <v>3</v>
      </c>
      <c r="S1880">
        <v>0</v>
      </c>
      <c r="T1880">
        <v>-3.3879000000000001</v>
      </c>
    </row>
    <row r="1881" spans="1:20" x14ac:dyDescent="0.3">
      <c r="A1881" t="s">
        <v>6236</v>
      </c>
      <c r="B1881" s="1">
        <v>42335</v>
      </c>
      <c r="C1881" s="1">
        <v>42339</v>
      </c>
      <c r="D1881" t="s">
        <v>47</v>
      </c>
      <c r="E1881" t="s">
        <v>1329</v>
      </c>
      <c r="F1881" t="s">
        <v>1330</v>
      </c>
      <c r="G1881" t="s">
        <v>24</v>
      </c>
      <c r="H1881" t="s">
        <v>25</v>
      </c>
      <c r="I1881" t="s">
        <v>240</v>
      </c>
      <c r="J1881" t="s">
        <v>232</v>
      </c>
      <c r="K1881" t="s">
        <v>241</v>
      </c>
      <c r="L1881" t="s">
        <v>131</v>
      </c>
      <c r="M1881" t="s">
        <v>5361</v>
      </c>
      <c r="N1881" t="s">
        <v>43</v>
      </c>
      <c r="O1881" t="s">
        <v>115</v>
      </c>
      <c r="P1881" t="s">
        <v>5362</v>
      </c>
      <c r="Q1881" s="2">
        <v>29.79</v>
      </c>
      <c r="R1881">
        <v>3</v>
      </c>
      <c r="S1881">
        <v>0</v>
      </c>
      <c r="T1881">
        <v>12.511799999999999</v>
      </c>
    </row>
    <row r="1882" spans="1:20" x14ac:dyDescent="0.3">
      <c r="A1882" t="s">
        <v>6237</v>
      </c>
      <c r="B1882" s="1">
        <v>41666</v>
      </c>
      <c r="C1882" s="1">
        <v>41672</v>
      </c>
      <c r="D1882" t="s">
        <v>47</v>
      </c>
      <c r="E1882" t="s">
        <v>6238</v>
      </c>
      <c r="F1882" t="s">
        <v>6239</v>
      </c>
      <c r="G1882" t="s">
        <v>24</v>
      </c>
      <c r="H1882" t="s">
        <v>25</v>
      </c>
      <c r="I1882" t="s">
        <v>786</v>
      </c>
      <c r="J1882" t="s">
        <v>39</v>
      </c>
      <c r="K1882" t="s">
        <v>787</v>
      </c>
      <c r="L1882" t="s">
        <v>41</v>
      </c>
      <c r="M1882" t="s">
        <v>4482</v>
      </c>
      <c r="N1882" t="s">
        <v>43</v>
      </c>
      <c r="O1882" t="s">
        <v>99</v>
      </c>
      <c r="P1882" t="s">
        <v>4483</v>
      </c>
      <c r="Q1882" s="2">
        <v>57.23</v>
      </c>
      <c r="R1882">
        <v>1</v>
      </c>
      <c r="S1882">
        <v>0</v>
      </c>
      <c r="T1882">
        <v>14.307499999999999</v>
      </c>
    </row>
    <row r="1883" spans="1:20" x14ac:dyDescent="0.3">
      <c r="A1883" t="s">
        <v>6240</v>
      </c>
      <c r="B1883" s="1">
        <v>43001</v>
      </c>
      <c r="C1883" s="1">
        <v>43004</v>
      </c>
      <c r="D1883" t="s">
        <v>159</v>
      </c>
      <c r="E1883" t="s">
        <v>5094</v>
      </c>
      <c r="F1883" t="s">
        <v>5095</v>
      </c>
      <c r="G1883" t="s">
        <v>24</v>
      </c>
      <c r="H1883" t="s">
        <v>25</v>
      </c>
      <c r="I1883" t="s">
        <v>2029</v>
      </c>
      <c r="J1883" t="s">
        <v>427</v>
      </c>
      <c r="K1883" t="s">
        <v>5096</v>
      </c>
      <c r="L1883" t="s">
        <v>131</v>
      </c>
      <c r="M1883" t="s">
        <v>6241</v>
      </c>
      <c r="N1883" t="s">
        <v>43</v>
      </c>
      <c r="O1883" t="s">
        <v>70</v>
      </c>
      <c r="P1883" t="s">
        <v>6242</v>
      </c>
      <c r="Q1883" s="2">
        <v>251.64</v>
      </c>
      <c r="R1883">
        <v>3</v>
      </c>
      <c r="S1883">
        <v>0</v>
      </c>
      <c r="T1883">
        <v>88.073999999999998</v>
      </c>
    </row>
    <row r="1884" spans="1:20" x14ac:dyDescent="0.3">
      <c r="A1884" t="s">
        <v>6243</v>
      </c>
      <c r="B1884" s="1">
        <v>43043</v>
      </c>
      <c r="C1884" s="1">
        <v>43044</v>
      </c>
      <c r="D1884" t="s">
        <v>159</v>
      </c>
      <c r="E1884" t="s">
        <v>890</v>
      </c>
      <c r="F1884" t="s">
        <v>891</v>
      </c>
      <c r="G1884" t="s">
        <v>37</v>
      </c>
      <c r="H1884" t="s">
        <v>25</v>
      </c>
      <c r="I1884" t="s">
        <v>892</v>
      </c>
      <c r="J1884" t="s">
        <v>391</v>
      </c>
      <c r="K1884" t="s">
        <v>893</v>
      </c>
      <c r="L1884" t="s">
        <v>41</v>
      </c>
      <c r="M1884" t="s">
        <v>3951</v>
      </c>
      <c r="N1884" t="s">
        <v>31</v>
      </c>
      <c r="O1884" t="s">
        <v>54</v>
      </c>
      <c r="P1884" t="s">
        <v>3952</v>
      </c>
      <c r="Q1884" s="2">
        <v>523.76400000000001</v>
      </c>
      <c r="R1884">
        <v>3</v>
      </c>
      <c r="S1884">
        <v>0</v>
      </c>
      <c r="T1884">
        <v>-192.04679999999999</v>
      </c>
    </row>
    <row r="1885" spans="1:20" x14ac:dyDescent="0.3">
      <c r="A1885" t="s">
        <v>6244</v>
      </c>
      <c r="B1885" s="1">
        <v>42657</v>
      </c>
      <c r="C1885" s="1">
        <v>42663</v>
      </c>
      <c r="D1885" t="s">
        <v>47</v>
      </c>
      <c r="E1885" t="s">
        <v>6245</v>
      </c>
      <c r="F1885" t="s">
        <v>6246</v>
      </c>
      <c r="G1885" t="s">
        <v>24</v>
      </c>
      <c r="H1885" t="s">
        <v>25</v>
      </c>
      <c r="I1885" t="s">
        <v>1241</v>
      </c>
      <c r="J1885" t="s">
        <v>67</v>
      </c>
      <c r="K1885" t="s">
        <v>3079</v>
      </c>
      <c r="L1885" t="s">
        <v>29</v>
      </c>
      <c r="M1885" t="s">
        <v>6247</v>
      </c>
      <c r="N1885" t="s">
        <v>31</v>
      </c>
      <c r="O1885" t="s">
        <v>133</v>
      </c>
      <c r="P1885" t="s">
        <v>6248</v>
      </c>
      <c r="Q1885" s="2">
        <v>102.592</v>
      </c>
      <c r="R1885">
        <v>1</v>
      </c>
      <c r="S1885">
        <v>0</v>
      </c>
      <c r="T1885">
        <v>10.2592</v>
      </c>
    </row>
    <row r="1886" spans="1:20" x14ac:dyDescent="0.3">
      <c r="A1886" t="s">
        <v>6249</v>
      </c>
      <c r="B1886" s="1">
        <v>42320</v>
      </c>
      <c r="C1886" s="1">
        <v>42327</v>
      </c>
      <c r="D1886" t="s">
        <v>47</v>
      </c>
      <c r="E1886" t="s">
        <v>5926</v>
      </c>
      <c r="F1886" t="s">
        <v>5927</v>
      </c>
      <c r="G1886" t="s">
        <v>37</v>
      </c>
      <c r="H1886" t="s">
        <v>25</v>
      </c>
      <c r="I1886" t="s">
        <v>231</v>
      </c>
      <c r="J1886" t="s">
        <v>232</v>
      </c>
      <c r="K1886" t="s">
        <v>233</v>
      </c>
      <c r="L1886" t="s">
        <v>131</v>
      </c>
      <c r="M1886" t="s">
        <v>6250</v>
      </c>
      <c r="N1886" t="s">
        <v>43</v>
      </c>
      <c r="O1886" t="s">
        <v>115</v>
      </c>
      <c r="P1886" t="s">
        <v>6251</v>
      </c>
      <c r="Q1886" s="2">
        <v>11.76</v>
      </c>
      <c r="R1886">
        <v>5</v>
      </c>
      <c r="S1886">
        <v>0</v>
      </c>
      <c r="T1886">
        <v>1.323</v>
      </c>
    </row>
    <row r="1887" spans="1:20" x14ac:dyDescent="0.3">
      <c r="A1887" t="s">
        <v>6252</v>
      </c>
      <c r="B1887" s="1">
        <v>42799</v>
      </c>
      <c r="C1887" s="1">
        <v>42799</v>
      </c>
      <c r="D1887" t="s">
        <v>1040</v>
      </c>
      <c r="E1887" t="s">
        <v>93</v>
      </c>
      <c r="F1887" t="s">
        <v>94</v>
      </c>
      <c r="G1887" t="s">
        <v>24</v>
      </c>
      <c r="H1887" t="s">
        <v>25</v>
      </c>
      <c r="I1887" t="s">
        <v>95</v>
      </c>
      <c r="J1887" t="s">
        <v>96</v>
      </c>
      <c r="K1887" t="s">
        <v>97</v>
      </c>
      <c r="L1887" t="s">
        <v>88</v>
      </c>
      <c r="M1887" t="s">
        <v>6253</v>
      </c>
      <c r="N1887" t="s">
        <v>43</v>
      </c>
      <c r="O1887" t="s">
        <v>44</v>
      </c>
      <c r="P1887" t="s">
        <v>6254</v>
      </c>
      <c r="Q1887" s="2">
        <v>25.06</v>
      </c>
      <c r="R1887">
        <v>2</v>
      </c>
      <c r="S1887">
        <v>0</v>
      </c>
      <c r="T1887">
        <v>11.7782</v>
      </c>
    </row>
    <row r="1888" spans="1:20" x14ac:dyDescent="0.3">
      <c r="A1888" t="s">
        <v>6255</v>
      </c>
      <c r="B1888" s="1">
        <v>42313</v>
      </c>
      <c r="C1888" s="1">
        <v>42317</v>
      </c>
      <c r="D1888" t="s">
        <v>47</v>
      </c>
      <c r="E1888" t="s">
        <v>1104</v>
      </c>
      <c r="F1888" t="s">
        <v>1105</v>
      </c>
      <c r="G1888" t="s">
        <v>24</v>
      </c>
      <c r="H1888" t="s">
        <v>25</v>
      </c>
      <c r="I1888" t="s">
        <v>842</v>
      </c>
      <c r="J1888" t="s">
        <v>427</v>
      </c>
      <c r="K1888" t="s">
        <v>843</v>
      </c>
      <c r="L1888" t="s">
        <v>131</v>
      </c>
      <c r="M1888" t="s">
        <v>1981</v>
      </c>
      <c r="N1888" t="s">
        <v>43</v>
      </c>
      <c r="O1888" t="s">
        <v>44</v>
      </c>
      <c r="P1888" t="s">
        <v>1982</v>
      </c>
      <c r="Q1888" s="2">
        <v>19.824000000000002</v>
      </c>
      <c r="R1888">
        <v>6</v>
      </c>
      <c r="S1888">
        <v>0</v>
      </c>
      <c r="T1888">
        <v>6.4428000000000001</v>
      </c>
    </row>
    <row r="1889" spans="1:20" x14ac:dyDescent="0.3">
      <c r="A1889" t="s">
        <v>6256</v>
      </c>
      <c r="B1889" s="1">
        <v>42559</v>
      </c>
      <c r="C1889" s="1">
        <v>42559</v>
      </c>
      <c r="D1889" t="s">
        <v>1040</v>
      </c>
      <c r="E1889" t="s">
        <v>110</v>
      </c>
      <c r="F1889" t="s">
        <v>111</v>
      </c>
      <c r="G1889" t="s">
        <v>24</v>
      </c>
      <c r="H1889" t="s">
        <v>25</v>
      </c>
      <c r="I1889" t="s">
        <v>112</v>
      </c>
      <c r="J1889" t="s">
        <v>39</v>
      </c>
      <c r="K1889" t="s">
        <v>113</v>
      </c>
      <c r="L1889" t="s">
        <v>41</v>
      </c>
      <c r="M1889" t="s">
        <v>3954</v>
      </c>
      <c r="N1889" t="s">
        <v>165</v>
      </c>
      <c r="O1889" t="s">
        <v>166</v>
      </c>
      <c r="P1889" t="s">
        <v>3955</v>
      </c>
      <c r="Q1889" s="2">
        <v>823.96</v>
      </c>
      <c r="R1889">
        <v>5</v>
      </c>
      <c r="S1889">
        <v>0</v>
      </c>
      <c r="T1889">
        <v>51.497500000000002</v>
      </c>
    </row>
    <row r="1890" spans="1:20" x14ac:dyDescent="0.3">
      <c r="A1890" t="s">
        <v>6257</v>
      </c>
      <c r="B1890" s="1">
        <v>42262</v>
      </c>
      <c r="C1890" s="1">
        <v>42266</v>
      </c>
      <c r="D1890" t="s">
        <v>47</v>
      </c>
      <c r="E1890" t="s">
        <v>3605</v>
      </c>
      <c r="F1890" t="s">
        <v>3606</v>
      </c>
      <c r="G1890" t="s">
        <v>24</v>
      </c>
      <c r="H1890" t="s">
        <v>25</v>
      </c>
      <c r="I1890" t="s">
        <v>3607</v>
      </c>
      <c r="J1890" t="s">
        <v>356</v>
      </c>
      <c r="K1890" t="s">
        <v>3608</v>
      </c>
      <c r="L1890" t="s">
        <v>41</v>
      </c>
      <c r="M1890" t="s">
        <v>6258</v>
      </c>
      <c r="N1890" t="s">
        <v>31</v>
      </c>
      <c r="O1890" t="s">
        <v>54</v>
      </c>
      <c r="P1890" t="s">
        <v>6259</v>
      </c>
      <c r="Q1890" s="2">
        <v>801.96</v>
      </c>
      <c r="R1890">
        <v>2</v>
      </c>
      <c r="S1890">
        <v>0</v>
      </c>
      <c r="T1890">
        <v>200.49</v>
      </c>
    </row>
    <row r="1891" spans="1:20" x14ac:dyDescent="0.3">
      <c r="A1891" t="s">
        <v>6260</v>
      </c>
      <c r="B1891" s="1">
        <v>43017</v>
      </c>
      <c r="C1891" s="1">
        <v>43022</v>
      </c>
      <c r="D1891" t="s">
        <v>47</v>
      </c>
      <c r="E1891" t="s">
        <v>5353</v>
      </c>
      <c r="F1891" t="s">
        <v>5354</v>
      </c>
      <c r="G1891" t="s">
        <v>24</v>
      </c>
      <c r="H1891" t="s">
        <v>25</v>
      </c>
      <c r="I1891" t="s">
        <v>5355</v>
      </c>
      <c r="J1891" t="s">
        <v>619</v>
      </c>
      <c r="K1891" t="s">
        <v>5356</v>
      </c>
      <c r="L1891" t="s">
        <v>29</v>
      </c>
      <c r="M1891" t="s">
        <v>6261</v>
      </c>
      <c r="N1891" t="s">
        <v>43</v>
      </c>
      <c r="O1891" t="s">
        <v>79</v>
      </c>
      <c r="P1891" t="s">
        <v>6262</v>
      </c>
      <c r="Q1891" s="2">
        <v>12.816000000000001</v>
      </c>
      <c r="R1891">
        <v>3</v>
      </c>
      <c r="S1891">
        <v>0</v>
      </c>
      <c r="T1891">
        <v>4.3254000000000001</v>
      </c>
    </row>
    <row r="1892" spans="1:20" x14ac:dyDescent="0.3">
      <c r="A1892" t="s">
        <v>6263</v>
      </c>
      <c r="B1892" s="1">
        <v>42261</v>
      </c>
      <c r="C1892" s="1">
        <v>42265</v>
      </c>
      <c r="D1892" t="s">
        <v>47</v>
      </c>
      <c r="E1892" t="s">
        <v>3802</v>
      </c>
      <c r="F1892" t="s">
        <v>3803</v>
      </c>
      <c r="G1892" t="s">
        <v>24</v>
      </c>
      <c r="H1892" t="s">
        <v>25</v>
      </c>
      <c r="I1892" t="s">
        <v>3804</v>
      </c>
      <c r="J1892" t="s">
        <v>67</v>
      </c>
      <c r="K1892" t="s">
        <v>3805</v>
      </c>
      <c r="L1892" t="s">
        <v>29</v>
      </c>
      <c r="M1892" t="s">
        <v>1714</v>
      </c>
      <c r="N1892" t="s">
        <v>43</v>
      </c>
      <c r="O1892" t="s">
        <v>99</v>
      </c>
      <c r="P1892" t="s">
        <v>1715</v>
      </c>
      <c r="Q1892" s="2">
        <v>991.2</v>
      </c>
      <c r="R1892">
        <v>6</v>
      </c>
      <c r="S1892">
        <v>0</v>
      </c>
      <c r="T1892">
        <v>257.71199999999999</v>
      </c>
    </row>
    <row r="1893" spans="1:20" x14ac:dyDescent="0.3">
      <c r="A1893" t="s">
        <v>6264</v>
      </c>
      <c r="B1893" s="1">
        <v>41919</v>
      </c>
      <c r="C1893" s="1">
        <v>41924</v>
      </c>
      <c r="D1893" t="s">
        <v>47</v>
      </c>
      <c r="E1893" t="s">
        <v>1332</v>
      </c>
      <c r="F1893" t="s">
        <v>1333</v>
      </c>
      <c r="G1893" t="s">
        <v>37</v>
      </c>
      <c r="H1893" t="s">
        <v>25</v>
      </c>
      <c r="I1893" t="s">
        <v>231</v>
      </c>
      <c r="J1893" t="s">
        <v>232</v>
      </c>
      <c r="K1893" t="s">
        <v>233</v>
      </c>
      <c r="L1893" t="s">
        <v>131</v>
      </c>
      <c r="M1893" t="s">
        <v>793</v>
      </c>
      <c r="N1893" t="s">
        <v>43</v>
      </c>
      <c r="O1893" t="s">
        <v>99</v>
      </c>
      <c r="P1893" t="s">
        <v>794</v>
      </c>
      <c r="Q1893" s="2">
        <v>107.44</v>
      </c>
      <c r="R1893">
        <v>10</v>
      </c>
      <c r="S1893">
        <v>0</v>
      </c>
      <c r="T1893">
        <v>10.744</v>
      </c>
    </row>
    <row r="1894" spans="1:20" x14ac:dyDescent="0.3">
      <c r="A1894" t="s">
        <v>6265</v>
      </c>
      <c r="B1894" s="1">
        <v>42862</v>
      </c>
      <c r="C1894" s="1">
        <v>42866</v>
      </c>
      <c r="D1894" t="s">
        <v>47</v>
      </c>
      <c r="E1894" t="s">
        <v>3194</v>
      </c>
      <c r="F1894" t="s">
        <v>3195</v>
      </c>
      <c r="G1894" t="s">
        <v>37</v>
      </c>
      <c r="H1894" t="s">
        <v>25</v>
      </c>
      <c r="I1894" t="s">
        <v>1468</v>
      </c>
      <c r="J1894" t="s">
        <v>261</v>
      </c>
      <c r="K1894" t="s">
        <v>1469</v>
      </c>
      <c r="L1894" t="s">
        <v>41</v>
      </c>
      <c r="M1894" t="s">
        <v>2463</v>
      </c>
      <c r="N1894" t="s">
        <v>31</v>
      </c>
      <c r="O1894" t="s">
        <v>133</v>
      </c>
      <c r="P1894" t="s">
        <v>2464</v>
      </c>
      <c r="Q1894" s="2">
        <v>1458.65</v>
      </c>
      <c r="R1894">
        <v>5</v>
      </c>
      <c r="S1894">
        <v>0</v>
      </c>
      <c r="T1894">
        <v>423.00850000000003</v>
      </c>
    </row>
    <row r="1895" spans="1:20" x14ac:dyDescent="0.3">
      <c r="A1895" t="s">
        <v>6266</v>
      </c>
      <c r="B1895" s="1">
        <v>42322</v>
      </c>
      <c r="C1895" s="1">
        <v>42327</v>
      </c>
      <c r="D1895" t="s">
        <v>47</v>
      </c>
      <c r="E1895" t="s">
        <v>6267</v>
      </c>
      <c r="F1895" t="s">
        <v>6268</v>
      </c>
      <c r="G1895" t="s">
        <v>24</v>
      </c>
      <c r="H1895" t="s">
        <v>25</v>
      </c>
      <c r="I1895" t="s">
        <v>215</v>
      </c>
      <c r="J1895" t="s">
        <v>216</v>
      </c>
      <c r="K1895" t="s">
        <v>217</v>
      </c>
      <c r="L1895" t="s">
        <v>131</v>
      </c>
      <c r="M1895" t="s">
        <v>2230</v>
      </c>
      <c r="N1895" t="s">
        <v>31</v>
      </c>
      <c r="O1895" t="s">
        <v>61</v>
      </c>
      <c r="P1895" t="s">
        <v>2231</v>
      </c>
      <c r="Q1895" s="2">
        <v>76.14</v>
      </c>
      <c r="R1895">
        <v>3</v>
      </c>
      <c r="S1895">
        <v>0</v>
      </c>
      <c r="T1895">
        <v>26.649000000000001</v>
      </c>
    </row>
    <row r="1896" spans="1:20" x14ac:dyDescent="0.3">
      <c r="A1896" t="s">
        <v>6269</v>
      </c>
      <c r="B1896" s="1">
        <v>41967</v>
      </c>
      <c r="C1896" s="1">
        <v>41967</v>
      </c>
      <c r="D1896" t="s">
        <v>1040</v>
      </c>
      <c r="E1896" t="s">
        <v>3531</v>
      </c>
      <c r="F1896" t="s">
        <v>3532</v>
      </c>
      <c r="G1896" t="s">
        <v>37</v>
      </c>
      <c r="H1896" t="s">
        <v>25</v>
      </c>
      <c r="I1896" t="s">
        <v>3533</v>
      </c>
      <c r="J1896" t="s">
        <v>86</v>
      </c>
      <c r="K1896" t="s">
        <v>3534</v>
      </c>
      <c r="L1896" t="s">
        <v>88</v>
      </c>
      <c r="M1896" t="s">
        <v>6270</v>
      </c>
      <c r="N1896" t="s">
        <v>165</v>
      </c>
      <c r="O1896" t="s">
        <v>166</v>
      </c>
      <c r="P1896" t="s">
        <v>6271</v>
      </c>
      <c r="Q1896" s="2">
        <v>1049.97</v>
      </c>
      <c r="R1896">
        <v>5</v>
      </c>
      <c r="S1896">
        <v>0</v>
      </c>
      <c r="T1896">
        <v>-209.994</v>
      </c>
    </row>
    <row r="1897" spans="1:20" x14ac:dyDescent="0.3">
      <c r="A1897" t="s">
        <v>6272</v>
      </c>
      <c r="B1897" s="1">
        <v>41737</v>
      </c>
      <c r="C1897" s="1">
        <v>41744</v>
      </c>
      <c r="D1897" t="s">
        <v>47</v>
      </c>
      <c r="E1897" t="s">
        <v>3423</v>
      </c>
      <c r="F1897" t="s">
        <v>3424</v>
      </c>
      <c r="G1897" t="s">
        <v>37</v>
      </c>
      <c r="H1897" t="s">
        <v>25</v>
      </c>
      <c r="I1897" t="s">
        <v>3425</v>
      </c>
      <c r="J1897" t="s">
        <v>666</v>
      </c>
      <c r="K1897" t="s">
        <v>3426</v>
      </c>
      <c r="L1897" t="s">
        <v>131</v>
      </c>
      <c r="M1897" t="s">
        <v>6273</v>
      </c>
      <c r="N1897" t="s">
        <v>43</v>
      </c>
      <c r="O1897" t="s">
        <v>235</v>
      </c>
      <c r="P1897" t="s">
        <v>6274</v>
      </c>
      <c r="Q1897" s="2">
        <v>2.3679999999999999</v>
      </c>
      <c r="R1897">
        <v>2</v>
      </c>
      <c r="S1897">
        <v>0</v>
      </c>
      <c r="T1897">
        <v>0.82879999999999998</v>
      </c>
    </row>
    <row r="1898" spans="1:20" x14ac:dyDescent="0.3">
      <c r="A1898" t="s">
        <v>6275</v>
      </c>
      <c r="B1898" s="1">
        <v>41846</v>
      </c>
      <c r="C1898" s="1">
        <v>41853</v>
      </c>
      <c r="D1898" t="s">
        <v>47</v>
      </c>
      <c r="E1898" t="s">
        <v>245</v>
      </c>
      <c r="F1898" t="s">
        <v>246</v>
      </c>
      <c r="G1898" t="s">
        <v>24</v>
      </c>
      <c r="H1898" t="s">
        <v>25</v>
      </c>
      <c r="I1898" t="s">
        <v>38</v>
      </c>
      <c r="J1898" t="s">
        <v>39</v>
      </c>
      <c r="K1898" t="s">
        <v>247</v>
      </c>
      <c r="L1898" t="s">
        <v>41</v>
      </c>
      <c r="M1898" t="s">
        <v>1353</v>
      </c>
      <c r="N1898" t="s">
        <v>165</v>
      </c>
      <c r="O1898" t="s">
        <v>166</v>
      </c>
      <c r="P1898" t="s">
        <v>1354</v>
      </c>
      <c r="Q1898" s="2">
        <v>911.98400000000004</v>
      </c>
      <c r="R1898">
        <v>2</v>
      </c>
      <c r="S1898">
        <v>0</v>
      </c>
      <c r="T1898">
        <v>113.998</v>
      </c>
    </row>
    <row r="1899" spans="1:20" x14ac:dyDescent="0.3">
      <c r="A1899" t="s">
        <v>6276</v>
      </c>
      <c r="B1899" s="1">
        <v>41798</v>
      </c>
      <c r="C1899" s="1">
        <v>41802</v>
      </c>
      <c r="D1899" t="s">
        <v>47</v>
      </c>
      <c r="E1899" t="s">
        <v>6277</v>
      </c>
      <c r="F1899" t="s">
        <v>6278</v>
      </c>
      <c r="G1899" t="s">
        <v>37</v>
      </c>
      <c r="H1899" t="s">
        <v>25</v>
      </c>
      <c r="I1899" t="s">
        <v>439</v>
      </c>
      <c r="J1899" t="s">
        <v>286</v>
      </c>
      <c r="K1899" t="s">
        <v>440</v>
      </c>
      <c r="L1899" t="s">
        <v>29</v>
      </c>
      <c r="M1899" t="s">
        <v>2061</v>
      </c>
      <c r="N1899" t="s">
        <v>31</v>
      </c>
      <c r="O1899" t="s">
        <v>133</v>
      </c>
      <c r="P1899" t="s">
        <v>2062</v>
      </c>
      <c r="Q1899" s="2">
        <v>170.352</v>
      </c>
      <c r="R1899">
        <v>3</v>
      </c>
      <c r="S1899">
        <v>0</v>
      </c>
      <c r="T1899">
        <v>10.647</v>
      </c>
    </row>
    <row r="1900" spans="1:20" x14ac:dyDescent="0.3">
      <c r="A1900" t="s">
        <v>6279</v>
      </c>
      <c r="B1900" s="1">
        <v>41940</v>
      </c>
      <c r="C1900" s="1">
        <v>41943</v>
      </c>
      <c r="D1900" t="s">
        <v>159</v>
      </c>
      <c r="E1900" t="s">
        <v>3337</v>
      </c>
      <c r="F1900" t="s">
        <v>3338</v>
      </c>
      <c r="G1900" t="s">
        <v>37</v>
      </c>
      <c r="H1900" t="s">
        <v>25</v>
      </c>
      <c r="I1900" t="s">
        <v>231</v>
      </c>
      <c r="J1900" t="s">
        <v>232</v>
      </c>
      <c r="K1900" t="s">
        <v>412</v>
      </c>
      <c r="L1900" t="s">
        <v>131</v>
      </c>
      <c r="M1900" t="s">
        <v>2684</v>
      </c>
      <c r="N1900" t="s">
        <v>43</v>
      </c>
      <c r="O1900" t="s">
        <v>79</v>
      </c>
      <c r="P1900" t="s">
        <v>2685</v>
      </c>
      <c r="Q1900" s="2">
        <v>7.1840000000000002</v>
      </c>
      <c r="R1900">
        <v>2</v>
      </c>
      <c r="S1900">
        <v>0</v>
      </c>
      <c r="T1900">
        <v>2.2450000000000001</v>
      </c>
    </row>
    <row r="1901" spans="1:20" x14ac:dyDescent="0.3">
      <c r="A1901" t="s">
        <v>6280</v>
      </c>
      <c r="B1901" s="1">
        <v>43064</v>
      </c>
      <c r="C1901" s="1">
        <v>43066</v>
      </c>
      <c r="D1901" t="s">
        <v>21</v>
      </c>
      <c r="E1901" t="s">
        <v>3118</v>
      </c>
      <c r="F1901" t="s">
        <v>3119</v>
      </c>
      <c r="G1901" t="s">
        <v>84</v>
      </c>
      <c r="H1901" t="s">
        <v>25</v>
      </c>
      <c r="I1901" t="s">
        <v>3120</v>
      </c>
      <c r="J1901" t="s">
        <v>39</v>
      </c>
      <c r="K1901" t="s">
        <v>3121</v>
      </c>
      <c r="L1901" t="s">
        <v>41</v>
      </c>
      <c r="M1901" t="s">
        <v>4359</v>
      </c>
      <c r="N1901" t="s">
        <v>43</v>
      </c>
      <c r="O1901" t="s">
        <v>99</v>
      </c>
      <c r="P1901" t="s">
        <v>4360</v>
      </c>
      <c r="Q1901" s="2">
        <v>501.81</v>
      </c>
      <c r="R1901">
        <v>3</v>
      </c>
      <c r="S1901">
        <v>0</v>
      </c>
      <c r="T1901">
        <v>0</v>
      </c>
    </row>
    <row r="1902" spans="1:20" x14ac:dyDescent="0.3">
      <c r="A1902" t="s">
        <v>6281</v>
      </c>
      <c r="B1902" s="1">
        <v>43000</v>
      </c>
      <c r="C1902" s="1">
        <v>43001</v>
      </c>
      <c r="D1902" t="s">
        <v>159</v>
      </c>
      <c r="E1902" t="s">
        <v>283</v>
      </c>
      <c r="F1902" t="s">
        <v>284</v>
      </c>
      <c r="G1902" t="s">
        <v>24</v>
      </c>
      <c r="H1902" t="s">
        <v>25</v>
      </c>
      <c r="I1902" t="s">
        <v>285</v>
      </c>
      <c r="J1902" t="s">
        <v>286</v>
      </c>
      <c r="K1902" t="s">
        <v>287</v>
      </c>
      <c r="L1902" t="s">
        <v>29</v>
      </c>
      <c r="M1902" t="s">
        <v>6282</v>
      </c>
      <c r="N1902" t="s">
        <v>43</v>
      </c>
      <c r="O1902" t="s">
        <v>79</v>
      </c>
      <c r="P1902" t="s">
        <v>6283</v>
      </c>
      <c r="Q1902" s="2">
        <v>691.96</v>
      </c>
      <c r="R1902">
        <v>4</v>
      </c>
      <c r="S1902">
        <v>0</v>
      </c>
      <c r="T1902">
        <v>318.30160000000001</v>
      </c>
    </row>
    <row r="1903" spans="1:20" x14ac:dyDescent="0.3">
      <c r="A1903" t="s">
        <v>6284</v>
      </c>
      <c r="B1903" s="1">
        <v>42342</v>
      </c>
      <c r="C1903" s="1">
        <v>42347</v>
      </c>
      <c r="D1903" t="s">
        <v>47</v>
      </c>
      <c r="E1903" t="s">
        <v>718</v>
      </c>
      <c r="F1903" t="s">
        <v>719</v>
      </c>
      <c r="G1903" t="s">
        <v>37</v>
      </c>
      <c r="H1903" t="s">
        <v>25</v>
      </c>
      <c r="I1903" t="s">
        <v>693</v>
      </c>
      <c r="J1903" t="s">
        <v>86</v>
      </c>
      <c r="K1903" t="s">
        <v>694</v>
      </c>
      <c r="L1903" t="s">
        <v>88</v>
      </c>
      <c r="M1903" t="s">
        <v>2622</v>
      </c>
      <c r="N1903" t="s">
        <v>43</v>
      </c>
      <c r="O1903" t="s">
        <v>70</v>
      </c>
      <c r="P1903" t="s">
        <v>2623</v>
      </c>
      <c r="Q1903" s="2">
        <v>85.96</v>
      </c>
      <c r="R1903">
        <v>7</v>
      </c>
      <c r="S1903">
        <v>0</v>
      </c>
      <c r="T1903">
        <v>40.401200000000003</v>
      </c>
    </row>
    <row r="1904" spans="1:20" x14ac:dyDescent="0.3">
      <c r="A1904" t="s">
        <v>6285</v>
      </c>
      <c r="B1904" s="1">
        <v>42268</v>
      </c>
      <c r="C1904" s="1">
        <v>42268</v>
      </c>
      <c r="D1904" t="s">
        <v>1040</v>
      </c>
      <c r="E1904" t="s">
        <v>6286</v>
      </c>
      <c r="F1904" t="s">
        <v>6287</v>
      </c>
      <c r="G1904" t="s">
        <v>84</v>
      </c>
      <c r="H1904" t="s">
        <v>25</v>
      </c>
      <c r="I1904" t="s">
        <v>1064</v>
      </c>
      <c r="J1904" t="s">
        <v>1011</v>
      </c>
      <c r="K1904" t="s">
        <v>6288</v>
      </c>
      <c r="L1904" t="s">
        <v>131</v>
      </c>
      <c r="M1904" t="s">
        <v>6289</v>
      </c>
      <c r="N1904" t="s">
        <v>31</v>
      </c>
      <c r="O1904" t="s">
        <v>61</v>
      </c>
      <c r="P1904" t="s">
        <v>6290</v>
      </c>
      <c r="Q1904" s="2">
        <v>85.3</v>
      </c>
      <c r="R1904">
        <v>2</v>
      </c>
      <c r="S1904">
        <v>0</v>
      </c>
      <c r="T1904">
        <v>14.500999999999999</v>
      </c>
    </row>
    <row r="1905" spans="1:20" x14ac:dyDescent="0.3">
      <c r="A1905" t="s">
        <v>6291</v>
      </c>
      <c r="B1905" s="1">
        <v>43065</v>
      </c>
      <c r="C1905" s="1">
        <v>43068</v>
      </c>
      <c r="D1905" t="s">
        <v>159</v>
      </c>
      <c r="E1905" t="s">
        <v>1048</v>
      </c>
      <c r="F1905" t="s">
        <v>1049</v>
      </c>
      <c r="G1905" t="s">
        <v>24</v>
      </c>
      <c r="H1905" t="s">
        <v>25</v>
      </c>
      <c r="I1905" t="s">
        <v>1050</v>
      </c>
      <c r="J1905" t="s">
        <v>86</v>
      </c>
      <c r="K1905" t="s">
        <v>1051</v>
      </c>
      <c r="L1905" t="s">
        <v>88</v>
      </c>
      <c r="M1905" t="s">
        <v>2612</v>
      </c>
      <c r="N1905" t="s">
        <v>43</v>
      </c>
      <c r="O1905" t="s">
        <v>79</v>
      </c>
      <c r="P1905" t="s">
        <v>2613</v>
      </c>
      <c r="Q1905" s="2">
        <v>33.567999999999998</v>
      </c>
      <c r="R1905">
        <v>8</v>
      </c>
      <c r="S1905">
        <v>0</v>
      </c>
      <c r="T1905">
        <v>-53.708799999999997</v>
      </c>
    </row>
    <row r="1906" spans="1:20" x14ac:dyDescent="0.3">
      <c r="A1906" t="s">
        <v>6292</v>
      </c>
      <c r="B1906" s="1">
        <v>42892</v>
      </c>
      <c r="C1906" s="1">
        <v>42896</v>
      </c>
      <c r="D1906" t="s">
        <v>47</v>
      </c>
      <c r="E1906" t="s">
        <v>5646</v>
      </c>
      <c r="F1906" t="s">
        <v>5647</v>
      </c>
      <c r="G1906" t="s">
        <v>84</v>
      </c>
      <c r="H1906" t="s">
        <v>25</v>
      </c>
      <c r="I1906" t="s">
        <v>5430</v>
      </c>
      <c r="J1906" t="s">
        <v>261</v>
      </c>
      <c r="K1906" t="s">
        <v>5431</v>
      </c>
      <c r="L1906" t="s">
        <v>41</v>
      </c>
      <c r="M1906" t="s">
        <v>6293</v>
      </c>
      <c r="N1906" t="s">
        <v>31</v>
      </c>
      <c r="O1906" t="s">
        <v>61</v>
      </c>
      <c r="P1906" t="s">
        <v>6294</v>
      </c>
      <c r="Q1906" s="2">
        <v>4.95</v>
      </c>
      <c r="R1906">
        <v>1</v>
      </c>
      <c r="S1906">
        <v>0</v>
      </c>
      <c r="T1906">
        <v>2.1779999999999999</v>
      </c>
    </row>
    <row r="1907" spans="1:20" x14ac:dyDescent="0.3">
      <c r="A1907" t="s">
        <v>6295</v>
      </c>
      <c r="B1907" s="1">
        <v>43031</v>
      </c>
      <c r="C1907" s="1">
        <v>43036</v>
      </c>
      <c r="D1907" t="s">
        <v>21</v>
      </c>
      <c r="E1907" t="s">
        <v>5266</v>
      </c>
      <c r="F1907" t="s">
        <v>5267</v>
      </c>
      <c r="G1907" t="s">
        <v>24</v>
      </c>
      <c r="H1907" t="s">
        <v>25</v>
      </c>
      <c r="I1907" t="s">
        <v>5268</v>
      </c>
      <c r="J1907" t="s">
        <v>39</v>
      </c>
      <c r="K1907" t="s">
        <v>1339</v>
      </c>
      <c r="L1907" t="s">
        <v>41</v>
      </c>
      <c r="M1907" t="s">
        <v>3221</v>
      </c>
      <c r="N1907" t="s">
        <v>43</v>
      </c>
      <c r="O1907" t="s">
        <v>79</v>
      </c>
      <c r="P1907" t="s">
        <v>991</v>
      </c>
      <c r="Q1907" s="2">
        <v>3.5640000000000001</v>
      </c>
      <c r="R1907">
        <v>3</v>
      </c>
      <c r="S1907">
        <v>0</v>
      </c>
      <c r="T1907">
        <v>-6.2370000000000001</v>
      </c>
    </row>
    <row r="1908" spans="1:20" x14ac:dyDescent="0.3">
      <c r="A1908" t="s">
        <v>6296</v>
      </c>
      <c r="B1908" s="1">
        <v>41993</v>
      </c>
      <c r="C1908" s="1">
        <v>41993</v>
      </c>
      <c r="D1908" t="s">
        <v>1040</v>
      </c>
      <c r="E1908" t="s">
        <v>5061</v>
      </c>
      <c r="F1908" t="s">
        <v>5062</v>
      </c>
      <c r="G1908" t="s">
        <v>24</v>
      </c>
      <c r="H1908" t="s">
        <v>25</v>
      </c>
      <c r="I1908" t="s">
        <v>786</v>
      </c>
      <c r="J1908" t="s">
        <v>39</v>
      </c>
      <c r="K1908" t="s">
        <v>1339</v>
      </c>
      <c r="L1908" t="s">
        <v>41</v>
      </c>
      <c r="M1908" t="s">
        <v>6297</v>
      </c>
      <c r="N1908" t="s">
        <v>165</v>
      </c>
      <c r="O1908" t="s">
        <v>202</v>
      </c>
      <c r="P1908" t="s">
        <v>6298</v>
      </c>
      <c r="Q1908" s="2">
        <v>447.94400000000002</v>
      </c>
      <c r="R1908">
        <v>7</v>
      </c>
      <c r="S1908">
        <v>0</v>
      </c>
      <c r="T1908">
        <v>89.588800000000006</v>
      </c>
    </row>
    <row r="1909" spans="1:20" x14ac:dyDescent="0.3">
      <c r="A1909" t="s">
        <v>6299</v>
      </c>
      <c r="B1909" s="1">
        <v>42783</v>
      </c>
      <c r="C1909" s="1">
        <v>42788</v>
      </c>
      <c r="D1909" t="s">
        <v>47</v>
      </c>
      <c r="E1909" t="s">
        <v>3138</v>
      </c>
      <c r="F1909" t="s">
        <v>3139</v>
      </c>
      <c r="G1909" t="s">
        <v>84</v>
      </c>
      <c r="H1909" t="s">
        <v>25</v>
      </c>
      <c r="I1909" t="s">
        <v>390</v>
      </c>
      <c r="J1909" t="s">
        <v>179</v>
      </c>
      <c r="K1909" t="s">
        <v>1754</v>
      </c>
      <c r="L1909" t="s">
        <v>88</v>
      </c>
      <c r="M1909" t="s">
        <v>5979</v>
      </c>
      <c r="N1909" t="s">
        <v>31</v>
      </c>
      <c r="O1909" t="s">
        <v>54</v>
      </c>
      <c r="P1909" t="s">
        <v>5980</v>
      </c>
      <c r="Q1909" s="2">
        <v>480.96</v>
      </c>
      <c r="R1909">
        <v>3</v>
      </c>
      <c r="S1909">
        <v>0</v>
      </c>
      <c r="T1909">
        <v>-269.33760000000001</v>
      </c>
    </row>
    <row r="1910" spans="1:20" x14ac:dyDescent="0.3">
      <c r="A1910" t="s">
        <v>6300</v>
      </c>
      <c r="B1910" s="1">
        <v>41762</v>
      </c>
      <c r="C1910" s="1">
        <v>41769</v>
      </c>
      <c r="D1910" t="s">
        <v>47</v>
      </c>
      <c r="E1910" t="s">
        <v>6245</v>
      </c>
      <c r="F1910" t="s">
        <v>6246</v>
      </c>
      <c r="G1910" t="s">
        <v>24</v>
      </c>
      <c r="H1910" t="s">
        <v>25</v>
      </c>
      <c r="I1910" t="s">
        <v>1241</v>
      </c>
      <c r="J1910" t="s">
        <v>67</v>
      </c>
      <c r="K1910" t="s">
        <v>3079</v>
      </c>
      <c r="L1910" t="s">
        <v>29</v>
      </c>
      <c r="M1910" t="s">
        <v>6301</v>
      </c>
      <c r="N1910" t="s">
        <v>43</v>
      </c>
      <c r="O1910" t="s">
        <v>79</v>
      </c>
      <c r="P1910" t="s">
        <v>6302</v>
      </c>
      <c r="Q1910" s="2">
        <v>40.176000000000002</v>
      </c>
      <c r="R1910">
        <v>3</v>
      </c>
      <c r="S1910">
        <v>0</v>
      </c>
      <c r="T1910">
        <v>14.563800000000001</v>
      </c>
    </row>
    <row r="1911" spans="1:20" x14ac:dyDescent="0.3">
      <c r="A1911" t="s">
        <v>6303</v>
      </c>
      <c r="B1911" s="1">
        <v>43025</v>
      </c>
      <c r="C1911" s="1">
        <v>43027</v>
      </c>
      <c r="D1911" t="s">
        <v>21</v>
      </c>
      <c r="E1911" t="s">
        <v>1363</v>
      </c>
      <c r="F1911" t="s">
        <v>1364</v>
      </c>
      <c r="G1911" t="s">
        <v>24</v>
      </c>
      <c r="H1911" t="s">
        <v>25</v>
      </c>
      <c r="I1911" t="s">
        <v>331</v>
      </c>
      <c r="J1911" t="s">
        <v>232</v>
      </c>
      <c r="K1911" t="s">
        <v>1365</v>
      </c>
      <c r="L1911" t="s">
        <v>131</v>
      </c>
      <c r="M1911" t="s">
        <v>6304</v>
      </c>
      <c r="N1911" t="s">
        <v>43</v>
      </c>
      <c r="O1911" t="s">
        <v>115</v>
      </c>
      <c r="P1911" t="s">
        <v>6305</v>
      </c>
      <c r="Q1911" s="2">
        <v>10.64</v>
      </c>
      <c r="R1911">
        <v>4</v>
      </c>
      <c r="S1911">
        <v>0</v>
      </c>
      <c r="T1911">
        <v>2.7664</v>
      </c>
    </row>
    <row r="1912" spans="1:20" x14ac:dyDescent="0.3">
      <c r="A1912" t="s">
        <v>6306</v>
      </c>
      <c r="B1912" s="1">
        <v>42336</v>
      </c>
      <c r="C1912" s="1">
        <v>42341</v>
      </c>
      <c r="D1912" t="s">
        <v>47</v>
      </c>
      <c r="E1912" t="s">
        <v>478</v>
      </c>
      <c r="F1912" t="s">
        <v>479</v>
      </c>
      <c r="G1912" t="s">
        <v>24</v>
      </c>
      <c r="H1912" t="s">
        <v>25</v>
      </c>
      <c r="I1912" t="s">
        <v>480</v>
      </c>
      <c r="J1912" t="s">
        <v>39</v>
      </c>
      <c r="K1912" t="s">
        <v>481</v>
      </c>
      <c r="L1912" t="s">
        <v>41</v>
      </c>
      <c r="M1912" t="s">
        <v>6307</v>
      </c>
      <c r="N1912" t="s">
        <v>31</v>
      </c>
      <c r="O1912" t="s">
        <v>61</v>
      </c>
      <c r="P1912" t="s">
        <v>6308</v>
      </c>
      <c r="Q1912" s="2">
        <v>151.96</v>
      </c>
      <c r="R1912">
        <v>5</v>
      </c>
      <c r="S1912">
        <v>0</v>
      </c>
      <c r="T1912">
        <v>-182.352</v>
      </c>
    </row>
    <row r="1913" spans="1:20" x14ac:dyDescent="0.3">
      <c r="A1913" t="s">
        <v>6309</v>
      </c>
      <c r="B1913" s="1">
        <v>41847</v>
      </c>
      <c r="C1913" s="1">
        <v>41849</v>
      </c>
      <c r="D1913" t="s">
        <v>21</v>
      </c>
      <c r="E1913" t="s">
        <v>3931</v>
      </c>
      <c r="F1913" t="s">
        <v>3932</v>
      </c>
      <c r="G1913" t="s">
        <v>24</v>
      </c>
      <c r="H1913" t="s">
        <v>25</v>
      </c>
      <c r="I1913" t="s">
        <v>75</v>
      </c>
      <c r="J1913" t="s">
        <v>76</v>
      </c>
      <c r="K1913" t="s">
        <v>544</v>
      </c>
      <c r="L1913" t="s">
        <v>41</v>
      </c>
      <c r="M1913" t="s">
        <v>4740</v>
      </c>
      <c r="N1913" t="s">
        <v>165</v>
      </c>
      <c r="O1913" t="s">
        <v>202</v>
      </c>
      <c r="P1913" t="s">
        <v>4741</v>
      </c>
      <c r="Q1913" s="2">
        <v>238</v>
      </c>
      <c r="R1913">
        <v>2</v>
      </c>
      <c r="S1913">
        <v>0</v>
      </c>
      <c r="T1913">
        <v>38.08</v>
      </c>
    </row>
    <row r="1914" spans="1:20" x14ac:dyDescent="0.3">
      <c r="A1914" t="s">
        <v>6310</v>
      </c>
      <c r="B1914" s="1">
        <v>42848</v>
      </c>
      <c r="C1914" s="1">
        <v>42850</v>
      </c>
      <c r="D1914" t="s">
        <v>21</v>
      </c>
      <c r="E1914" t="s">
        <v>1717</v>
      </c>
      <c r="F1914" t="s">
        <v>1718</v>
      </c>
      <c r="G1914" t="s">
        <v>24</v>
      </c>
      <c r="H1914" t="s">
        <v>25</v>
      </c>
      <c r="I1914" t="s">
        <v>1719</v>
      </c>
      <c r="J1914" t="s">
        <v>208</v>
      </c>
      <c r="K1914" t="s">
        <v>1720</v>
      </c>
      <c r="L1914" t="s">
        <v>88</v>
      </c>
      <c r="M1914" t="s">
        <v>6119</v>
      </c>
      <c r="N1914" t="s">
        <v>165</v>
      </c>
      <c r="O1914" t="s">
        <v>202</v>
      </c>
      <c r="P1914" t="s">
        <v>6120</v>
      </c>
      <c r="Q1914" s="2">
        <v>155.34</v>
      </c>
      <c r="R1914">
        <v>6</v>
      </c>
      <c r="S1914">
        <v>0</v>
      </c>
      <c r="T1914">
        <v>55.922400000000003</v>
      </c>
    </row>
    <row r="1915" spans="1:20" x14ac:dyDescent="0.3">
      <c r="A1915" t="s">
        <v>6311</v>
      </c>
      <c r="B1915" s="1">
        <v>42300</v>
      </c>
      <c r="C1915" s="1">
        <v>42304</v>
      </c>
      <c r="D1915" t="s">
        <v>21</v>
      </c>
      <c r="E1915" t="s">
        <v>1907</v>
      </c>
      <c r="F1915" t="s">
        <v>1908</v>
      </c>
      <c r="G1915" t="s">
        <v>24</v>
      </c>
      <c r="H1915" t="s">
        <v>25</v>
      </c>
      <c r="I1915" t="s">
        <v>1909</v>
      </c>
      <c r="J1915" t="s">
        <v>86</v>
      </c>
      <c r="K1915" t="s">
        <v>1910</v>
      </c>
      <c r="L1915" t="s">
        <v>88</v>
      </c>
      <c r="M1915" t="s">
        <v>2168</v>
      </c>
      <c r="N1915" t="s">
        <v>165</v>
      </c>
      <c r="O1915" t="s">
        <v>202</v>
      </c>
      <c r="P1915" t="s">
        <v>2169</v>
      </c>
      <c r="Q1915" s="2">
        <v>148.32</v>
      </c>
      <c r="R1915">
        <v>9</v>
      </c>
      <c r="S1915">
        <v>0</v>
      </c>
      <c r="T1915">
        <v>63.7776</v>
      </c>
    </row>
    <row r="1916" spans="1:20" x14ac:dyDescent="0.3">
      <c r="A1916" t="s">
        <v>6312</v>
      </c>
      <c r="B1916" s="1">
        <v>42618</v>
      </c>
      <c r="C1916" s="1">
        <v>42620</v>
      </c>
      <c r="D1916" t="s">
        <v>21</v>
      </c>
      <c r="E1916" t="s">
        <v>5266</v>
      </c>
      <c r="F1916" t="s">
        <v>5267</v>
      </c>
      <c r="G1916" t="s">
        <v>24</v>
      </c>
      <c r="H1916" t="s">
        <v>25</v>
      </c>
      <c r="I1916" t="s">
        <v>5268</v>
      </c>
      <c r="J1916" t="s">
        <v>39</v>
      </c>
      <c r="K1916" t="s">
        <v>1339</v>
      </c>
      <c r="L1916" t="s">
        <v>41</v>
      </c>
      <c r="M1916" t="s">
        <v>2284</v>
      </c>
      <c r="N1916" t="s">
        <v>43</v>
      </c>
      <c r="O1916" t="s">
        <v>173</v>
      </c>
      <c r="P1916" t="s">
        <v>572</v>
      </c>
      <c r="Q1916" s="2">
        <v>23.472000000000001</v>
      </c>
      <c r="R1916">
        <v>3</v>
      </c>
      <c r="S1916">
        <v>0</v>
      </c>
      <c r="T1916">
        <v>7.6284000000000001</v>
      </c>
    </row>
    <row r="1917" spans="1:20" x14ac:dyDescent="0.3">
      <c r="A1917" t="s">
        <v>6313</v>
      </c>
      <c r="B1917" s="1">
        <v>42671</v>
      </c>
      <c r="C1917" s="1">
        <v>42676</v>
      </c>
      <c r="D1917" t="s">
        <v>47</v>
      </c>
      <c r="E1917" t="s">
        <v>1473</v>
      </c>
      <c r="F1917" t="s">
        <v>1474</v>
      </c>
      <c r="G1917" t="s">
        <v>24</v>
      </c>
      <c r="H1917" t="s">
        <v>25</v>
      </c>
      <c r="I1917" t="s">
        <v>253</v>
      </c>
      <c r="J1917" t="s">
        <v>179</v>
      </c>
      <c r="K1917" t="s">
        <v>1475</v>
      </c>
      <c r="L1917" t="s">
        <v>88</v>
      </c>
      <c r="M1917" t="s">
        <v>3205</v>
      </c>
      <c r="N1917" t="s">
        <v>43</v>
      </c>
      <c r="O1917" t="s">
        <v>79</v>
      </c>
      <c r="P1917" t="s">
        <v>3206</v>
      </c>
      <c r="Q1917" s="2">
        <v>38.19</v>
      </c>
      <c r="R1917">
        <v>5</v>
      </c>
      <c r="S1917">
        <v>0</v>
      </c>
      <c r="T1917">
        <v>-26.733000000000001</v>
      </c>
    </row>
    <row r="1918" spans="1:20" x14ac:dyDescent="0.3">
      <c r="A1918" t="s">
        <v>6314</v>
      </c>
      <c r="B1918" s="1">
        <v>41734</v>
      </c>
      <c r="C1918" s="1">
        <v>41736</v>
      </c>
      <c r="D1918" t="s">
        <v>159</v>
      </c>
      <c r="E1918" t="s">
        <v>1332</v>
      </c>
      <c r="F1918" t="s">
        <v>1333</v>
      </c>
      <c r="G1918" t="s">
        <v>37</v>
      </c>
      <c r="H1918" t="s">
        <v>25</v>
      </c>
      <c r="I1918" t="s">
        <v>231</v>
      </c>
      <c r="J1918" t="s">
        <v>232</v>
      </c>
      <c r="K1918" t="s">
        <v>233</v>
      </c>
      <c r="L1918" t="s">
        <v>131</v>
      </c>
      <c r="M1918" t="s">
        <v>613</v>
      </c>
      <c r="N1918" t="s">
        <v>43</v>
      </c>
      <c r="O1918" t="s">
        <v>99</v>
      </c>
      <c r="P1918" t="s">
        <v>614</v>
      </c>
      <c r="Q1918" s="2">
        <v>49.631999999999998</v>
      </c>
      <c r="R1918">
        <v>4</v>
      </c>
      <c r="S1918">
        <v>0</v>
      </c>
      <c r="T1918">
        <v>3.7223999999999999</v>
      </c>
    </row>
    <row r="1919" spans="1:20" x14ac:dyDescent="0.3">
      <c r="A1919" t="s">
        <v>6315</v>
      </c>
      <c r="B1919" s="1">
        <v>42170</v>
      </c>
      <c r="C1919" s="1">
        <v>42175</v>
      </c>
      <c r="D1919" t="s">
        <v>47</v>
      </c>
      <c r="E1919" t="s">
        <v>6316</v>
      </c>
      <c r="F1919" t="s">
        <v>6317</v>
      </c>
      <c r="G1919" t="s">
        <v>24</v>
      </c>
      <c r="H1919" t="s">
        <v>25</v>
      </c>
      <c r="I1919" t="s">
        <v>260</v>
      </c>
      <c r="J1919" t="s">
        <v>261</v>
      </c>
      <c r="K1919" t="s">
        <v>262</v>
      </c>
      <c r="L1919" t="s">
        <v>41</v>
      </c>
      <c r="M1919" t="s">
        <v>6318</v>
      </c>
      <c r="N1919" t="s">
        <v>43</v>
      </c>
      <c r="O1919" t="s">
        <v>70</v>
      </c>
      <c r="P1919" t="s">
        <v>6319</v>
      </c>
      <c r="Q1919" s="2">
        <v>9.5679999999999996</v>
      </c>
      <c r="R1919">
        <v>2</v>
      </c>
      <c r="S1919">
        <v>0</v>
      </c>
      <c r="T1919">
        <v>2.99</v>
      </c>
    </row>
    <row r="1920" spans="1:20" x14ac:dyDescent="0.3">
      <c r="A1920" t="s">
        <v>6320</v>
      </c>
      <c r="B1920" s="1">
        <v>41825</v>
      </c>
      <c r="C1920" s="1">
        <v>41832</v>
      </c>
      <c r="D1920" t="s">
        <v>47</v>
      </c>
      <c r="E1920" t="s">
        <v>5738</v>
      </c>
      <c r="F1920" t="s">
        <v>5739</v>
      </c>
      <c r="G1920" t="s">
        <v>37</v>
      </c>
      <c r="H1920" t="s">
        <v>25</v>
      </c>
      <c r="I1920" t="s">
        <v>154</v>
      </c>
      <c r="J1920" t="s">
        <v>86</v>
      </c>
      <c r="K1920" t="s">
        <v>155</v>
      </c>
      <c r="L1920" t="s">
        <v>88</v>
      </c>
      <c r="M1920" t="s">
        <v>4812</v>
      </c>
      <c r="N1920" t="s">
        <v>43</v>
      </c>
      <c r="O1920" t="s">
        <v>115</v>
      </c>
      <c r="P1920" t="s">
        <v>4813</v>
      </c>
      <c r="Q1920" s="2">
        <v>4.3680000000000003</v>
      </c>
      <c r="R1920">
        <v>3</v>
      </c>
      <c r="S1920">
        <v>0</v>
      </c>
      <c r="T1920">
        <v>0.38219999999999998</v>
      </c>
    </row>
    <row r="1921" spans="1:20" x14ac:dyDescent="0.3">
      <c r="A1921" t="s">
        <v>6321</v>
      </c>
      <c r="B1921" s="1">
        <v>42764</v>
      </c>
      <c r="C1921" s="1">
        <v>42768</v>
      </c>
      <c r="D1921" t="s">
        <v>47</v>
      </c>
      <c r="E1921" t="s">
        <v>1644</v>
      </c>
      <c r="F1921" t="s">
        <v>1645</v>
      </c>
      <c r="G1921" t="s">
        <v>24</v>
      </c>
      <c r="H1921" t="s">
        <v>25</v>
      </c>
      <c r="I1921" t="s">
        <v>1646</v>
      </c>
      <c r="J1921" t="s">
        <v>427</v>
      </c>
      <c r="K1921" t="s">
        <v>1647</v>
      </c>
      <c r="L1921" t="s">
        <v>131</v>
      </c>
      <c r="M1921" t="s">
        <v>915</v>
      </c>
      <c r="N1921" t="s">
        <v>43</v>
      </c>
      <c r="O1921" t="s">
        <v>79</v>
      </c>
      <c r="P1921" t="s">
        <v>916</v>
      </c>
      <c r="Q1921" s="2">
        <v>12.128</v>
      </c>
      <c r="R1921">
        <v>4</v>
      </c>
      <c r="S1921">
        <v>0</v>
      </c>
      <c r="T1921">
        <v>-20.617599999999999</v>
      </c>
    </row>
    <row r="1922" spans="1:20" x14ac:dyDescent="0.3">
      <c r="A1922" t="s">
        <v>6322</v>
      </c>
      <c r="B1922" s="1">
        <v>42432</v>
      </c>
      <c r="C1922" s="1">
        <v>42437</v>
      </c>
      <c r="D1922" t="s">
        <v>21</v>
      </c>
      <c r="E1922" t="s">
        <v>801</v>
      </c>
      <c r="F1922" t="s">
        <v>802</v>
      </c>
      <c r="G1922" t="s">
        <v>24</v>
      </c>
      <c r="H1922" t="s">
        <v>25</v>
      </c>
      <c r="I1922" t="s">
        <v>231</v>
      </c>
      <c r="J1922" t="s">
        <v>232</v>
      </c>
      <c r="K1922" t="s">
        <v>276</v>
      </c>
      <c r="L1922" t="s">
        <v>131</v>
      </c>
      <c r="M1922" t="s">
        <v>6323</v>
      </c>
      <c r="N1922" t="s">
        <v>165</v>
      </c>
      <c r="O1922" t="s">
        <v>166</v>
      </c>
      <c r="P1922" t="s">
        <v>6324</v>
      </c>
      <c r="Q1922" s="2">
        <v>134.85</v>
      </c>
      <c r="R1922">
        <v>3</v>
      </c>
      <c r="S1922">
        <v>0</v>
      </c>
      <c r="T1922">
        <v>37.758000000000003</v>
      </c>
    </row>
    <row r="1923" spans="1:20" x14ac:dyDescent="0.3">
      <c r="A1923" t="s">
        <v>6325</v>
      </c>
      <c r="B1923" s="1">
        <v>41792</v>
      </c>
      <c r="C1923" s="1">
        <v>41796</v>
      </c>
      <c r="D1923" t="s">
        <v>47</v>
      </c>
      <c r="E1923" t="s">
        <v>5065</v>
      </c>
      <c r="F1923" t="s">
        <v>5066</v>
      </c>
      <c r="G1923" t="s">
        <v>24</v>
      </c>
      <c r="H1923" t="s">
        <v>25</v>
      </c>
      <c r="I1923" t="s">
        <v>2963</v>
      </c>
      <c r="J1923" t="s">
        <v>391</v>
      </c>
      <c r="K1923" t="s">
        <v>2964</v>
      </c>
      <c r="L1923" t="s">
        <v>41</v>
      </c>
      <c r="M1923" t="s">
        <v>6326</v>
      </c>
      <c r="N1923" t="s">
        <v>43</v>
      </c>
      <c r="O1923" t="s">
        <v>115</v>
      </c>
      <c r="P1923" t="s">
        <v>6327</v>
      </c>
      <c r="Q1923" s="2">
        <v>8.56</v>
      </c>
      <c r="R1923">
        <v>2</v>
      </c>
      <c r="S1923">
        <v>0</v>
      </c>
      <c r="T1923">
        <v>2.6536</v>
      </c>
    </row>
    <row r="1924" spans="1:20" x14ac:dyDescent="0.3">
      <c r="A1924" t="s">
        <v>6328</v>
      </c>
      <c r="B1924" s="1">
        <v>42698</v>
      </c>
      <c r="C1924" s="1">
        <v>42704</v>
      </c>
      <c r="D1924" t="s">
        <v>47</v>
      </c>
      <c r="E1924" t="s">
        <v>946</v>
      </c>
      <c r="F1924" t="s">
        <v>947</v>
      </c>
      <c r="G1924" t="s">
        <v>37</v>
      </c>
      <c r="H1924" t="s">
        <v>25</v>
      </c>
      <c r="I1924" t="s">
        <v>128</v>
      </c>
      <c r="J1924" t="s">
        <v>129</v>
      </c>
      <c r="K1924" t="s">
        <v>948</v>
      </c>
      <c r="L1924" t="s">
        <v>131</v>
      </c>
      <c r="M1924" t="s">
        <v>2481</v>
      </c>
      <c r="N1924" t="s">
        <v>165</v>
      </c>
      <c r="O1924" t="s">
        <v>202</v>
      </c>
      <c r="P1924" t="s">
        <v>2482</v>
      </c>
      <c r="Q1924" s="2">
        <v>659.9</v>
      </c>
      <c r="R1924">
        <v>2</v>
      </c>
      <c r="S1924">
        <v>0</v>
      </c>
      <c r="T1924">
        <v>217.767</v>
      </c>
    </row>
    <row r="1925" spans="1:20" x14ac:dyDescent="0.3">
      <c r="A1925" t="s">
        <v>6329</v>
      </c>
      <c r="B1925" s="1">
        <v>42684</v>
      </c>
      <c r="C1925" s="1">
        <v>42688</v>
      </c>
      <c r="D1925" t="s">
        <v>47</v>
      </c>
      <c r="E1925" t="s">
        <v>3322</v>
      </c>
      <c r="F1925" t="s">
        <v>3323</v>
      </c>
      <c r="G1925" t="s">
        <v>24</v>
      </c>
      <c r="H1925" t="s">
        <v>25</v>
      </c>
      <c r="I1925" t="s">
        <v>231</v>
      </c>
      <c r="J1925" t="s">
        <v>232</v>
      </c>
      <c r="K1925" t="s">
        <v>412</v>
      </c>
      <c r="L1925" t="s">
        <v>131</v>
      </c>
      <c r="M1925" t="s">
        <v>6330</v>
      </c>
      <c r="N1925" t="s">
        <v>165</v>
      </c>
      <c r="O1925" t="s">
        <v>202</v>
      </c>
      <c r="P1925" t="s">
        <v>6331</v>
      </c>
      <c r="Q1925" s="2">
        <v>279.94400000000002</v>
      </c>
      <c r="R1925">
        <v>7</v>
      </c>
      <c r="S1925">
        <v>0</v>
      </c>
      <c r="T1925">
        <v>48.990200000000002</v>
      </c>
    </row>
    <row r="1926" spans="1:20" x14ac:dyDescent="0.3">
      <c r="A1926" t="s">
        <v>6332</v>
      </c>
      <c r="B1926" s="1">
        <v>41965</v>
      </c>
      <c r="C1926" s="1">
        <v>41971</v>
      </c>
      <c r="D1926" t="s">
        <v>47</v>
      </c>
      <c r="E1926" t="s">
        <v>5539</v>
      </c>
      <c r="F1926" t="s">
        <v>5540</v>
      </c>
      <c r="G1926" t="s">
        <v>84</v>
      </c>
      <c r="H1926" t="s">
        <v>25</v>
      </c>
      <c r="I1926" t="s">
        <v>426</v>
      </c>
      <c r="J1926" t="s">
        <v>1027</v>
      </c>
      <c r="K1926" t="s">
        <v>1028</v>
      </c>
      <c r="L1926" t="s">
        <v>29</v>
      </c>
      <c r="M1926" t="s">
        <v>6333</v>
      </c>
      <c r="N1926" t="s">
        <v>43</v>
      </c>
      <c r="O1926" t="s">
        <v>79</v>
      </c>
      <c r="P1926" t="s">
        <v>6334</v>
      </c>
      <c r="Q1926" s="2">
        <v>9.98</v>
      </c>
      <c r="R1926">
        <v>5</v>
      </c>
      <c r="S1926">
        <v>0</v>
      </c>
      <c r="T1926">
        <v>-16.466999999999999</v>
      </c>
    </row>
    <row r="1927" spans="1:20" x14ac:dyDescent="0.3">
      <c r="A1927" t="s">
        <v>6335</v>
      </c>
      <c r="B1927" s="1">
        <v>42856</v>
      </c>
      <c r="C1927" s="1">
        <v>42860</v>
      </c>
      <c r="D1927" t="s">
        <v>47</v>
      </c>
      <c r="E1927" t="s">
        <v>2185</v>
      </c>
      <c r="F1927" t="s">
        <v>2186</v>
      </c>
      <c r="G1927" t="s">
        <v>84</v>
      </c>
      <c r="H1927" t="s">
        <v>25</v>
      </c>
      <c r="I1927" t="s">
        <v>2187</v>
      </c>
      <c r="J1927" t="s">
        <v>666</v>
      </c>
      <c r="K1927" t="s">
        <v>2188</v>
      </c>
      <c r="L1927" t="s">
        <v>131</v>
      </c>
      <c r="M1927" t="s">
        <v>6336</v>
      </c>
      <c r="N1927" t="s">
        <v>165</v>
      </c>
      <c r="O1927" t="s">
        <v>202</v>
      </c>
      <c r="P1927" t="s">
        <v>6337</v>
      </c>
      <c r="Q1927" s="2">
        <v>48.9</v>
      </c>
      <c r="R1927">
        <v>5</v>
      </c>
      <c r="S1927">
        <v>0</v>
      </c>
      <c r="T1927">
        <v>18.093</v>
      </c>
    </row>
    <row r="1928" spans="1:20" x14ac:dyDescent="0.3">
      <c r="A1928" t="s">
        <v>6338</v>
      </c>
      <c r="B1928" s="1">
        <v>43076</v>
      </c>
      <c r="C1928" s="1">
        <v>43081</v>
      </c>
      <c r="D1928" t="s">
        <v>47</v>
      </c>
      <c r="E1928" t="s">
        <v>740</v>
      </c>
      <c r="F1928" t="s">
        <v>741</v>
      </c>
      <c r="G1928" t="s">
        <v>37</v>
      </c>
      <c r="H1928" t="s">
        <v>25</v>
      </c>
      <c r="I1928" t="s">
        <v>742</v>
      </c>
      <c r="J1928" t="s">
        <v>208</v>
      </c>
      <c r="K1928" t="s">
        <v>743</v>
      </c>
      <c r="L1928" t="s">
        <v>88</v>
      </c>
      <c r="M1928" t="s">
        <v>6273</v>
      </c>
      <c r="N1928" t="s">
        <v>43</v>
      </c>
      <c r="O1928" t="s">
        <v>235</v>
      </c>
      <c r="P1928" t="s">
        <v>6274</v>
      </c>
      <c r="Q1928" s="2">
        <v>3.552</v>
      </c>
      <c r="R1928">
        <v>3</v>
      </c>
      <c r="S1928">
        <v>0</v>
      </c>
      <c r="T1928">
        <v>1.2432000000000001</v>
      </c>
    </row>
    <row r="1929" spans="1:20" x14ac:dyDescent="0.3">
      <c r="A1929" t="s">
        <v>6339</v>
      </c>
      <c r="B1929" s="1">
        <v>43069</v>
      </c>
      <c r="C1929" s="1">
        <v>43073</v>
      </c>
      <c r="D1929" t="s">
        <v>47</v>
      </c>
      <c r="E1929" t="s">
        <v>4162</v>
      </c>
      <c r="F1929" t="s">
        <v>4163</v>
      </c>
      <c r="G1929" t="s">
        <v>24</v>
      </c>
      <c r="H1929" t="s">
        <v>25</v>
      </c>
      <c r="I1929" t="s">
        <v>154</v>
      </c>
      <c r="J1929" t="s">
        <v>86</v>
      </c>
      <c r="K1929" t="s">
        <v>171</v>
      </c>
      <c r="L1929" t="s">
        <v>88</v>
      </c>
      <c r="M1929" t="s">
        <v>6273</v>
      </c>
      <c r="N1929" t="s">
        <v>43</v>
      </c>
      <c r="O1929" t="s">
        <v>235</v>
      </c>
      <c r="P1929" t="s">
        <v>6274</v>
      </c>
      <c r="Q1929" s="2">
        <v>2.3679999999999999</v>
      </c>
      <c r="R1929">
        <v>2</v>
      </c>
      <c r="S1929">
        <v>0</v>
      </c>
      <c r="T1929">
        <v>0.82879999999999998</v>
      </c>
    </row>
    <row r="1930" spans="1:20" x14ac:dyDescent="0.3">
      <c r="A1930" t="s">
        <v>6340</v>
      </c>
      <c r="B1930" s="1">
        <v>43076</v>
      </c>
      <c r="C1930" s="1">
        <v>43078</v>
      </c>
      <c r="D1930" t="s">
        <v>159</v>
      </c>
      <c r="E1930" t="s">
        <v>918</v>
      </c>
      <c r="F1930" t="s">
        <v>919</v>
      </c>
      <c r="G1930" t="s">
        <v>24</v>
      </c>
      <c r="H1930" t="s">
        <v>25</v>
      </c>
      <c r="I1930" t="s">
        <v>920</v>
      </c>
      <c r="J1930" t="s">
        <v>269</v>
      </c>
      <c r="K1930" t="s">
        <v>921</v>
      </c>
      <c r="L1930" t="s">
        <v>29</v>
      </c>
      <c r="M1930" t="s">
        <v>6341</v>
      </c>
      <c r="N1930" t="s">
        <v>165</v>
      </c>
      <c r="O1930" t="s">
        <v>202</v>
      </c>
      <c r="P1930" t="s">
        <v>6342</v>
      </c>
      <c r="Q1930" s="2">
        <v>127.98399999999999</v>
      </c>
      <c r="R1930">
        <v>2</v>
      </c>
      <c r="S1930">
        <v>0</v>
      </c>
      <c r="T1930">
        <v>25.596800000000002</v>
      </c>
    </row>
    <row r="1931" spans="1:20" x14ac:dyDescent="0.3">
      <c r="A1931" t="s">
        <v>6343</v>
      </c>
      <c r="B1931" s="1">
        <v>42007</v>
      </c>
      <c r="C1931" s="1">
        <v>42012</v>
      </c>
      <c r="D1931" t="s">
        <v>47</v>
      </c>
      <c r="E1931" t="s">
        <v>1662</v>
      </c>
      <c r="F1931" t="s">
        <v>1663</v>
      </c>
      <c r="G1931" t="s">
        <v>37</v>
      </c>
      <c r="H1931" t="s">
        <v>25</v>
      </c>
      <c r="I1931" t="s">
        <v>1664</v>
      </c>
      <c r="J1931" t="s">
        <v>208</v>
      </c>
      <c r="K1931" t="s">
        <v>1665</v>
      </c>
      <c r="L1931" t="s">
        <v>88</v>
      </c>
      <c r="M1931" t="s">
        <v>2811</v>
      </c>
      <c r="N1931" t="s">
        <v>43</v>
      </c>
      <c r="O1931" t="s">
        <v>70</v>
      </c>
      <c r="P1931" t="s">
        <v>2812</v>
      </c>
      <c r="Q1931" s="2">
        <v>10.368</v>
      </c>
      <c r="R1931">
        <v>2</v>
      </c>
      <c r="S1931">
        <v>0</v>
      </c>
      <c r="T1931">
        <v>3.6288</v>
      </c>
    </row>
    <row r="1932" spans="1:20" x14ac:dyDescent="0.3">
      <c r="A1932" t="s">
        <v>6344</v>
      </c>
      <c r="B1932" s="1">
        <v>42322</v>
      </c>
      <c r="C1932" s="1">
        <v>42328</v>
      </c>
      <c r="D1932" t="s">
        <v>47</v>
      </c>
      <c r="E1932" t="s">
        <v>508</v>
      </c>
      <c r="F1932" t="s">
        <v>509</v>
      </c>
      <c r="G1932" t="s">
        <v>84</v>
      </c>
      <c r="H1932" t="s">
        <v>25</v>
      </c>
      <c r="I1932" t="s">
        <v>510</v>
      </c>
      <c r="J1932" t="s">
        <v>427</v>
      </c>
      <c r="K1932" t="s">
        <v>511</v>
      </c>
      <c r="L1932" t="s">
        <v>131</v>
      </c>
      <c r="M1932" t="s">
        <v>6345</v>
      </c>
      <c r="N1932" t="s">
        <v>165</v>
      </c>
      <c r="O1932" t="s">
        <v>202</v>
      </c>
      <c r="P1932" t="s">
        <v>6346</v>
      </c>
      <c r="Q1932" s="2">
        <v>47.984000000000002</v>
      </c>
      <c r="R1932">
        <v>2</v>
      </c>
      <c r="S1932">
        <v>0</v>
      </c>
      <c r="T1932">
        <v>-1.1996</v>
      </c>
    </row>
    <row r="1933" spans="1:20" x14ac:dyDescent="0.3">
      <c r="A1933" t="s">
        <v>6347</v>
      </c>
      <c r="B1933" s="1">
        <v>42279</v>
      </c>
      <c r="C1933" s="1">
        <v>42284</v>
      </c>
      <c r="D1933" t="s">
        <v>21</v>
      </c>
      <c r="E1933" t="s">
        <v>320</v>
      </c>
      <c r="F1933" t="s">
        <v>321</v>
      </c>
      <c r="G1933" t="s">
        <v>84</v>
      </c>
      <c r="H1933" t="s">
        <v>25</v>
      </c>
      <c r="I1933" t="s">
        <v>253</v>
      </c>
      <c r="J1933" t="s">
        <v>179</v>
      </c>
      <c r="K1933" t="s">
        <v>322</v>
      </c>
      <c r="L1933" t="s">
        <v>88</v>
      </c>
      <c r="M1933" t="s">
        <v>4391</v>
      </c>
      <c r="N1933" t="s">
        <v>43</v>
      </c>
      <c r="O1933" t="s">
        <v>99</v>
      </c>
      <c r="P1933" t="s">
        <v>4392</v>
      </c>
      <c r="Q1933" s="2">
        <v>270.33999999999997</v>
      </c>
      <c r="R1933">
        <v>14</v>
      </c>
      <c r="S1933">
        <v>0</v>
      </c>
      <c r="T1933">
        <v>75.6952</v>
      </c>
    </row>
    <row r="1934" spans="1:20" x14ac:dyDescent="0.3">
      <c r="A1934" t="s">
        <v>6348</v>
      </c>
      <c r="B1934" s="1">
        <v>42099</v>
      </c>
      <c r="C1934" s="1">
        <v>42104</v>
      </c>
      <c r="D1934" t="s">
        <v>47</v>
      </c>
      <c r="E1934" t="s">
        <v>6349</v>
      </c>
      <c r="F1934" t="s">
        <v>6350</v>
      </c>
      <c r="G1934" t="s">
        <v>84</v>
      </c>
      <c r="H1934" t="s">
        <v>25</v>
      </c>
      <c r="I1934" t="s">
        <v>128</v>
      </c>
      <c r="J1934" t="s">
        <v>129</v>
      </c>
      <c r="K1934" t="s">
        <v>948</v>
      </c>
      <c r="L1934" t="s">
        <v>131</v>
      </c>
      <c r="M1934" t="s">
        <v>4569</v>
      </c>
      <c r="N1934" t="s">
        <v>43</v>
      </c>
      <c r="O1934" t="s">
        <v>90</v>
      </c>
      <c r="P1934" t="s">
        <v>4570</v>
      </c>
      <c r="Q1934" s="2">
        <v>98.111999999999995</v>
      </c>
      <c r="R1934">
        <v>7</v>
      </c>
      <c r="S1934">
        <v>0</v>
      </c>
      <c r="T1934">
        <v>18.396000000000001</v>
      </c>
    </row>
    <row r="1935" spans="1:20" x14ac:dyDescent="0.3">
      <c r="A1935" t="s">
        <v>6351</v>
      </c>
      <c r="B1935" s="1">
        <v>42891</v>
      </c>
      <c r="C1935" s="1">
        <v>42892</v>
      </c>
      <c r="D1935" t="s">
        <v>159</v>
      </c>
      <c r="E1935" t="s">
        <v>3172</v>
      </c>
      <c r="F1935" t="s">
        <v>3173</v>
      </c>
      <c r="G1935" t="s">
        <v>24</v>
      </c>
      <c r="H1935" t="s">
        <v>25</v>
      </c>
      <c r="I1935" t="s">
        <v>465</v>
      </c>
      <c r="J1935" t="s">
        <v>261</v>
      </c>
      <c r="K1935" t="s">
        <v>466</v>
      </c>
      <c r="L1935" t="s">
        <v>41</v>
      </c>
      <c r="M1935" t="s">
        <v>6352</v>
      </c>
      <c r="N1935" t="s">
        <v>165</v>
      </c>
      <c r="O1935" t="s">
        <v>166</v>
      </c>
      <c r="P1935" t="s">
        <v>6353</v>
      </c>
      <c r="Q1935" s="2">
        <v>470.37599999999998</v>
      </c>
      <c r="R1935">
        <v>3</v>
      </c>
      <c r="S1935">
        <v>0</v>
      </c>
      <c r="T1935">
        <v>52.917299999999997</v>
      </c>
    </row>
    <row r="1936" spans="1:20" x14ac:dyDescent="0.3">
      <c r="A1936" t="s">
        <v>6354</v>
      </c>
      <c r="B1936" s="1">
        <v>42996</v>
      </c>
      <c r="C1936" s="1">
        <v>43003</v>
      </c>
      <c r="D1936" t="s">
        <v>47</v>
      </c>
      <c r="E1936" t="s">
        <v>1062</v>
      </c>
      <c r="F1936" t="s">
        <v>1063</v>
      </c>
      <c r="G1936" t="s">
        <v>37</v>
      </c>
      <c r="H1936" t="s">
        <v>25</v>
      </c>
      <c r="I1936" t="s">
        <v>1064</v>
      </c>
      <c r="J1936" t="s">
        <v>179</v>
      </c>
      <c r="K1936" t="s">
        <v>1065</v>
      </c>
      <c r="L1936" t="s">
        <v>88</v>
      </c>
      <c r="M1936" t="s">
        <v>3215</v>
      </c>
      <c r="N1936" t="s">
        <v>43</v>
      </c>
      <c r="O1936" t="s">
        <v>70</v>
      </c>
      <c r="P1936" t="s">
        <v>3216</v>
      </c>
      <c r="Q1936" s="2">
        <v>19.440000000000001</v>
      </c>
      <c r="R1936">
        <v>3</v>
      </c>
      <c r="S1936">
        <v>0</v>
      </c>
      <c r="T1936">
        <v>9.3312000000000008</v>
      </c>
    </row>
    <row r="1937" spans="1:20" x14ac:dyDescent="0.3">
      <c r="A1937" t="s">
        <v>6355</v>
      </c>
      <c r="B1937" s="1">
        <v>42934</v>
      </c>
      <c r="C1937" s="1">
        <v>42939</v>
      </c>
      <c r="D1937" t="s">
        <v>47</v>
      </c>
      <c r="E1937" t="s">
        <v>4435</v>
      </c>
      <c r="F1937" t="s">
        <v>4436</v>
      </c>
      <c r="G1937" t="s">
        <v>24</v>
      </c>
      <c r="H1937" t="s">
        <v>25</v>
      </c>
      <c r="I1937" t="s">
        <v>626</v>
      </c>
      <c r="J1937" t="s">
        <v>627</v>
      </c>
      <c r="K1937" t="s">
        <v>628</v>
      </c>
      <c r="L1937" t="s">
        <v>131</v>
      </c>
      <c r="M1937" t="s">
        <v>5979</v>
      </c>
      <c r="N1937" t="s">
        <v>31</v>
      </c>
      <c r="O1937" t="s">
        <v>54</v>
      </c>
      <c r="P1937" t="s">
        <v>5980</v>
      </c>
      <c r="Q1937" s="2">
        <v>801.6</v>
      </c>
      <c r="R1937">
        <v>5</v>
      </c>
      <c r="S1937">
        <v>0</v>
      </c>
      <c r="T1937">
        <v>-448.89600000000002</v>
      </c>
    </row>
    <row r="1938" spans="1:20" x14ac:dyDescent="0.3">
      <c r="A1938" t="s">
        <v>6356</v>
      </c>
      <c r="B1938" s="1">
        <v>42339</v>
      </c>
      <c r="C1938" s="1">
        <v>42345</v>
      </c>
      <c r="D1938" t="s">
        <v>47</v>
      </c>
      <c r="E1938" t="s">
        <v>3282</v>
      </c>
      <c r="F1938" t="s">
        <v>3283</v>
      </c>
      <c r="G1938" t="s">
        <v>37</v>
      </c>
      <c r="H1938" t="s">
        <v>25</v>
      </c>
      <c r="I1938" t="s">
        <v>231</v>
      </c>
      <c r="J1938" t="s">
        <v>232</v>
      </c>
      <c r="K1938" t="s">
        <v>276</v>
      </c>
      <c r="L1938" t="s">
        <v>131</v>
      </c>
      <c r="M1938" t="s">
        <v>2241</v>
      </c>
      <c r="N1938" t="s">
        <v>43</v>
      </c>
      <c r="O1938" t="s">
        <v>99</v>
      </c>
      <c r="P1938" t="s">
        <v>2242</v>
      </c>
      <c r="Q1938" s="2">
        <v>61.68</v>
      </c>
      <c r="R1938">
        <v>4</v>
      </c>
      <c r="S1938">
        <v>0</v>
      </c>
      <c r="T1938">
        <v>16.653600000000001</v>
      </c>
    </row>
    <row r="1939" spans="1:20" x14ac:dyDescent="0.3">
      <c r="A1939" t="s">
        <v>6357</v>
      </c>
      <c r="B1939" s="1">
        <v>42549</v>
      </c>
      <c r="C1939" s="1">
        <v>42553</v>
      </c>
      <c r="D1939" t="s">
        <v>21</v>
      </c>
      <c r="E1939" t="s">
        <v>1947</v>
      </c>
      <c r="F1939" t="s">
        <v>1948</v>
      </c>
      <c r="G1939" t="s">
        <v>24</v>
      </c>
      <c r="H1939" t="s">
        <v>25</v>
      </c>
      <c r="I1939" t="s">
        <v>1949</v>
      </c>
      <c r="J1939" t="s">
        <v>208</v>
      </c>
      <c r="K1939" t="s">
        <v>1950</v>
      </c>
      <c r="L1939" t="s">
        <v>88</v>
      </c>
      <c r="M1939" t="s">
        <v>6358</v>
      </c>
      <c r="N1939" t="s">
        <v>165</v>
      </c>
      <c r="O1939" t="s">
        <v>166</v>
      </c>
      <c r="P1939" t="s">
        <v>6359</v>
      </c>
      <c r="Q1939" s="2">
        <v>359.976</v>
      </c>
      <c r="R1939">
        <v>3</v>
      </c>
      <c r="S1939">
        <v>0</v>
      </c>
      <c r="T1939">
        <v>35.997599999999998</v>
      </c>
    </row>
    <row r="1940" spans="1:20" x14ac:dyDescent="0.3">
      <c r="A1940" t="s">
        <v>6360</v>
      </c>
      <c r="B1940" s="1">
        <v>42975</v>
      </c>
      <c r="C1940" s="1">
        <v>42979</v>
      </c>
      <c r="D1940" t="s">
        <v>47</v>
      </c>
      <c r="E1940" t="s">
        <v>1717</v>
      </c>
      <c r="F1940" t="s">
        <v>1718</v>
      </c>
      <c r="G1940" t="s">
        <v>24</v>
      </c>
      <c r="H1940" t="s">
        <v>25</v>
      </c>
      <c r="I1940" t="s">
        <v>1719</v>
      </c>
      <c r="J1940" t="s">
        <v>208</v>
      </c>
      <c r="K1940" t="s">
        <v>1720</v>
      </c>
      <c r="L1940" t="s">
        <v>88</v>
      </c>
      <c r="M1940" t="s">
        <v>766</v>
      </c>
      <c r="N1940" t="s">
        <v>43</v>
      </c>
      <c r="O1940" t="s">
        <v>70</v>
      </c>
      <c r="P1940" t="s">
        <v>767</v>
      </c>
      <c r="Q1940" s="2">
        <v>25.344000000000001</v>
      </c>
      <c r="R1940">
        <v>6</v>
      </c>
      <c r="S1940">
        <v>0</v>
      </c>
      <c r="T1940">
        <v>7.92</v>
      </c>
    </row>
    <row r="1941" spans="1:20" x14ac:dyDescent="0.3">
      <c r="A1941" t="s">
        <v>6361</v>
      </c>
      <c r="B1941" s="1">
        <v>41899</v>
      </c>
      <c r="C1941" s="1">
        <v>41903</v>
      </c>
      <c r="D1941" t="s">
        <v>47</v>
      </c>
      <c r="E1941" t="s">
        <v>1413</v>
      </c>
      <c r="F1941" t="s">
        <v>1414</v>
      </c>
      <c r="G1941" t="s">
        <v>24</v>
      </c>
      <c r="H1941" t="s">
        <v>25</v>
      </c>
      <c r="I1941" t="s">
        <v>38</v>
      </c>
      <c r="J1941" t="s">
        <v>39</v>
      </c>
      <c r="K1941" t="s">
        <v>143</v>
      </c>
      <c r="L1941" t="s">
        <v>41</v>
      </c>
      <c r="M1941" t="s">
        <v>1446</v>
      </c>
      <c r="N1941" t="s">
        <v>43</v>
      </c>
      <c r="O1941" t="s">
        <v>99</v>
      </c>
      <c r="P1941" t="s">
        <v>1447</v>
      </c>
      <c r="Q1941" s="2">
        <v>30.28</v>
      </c>
      <c r="R1941">
        <v>2</v>
      </c>
      <c r="S1941">
        <v>0</v>
      </c>
      <c r="T1941">
        <v>1.2112000000000001</v>
      </c>
    </row>
    <row r="1942" spans="1:20" x14ac:dyDescent="0.3">
      <c r="A1942" t="s">
        <v>6362</v>
      </c>
      <c r="B1942" s="1">
        <v>42443</v>
      </c>
      <c r="C1942" s="1">
        <v>42446</v>
      </c>
      <c r="D1942" t="s">
        <v>159</v>
      </c>
      <c r="E1942" t="s">
        <v>2507</v>
      </c>
      <c r="F1942" t="s">
        <v>2508</v>
      </c>
      <c r="G1942" t="s">
        <v>24</v>
      </c>
      <c r="H1942" t="s">
        <v>25</v>
      </c>
      <c r="I1942" t="s">
        <v>75</v>
      </c>
      <c r="J1942" t="s">
        <v>76</v>
      </c>
      <c r="K1942" t="s">
        <v>77</v>
      </c>
      <c r="L1942" t="s">
        <v>41</v>
      </c>
      <c r="M1942" t="s">
        <v>4178</v>
      </c>
      <c r="N1942" t="s">
        <v>31</v>
      </c>
      <c r="O1942" t="s">
        <v>32</v>
      </c>
      <c r="P1942" t="s">
        <v>4179</v>
      </c>
      <c r="Q1942" s="2">
        <v>241.33199999999999</v>
      </c>
      <c r="R1942">
        <v>5</v>
      </c>
      <c r="S1942">
        <v>0</v>
      </c>
      <c r="T1942">
        <v>-14.196</v>
      </c>
    </row>
    <row r="1943" spans="1:20" x14ac:dyDescent="0.3">
      <c r="A1943" t="s">
        <v>6363</v>
      </c>
      <c r="B1943" s="1">
        <v>42608</v>
      </c>
      <c r="C1943" s="1">
        <v>42615</v>
      </c>
      <c r="D1943" t="s">
        <v>47</v>
      </c>
      <c r="E1943" t="s">
        <v>3528</v>
      </c>
      <c r="F1943" t="s">
        <v>3529</v>
      </c>
      <c r="G1943" t="s">
        <v>37</v>
      </c>
      <c r="H1943" t="s">
        <v>25</v>
      </c>
      <c r="I1943" t="s">
        <v>2470</v>
      </c>
      <c r="J1943" t="s">
        <v>269</v>
      </c>
      <c r="K1943" t="s">
        <v>2471</v>
      </c>
      <c r="L1943" t="s">
        <v>29</v>
      </c>
      <c r="M1943" t="s">
        <v>6364</v>
      </c>
      <c r="N1943" t="s">
        <v>43</v>
      </c>
      <c r="O1943" t="s">
        <v>115</v>
      </c>
      <c r="P1943" t="s">
        <v>6365</v>
      </c>
      <c r="Q1943" s="2">
        <v>5.4720000000000004</v>
      </c>
      <c r="R1943">
        <v>3</v>
      </c>
      <c r="S1943">
        <v>0</v>
      </c>
      <c r="T1943">
        <v>1.6415999999999999</v>
      </c>
    </row>
    <row r="1944" spans="1:20" x14ac:dyDescent="0.3">
      <c r="A1944" t="s">
        <v>6366</v>
      </c>
      <c r="B1944" s="1">
        <v>42980</v>
      </c>
      <c r="C1944" s="1">
        <v>42986</v>
      </c>
      <c r="D1944" t="s">
        <v>47</v>
      </c>
      <c r="E1944" t="s">
        <v>3495</v>
      </c>
      <c r="F1944" t="s">
        <v>3496</v>
      </c>
      <c r="G1944" t="s">
        <v>24</v>
      </c>
      <c r="H1944" t="s">
        <v>25</v>
      </c>
      <c r="I1944" t="s">
        <v>3497</v>
      </c>
      <c r="J1944" t="s">
        <v>86</v>
      </c>
      <c r="K1944" t="s">
        <v>3498</v>
      </c>
      <c r="L1944" t="s">
        <v>88</v>
      </c>
      <c r="M1944" t="s">
        <v>5718</v>
      </c>
      <c r="N1944" t="s">
        <v>43</v>
      </c>
      <c r="O1944" t="s">
        <v>115</v>
      </c>
      <c r="P1944" t="s">
        <v>5719</v>
      </c>
      <c r="Q1944" s="2">
        <v>9.4</v>
      </c>
      <c r="R1944">
        <v>5</v>
      </c>
      <c r="S1944">
        <v>0</v>
      </c>
      <c r="T1944">
        <v>2.726</v>
      </c>
    </row>
    <row r="1945" spans="1:20" x14ac:dyDescent="0.3">
      <c r="A1945" t="s">
        <v>6367</v>
      </c>
      <c r="B1945" s="1">
        <v>42171</v>
      </c>
      <c r="C1945" s="1">
        <v>42175</v>
      </c>
      <c r="D1945" t="s">
        <v>47</v>
      </c>
      <c r="E1945" t="s">
        <v>6267</v>
      </c>
      <c r="F1945" t="s">
        <v>6268</v>
      </c>
      <c r="G1945" t="s">
        <v>24</v>
      </c>
      <c r="H1945" t="s">
        <v>25</v>
      </c>
      <c r="I1945" t="s">
        <v>215</v>
      </c>
      <c r="J1945" t="s">
        <v>216</v>
      </c>
      <c r="K1945" t="s">
        <v>217</v>
      </c>
      <c r="L1945" t="s">
        <v>131</v>
      </c>
      <c r="M1945" t="s">
        <v>6368</v>
      </c>
      <c r="N1945" t="s">
        <v>43</v>
      </c>
      <c r="O1945" t="s">
        <v>173</v>
      </c>
      <c r="P1945" t="s">
        <v>572</v>
      </c>
      <c r="Q1945" s="2">
        <v>28.751999999999999</v>
      </c>
      <c r="R1945">
        <v>3</v>
      </c>
      <c r="S1945">
        <v>0</v>
      </c>
      <c r="T1945">
        <v>9.3444000000000003</v>
      </c>
    </row>
    <row r="1946" spans="1:20" x14ac:dyDescent="0.3">
      <c r="A1946" t="s">
        <v>6369</v>
      </c>
      <c r="B1946" s="1">
        <v>42714</v>
      </c>
      <c r="C1946" s="1">
        <v>42714</v>
      </c>
      <c r="D1946" t="s">
        <v>1040</v>
      </c>
      <c r="E1946" t="s">
        <v>5959</v>
      </c>
      <c r="F1946" t="s">
        <v>5960</v>
      </c>
      <c r="G1946" t="s">
        <v>24</v>
      </c>
      <c r="H1946" t="s">
        <v>25</v>
      </c>
      <c r="I1946" t="s">
        <v>1241</v>
      </c>
      <c r="J1946" t="s">
        <v>67</v>
      </c>
      <c r="K1946" t="s">
        <v>3079</v>
      </c>
      <c r="L1946" t="s">
        <v>29</v>
      </c>
      <c r="M1946" t="s">
        <v>1441</v>
      </c>
      <c r="N1946" t="s">
        <v>31</v>
      </c>
      <c r="O1946" t="s">
        <v>133</v>
      </c>
      <c r="P1946" t="s">
        <v>1442</v>
      </c>
      <c r="Q1946" s="2">
        <v>1424.9</v>
      </c>
      <c r="R1946">
        <v>5</v>
      </c>
      <c r="S1946">
        <v>0</v>
      </c>
      <c r="T1946">
        <v>356.22500000000002</v>
      </c>
    </row>
    <row r="1947" spans="1:20" x14ac:dyDescent="0.3">
      <c r="A1947" t="s">
        <v>6370</v>
      </c>
      <c r="B1947" s="1">
        <v>42873</v>
      </c>
      <c r="C1947" s="1">
        <v>42878</v>
      </c>
      <c r="D1947" t="s">
        <v>47</v>
      </c>
      <c r="E1947" t="s">
        <v>2455</v>
      </c>
      <c r="F1947" t="s">
        <v>2456</v>
      </c>
      <c r="G1947" t="s">
        <v>24</v>
      </c>
      <c r="H1947" t="s">
        <v>25</v>
      </c>
      <c r="I1947" t="s">
        <v>154</v>
      </c>
      <c r="J1947" t="s">
        <v>86</v>
      </c>
      <c r="K1947" t="s">
        <v>171</v>
      </c>
      <c r="L1947" t="s">
        <v>88</v>
      </c>
      <c r="M1947" t="s">
        <v>6371</v>
      </c>
      <c r="N1947" t="s">
        <v>31</v>
      </c>
      <c r="O1947" t="s">
        <v>61</v>
      </c>
      <c r="P1947" t="s">
        <v>6372</v>
      </c>
      <c r="Q1947" s="2">
        <v>14.56</v>
      </c>
      <c r="R1947">
        <v>2</v>
      </c>
      <c r="S1947">
        <v>0</v>
      </c>
      <c r="T1947">
        <v>6.2607999999999997</v>
      </c>
    </row>
    <row r="1948" spans="1:20" x14ac:dyDescent="0.3">
      <c r="A1948" t="s">
        <v>6373</v>
      </c>
      <c r="B1948" s="1">
        <v>42882</v>
      </c>
      <c r="C1948" s="1">
        <v>42884</v>
      </c>
      <c r="D1948" t="s">
        <v>21</v>
      </c>
      <c r="E1948" t="s">
        <v>141</v>
      </c>
      <c r="F1948" t="s">
        <v>142</v>
      </c>
      <c r="G1948" t="s">
        <v>24</v>
      </c>
      <c r="H1948" t="s">
        <v>25</v>
      </c>
      <c r="I1948" t="s">
        <v>38</v>
      </c>
      <c r="J1948" t="s">
        <v>39</v>
      </c>
      <c r="K1948" t="s">
        <v>143</v>
      </c>
      <c r="L1948" t="s">
        <v>41</v>
      </c>
      <c r="M1948" t="s">
        <v>2533</v>
      </c>
      <c r="N1948" t="s">
        <v>43</v>
      </c>
      <c r="O1948" t="s">
        <v>70</v>
      </c>
      <c r="P1948" t="s">
        <v>2534</v>
      </c>
      <c r="Q1948" s="2">
        <v>25.92</v>
      </c>
      <c r="R1948">
        <v>5</v>
      </c>
      <c r="S1948">
        <v>0</v>
      </c>
      <c r="T1948">
        <v>9.0719999999999992</v>
      </c>
    </row>
    <row r="1949" spans="1:20" x14ac:dyDescent="0.3">
      <c r="A1949" t="s">
        <v>6374</v>
      </c>
      <c r="B1949" s="1">
        <v>42544</v>
      </c>
      <c r="C1949" s="1">
        <v>42551</v>
      </c>
      <c r="D1949" t="s">
        <v>47</v>
      </c>
      <c r="E1949" t="s">
        <v>6375</v>
      </c>
      <c r="F1949" t="s">
        <v>6376</v>
      </c>
      <c r="G1949" t="s">
        <v>24</v>
      </c>
      <c r="H1949" t="s">
        <v>25</v>
      </c>
      <c r="I1949" t="s">
        <v>2838</v>
      </c>
      <c r="J1949" t="s">
        <v>232</v>
      </c>
      <c r="K1949" t="s">
        <v>2839</v>
      </c>
      <c r="L1949" t="s">
        <v>131</v>
      </c>
      <c r="M1949" t="s">
        <v>5154</v>
      </c>
      <c r="N1949" t="s">
        <v>43</v>
      </c>
      <c r="O1949" t="s">
        <v>1145</v>
      </c>
      <c r="P1949" t="s">
        <v>5155</v>
      </c>
      <c r="Q1949" s="2">
        <v>835.17</v>
      </c>
      <c r="R1949">
        <v>7</v>
      </c>
      <c r="S1949">
        <v>0</v>
      </c>
      <c r="T1949">
        <v>16.703399999999998</v>
      </c>
    </row>
    <row r="1950" spans="1:20" x14ac:dyDescent="0.3">
      <c r="A1950" t="s">
        <v>6377</v>
      </c>
      <c r="B1950" s="1">
        <v>42506</v>
      </c>
      <c r="C1950" s="1">
        <v>42511</v>
      </c>
      <c r="D1950" t="s">
        <v>21</v>
      </c>
      <c r="E1950" t="s">
        <v>1092</v>
      </c>
      <c r="F1950" t="s">
        <v>1093</v>
      </c>
      <c r="G1950" t="s">
        <v>24</v>
      </c>
      <c r="H1950" t="s">
        <v>25</v>
      </c>
      <c r="I1950" t="s">
        <v>1094</v>
      </c>
      <c r="J1950" t="s">
        <v>51</v>
      </c>
      <c r="K1950" t="s">
        <v>1095</v>
      </c>
      <c r="L1950" t="s">
        <v>29</v>
      </c>
      <c r="M1950" t="s">
        <v>6378</v>
      </c>
      <c r="N1950" t="s">
        <v>43</v>
      </c>
      <c r="O1950" t="s">
        <v>70</v>
      </c>
      <c r="P1950" t="s">
        <v>6379</v>
      </c>
      <c r="Q1950" s="2">
        <v>17.34</v>
      </c>
      <c r="R1950">
        <v>3</v>
      </c>
      <c r="S1950">
        <v>0</v>
      </c>
      <c r="T1950">
        <v>8.4966000000000008</v>
      </c>
    </row>
    <row r="1951" spans="1:20" x14ac:dyDescent="0.3">
      <c r="A1951" t="s">
        <v>6380</v>
      </c>
      <c r="B1951" s="1">
        <v>43057</v>
      </c>
      <c r="C1951" s="1">
        <v>43062</v>
      </c>
      <c r="D1951" t="s">
        <v>47</v>
      </c>
      <c r="E1951" t="s">
        <v>4339</v>
      </c>
      <c r="F1951" t="s">
        <v>4340</v>
      </c>
      <c r="G1951" t="s">
        <v>24</v>
      </c>
      <c r="H1951" t="s">
        <v>25</v>
      </c>
      <c r="I1951" t="s">
        <v>4341</v>
      </c>
      <c r="J1951" t="s">
        <v>86</v>
      </c>
      <c r="K1951" t="s">
        <v>4342</v>
      </c>
      <c r="L1951" t="s">
        <v>88</v>
      </c>
      <c r="M1951" t="s">
        <v>6381</v>
      </c>
      <c r="N1951" t="s">
        <v>43</v>
      </c>
      <c r="O1951" t="s">
        <v>70</v>
      </c>
      <c r="P1951" t="s">
        <v>6382</v>
      </c>
      <c r="Q1951" s="2">
        <v>44.384</v>
      </c>
      <c r="R1951">
        <v>1</v>
      </c>
      <c r="S1951">
        <v>0</v>
      </c>
      <c r="T1951">
        <v>15.5344</v>
      </c>
    </row>
    <row r="1952" spans="1:20" x14ac:dyDescent="0.3">
      <c r="A1952" t="s">
        <v>6383</v>
      </c>
      <c r="B1952" s="1">
        <v>42692</v>
      </c>
      <c r="C1952" s="1">
        <v>42696</v>
      </c>
      <c r="D1952" t="s">
        <v>47</v>
      </c>
      <c r="E1952" t="s">
        <v>169</v>
      </c>
      <c r="F1952" t="s">
        <v>170</v>
      </c>
      <c r="G1952" t="s">
        <v>84</v>
      </c>
      <c r="H1952" t="s">
        <v>25</v>
      </c>
      <c r="I1952" t="s">
        <v>154</v>
      </c>
      <c r="J1952" t="s">
        <v>86</v>
      </c>
      <c r="K1952" t="s">
        <v>171</v>
      </c>
      <c r="L1952" t="s">
        <v>88</v>
      </c>
      <c r="M1952" t="s">
        <v>3150</v>
      </c>
      <c r="N1952" t="s">
        <v>43</v>
      </c>
      <c r="O1952" t="s">
        <v>115</v>
      </c>
      <c r="P1952" t="s">
        <v>3151</v>
      </c>
      <c r="Q1952" s="2">
        <v>6.3680000000000003</v>
      </c>
      <c r="R1952">
        <v>2</v>
      </c>
      <c r="S1952">
        <v>0</v>
      </c>
      <c r="T1952">
        <v>1.0347999999999999</v>
      </c>
    </row>
    <row r="1953" spans="1:20" x14ac:dyDescent="0.3">
      <c r="A1953" t="s">
        <v>6384</v>
      </c>
      <c r="B1953" s="1">
        <v>41971</v>
      </c>
      <c r="C1953" s="1">
        <v>41973</v>
      </c>
      <c r="D1953" t="s">
        <v>21</v>
      </c>
      <c r="E1953" t="s">
        <v>2560</v>
      </c>
      <c r="F1953" t="s">
        <v>2561</v>
      </c>
      <c r="G1953" t="s">
        <v>24</v>
      </c>
      <c r="H1953" t="s">
        <v>25</v>
      </c>
      <c r="I1953" t="s">
        <v>231</v>
      </c>
      <c r="J1953" t="s">
        <v>232</v>
      </c>
      <c r="K1953" t="s">
        <v>412</v>
      </c>
      <c r="L1953" t="s">
        <v>131</v>
      </c>
      <c r="M1953" t="s">
        <v>3724</v>
      </c>
      <c r="N1953" t="s">
        <v>43</v>
      </c>
      <c r="O1953" t="s">
        <v>79</v>
      </c>
      <c r="P1953" t="s">
        <v>3725</v>
      </c>
      <c r="Q1953" s="2">
        <v>17.248000000000001</v>
      </c>
      <c r="R1953">
        <v>2</v>
      </c>
      <c r="S1953">
        <v>0</v>
      </c>
      <c r="T1953">
        <v>6.0368000000000004</v>
      </c>
    </row>
    <row r="1954" spans="1:20" x14ac:dyDescent="0.3">
      <c r="A1954" t="s">
        <v>6385</v>
      </c>
      <c r="B1954" s="1">
        <v>42430</v>
      </c>
      <c r="C1954" s="1">
        <v>42437</v>
      </c>
      <c r="D1954" t="s">
        <v>47</v>
      </c>
      <c r="E1954" t="s">
        <v>196</v>
      </c>
      <c r="F1954" t="s">
        <v>197</v>
      </c>
      <c r="G1954" t="s">
        <v>37</v>
      </c>
      <c r="H1954" t="s">
        <v>25</v>
      </c>
      <c r="I1954" t="s">
        <v>198</v>
      </c>
      <c r="J1954" t="s">
        <v>199</v>
      </c>
      <c r="K1954" t="s">
        <v>200</v>
      </c>
      <c r="L1954" t="s">
        <v>88</v>
      </c>
      <c r="M1954" t="s">
        <v>6386</v>
      </c>
      <c r="N1954" t="s">
        <v>165</v>
      </c>
      <c r="O1954" t="s">
        <v>166</v>
      </c>
      <c r="P1954" t="s">
        <v>6387</v>
      </c>
      <c r="Q1954" s="2">
        <v>159.98400000000001</v>
      </c>
      <c r="R1954">
        <v>2</v>
      </c>
      <c r="S1954">
        <v>0</v>
      </c>
      <c r="T1954">
        <v>13.9986</v>
      </c>
    </row>
    <row r="1955" spans="1:20" x14ac:dyDescent="0.3">
      <c r="A1955" t="s">
        <v>6388</v>
      </c>
      <c r="B1955" s="1">
        <v>42750</v>
      </c>
      <c r="C1955" s="1">
        <v>42754</v>
      </c>
      <c r="D1955" t="s">
        <v>47</v>
      </c>
      <c r="E1955" t="s">
        <v>1284</v>
      </c>
      <c r="F1955" t="s">
        <v>1285</v>
      </c>
      <c r="G1955" t="s">
        <v>24</v>
      </c>
      <c r="H1955" t="s">
        <v>25</v>
      </c>
      <c r="I1955" t="s">
        <v>66</v>
      </c>
      <c r="J1955" t="s">
        <v>39</v>
      </c>
      <c r="K1955" t="s">
        <v>1286</v>
      </c>
      <c r="L1955" t="s">
        <v>41</v>
      </c>
      <c r="M1955" t="s">
        <v>280</v>
      </c>
      <c r="N1955" t="s">
        <v>43</v>
      </c>
      <c r="O1955" t="s">
        <v>70</v>
      </c>
      <c r="P1955" t="s">
        <v>281</v>
      </c>
      <c r="Q1955" s="2">
        <v>12.7</v>
      </c>
      <c r="R1955">
        <v>2</v>
      </c>
      <c r="S1955">
        <v>0</v>
      </c>
      <c r="T1955">
        <v>5.8419999999999996</v>
      </c>
    </row>
    <row r="1956" spans="1:20" x14ac:dyDescent="0.3">
      <c r="A1956" t="s">
        <v>6389</v>
      </c>
      <c r="B1956" s="1">
        <v>41733</v>
      </c>
      <c r="C1956" s="1">
        <v>41738</v>
      </c>
      <c r="D1956" t="s">
        <v>47</v>
      </c>
      <c r="E1956" t="s">
        <v>2630</v>
      </c>
      <c r="F1956" t="s">
        <v>2631</v>
      </c>
      <c r="G1956" t="s">
        <v>24</v>
      </c>
      <c r="H1956" t="s">
        <v>25</v>
      </c>
      <c r="I1956" t="s">
        <v>1468</v>
      </c>
      <c r="J1956" t="s">
        <v>261</v>
      </c>
      <c r="K1956" t="s">
        <v>1469</v>
      </c>
      <c r="L1956" t="s">
        <v>41</v>
      </c>
      <c r="M1956" t="s">
        <v>3706</v>
      </c>
      <c r="N1956" t="s">
        <v>31</v>
      </c>
      <c r="O1956" t="s">
        <v>61</v>
      </c>
      <c r="P1956" t="s">
        <v>3707</v>
      </c>
      <c r="Q1956" s="2">
        <v>5.47</v>
      </c>
      <c r="R1956">
        <v>1</v>
      </c>
      <c r="S1956">
        <v>0</v>
      </c>
      <c r="T1956">
        <v>2.3521000000000001</v>
      </c>
    </row>
    <row r="1957" spans="1:20" x14ac:dyDescent="0.3">
      <c r="A1957" t="s">
        <v>6390</v>
      </c>
      <c r="B1957" s="1">
        <v>42547</v>
      </c>
      <c r="C1957" s="1">
        <v>42554</v>
      </c>
      <c r="D1957" t="s">
        <v>47</v>
      </c>
      <c r="E1957" t="s">
        <v>307</v>
      </c>
      <c r="F1957" t="s">
        <v>308</v>
      </c>
      <c r="G1957" t="s">
        <v>24</v>
      </c>
      <c r="H1957" t="s">
        <v>25</v>
      </c>
      <c r="I1957" t="s">
        <v>112</v>
      </c>
      <c r="J1957" t="s">
        <v>39</v>
      </c>
      <c r="K1957" t="s">
        <v>309</v>
      </c>
      <c r="L1957" t="s">
        <v>41</v>
      </c>
      <c r="M1957" t="s">
        <v>4328</v>
      </c>
      <c r="N1957" t="s">
        <v>31</v>
      </c>
      <c r="O1957" t="s">
        <v>61</v>
      </c>
      <c r="P1957" t="s">
        <v>4329</v>
      </c>
      <c r="Q1957" s="2">
        <v>22.14</v>
      </c>
      <c r="R1957">
        <v>3</v>
      </c>
      <c r="S1957">
        <v>0</v>
      </c>
      <c r="T1957">
        <v>6.4206000000000003</v>
      </c>
    </row>
    <row r="1958" spans="1:20" x14ac:dyDescent="0.3">
      <c r="A1958" t="s">
        <v>6391</v>
      </c>
      <c r="B1958" s="1">
        <v>42519</v>
      </c>
      <c r="C1958" s="1">
        <v>42523</v>
      </c>
      <c r="D1958" t="s">
        <v>47</v>
      </c>
      <c r="E1958" t="s">
        <v>1269</v>
      </c>
      <c r="F1958" t="s">
        <v>1270</v>
      </c>
      <c r="G1958" t="s">
        <v>24</v>
      </c>
      <c r="H1958" t="s">
        <v>25</v>
      </c>
      <c r="I1958" t="s">
        <v>1271</v>
      </c>
      <c r="J1958" t="s">
        <v>232</v>
      </c>
      <c r="K1958" t="s">
        <v>1272</v>
      </c>
      <c r="L1958" t="s">
        <v>131</v>
      </c>
      <c r="M1958" t="s">
        <v>6392</v>
      </c>
      <c r="N1958" t="s">
        <v>43</v>
      </c>
      <c r="O1958" t="s">
        <v>79</v>
      </c>
      <c r="P1958" t="s">
        <v>6393</v>
      </c>
      <c r="Q1958" s="2">
        <v>11.276999999999999</v>
      </c>
      <c r="R1958">
        <v>3</v>
      </c>
      <c r="S1958">
        <v>0</v>
      </c>
      <c r="T1958">
        <v>-8.6456999999999997</v>
      </c>
    </row>
    <row r="1959" spans="1:20" x14ac:dyDescent="0.3">
      <c r="A1959" t="s">
        <v>6394</v>
      </c>
      <c r="B1959" s="1">
        <v>42296</v>
      </c>
      <c r="C1959" s="1">
        <v>42301</v>
      </c>
      <c r="D1959" t="s">
        <v>47</v>
      </c>
      <c r="E1959" t="s">
        <v>3263</v>
      </c>
      <c r="F1959" t="s">
        <v>3264</v>
      </c>
      <c r="G1959" t="s">
        <v>37</v>
      </c>
      <c r="H1959" t="s">
        <v>25</v>
      </c>
      <c r="I1959" t="s">
        <v>3265</v>
      </c>
      <c r="J1959" t="s">
        <v>86</v>
      </c>
      <c r="K1959" t="s">
        <v>3266</v>
      </c>
      <c r="L1959" t="s">
        <v>88</v>
      </c>
      <c r="M1959" t="s">
        <v>4119</v>
      </c>
      <c r="N1959" t="s">
        <v>43</v>
      </c>
      <c r="O1959" t="s">
        <v>79</v>
      </c>
      <c r="P1959" t="s">
        <v>4120</v>
      </c>
      <c r="Q1959" s="2">
        <v>38.28</v>
      </c>
      <c r="R1959">
        <v>6</v>
      </c>
      <c r="S1959">
        <v>0</v>
      </c>
      <c r="T1959">
        <v>17.608799999999999</v>
      </c>
    </row>
    <row r="1960" spans="1:20" x14ac:dyDescent="0.3">
      <c r="A1960" t="s">
        <v>6395</v>
      </c>
      <c r="B1960" s="1">
        <v>42785</v>
      </c>
      <c r="C1960" s="1">
        <v>42786</v>
      </c>
      <c r="D1960" t="s">
        <v>159</v>
      </c>
      <c r="E1960" t="s">
        <v>3764</v>
      </c>
      <c r="F1960" t="s">
        <v>3765</v>
      </c>
      <c r="G1960" t="s">
        <v>84</v>
      </c>
      <c r="H1960" t="s">
        <v>25</v>
      </c>
      <c r="I1960" t="s">
        <v>786</v>
      </c>
      <c r="J1960" t="s">
        <v>39</v>
      </c>
      <c r="K1960" t="s">
        <v>787</v>
      </c>
      <c r="L1960" t="s">
        <v>41</v>
      </c>
      <c r="M1960" t="s">
        <v>3290</v>
      </c>
      <c r="N1960" t="s">
        <v>43</v>
      </c>
      <c r="O1960" t="s">
        <v>115</v>
      </c>
      <c r="P1960" t="s">
        <v>3291</v>
      </c>
      <c r="Q1960" s="2">
        <v>12.84</v>
      </c>
      <c r="R1960">
        <v>3</v>
      </c>
      <c r="S1960">
        <v>0</v>
      </c>
      <c r="T1960">
        <v>3.4668000000000001</v>
      </c>
    </row>
    <row r="1961" spans="1:20" x14ac:dyDescent="0.3">
      <c r="A1961" t="s">
        <v>6396</v>
      </c>
      <c r="B1961" s="1">
        <v>42635</v>
      </c>
      <c r="C1961" s="1">
        <v>42641</v>
      </c>
      <c r="D1961" t="s">
        <v>47</v>
      </c>
      <c r="E1961" t="s">
        <v>4770</v>
      </c>
      <c r="F1961" t="s">
        <v>4771</v>
      </c>
      <c r="G1961" t="s">
        <v>24</v>
      </c>
      <c r="H1961" t="s">
        <v>25</v>
      </c>
      <c r="I1961" t="s">
        <v>2152</v>
      </c>
      <c r="J1961" t="s">
        <v>391</v>
      </c>
      <c r="K1961" t="s">
        <v>2448</v>
      </c>
      <c r="L1961" t="s">
        <v>41</v>
      </c>
      <c r="M1961" t="s">
        <v>6397</v>
      </c>
      <c r="N1961" t="s">
        <v>43</v>
      </c>
      <c r="O1961" t="s">
        <v>115</v>
      </c>
      <c r="P1961" t="s">
        <v>6398</v>
      </c>
      <c r="Q1961" s="2">
        <v>7.8719999999999999</v>
      </c>
      <c r="R1961">
        <v>3</v>
      </c>
      <c r="S1961">
        <v>0</v>
      </c>
      <c r="T1961">
        <v>0.88560000000000005</v>
      </c>
    </row>
    <row r="1962" spans="1:20" x14ac:dyDescent="0.3">
      <c r="A1962" t="s">
        <v>6399</v>
      </c>
      <c r="B1962" s="1">
        <v>41955</v>
      </c>
      <c r="C1962" s="1">
        <v>41960</v>
      </c>
      <c r="D1962" t="s">
        <v>21</v>
      </c>
      <c r="E1962" t="s">
        <v>5302</v>
      </c>
      <c r="F1962" t="s">
        <v>5303</v>
      </c>
      <c r="G1962" t="s">
        <v>37</v>
      </c>
      <c r="H1962" t="s">
        <v>25</v>
      </c>
      <c r="I1962" t="s">
        <v>2703</v>
      </c>
      <c r="J1962" t="s">
        <v>1027</v>
      </c>
      <c r="K1962" t="s">
        <v>2704</v>
      </c>
      <c r="L1962" t="s">
        <v>29</v>
      </c>
      <c r="M1962" t="s">
        <v>908</v>
      </c>
      <c r="N1962" t="s">
        <v>43</v>
      </c>
      <c r="O1962" t="s">
        <v>115</v>
      </c>
      <c r="P1962" t="s">
        <v>909</v>
      </c>
      <c r="Q1962" s="2">
        <v>7.8719999999999999</v>
      </c>
      <c r="R1962">
        <v>3</v>
      </c>
      <c r="S1962">
        <v>0</v>
      </c>
      <c r="T1962">
        <v>0.88560000000000005</v>
      </c>
    </row>
    <row r="1963" spans="1:20" x14ac:dyDescent="0.3">
      <c r="A1963" t="s">
        <v>6400</v>
      </c>
      <c r="B1963" s="1">
        <v>42461</v>
      </c>
      <c r="C1963" s="1">
        <v>42466</v>
      </c>
      <c r="D1963" t="s">
        <v>47</v>
      </c>
      <c r="E1963" t="s">
        <v>2640</v>
      </c>
      <c r="F1963" t="s">
        <v>2641</v>
      </c>
      <c r="G1963" t="s">
        <v>24</v>
      </c>
      <c r="H1963" t="s">
        <v>25</v>
      </c>
      <c r="I1963" t="s">
        <v>75</v>
      </c>
      <c r="J1963" t="s">
        <v>76</v>
      </c>
      <c r="K1963" t="s">
        <v>538</v>
      </c>
      <c r="L1963" t="s">
        <v>41</v>
      </c>
      <c r="M1963" t="s">
        <v>2126</v>
      </c>
      <c r="N1963" t="s">
        <v>43</v>
      </c>
      <c r="O1963" t="s">
        <v>115</v>
      </c>
      <c r="P1963" t="s">
        <v>2127</v>
      </c>
      <c r="Q1963" s="2">
        <v>88.04</v>
      </c>
      <c r="R1963">
        <v>4</v>
      </c>
      <c r="S1963">
        <v>0</v>
      </c>
      <c r="T1963">
        <v>22.8904</v>
      </c>
    </row>
    <row r="1964" spans="1:20" x14ac:dyDescent="0.3">
      <c r="A1964" t="s">
        <v>6401</v>
      </c>
      <c r="B1964" s="1">
        <v>42510</v>
      </c>
      <c r="C1964" s="1">
        <v>42513</v>
      </c>
      <c r="D1964" t="s">
        <v>159</v>
      </c>
      <c r="E1964" t="s">
        <v>1752</v>
      </c>
      <c r="F1964" t="s">
        <v>1753</v>
      </c>
      <c r="G1964" t="s">
        <v>84</v>
      </c>
      <c r="H1964" t="s">
        <v>25</v>
      </c>
      <c r="I1964" t="s">
        <v>390</v>
      </c>
      <c r="J1964" t="s">
        <v>179</v>
      </c>
      <c r="K1964" t="s">
        <v>1754</v>
      </c>
      <c r="L1964" t="s">
        <v>88</v>
      </c>
      <c r="M1964" t="s">
        <v>1951</v>
      </c>
      <c r="N1964" t="s">
        <v>43</v>
      </c>
      <c r="O1964" t="s">
        <v>79</v>
      </c>
      <c r="P1964" t="s">
        <v>1952</v>
      </c>
      <c r="Q1964" s="2">
        <v>40.634999999999998</v>
      </c>
      <c r="R1964">
        <v>7</v>
      </c>
      <c r="S1964">
        <v>0</v>
      </c>
      <c r="T1964">
        <v>-32.508000000000003</v>
      </c>
    </row>
    <row r="1965" spans="1:20" x14ac:dyDescent="0.3">
      <c r="A1965" t="s">
        <v>6402</v>
      </c>
      <c r="B1965" s="1">
        <v>42156</v>
      </c>
      <c r="C1965" s="1">
        <v>42160</v>
      </c>
      <c r="D1965" t="s">
        <v>47</v>
      </c>
      <c r="E1965" t="s">
        <v>6277</v>
      </c>
      <c r="F1965" t="s">
        <v>6278</v>
      </c>
      <c r="G1965" t="s">
        <v>37</v>
      </c>
      <c r="H1965" t="s">
        <v>25</v>
      </c>
      <c r="I1965" t="s">
        <v>439</v>
      </c>
      <c r="J1965" t="s">
        <v>286</v>
      </c>
      <c r="K1965" t="s">
        <v>440</v>
      </c>
      <c r="L1965" t="s">
        <v>29</v>
      </c>
      <c r="M1965" t="s">
        <v>629</v>
      </c>
      <c r="N1965" t="s">
        <v>43</v>
      </c>
      <c r="O1965" t="s">
        <v>79</v>
      </c>
      <c r="P1965" t="s">
        <v>630</v>
      </c>
      <c r="Q1965" s="2">
        <v>5.7279999999999998</v>
      </c>
      <c r="R1965">
        <v>8</v>
      </c>
      <c r="S1965">
        <v>0</v>
      </c>
      <c r="T1965">
        <v>-9.1647999999999996</v>
      </c>
    </row>
    <row r="1966" spans="1:20" x14ac:dyDescent="0.3">
      <c r="A1966" t="s">
        <v>6403</v>
      </c>
      <c r="B1966" s="1">
        <v>41965</v>
      </c>
      <c r="C1966" s="1">
        <v>41969</v>
      </c>
      <c r="D1966" t="s">
        <v>47</v>
      </c>
      <c r="E1966" t="s">
        <v>6404</v>
      </c>
      <c r="F1966" t="s">
        <v>6405</v>
      </c>
      <c r="G1966" t="s">
        <v>24</v>
      </c>
      <c r="H1966" t="s">
        <v>25</v>
      </c>
      <c r="I1966" t="s">
        <v>38</v>
      </c>
      <c r="J1966" t="s">
        <v>39</v>
      </c>
      <c r="K1966" t="s">
        <v>40</v>
      </c>
      <c r="L1966" t="s">
        <v>41</v>
      </c>
      <c r="M1966" t="s">
        <v>6318</v>
      </c>
      <c r="N1966" t="s">
        <v>43</v>
      </c>
      <c r="O1966" t="s">
        <v>70</v>
      </c>
      <c r="P1966" t="s">
        <v>6319</v>
      </c>
      <c r="Q1966" s="2">
        <v>53.82</v>
      </c>
      <c r="R1966">
        <v>9</v>
      </c>
      <c r="S1966">
        <v>0</v>
      </c>
      <c r="T1966">
        <v>24.219000000000001</v>
      </c>
    </row>
    <row r="1967" spans="1:20" x14ac:dyDescent="0.3">
      <c r="A1967" t="s">
        <v>6406</v>
      </c>
      <c r="B1967" s="1">
        <v>42057</v>
      </c>
      <c r="C1967" s="1">
        <v>42059</v>
      </c>
      <c r="D1967" t="s">
        <v>21</v>
      </c>
      <c r="E1967" t="s">
        <v>2671</v>
      </c>
      <c r="F1967" t="s">
        <v>2672</v>
      </c>
      <c r="G1967" t="s">
        <v>84</v>
      </c>
      <c r="H1967" t="s">
        <v>25</v>
      </c>
      <c r="I1967" t="s">
        <v>398</v>
      </c>
      <c r="J1967" t="s">
        <v>67</v>
      </c>
      <c r="K1967" t="s">
        <v>399</v>
      </c>
      <c r="L1967" t="s">
        <v>29</v>
      </c>
      <c r="M1967" t="s">
        <v>6190</v>
      </c>
      <c r="N1967" t="s">
        <v>43</v>
      </c>
      <c r="O1967" t="s">
        <v>115</v>
      </c>
      <c r="P1967" t="s">
        <v>6191</v>
      </c>
      <c r="Q1967" s="2">
        <v>79.36</v>
      </c>
      <c r="R1967">
        <v>4</v>
      </c>
      <c r="S1967">
        <v>0</v>
      </c>
      <c r="T1967">
        <v>20.633600000000001</v>
      </c>
    </row>
    <row r="1968" spans="1:20" x14ac:dyDescent="0.3">
      <c r="A1968" t="s">
        <v>6407</v>
      </c>
      <c r="B1968" s="1">
        <v>42458</v>
      </c>
      <c r="C1968" s="1">
        <v>42462</v>
      </c>
      <c r="D1968" t="s">
        <v>47</v>
      </c>
      <c r="E1968" t="s">
        <v>396</v>
      </c>
      <c r="F1968" t="s">
        <v>397</v>
      </c>
      <c r="G1968" t="s">
        <v>24</v>
      </c>
      <c r="H1968" t="s">
        <v>25</v>
      </c>
      <c r="I1968" t="s">
        <v>398</v>
      </c>
      <c r="J1968" t="s">
        <v>67</v>
      </c>
      <c r="K1968" t="s">
        <v>399</v>
      </c>
      <c r="L1968" t="s">
        <v>29</v>
      </c>
      <c r="M1968" t="s">
        <v>6408</v>
      </c>
      <c r="N1968" t="s">
        <v>43</v>
      </c>
      <c r="O1968" t="s">
        <v>70</v>
      </c>
      <c r="P1968" t="s">
        <v>6409</v>
      </c>
      <c r="Q1968" s="2">
        <v>13.48</v>
      </c>
      <c r="R1968">
        <v>2</v>
      </c>
      <c r="S1968">
        <v>0</v>
      </c>
      <c r="T1968">
        <v>6.74</v>
      </c>
    </row>
    <row r="1969" spans="1:20" x14ac:dyDescent="0.3">
      <c r="A1969" t="s">
        <v>6410</v>
      </c>
      <c r="B1969" s="1">
        <v>42665</v>
      </c>
      <c r="C1969" s="1">
        <v>42667</v>
      </c>
      <c r="D1969" t="s">
        <v>159</v>
      </c>
      <c r="E1969" t="s">
        <v>3680</v>
      </c>
      <c r="F1969" t="s">
        <v>3681</v>
      </c>
      <c r="G1969" t="s">
        <v>24</v>
      </c>
      <c r="H1969" t="s">
        <v>25</v>
      </c>
      <c r="I1969" t="s">
        <v>112</v>
      </c>
      <c r="J1969" t="s">
        <v>39</v>
      </c>
      <c r="K1969" t="s">
        <v>849</v>
      </c>
      <c r="L1969" t="s">
        <v>41</v>
      </c>
      <c r="M1969" t="s">
        <v>6411</v>
      </c>
      <c r="N1969" t="s">
        <v>31</v>
      </c>
      <c r="O1969" t="s">
        <v>61</v>
      </c>
      <c r="P1969" t="s">
        <v>6412</v>
      </c>
      <c r="Q1969" s="2">
        <v>39.92</v>
      </c>
      <c r="R1969">
        <v>4</v>
      </c>
      <c r="S1969">
        <v>0</v>
      </c>
      <c r="T1969">
        <v>11.1776</v>
      </c>
    </row>
    <row r="1970" spans="1:20" x14ac:dyDescent="0.3">
      <c r="A1970" t="s">
        <v>6413</v>
      </c>
      <c r="B1970" s="1">
        <v>43010</v>
      </c>
      <c r="C1970" s="1">
        <v>43015</v>
      </c>
      <c r="D1970" t="s">
        <v>47</v>
      </c>
      <c r="E1970" t="s">
        <v>3041</v>
      </c>
      <c r="F1970" t="s">
        <v>3042</v>
      </c>
      <c r="G1970" t="s">
        <v>84</v>
      </c>
      <c r="H1970" t="s">
        <v>25</v>
      </c>
      <c r="I1970" t="s">
        <v>112</v>
      </c>
      <c r="J1970" t="s">
        <v>39</v>
      </c>
      <c r="K1970" t="s">
        <v>849</v>
      </c>
      <c r="L1970" t="s">
        <v>41</v>
      </c>
      <c r="M1970" t="s">
        <v>6414</v>
      </c>
      <c r="N1970" t="s">
        <v>43</v>
      </c>
      <c r="O1970" t="s">
        <v>235</v>
      </c>
      <c r="P1970" t="s">
        <v>1435</v>
      </c>
      <c r="Q1970" s="2">
        <v>8.94</v>
      </c>
      <c r="R1970">
        <v>3</v>
      </c>
      <c r="S1970">
        <v>0</v>
      </c>
      <c r="T1970">
        <v>4.1124000000000001</v>
      </c>
    </row>
    <row r="1971" spans="1:20" x14ac:dyDescent="0.3">
      <c r="A1971" t="s">
        <v>6415</v>
      </c>
      <c r="B1971" s="1">
        <v>41996</v>
      </c>
      <c r="C1971" s="1">
        <v>42000</v>
      </c>
      <c r="D1971" t="s">
        <v>47</v>
      </c>
      <c r="E1971" t="s">
        <v>1765</v>
      </c>
      <c r="F1971" t="s">
        <v>1766</v>
      </c>
      <c r="G1971" t="s">
        <v>37</v>
      </c>
      <c r="H1971" t="s">
        <v>25</v>
      </c>
      <c r="I1971" t="s">
        <v>693</v>
      </c>
      <c r="J1971" t="s">
        <v>86</v>
      </c>
      <c r="K1971" t="s">
        <v>1767</v>
      </c>
      <c r="L1971" t="s">
        <v>88</v>
      </c>
      <c r="M1971" t="s">
        <v>5763</v>
      </c>
      <c r="N1971" t="s">
        <v>31</v>
      </c>
      <c r="O1971" t="s">
        <v>54</v>
      </c>
      <c r="P1971" t="s">
        <v>5764</v>
      </c>
      <c r="Q1971" s="2">
        <v>53.316000000000003</v>
      </c>
      <c r="R1971">
        <v>2</v>
      </c>
      <c r="S1971">
        <v>0</v>
      </c>
      <c r="T1971">
        <v>-19.549199999999999</v>
      </c>
    </row>
    <row r="1972" spans="1:20" x14ac:dyDescent="0.3">
      <c r="A1972" t="s">
        <v>6416</v>
      </c>
      <c r="B1972" s="1">
        <v>43084</v>
      </c>
      <c r="C1972" s="1">
        <v>43089</v>
      </c>
      <c r="D1972" t="s">
        <v>47</v>
      </c>
      <c r="E1972" t="s">
        <v>3395</v>
      </c>
      <c r="F1972" t="s">
        <v>3396</v>
      </c>
      <c r="G1972" t="s">
        <v>84</v>
      </c>
      <c r="H1972" t="s">
        <v>25</v>
      </c>
      <c r="I1972" t="s">
        <v>253</v>
      </c>
      <c r="J1972" t="s">
        <v>179</v>
      </c>
      <c r="K1972" t="s">
        <v>254</v>
      </c>
      <c r="L1972" t="s">
        <v>88</v>
      </c>
      <c r="M1972" t="s">
        <v>1775</v>
      </c>
      <c r="N1972" t="s">
        <v>31</v>
      </c>
      <c r="O1972" t="s">
        <v>61</v>
      </c>
      <c r="P1972" t="s">
        <v>1776</v>
      </c>
      <c r="Q1972" s="2">
        <v>22.77</v>
      </c>
      <c r="R1972">
        <v>3</v>
      </c>
      <c r="S1972">
        <v>0</v>
      </c>
      <c r="T1972">
        <v>9.7911000000000001</v>
      </c>
    </row>
    <row r="1973" spans="1:20" x14ac:dyDescent="0.3">
      <c r="A1973" t="s">
        <v>6417</v>
      </c>
      <c r="B1973" s="1">
        <v>42558</v>
      </c>
      <c r="C1973" s="1">
        <v>42560</v>
      </c>
      <c r="D1973" t="s">
        <v>21</v>
      </c>
      <c r="E1973" t="s">
        <v>5318</v>
      </c>
      <c r="F1973" t="s">
        <v>5319</v>
      </c>
      <c r="G1973" t="s">
        <v>24</v>
      </c>
      <c r="H1973" t="s">
        <v>25</v>
      </c>
      <c r="I1973" t="s">
        <v>1381</v>
      </c>
      <c r="J1973" t="s">
        <v>67</v>
      </c>
      <c r="K1973" t="s">
        <v>4802</v>
      </c>
      <c r="L1973" t="s">
        <v>29</v>
      </c>
      <c r="M1973" t="s">
        <v>4298</v>
      </c>
      <c r="N1973" t="s">
        <v>31</v>
      </c>
      <c r="O1973" t="s">
        <v>133</v>
      </c>
      <c r="P1973" t="s">
        <v>4299</v>
      </c>
      <c r="Q1973" s="2">
        <v>287.96800000000002</v>
      </c>
      <c r="R1973">
        <v>4</v>
      </c>
      <c r="S1973">
        <v>0</v>
      </c>
      <c r="T1973">
        <v>-3.5996000000000001</v>
      </c>
    </row>
    <row r="1974" spans="1:20" x14ac:dyDescent="0.3">
      <c r="A1974" t="s">
        <v>6418</v>
      </c>
      <c r="B1974" s="1">
        <v>42477</v>
      </c>
      <c r="C1974" s="1">
        <v>42481</v>
      </c>
      <c r="D1974" t="s">
        <v>47</v>
      </c>
      <c r="E1974" t="s">
        <v>2338</v>
      </c>
      <c r="F1974" t="s">
        <v>2339</v>
      </c>
      <c r="G1974" t="s">
        <v>24</v>
      </c>
      <c r="H1974" t="s">
        <v>25</v>
      </c>
      <c r="I1974" t="s">
        <v>128</v>
      </c>
      <c r="J1974" t="s">
        <v>129</v>
      </c>
      <c r="K1974" t="s">
        <v>948</v>
      </c>
      <c r="L1974" t="s">
        <v>131</v>
      </c>
      <c r="M1974" t="s">
        <v>2308</v>
      </c>
      <c r="N1974" t="s">
        <v>31</v>
      </c>
      <c r="O1974" t="s">
        <v>32</v>
      </c>
      <c r="P1974" t="s">
        <v>2309</v>
      </c>
      <c r="Q1974" s="2">
        <v>257.49900000000002</v>
      </c>
      <c r="R1974">
        <v>3</v>
      </c>
      <c r="S1974">
        <v>0</v>
      </c>
      <c r="T1974">
        <v>24.235199999999999</v>
      </c>
    </row>
    <row r="1975" spans="1:20" x14ac:dyDescent="0.3">
      <c r="A1975" t="s">
        <v>6419</v>
      </c>
      <c r="B1975" s="1">
        <v>42833</v>
      </c>
      <c r="C1975" s="1">
        <v>42839</v>
      </c>
      <c r="D1975" t="s">
        <v>47</v>
      </c>
      <c r="E1975" t="s">
        <v>4370</v>
      </c>
      <c r="F1975" t="s">
        <v>4371</v>
      </c>
      <c r="G1975" t="s">
        <v>84</v>
      </c>
      <c r="H1975" t="s">
        <v>25</v>
      </c>
      <c r="I1975" t="s">
        <v>4372</v>
      </c>
      <c r="J1975" t="s">
        <v>39</v>
      </c>
      <c r="K1975" t="s">
        <v>4373</v>
      </c>
      <c r="L1975" t="s">
        <v>41</v>
      </c>
      <c r="M1975" t="s">
        <v>1523</v>
      </c>
      <c r="N1975" t="s">
        <v>43</v>
      </c>
      <c r="O1975" t="s">
        <v>99</v>
      </c>
      <c r="P1975" t="s">
        <v>1524</v>
      </c>
      <c r="Q1975" s="2">
        <v>2591.56</v>
      </c>
      <c r="R1975">
        <v>4</v>
      </c>
      <c r="S1975">
        <v>0</v>
      </c>
      <c r="T1975">
        <v>621.97439999999995</v>
      </c>
    </row>
    <row r="1976" spans="1:20" x14ac:dyDescent="0.3">
      <c r="A1976" t="s">
        <v>6420</v>
      </c>
      <c r="B1976" s="1">
        <v>42477</v>
      </c>
      <c r="C1976" s="1">
        <v>42482</v>
      </c>
      <c r="D1976" t="s">
        <v>47</v>
      </c>
      <c r="E1976" t="s">
        <v>6421</v>
      </c>
      <c r="F1976" t="s">
        <v>6422</v>
      </c>
      <c r="G1976" t="s">
        <v>37</v>
      </c>
      <c r="H1976" t="s">
        <v>25</v>
      </c>
      <c r="I1976" t="s">
        <v>749</v>
      </c>
      <c r="J1976" t="s">
        <v>286</v>
      </c>
      <c r="K1976" t="s">
        <v>750</v>
      </c>
      <c r="L1976" t="s">
        <v>29</v>
      </c>
      <c r="M1976" t="s">
        <v>6423</v>
      </c>
      <c r="N1976" t="s">
        <v>31</v>
      </c>
      <c r="O1976" t="s">
        <v>61</v>
      </c>
      <c r="P1976" t="s">
        <v>6424</v>
      </c>
      <c r="Q1976" s="2">
        <v>79.12</v>
      </c>
      <c r="R1976">
        <v>5</v>
      </c>
      <c r="S1976">
        <v>0</v>
      </c>
      <c r="T1976">
        <v>13.846</v>
      </c>
    </row>
    <row r="1977" spans="1:20" x14ac:dyDescent="0.3">
      <c r="A1977" t="s">
        <v>6425</v>
      </c>
      <c r="B1977" s="1">
        <v>41968</v>
      </c>
      <c r="C1977" s="1">
        <v>41970</v>
      </c>
      <c r="D1977" t="s">
        <v>21</v>
      </c>
      <c r="E1977" t="s">
        <v>3367</v>
      </c>
      <c r="F1977" t="s">
        <v>3368</v>
      </c>
      <c r="G1977" t="s">
        <v>24</v>
      </c>
      <c r="H1977" t="s">
        <v>25</v>
      </c>
      <c r="I1977" t="s">
        <v>231</v>
      </c>
      <c r="J1977" t="s">
        <v>232</v>
      </c>
      <c r="K1977" t="s">
        <v>233</v>
      </c>
      <c r="L1977" t="s">
        <v>131</v>
      </c>
      <c r="M1977" t="s">
        <v>2429</v>
      </c>
      <c r="N1977" t="s">
        <v>31</v>
      </c>
      <c r="O1977" t="s">
        <v>61</v>
      </c>
      <c r="P1977" t="s">
        <v>2430</v>
      </c>
      <c r="Q1977" s="2">
        <v>52.96</v>
      </c>
      <c r="R1977">
        <v>2</v>
      </c>
      <c r="S1977">
        <v>0</v>
      </c>
      <c r="T1977">
        <v>20.1248</v>
      </c>
    </row>
    <row r="1978" spans="1:20" x14ac:dyDescent="0.3">
      <c r="A1978" t="s">
        <v>6426</v>
      </c>
      <c r="B1978" s="1">
        <v>41946</v>
      </c>
      <c r="C1978" s="1">
        <v>41951</v>
      </c>
      <c r="D1978" t="s">
        <v>47</v>
      </c>
      <c r="E1978" t="s">
        <v>3322</v>
      </c>
      <c r="F1978" t="s">
        <v>3323</v>
      </c>
      <c r="G1978" t="s">
        <v>24</v>
      </c>
      <c r="H1978" t="s">
        <v>25</v>
      </c>
      <c r="I1978" t="s">
        <v>231</v>
      </c>
      <c r="J1978" t="s">
        <v>232</v>
      </c>
      <c r="K1978" t="s">
        <v>412</v>
      </c>
      <c r="L1978" t="s">
        <v>131</v>
      </c>
      <c r="M1978" t="s">
        <v>5154</v>
      </c>
      <c r="N1978" t="s">
        <v>43</v>
      </c>
      <c r="O1978" t="s">
        <v>1145</v>
      </c>
      <c r="P1978" t="s">
        <v>5155</v>
      </c>
      <c r="Q1978" s="2">
        <v>286.34399999999999</v>
      </c>
      <c r="R1978">
        <v>3</v>
      </c>
      <c r="S1978">
        <v>0</v>
      </c>
      <c r="T1978">
        <v>-64.427400000000006</v>
      </c>
    </row>
    <row r="1979" spans="1:20" x14ac:dyDescent="0.3">
      <c r="A1979" t="s">
        <v>6427</v>
      </c>
      <c r="B1979" s="1">
        <v>42125</v>
      </c>
      <c r="C1979" s="1">
        <v>42129</v>
      </c>
      <c r="D1979" t="s">
        <v>47</v>
      </c>
      <c r="E1979" t="s">
        <v>762</v>
      </c>
      <c r="F1979" t="s">
        <v>763</v>
      </c>
      <c r="G1979" t="s">
        <v>37</v>
      </c>
      <c r="H1979" t="s">
        <v>25</v>
      </c>
      <c r="I1979" t="s">
        <v>764</v>
      </c>
      <c r="J1979" t="s">
        <v>39</v>
      </c>
      <c r="K1979" t="s">
        <v>765</v>
      </c>
      <c r="L1979" t="s">
        <v>41</v>
      </c>
      <c r="M1979" t="s">
        <v>2429</v>
      </c>
      <c r="N1979" t="s">
        <v>31</v>
      </c>
      <c r="O1979" t="s">
        <v>61</v>
      </c>
      <c r="P1979" t="s">
        <v>2430</v>
      </c>
      <c r="Q1979" s="2">
        <v>63.552</v>
      </c>
      <c r="R1979">
        <v>3</v>
      </c>
      <c r="S1979">
        <v>0</v>
      </c>
      <c r="T1979">
        <v>14.299200000000001</v>
      </c>
    </row>
    <row r="1980" spans="1:20" x14ac:dyDescent="0.3">
      <c r="A1980" t="s">
        <v>6428</v>
      </c>
      <c r="B1980" s="1">
        <v>42071</v>
      </c>
      <c r="C1980" s="1">
        <v>42075</v>
      </c>
      <c r="D1980" t="s">
        <v>47</v>
      </c>
      <c r="E1980" t="s">
        <v>6429</v>
      </c>
      <c r="F1980" t="s">
        <v>6430</v>
      </c>
      <c r="G1980" t="s">
        <v>24</v>
      </c>
      <c r="H1980" t="s">
        <v>25</v>
      </c>
      <c r="I1980" t="s">
        <v>3826</v>
      </c>
      <c r="J1980" t="s">
        <v>96</v>
      </c>
      <c r="K1980" t="s">
        <v>3827</v>
      </c>
      <c r="L1980" t="s">
        <v>88</v>
      </c>
      <c r="M1980" t="s">
        <v>5840</v>
      </c>
      <c r="N1980" t="s">
        <v>31</v>
      </c>
      <c r="O1980" t="s">
        <v>32</v>
      </c>
      <c r="P1980" t="s">
        <v>5841</v>
      </c>
      <c r="Q1980" s="2">
        <v>512.94000000000005</v>
      </c>
      <c r="R1980">
        <v>3</v>
      </c>
      <c r="S1980">
        <v>0</v>
      </c>
      <c r="T1980">
        <v>97.458600000000004</v>
      </c>
    </row>
    <row r="1981" spans="1:20" x14ac:dyDescent="0.3">
      <c r="A1981" t="s">
        <v>6431</v>
      </c>
      <c r="B1981" s="1">
        <v>42202</v>
      </c>
      <c r="C1981" s="1">
        <v>42205</v>
      </c>
      <c r="D1981" t="s">
        <v>21</v>
      </c>
      <c r="E1981" t="s">
        <v>1199</v>
      </c>
      <c r="F1981" t="s">
        <v>1200</v>
      </c>
      <c r="G1981" t="s">
        <v>37</v>
      </c>
      <c r="H1981" t="s">
        <v>25</v>
      </c>
      <c r="I1981" t="s">
        <v>1201</v>
      </c>
      <c r="J1981" t="s">
        <v>1011</v>
      </c>
      <c r="K1981" t="s">
        <v>1202</v>
      </c>
      <c r="L1981" t="s">
        <v>131</v>
      </c>
      <c r="M1981" t="s">
        <v>6432</v>
      </c>
      <c r="N1981" t="s">
        <v>31</v>
      </c>
      <c r="O1981" t="s">
        <v>32</v>
      </c>
      <c r="P1981" t="s">
        <v>6433</v>
      </c>
      <c r="Q1981" s="2">
        <v>231.92</v>
      </c>
      <c r="R1981">
        <v>5</v>
      </c>
      <c r="S1981">
        <v>0</v>
      </c>
      <c r="T1981">
        <v>5.798</v>
      </c>
    </row>
    <row r="1982" spans="1:20" x14ac:dyDescent="0.3">
      <c r="A1982" t="s">
        <v>6434</v>
      </c>
      <c r="B1982" s="1">
        <v>41923</v>
      </c>
      <c r="C1982" s="1">
        <v>41928</v>
      </c>
      <c r="D1982" t="s">
        <v>47</v>
      </c>
      <c r="E1982" t="s">
        <v>5188</v>
      </c>
      <c r="F1982" t="s">
        <v>5189</v>
      </c>
      <c r="G1982" t="s">
        <v>84</v>
      </c>
      <c r="H1982" t="s">
        <v>25</v>
      </c>
      <c r="I1982" t="s">
        <v>3019</v>
      </c>
      <c r="J1982" t="s">
        <v>105</v>
      </c>
      <c r="K1982" t="s">
        <v>5190</v>
      </c>
      <c r="L1982" t="s">
        <v>41</v>
      </c>
      <c r="M1982" t="s">
        <v>3865</v>
      </c>
      <c r="N1982" t="s">
        <v>31</v>
      </c>
      <c r="O1982" t="s">
        <v>61</v>
      </c>
      <c r="P1982" t="s">
        <v>3866</v>
      </c>
      <c r="Q1982" s="2">
        <v>63.47</v>
      </c>
      <c r="R1982">
        <v>11</v>
      </c>
      <c r="S1982">
        <v>0</v>
      </c>
      <c r="T1982">
        <v>19.041</v>
      </c>
    </row>
    <row r="1983" spans="1:20" x14ac:dyDescent="0.3">
      <c r="A1983" t="s">
        <v>6435</v>
      </c>
      <c r="B1983" s="1">
        <v>42432</v>
      </c>
      <c r="C1983" s="1">
        <v>42437</v>
      </c>
      <c r="D1983" t="s">
        <v>47</v>
      </c>
      <c r="E1983" t="s">
        <v>2900</v>
      </c>
      <c r="F1983" t="s">
        <v>2901</v>
      </c>
      <c r="G1983" t="s">
        <v>24</v>
      </c>
      <c r="H1983" t="s">
        <v>25</v>
      </c>
      <c r="I1983" t="s">
        <v>2722</v>
      </c>
      <c r="J1983" t="s">
        <v>224</v>
      </c>
      <c r="K1983" t="s">
        <v>2723</v>
      </c>
      <c r="L1983" t="s">
        <v>88</v>
      </c>
      <c r="M1983" t="s">
        <v>1072</v>
      </c>
      <c r="N1983" t="s">
        <v>31</v>
      </c>
      <c r="O1983" t="s">
        <v>54</v>
      </c>
      <c r="P1983" t="s">
        <v>1073</v>
      </c>
      <c r="Q1983" s="2">
        <v>637.89599999999996</v>
      </c>
      <c r="R1983">
        <v>3</v>
      </c>
      <c r="S1983">
        <v>0</v>
      </c>
      <c r="T1983">
        <v>-127.5792</v>
      </c>
    </row>
    <row r="1984" spans="1:20" x14ac:dyDescent="0.3">
      <c r="A1984" t="s">
        <v>6436</v>
      </c>
      <c r="B1984" s="1">
        <v>42348</v>
      </c>
      <c r="C1984" s="1">
        <v>42354</v>
      </c>
      <c r="D1984" t="s">
        <v>47</v>
      </c>
      <c r="E1984" t="s">
        <v>6437</v>
      </c>
      <c r="F1984" t="s">
        <v>6438</v>
      </c>
      <c r="G1984" t="s">
        <v>24</v>
      </c>
      <c r="H1984" t="s">
        <v>25</v>
      </c>
      <c r="I1984" t="s">
        <v>2703</v>
      </c>
      <c r="J1984" t="s">
        <v>1027</v>
      </c>
      <c r="K1984" t="s">
        <v>2704</v>
      </c>
      <c r="L1984" t="s">
        <v>29</v>
      </c>
      <c r="M1984" t="s">
        <v>6439</v>
      </c>
      <c r="N1984" t="s">
        <v>43</v>
      </c>
      <c r="O1984" t="s">
        <v>115</v>
      </c>
      <c r="P1984" t="s">
        <v>2521</v>
      </c>
      <c r="Q1984" s="2">
        <v>1.78</v>
      </c>
      <c r="R1984">
        <v>1</v>
      </c>
      <c r="S1984">
        <v>0</v>
      </c>
      <c r="T1984">
        <v>0.49840000000000001</v>
      </c>
    </row>
    <row r="1985" spans="1:20" x14ac:dyDescent="0.3">
      <c r="A1985" t="s">
        <v>6440</v>
      </c>
      <c r="B1985" s="1">
        <v>42356</v>
      </c>
      <c r="C1985" s="1">
        <v>42360</v>
      </c>
      <c r="D1985" t="s">
        <v>47</v>
      </c>
      <c r="E1985" t="s">
        <v>1041</v>
      </c>
      <c r="F1985" t="s">
        <v>1042</v>
      </c>
      <c r="G1985" t="s">
        <v>37</v>
      </c>
      <c r="H1985" t="s">
        <v>25</v>
      </c>
      <c r="I1985" t="s">
        <v>1043</v>
      </c>
      <c r="J1985" t="s">
        <v>627</v>
      </c>
      <c r="K1985" t="s">
        <v>1044</v>
      </c>
      <c r="L1985" t="s">
        <v>131</v>
      </c>
      <c r="M1985" t="s">
        <v>3290</v>
      </c>
      <c r="N1985" t="s">
        <v>43</v>
      </c>
      <c r="O1985" t="s">
        <v>115</v>
      </c>
      <c r="P1985" t="s">
        <v>3291</v>
      </c>
      <c r="Q1985" s="2">
        <v>6.8479999999999999</v>
      </c>
      <c r="R1985">
        <v>2</v>
      </c>
      <c r="S1985">
        <v>0</v>
      </c>
      <c r="T1985">
        <v>0.59919999999999995</v>
      </c>
    </row>
    <row r="1986" spans="1:20" x14ac:dyDescent="0.3">
      <c r="A1986" t="s">
        <v>6441</v>
      </c>
      <c r="B1986" s="1">
        <v>42736</v>
      </c>
      <c r="C1986" s="1">
        <v>42740</v>
      </c>
      <c r="D1986" t="s">
        <v>47</v>
      </c>
      <c r="E1986" t="s">
        <v>444</v>
      </c>
      <c r="F1986" t="s">
        <v>445</v>
      </c>
      <c r="G1986" t="s">
        <v>24</v>
      </c>
      <c r="H1986" t="s">
        <v>25</v>
      </c>
      <c r="I1986" t="s">
        <v>446</v>
      </c>
      <c r="J1986" t="s">
        <v>216</v>
      </c>
      <c r="K1986" t="s">
        <v>447</v>
      </c>
      <c r="L1986" t="s">
        <v>131</v>
      </c>
      <c r="M1986" t="s">
        <v>6442</v>
      </c>
      <c r="N1986" t="s">
        <v>31</v>
      </c>
      <c r="O1986" t="s">
        <v>61</v>
      </c>
      <c r="P1986" t="s">
        <v>6443</v>
      </c>
      <c r="Q1986" s="2">
        <v>474.43</v>
      </c>
      <c r="R1986">
        <v>11</v>
      </c>
      <c r="S1986">
        <v>0</v>
      </c>
      <c r="T1986">
        <v>199.26060000000001</v>
      </c>
    </row>
    <row r="1987" spans="1:20" x14ac:dyDescent="0.3">
      <c r="A1987" t="s">
        <v>6444</v>
      </c>
      <c r="B1987" s="1">
        <v>43060</v>
      </c>
      <c r="C1987" s="1">
        <v>43063</v>
      </c>
      <c r="D1987" t="s">
        <v>159</v>
      </c>
      <c r="E1987" t="s">
        <v>5735</v>
      </c>
      <c r="F1987" t="s">
        <v>5736</v>
      </c>
      <c r="G1987" t="s">
        <v>24</v>
      </c>
      <c r="H1987" t="s">
        <v>25</v>
      </c>
      <c r="I1987" t="s">
        <v>231</v>
      </c>
      <c r="J1987" t="s">
        <v>232</v>
      </c>
      <c r="K1987" t="s">
        <v>233</v>
      </c>
      <c r="L1987" t="s">
        <v>131</v>
      </c>
      <c r="M1987" t="s">
        <v>1641</v>
      </c>
      <c r="N1987" t="s">
        <v>43</v>
      </c>
      <c r="O1987" t="s">
        <v>70</v>
      </c>
      <c r="P1987" t="s">
        <v>1642</v>
      </c>
      <c r="Q1987" s="2">
        <v>8.4480000000000004</v>
      </c>
      <c r="R1987">
        <v>2</v>
      </c>
      <c r="S1987">
        <v>0</v>
      </c>
      <c r="T1987">
        <v>2.64</v>
      </c>
    </row>
    <row r="1988" spans="1:20" x14ac:dyDescent="0.3">
      <c r="A1988" t="s">
        <v>6445</v>
      </c>
      <c r="B1988" s="1">
        <v>42360</v>
      </c>
      <c r="C1988" s="1">
        <v>42365</v>
      </c>
      <c r="D1988" t="s">
        <v>47</v>
      </c>
      <c r="E1988" t="s">
        <v>3182</v>
      </c>
      <c r="F1988" t="s">
        <v>3183</v>
      </c>
      <c r="G1988" t="s">
        <v>84</v>
      </c>
      <c r="H1988" t="s">
        <v>25</v>
      </c>
      <c r="I1988" t="s">
        <v>3184</v>
      </c>
      <c r="J1988" t="s">
        <v>39</v>
      </c>
      <c r="K1988" t="s">
        <v>3185</v>
      </c>
      <c r="L1988" t="s">
        <v>41</v>
      </c>
      <c r="M1988" t="s">
        <v>2552</v>
      </c>
      <c r="N1988" t="s">
        <v>43</v>
      </c>
      <c r="O1988" t="s">
        <v>115</v>
      </c>
      <c r="P1988" t="s">
        <v>2553</v>
      </c>
      <c r="Q1988" s="2">
        <v>17.12</v>
      </c>
      <c r="R1988">
        <v>4</v>
      </c>
      <c r="S1988">
        <v>0</v>
      </c>
      <c r="T1988">
        <v>4.9648000000000003</v>
      </c>
    </row>
    <row r="1989" spans="1:20" x14ac:dyDescent="0.3">
      <c r="A1989" t="s">
        <v>6446</v>
      </c>
      <c r="B1989" s="1">
        <v>42239</v>
      </c>
      <c r="C1989" s="1">
        <v>42244</v>
      </c>
      <c r="D1989" t="s">
        <v>47</v>
      </c>
      <c r="E1989" t="s">
        <v>5146</v>
      </c>
      <c r="F1989" t="s">
        <v>5147</v>
      </c>
      <c r="G1989" t="s">
        <v>24</v>
      </c>
      <c r="H1989" t="s">
        <v>25</v>
      </c>
      <c r="I1989" t="s">
        <v>75</v>
      </c>
      <c r="J1989" t="s">
        <v>76</v>
      </c>
      <c r="K1989" t="s">
        <v>538</v>
      </c>
      <c r="L1989" t="s">
        <v>41</v>
      </c>
      <c r="M1989" t="s">
        <v>3743</v>
      </c>
      <c r="N1989" t="s">
        <v>43</v>
      </c>
      <c r="O1989" t="s">
        <v>90</v>
      </c>
      <c r="P1989" t="s">
        <v>3744</v>
      </c>
      <c r="Q1989" s="2">
        <v>542.94000000000005</v>
      </c>
      <c r="R1989">
        <v>3</v>
      </c>
      <c r="S1989">
        <v>0</v>
      </c>
      <c r="T1989">
        <v>152.0232</v>
      </c>
    </row>
    <row r="1990" spans="1:20" x14ac:dyDescent="0.3">
      <c r="A1990" t="s">
        <v>6447</v>
      </c>
      <c r="B1990" s="1">
        <v>41812</v>
      </c>
      <c r="C1990" s="1">
        <v>41817</v>
      </c>
      <c r="D1990" t="s">
        <v>47</v>
      </c>
      <c r="E1990" t="s">
        <v>6448</v>
      </c>
      <c r="F1990" t="s">
        <v>6449</v>
      </c>
      <c r="G1990" t="s">
        <v>24</v>
      </c>
      <c r="H1990" t="s">
        <v>25</v>
      </c>
      <c r="I1990" t="s">
        <v>1832</v>
      </c>
      <c r="J1990" t="s">
        <v>129</v>
      </c>
      <c r="K1990" t="s">
        <v>1833</v>
      </c>
      <c r="L1990" t="s">
        <v>131</v>
      </c>
      <c r="M1990" t="s">
        <v>602</v>
      </c>
      <c r="N1990" t="s">
        <v>31</v>
      </c>
      <c r="O1990" t="s">
        <v>133</v>
      </c>
      <c r="P1990" t="s">
        <v>603</v>
      </c>
      <c r="Q1990" s="2">
        <v>170.05799999999999</v>
      </c>
      <c r="R1990">
        <v>3</v>
      </c>
      <c r="S1990">
        <v>0</v>
      </c>
      <c r="T1990">
        <v>-4.8587999999999996</v>
      </c>
    </row>
    <row r="1991" spans="1:20" x14ac:dyDescent="0.3">
      <c r="A1991" t="s">
        <v>6450</v>
      </c>
      <c r="B1991" s="1">
        <v>43035</v>
      </c>
      <c r="C1991" s="1">
        <v>43036</v>
      </c>
      <c r="D1991" t="s">
        <v>159</v>
      </c>
      <c r="E1991" t="s">
        <v>5922</v>
      </c>
      <c r="F1991" t="s">
        <v>5923</v>
      </c>
      <c r="G1991" t="s">
        <v>37</v>
      </c>
      <c r="H1991" t="s">
        <v>25</v>
      </c>
      <c r="I1991" t="s">
        <v>128</v>
      </c>
      <c r="J1991" t="s">
        <v>129</v>
      </c>
      <c r="K1991" t="s">
        <v>130</v>
      </c>
      <c r="L1991" t="s">
        <v>131</v>
      </c>
      <c r="M1991" t="s">
        <v>4158</v>
      </c>
      <c r="N1991" t="s">
        <v>31</v>
      </c>
      <c r="O1991" t="s">
        <v>32</v>
      </c>
      <c r="P1991" t="s">
        <v>4159</v>
      </c>
      <c r="Q1991" s="2">
        <v>556.66499999999996</v>
      </c>
      <c r="R1991">
        <v>5</v>
      </c>
      <c r="S1991">
        <v>0</v>
      </c>
      <c r="T1991">
        <v>6.5490000000000004</v>
      </c>
    </row>
    <row r="1992" spans="1:20" x14ac:dyDescent="0.3">
      <c r="A1992" t="s">
        <v>6451</v>
      </c>
      <c r="B1992" s="1">
        <v>42958</v>
      </c>
      <c r="C1992" s="1">
        <v>42960</v>
      </c>
      <c r="D1992" t="s">
        <v>159</v>
      </c>
      <c r="E1992" t="s">
        <v>1662</v>
      </c>
      <c r="F1992" t="s">
        <v>1663</v>
      </c>
      <c r="G1992" t="s">
        <v>37</v>
      </c>
      <c r="H1992" t="s">
        <v>25</v>
      </c>
      <c r="I1992" t="s">
        <v>1664</v>
      </c>
      <c r="J1992" t="s">
        <v>208</v>
      </c>
      <c r="K1992" t="s">
        <v>1665</v>
      </c>
      <c r="L1992" t="s">
        <v>88</v>
      </c>
      <c r="M1992" t="s">
        <v>6452</v>
      </c>
      <c r="N1992" t="s">
        <v>43</v>
      </c>
      <c r="O1992" t="s">
        <v>70</v>
      </c>
      <c r="P1992" t="s">
        <v>6453</v>
      </c>
      <c r="Q1992" s="2">
        <v>29.664000000000001</v>
      </c>
      <c r="R1992">
        <v>4</v>
      </c>
      <c r="S1992">
        <v>0</v>
      </c>
      <c r="T1992">
        <v>10.0116</v>
      </c>
    </row>
    <row r="1993" spans="1:20" x14ac:dyDescent="0.3">
      <c r="A1993" t="s">
        <v>6454</v>
      </c>
      <c r="B1993" s="1">
        <v>43093</v>
      </c>
      <c r="C1993" s="1">
        <v>43097</v>
      </c>
      <c r="D1993" t="s">
        <v>47</v>
      </c>
      <c r="E1993" t="s">
        <v>2701</v>
      </c>
      <c r="F1993" t="s">
        <v>2702</v>
      </c>
      <c r="G1993" t="s">
        <v>24</v>
      </c>
      <c r="H1993" t="s">
        <v>25</v>
      </c>
      <c r="I1993" t="s">
        <v>2703</v>
      </c>
      <c r="J1993" t="s">
        <v>1027</v>
      </c>
      <c r="K1993" t="s">
        <v>2704</v>
      </c>
      <c r="L1993" t="s">
        <v>29</v>
      </c>
      <c r="M1993" t="s">
        <v>6455</v>
      </c>
      <c r="N1993" t="s">
        <v>165</v>
      </c>
      <c r="O1993" t="s">
        <v>815</v>
      </c>
      <c r="P1993" t="s">
        <v>6456</v>
      </c>
      <c r="Q1993" s="2">
        <v>479.97</v>
      </c>
      <c r="R1993">
        <v>3</v>
      </c>
      <c r="S1993">
        <v>0</v>
      </c>
      <c r="T1993">
        <v>239.98500000000001</v>
      </c>
    </row>
    <row r="1994" spans="1:20" x14ac:dyDescent="0.3">
      <c r="A1994" t="s">
        <v>6457</v>
      </c>
      <c r="B1994" s="1">
        <v>42639</v>
      </c>
      <c r="C1994" s="1">
        <v>42643</v>
      </c>
      <c r="D1994" t="s">
        <v>47</v>
      </c>
      <c r="E1994" t="s">
        <v>169</v>
      </c>
      <c r="F1994" t="s">
        <v>170</v>
      </c>
      <c r="G1994" t="s">
        <v>84</v>
      </c>
      <c r="H1994" t="s">
        <v>25</v>
      </c>
      <c r="I1994" t="s">
        <v>154</v>
      </c>
      <c r="J1994" t="s">
        <v>86</v>
      </c>
      <c r="K1994" t="s">
        <v>171</v>
      </c>
      <c r="L1994" t="s">
        <v>88</v>
      </c>
      <c r="M1994" t="s">
        <v>2070</v>
      </c>
      <c r="N1994" t="s">
        <v>43</v>
      </c>
      <c r="O1994" t="s">
        <v>90</v>
      </c>
      <c r="P1994" t="s">
        <v>2071</v>
      </c>
      <c r="Q1994" s="2">
        <v>236.88</v>
      </c>
      <c r="R1994">
        <v>6</v>
      </c>
      <c r="S1994">
        <v>0</v>
      </c>
      <c r="T1994">
        <v>66.326400000000007</v>
      </c>
    </row>
    <row r="1995" spans="1:20" x14ac:dyDescent="0.3">
      <c r="A1995" t="s">
        <v>6458</v>
      </c>
      <c r="B1995" s="1">
        <v>42716</v>
      </c>
      <c r="C1995" s="1">
        <v>42716</v>
      </c>
      <c r="D1995" t="s">
        <v>1040</v>
      </c>
      <c r="E1995" t="s">
        <v>3423</v>
      </c>
      <c r="F1995" t="s">
        <v>3424</v>
      </c>
      <c r="G1995" t="s">
        <v>37</v>
      </c>
      <c r="H1995" t="s">
        <v>25</v>
      </c>
      <c r="I1995" t="s">
        <v>3425</v>
      </c>
      <c r="J1995" t="s">
        <v>666</v>
      </c>
      <c r="K1995" t="s">
        <v>3426</v>
      </c>
      <c r="L1995" t="s">
        <v>131</v>
      </c>
      <c r="M1995" t="s">
        <v>1125</v>
      </c>
      <c r="N1995" t="s">
        <v>43</v>
      </c>
      <c r="O1995" t="s">
        <v>79</v>
      </c>
      <c r="P1995" t="s">
        <v>1126</v>
      </c>
      <c r="Q1995" s="2">
        <v>18.693000000000001</v>
      </c>
      <c r="R1995">
        <v>3</v>
      </c>
      <c r="S1995">
        <v>0</v>
      </c>
      <c r="T1995">
        <v>-14.331300000000001</v>
      </c>
    </row>
    <row r="1996" spans="1:20" x14ac:dyDescent="0.3">
      <c r="A1996" t="s">
        <v>6459</v>
      </c>
      <c r="B1996" s="1">
        <v>42366</v>
      </c>
      <c r="C1996" s="1">
        <v>42370</v>
      </c>
      <c r="D1996" t="s">
        <v>47</v>
      </c>
      <c r="E1996" t="s">
        <v>5146</v>
      </c>
      <c r="F1996" t="s">
        <v>5147</v>
      </c>
      <c r="G1996" t="s">
        <v>24</v>
      </c>
      <c r="H1996" t="s">
        <v>25</v>
      </c>
      <c r="I1996" t="s">
        <v>75</v>
      </c>
      <c r="J1996" t="s">
        <v>76</v>
      </c>
      <c r="K1996" t="s">
        <v>538</v>
      </c>
      <c r="L1996" t="s">
        <v>41</v>
      </c>
      <c r="M1996" t="s">
        <v>5867</v>
      </c>
      <c r="N1996" t="s">
        <v>43</v>
      </c>
      <c r="O1996" t="s">
        <v>99</v>
      </c>
      <c r="P1996" t="s">
        <v>5868</v>
      </c>
      <c r="Q1996" s="2">
        <v>24.815999999999999</v>
      </c>
      <c r="R1996">
        <v>2</v>
      </c>
      <c r="S1996">
        <v>0</v>
      </c>
      <c r="T1996">
        <v>1.5509999999999999</v>
      </c>
    </row>
    <row r="1997" spans="1:20" x14ac:dyDescent="0.3">
      <c r="A1997" t="s">
        <v>6460</v>
      </c>
      <c r="B1997" s="1">
        <v>42002</v>
      </c>
      <c r="C1997" s="1">
        <v>42006</v>
      </c>
      <c r="D1997" t="s">
        <v>47</v>
      </c>
      <c r="E1997" t="s">
        <v>1994</v>
      </c>
      <c r="F1997" t="s">
        <v>1995</v>
      </c>
      <c r="G1997" t="s">
        <v>37</v>
      </c>
      <c r="H1997" t="s">
        <v>25</v>
      </c>
      <c r="I1997" t="s">
        <v>941</v>
      </c>
      <c r="J1997" t="s">
        <v>51</v>
      </c>
      <c r="K1997" t="s">
        <v>942</v>
      </c>
      <c r="L1997" t="s">
        <v>29</v>
      </c>
      <c r="M1997" t="s">
        <v>6461</v>
      </c>
      <c r="N1997" t="s">
        <v>31</v>
      </c>
      <c r="O1997" t="s">
        <v>61</v>
      </c>
      <c r="P1997" t="s">
        <v>6462</v>
      </c>
      <c r="Q1997" s="2">
        <v>24.9</v>
      </c>
      <c r="R1997">
        <v>5</v>
      </c>
      <c r="S1997">
        <v>0</v>
      </c>
      <c r="T1997">
        <v>8.2170000000000005</v>
      </c>
    </row>
    <row r="1998" spans="1:20" x14ac:dyDescent="0.3">
      <c r="A1998" t="s">
        <v>6463</v>
      </c>
      <c r="B1998" s="1">
        <v>42180</v>
      </c>
      <c r="C1998" s="1">
        <v>42185</v>
      </c>
      <c r="D1998" t="s">
        <v>47</v>
      </c>
      <c r="E1998" t="s">
        <v>3850</v>
      </c>
      <c r="F1998" t="s">
        <v>3851</v>
      </c>
      <c r="G1998" t="s">
        <v>24</v>
      </c>
      <c r="H1998" t="s">
        <v>25</v>
      </c>
      <c r="I1998" t="s">
        <v>693</v>
      </c>
      <c r="J1998" t="s">
        <v>86</v>
      </c>
      <c r="K1998" t="s">
        <v>1767</v>
      </c>
      <c r="L1998" t="s">
        <v>88</v>
      </c>
      <c r="M1998" t="s">
        <v>6464</v>
      </c>
      <c r="N1998" t="s">
        <v>31</v>
      </c>
      <c r="O1998" t="s">
        <v>61</v>
      </c>
      <c r="P1998" t="s">
        <v>6465</v>
      </c>
      <c r="Q1998" s="2">
        <v>204.85</v>
      </c>
      <c r="R1998">
        <v>5</v>
      </c>
      <c r="S1998">
        <v>0</v>
      </c>
      <c r="T1998">
        <v>57.357999999999997</v>
      </c>
    </row>
    <row r="1999" spans="1:20" x14ac:dyDescent="0.3">
      <c r="A1999" t="s">
        <v>6466</v>
      </c>
      <c r="B1999" s="1">
        <v>42096</v>
      </c>
      <c r="C1999" s="1">
        <v>42101</v>
      </c>
      <c r="D1999" t="s">
        <v>47</v>
      </c>
      <c r="E1999" t="s">
        <v>5630</v>
      </c>
      <c r="F1999" t="s">
        <v>5631</v>
      </c>
      <c r="G1999" t="s">
        <v>37</v>
      </c>
      <c r="H1999" t="s">
        <v>25</v>
      </c>
      <c r="I1999" t="s">
        <v>75</v>
      </c>
      <c r="J1999" t="s">
        <v>76</v>
      </c>
      <c r="K1999" t="s">
        <v>538</v>
      </c>
      <c r="L1999" t="s">
        <v>41</v>
      </c>
      <c r="M1999" t="s">
        <v>2547</v>
      </c>
      <c r="N1999" t="s">
        <v>43</v>
      </c>
      <c r="O1999" t="s">
        <v>79</v>
      </c>
      <c r="P1999" t="s">
        <v>2548</v>
      </c>
      <c r="Q1999" s="2">
        <v>9.1560000000000006</v>
      </c>
      <c r="R1999">
        <v>3</v>
      </c>
      <c r="S1999">
        <v>0</v>
      </c>
      <c r="T1999">
        <v>-13.734</v>
      </c>
    </row>
    <row r="2000" spans="1:20" x14ac:dyDescent="0.3">
      <c r="A2000" t="s">
        <v>6467</v>
      </c>
      <c r="B2000" s="1">
        <v>43029</v>
      </c>
      <c r="C2000" s="1">
        <v>43033</v>
      </c>
      <c r="D2000" t="s">
        <v>47</v>
      </c>
      <c r="E2000" t="s">
        <v>6404</v>
      </c>
      <c r="F2000" t="s">
        <v>6405</v>
      </c>
      <c r="G2000" t="s">
        <v>24</v>
      </c>
      <c r="H2000" t="s">
        <v>25</v>
      </c>
      <c r="I2000" t="s">
        <v>38</v>
      </c>
      <c r="J2000" t="s">
        <v>39</v>
      </c>
      <c r="K2000" t="s">
        <v>40</v>
      </c>
      <c r="L2000" t="s">
        <v>41</v>
      </c>
      <c r="M2000" t="s">
        <v>2642</v>
      </c>
      <c r="N2000" t="s">
        <v>43</v>
      </c>
      <c r="O2000" t="s">
        <v>90</v>
      </c>
      <c r="P2000" t="s">
        <v>2643</v>
      </c>
      <c r="Q2000" s="2">
        <v>23.992000000000001</v>
      </c>
      <c r="R2000">
        <v>2</v>
      </c>
      <c r="S2000">
        <v>0</v>
      </c>
      <c r="T2000">
        <v>-62.379199999999997</v>
      </c>
    </row>
    <row r="2001" spans="1:20" x14ac:dyDescent="0.3">
      <c r="A2001" t="s">
        <v>6468</v>
      </c>
      <c r="B2001" s="1">
        <v>42201</v>
      </c>
      <c r="C2001" s="1">
        <v>42204</v>
      </c>
      <c r="D2001" t="s">
        <v>159</v>
      </c>
      <c r="E2001" t="s">
        <v>6277</v>
      </c>
      <c r="F2001" t="s">
        <v>6278</v>
      </c>
      <c r="G2001" t="s">
        <v>37</v>
      </c>
      <c r="H2001" t="s">
        <v>25</v>
      </c>
      <c r="I2001" t="s">
        <v>439</v>
      </c>
      <c r="J2001" t="s">
        <v>286</v>
      </c>
      <c r="K2001" t="s">
        <v>440</v>
      </c>
      <c r="L2001" t="s">
        <v>29</v>
      </c>
      <c r="M2001" t="s">
        <v>3196</v>
      </c>
      <c r="N2001" t="s">
        <v>43</v>
      </c>
      <c r="O2001" t="s">
        <v>70</v>
      </c>
      <c r="P2001" t="s">
        <v>3197</v>
      </c>
      <c r="Q2001" s="2">
        <v>80.88</v>
      </c>
      <c r="R2001">
        <v>3</v>
      </c>
      <c r="S2001">
        <v>0</v>
      </c>
      <c r="T2001">
        <v>39.6312</v>
      </c>
    </row>
    <row r="2002" spans="1:20" x14ac:dyDescent="0.3">
      <c r="A2002" t="s">
        <v>6469</v>
      </c>
      <c r="B2002" s="1">
        <v>42910</v>
      </c>
      <c r="C2002" s="1">
        <v>42912</v>
      </c>
      <c r="D2002" t="s">
        <v>21</v>
      </c>
      <c r="E2002" t="s">
        <v>5181</v>
      </c>
      <c r="F2002" t="s">
        <v>5182</v>
      </c>
      <c r="G2002" t="s">
        <v>24</v>
      </c>
      <c r="H2002" t="s">
        <v>25</v>
      </c>
      <c r="I2002" t="s">
        <v>112</v>
      </c>
      <c r="J2002" t="s">
        <v>39</v>
      </c>
      <c r="K2002" t="s">
        <v>309</v>
      </c>
      <c r="L2002" t="s">
        <v>41</v>
      </c>
      <c r="M2002" t="s">
        <v>2381</v>
      </c>
      <c r="N2002" t="s">
        <v>31</v>
      </c>
      <c r="O2002" t="s">
        <v>61</v>
      </c>
      <c r="P2002" t="s">
        <v>2382</v>
      </c>
      <c r="Q2002" s="2">
        <v>276.69</v>
      </c>
      <c r="R2002">
        <v>3</v>
      </c>
      <c r="S2002">
        <v>0</v>
      </c>
      <c r="T2002">
        <v>49.804200000000002</v>
      </c>
    </row>
    <row r="2003" spans="1:20" x14ac:dyDescent="0.3">
      <c r="A2003" t="s">
        <v>6470</v>
      </c>
      <c r="B2003" s="1">
        <v>41911</v>
      </c>
      <c r="C2003" s="1">
        <v>41915</v>
      </c>
      <c r="D2003" t="s">
        <v>47</v>
      </c>
      <c r="E2003" t="s">
        <v>2892</v>
      </c>
      <c r="F2003" t="s">
        <v>2893</v>
      </c>
      <c r="G2003" t="s">
        <v>37</v>
      </c>
      <c r="H2003" t="s">
        <v>25</v>
      </c>
      <c r="I2003" t="s">
        <v>2894</v>
      </c>
      <c r="J2003" t="s">
        <v>67</v>
      </c>
      <c r="K2003" t="s">
        <v>2895</v>
      </c>
      <c r="L2003" t="s">
        <v>29</v>
      </c>
      <c r="M2003" t="s">
        <v>4447</v>
      </c>
      <c r="N2003" t="s">
        <v>43</v>
      </c>
      <c r="O2003" t="s">
        <v>115</v>
      </c>
      <c r="P2003" t="s">
        <v>4448</v>
      </c>
      <c r="Q2003" s="2">
        <v>4.2240000000000002</v>
      </c>
      <c r="R2003">
        <v>3</v>
      </c>
      <c r="S2003">
        <v>0</v>
      </c>
      <c r="T2003">
        <v>1.4783999999999999</v>
      </c>
    </row>
    <row r="2004" spans="1:20" x14ac:dyDescent="0.3">
      <c r="A2004" t="s">
        <v>6471</v>
      </c>
      <c r="B2004" s="1">
        <v>41967</v>
      </c>
      <c r="C2004" s="1">
        <v>41971</v>
      </c>
      <c r="D2004" t="s">
        <v>47</v>
      </c>
      <c r="E2004" t="s">
        <v>1482</v>
      </c>
      <c r="F2004" t="s">
        <v>1483</v>
      </c>
      <c r="G2004" t="s">
        <v>24</v>
      </c>
      <c r="H2004" t="s">
        <v>25</v>
      </c>
      <c r="I2004" t="s">
        <v>26</v>
      </c>
      <c r="J2004" t="s">
        <v>27</v>
      </c>
      <c r="K2004" t="s">
        <v>28</v>
      </c>
      <c r="L2004" t="s">
        <v>29</v>
      </c>
      <c r="M2004" t="s">
        <v>2488</v>
      </c>
      <c r="N2004" t="s">
        <v>43</v>
      </c>
      <c r="O2004" t="s">
        <v>99</v>
      </c>
      <c r="P2004" t="s">
        <v>2489</v>
      </c>
      <c r="Q2004" s="2">
        <v>646.20000000000005</v>
      </c>
      <c r="R2004">
        <v>5</v>
      </c>
      <c r="S2004">
        <v>0</v>
      </c>
      <c r="T2004">
        <v>-8.0775000000000006</v>
      </c>
    </row>
    <row r="2005" spans="1:20" x14ac:dyDescent="0.3">
      <c r="A2005" t="s">
        <v>6472</v>
      </c>
      <c r="B2005" s="1">
        <v>42328</v>
      </c>
      <c r="C2005" s="1">
        <v>42332</v>
      </c>
      <c r="D2005" t="s">
        <v>47</v>
      </c>
      <c r="E2005" t="s">
        <v>478</v>
      </c>
      <c r="F2005" t="s">
        <v>479</v>
      </c>
      <c r="G2005" t="s">
        <v>24</v>
      </c>
      <c r="H2005" t="s">
        <v>25</v>
      </c>
      <c r="I2005" t="s">
        <v>480</v>
      </c>
      <c r="J2005" t="s">
        <v>39</v>
      </c>
      <c r="K2005" t="s">
        <v>481</v>
      </c>
      <c r="L2005" t="s">
        <v>41</v>
      </c>
      <c r="M2005" t="s">
        <v>6473</v>
      </c>
      <c r="N2005" t="s">
        <v>165</v>
      </c>
      <c r="O2005" t="s">
        <v>166</v>
      </c>
      <c r="P2005" t="s">
        <v>6474</v>
      </c>
      <c r="Q2005" s="2">
        <v>72.744</v>
      </c>
      <c r="R2005">
        <v>7</v>
      </c>
      <c r="S2005">
        <v>0</v>
      </c>
      <c r="T2005">
        <v>-15.4581</v>
      </c>
    </row>
    <row r="2006" spans="1:20" x14ac:dyDescent="0.3">
      <c r="A2006" t="s">
        <v>6475</v>
      </c>
      <c r="B2006" s="1">
        <v>42675</v>
      </c>
      <c r="C2006" s="1">
        <v>42681</v>
      </c>
      <c r="D2006" t="s">
        <v>47</v>
      </c>
      <c r="E2006" t="s">
        <v>1337</v>
      </c>
      <c r="F2006" t="s">
        <v>1338</v>
      </c>
      <c r="G2006" t="s">
        <v>24</v>
      </c>
      <c r="H2006" t="s">
        <v>25</v>
      </c>
      <c r="I2006" t="s">
        <v>786</v>
      </c>
      <c r="J2006" t="s">
        <v>39</v>
      </c>
      <c r="K2006" t="s">
        <v>1339</v>
      </c>
      <c r="L2006" t="s">
        <v>41</v>
      </c>
      <c r="M2006" t="s">
        <v>2332</v>
      </c>
      <c r="N2006" t="s">
        <v>165</v>
      </c>
      <c r="O2006" t="s">
        <v>202</v>
      </c>
      <c r="P2006" t="s">
        <v>2333</v>
      </c>
      <c r="Q2006" s="2">
        <v>68.111999999999995</v>
      </c>
      <c r="R2006">
        <v>3</v>
      </c>
      <c r="S2006">
        <v>0</v>
      </c>
      <c r="T2006">
        <v>17.8794</v>
      </c>
    </row>
    <row r="2007" spans="1:20" x14ac:dyDescent="0.3">
      <c r="A2007" t="s">
        <v>6476</v>
      </c>
      <c r="B2007" s="1">
        <v>42264</v>
      </c>
      <c r="C2007" s="1">
        <v>42267</v>
      </c>
      <c r="D2007" t="s">
        <v>159</v>
      </c>
      <c r="E2007" t="s">
        <v>5630</v>
      </c>
      <c r="F2007" t="s">
        <v>5631</v>
      </c>
      <c r="G2007" t="s">
        <v>37</v>
      </c>
      <c r="H2007" t="s">
        <v>25</v>
      </c>
      <c r="I2007" t="s">
        <v>75</v>
      </c>
      <c r="J2007" t="s">
        <v>76</v>
      </c>
      <c r="K2007" t="s">
        <v>538</v>
      </c>
      <c r="L2007" t="s">
        <v>41</v>
      </c>
      <c r="M2007" t="s">
        <v>3809</v>
      </c>
      <c r="N2007" t="s">
        <v>43</v>
      </c>
      <c r="O2007" t="s">
        <v>79</v>
      </c>
      <c r="P2007" t="s">
        <v>3810</v>
      </c>
      <c r="Q2007" s="2">
        <v>25.032</v>
      </c>
      <c r="R2007">
        <v>3</v>
      </c>
      <c r="S2007">
        <v>0</v>
      </c>
      <c r="T2007">
        <v>7.8224999999999998</v>
      </c>
    </row>
    <row r="2008" spans="1:20" x14ac:dyDescent="0.3">
      <c r="A2008" t="s">
        <v>6477</v>
      </c>
      <c r="B2008" s="1">
        <v>42439</v>
      </c>
      <c r="C2008" s="1">
        <v>42443</v>
      </c>
      <c r="D2008" t="s">
        <v>47</v>
      </c>
      <c r="E2008" t="s">
        <v>2923</v>
      </c>
      <c r="F2008" t="s">
        <v>2924</v>
      </c>
      <c r="G2008" t="s">
        <v>24</v>
      </c>
      <c r="H2008" t="s">
        <v>25</v>
      </c>
      <c r="I2008" t="s">
        <v>154</v>
      </c>
      <c r="J2008" t="s">
        <v>86</v>
      </c>
      <c r="K2008" t="s">
        <v>1253</v>
      </c>
      <c r="L2008" t="s">
        <v>88</v>
      </c>
      <c r="M2008" t="s">
        <v>4214</v>
      </c>
      <c r="N2008" t="s">
        <v>165</v>
      </c>
      <c r="O2008" t="s">
        <v>202</v>
      </c>
      <c r="P2008" t="s">
        <v>4215</v>
      </c>
      <c r="Q2008" s="2">
        <v>39.991999999999997</v>
      </c>
      <c r="R2008">
        <v>1</v>
      </c>
      <c r="S2008">
        <v>0</v>
      </c>
      <c r="T2008">
        <v>7.4984999999999999</v>
      </c>
    </row>
    <row r="2009" spans="1:20" x14ac:dyDescent="0.3">
      <c r="A2009" t="s">
        <v>6478</v>
      </c>
      <c r="B2009" s="1">
        <v>41813</v>
      </c>
      <c r="C2009" s="1">
        <v>41816</v>
      </c>
      <c r="D2009" t="s">
        <v>159</v>
      </c>
      <c r="E2009" t="s">
        <v>5246</v>
      </c>
      <c r="F2009" t="s">
        <v>5247</v>
      </c>
      <c r="G2009" t="s">
        <v>24</v>
      </c>
      <c r="H2009" t="s">
        <v>25</v>
      </c>
      <c r="I2009" t="s">
        <v>5248</v>
      </c>
      <c r="J2009" t="s">
        <v>569</v>
      </c>
      <c r="K2009" t="s">
        <v>5249</v>
      </c>
      <c r="L2009" t="s">
        <v>41</v>
      </c>
      <c r="M2009" t="s">
        <v>6479</v>
      </c>
      <c r="N2009" t="s">
        <v>43</v>
      </c>
      <c r="O2009" t="s">
        <v>115</v>
      </c>
      <c r="P2009" t="s">
        <v>3564</v>
      </c>
      <c r="Q2009" s="2">
        <v>20.015999999999998</v>
      </c>
      <c r="R2009">
        <v>9</v>
      </c>
      <c r="S2009">
        <v>0</v>
      </c>
      <c r="T2009">
        <v>1.7514000000000001</v>
      </c>
    </row>
    <row r="2010" spans="1:20" x14ac:dyDescent="0.3">
      <c r="A2010" t="s">
        <v>6480</v>
      </c>
      <c r="B2010" s="1">
        <v>41944</v>
      </c>
      <c r="C2010" s="1">
        <v>41948</v>
      </c>
      <c r="D2010" t="s">
        <v>47</v>
      </c>
      <c r="E2010" t="s">
        <v>1224</v>
      </c>
      <c r="F2010" t="s">
        <v>1225</v>
      </c>
      <c r="G2010" t="s">
        <v>37</v>
      </c>
      <c r="H2010" t="s">
        <v>25</v>
      </c>
      <c r="I2010" t="s">
        <v>581</v>
      </c>
      <c r="J2010" t="s">
        <v>86</v>
      </c>
      <c r="K2010" t="s">
        <v>582</v>
      </c>
      <c r="L2010" t="s">
        <v>88</v>
      </c>
      <c r="M2010" t="s">
        <v>3324</v>
      </c>
      <c r="N2010" t="s">
        <v>43</v>
      </c>
      <c r="O2010" t="s">
        <v>235</v>
      </c>
      <c r="P2010" t="s">
        <v>1435</v>
      </c>
      <c r="Q2010" s="2">
        <v>7.52</v>
      </c>
      <c r="R2010">
        <v>5</v>
      </c>
      <c r="S2010">
        <v>0</v>
      </c>
      <c r="T2010">
        <v>1.41</v>
      </c>
    </row>
    <row r="2011" spans="1:20" x14ac:dyDescent="0.3">
      <c r="A2011" t="s">
        <v>6481</v>
      </c>
      <c r="B2011" s="1">
        <v>42610</v>
      </c>
      <c r="C2011" s="1">
        <v>42613</v>
      </c>
      <c r="D2011" t="s">
        <v>159</v>
      </c>
      <c r="E2011" t="s">
        <v>4538</v>
      </c>
      <c r="F2011" t="s">
        <v>4539</v>
      </c>
      <c r="G2011" t="s">
        <v>24</v>
      </c>
      <c r="H2011" t="s">
        <v>25</v>
      </c>
      <c r="I2011" t="s">
        <v>75</v>
      </c>
      <c r="J2011" t="s">
        <v>76</v>
      </c>
      <c r="K2011" t="s">
        <v>544</v>
      </c>
      <c r="L2011" t="s">
        <v>41</v>
      </c>
      <c r="M2011" t="s">
        <v>1111</v>
      </c>
      <c r="N2011" t="s">
        <v>43</v>
      </c>
      <c r="O2011" t="s">
        <v>79</v>
      </c>
      <c r="P2011" t="s">
        <v>1112</v>
      </c>
      <c r="Q2011" s="2">
        <v>13.14</v>
      </c>
      <c r="R2011">
        <v>9</v>
      </c>
      <c r="S2011">
        <v>0</v>
      </c>
      <c r="T2011">
        <v>-21.681000000000001</v>
      </c>
    </row>
    <row r="2012" spans="1:20" x14ac:dyDescent="0.3">
      <c r="A2012" t="s">
        <v>6482</v>
      </c>
      <c r="B2012" s="1">
        <v>42344</v>
      </c>
      <c r="C2012" s="1">
        <v>42346</v>
      </c>
      <c r="D2012" t="s">
        <v>21</v>
      </c>
      <c r="E2012" t="s">
        <v>3299</v>
      </c>
      <c r="F2012" t="s">
        <v>3300</v>
      </c>
      <c r="G2012" t="s">
        <v>84</v>
      </c>
      <c r="H2012" t="s">
        <v>25</v>
      </c>
      <c r="I2012" t="s">
        <v>3301</v>
      </c>
      <c r="J2012" t="s">
        <v>232</v>
      </c>
      <c r="K2012" t="s">
        <v>3302</v>
      </c>
      <c r="L2012" t="s">
        <v>131</v>
      </c>
      <c r="M2012" t="s">
        <v>1956</v>
      </c>
      <c r="N2012" t="s">
        <v>165</v>
      </c>
      <c r="O2012" t="s">
        <v>1419</v>
      </c>
      <c r="P2012" t="s">
        <v>1957</v>
      </c>
      <c r="Q2012" s="2">
        <v>999.98</v>
      </c>
      <c r="R2012">
        <v>2</v>
      </c>
      <c r="S2012">
        <v>0</v>
      </c>
      <c r="T2012">
        <v>449.99099999999999</v>
      </c>
    </row>
    <row r="2013" spans="1:20" x14ac:dyDescent="0.3">
      <c r="A2013" t="s">
        <v>6483</v>
      </c>
      <c r="B2013" s="1">
        <v>42271</v>
      </c>
      <c r="C2013" s="1">
        <v>42274</v>
      </c>
      <c r="D2013" t="s">
        <v>159</v>
      </c>
      <c r="E2013" t="s">
        <v>5125</v>
      </c>
      <c r="F2013" t="s">
        <v>5126</v>
      </c>
      <c r="G2013" t="s">
        <v>84</v>
      </c>
      <c r="H2013" t="s">
        <v>25</v>
      </c>
      <c r="I2013" t="s">
        <v>426</v>
      </c>
      <c r="J2013" t="s">
        <v>1027</v>
      </c>
      <c r="K2013" t="s">
        <v>1028</v>
      </c>
      <c r="L2013" t="s">
        <v>29</v>
      </c>
      <c r="M2013" t="s">
        <v>6007</v>
      </c>
      <c r="N2013" t="s">
        <v>165</v>
      </c>
      <c r="O2013" t="s">
        <v>166</v>
      </c>
      <c r="P2013" t="s">
        <v>6008</v>
      </c>
      <c r="Q2013" s="2">
        <v>821.94</v>
      </c>
      <c r="R2013">
        <v>6</v>
      </c>
      <c r="S2013">
        <v>0</v>
      </c>
      <c r="T2013">
        <v>213.70439999999999</v>
      </c>
    </row>
    <row r="2014" spans="1:20" x14ac:dyDescent="0.3">
      <c r="A2014" t="s">
        <v>6484</v>
      </c>
      <c r="B2014" s="1">
        <v>43054</v>
      </c>
      <c r="C2014" s="1">
        <v>43059</v>
      </c>
      <c r="D2014" t="s">
        <v>47</v>
      </c>
      <c r="E2014" t="s">
        <v>6429</v>
      </c>
      <c r="F2014" t="s">
        <v>6430</v>
      </c>
      <c r="G2014" t="s">
        <v>24</v>
      </c>
      <c r="H2014" t="s">
        <v>25</v>
      </c>
      <c r="I2014" t="s">
        <v>3826</v>
      </c>
      <c r="J2014" t="s">
        <v>96</v>
      </c>
      <c r="K2014" t="s">
        <v>3827</v>
      </c>
      <c r="L2014" t="s">
        <v>88</v>
      </c>
      <c r="M2014" t="s">
        <v>6485</v>
      </c>
      <c r="N2014" t="s">
        <v>31</v>
      </c>
      <c r="O2014" t="s">
        <v>61</v>
      </c>
      <c r="P2014" t="s">
        <v>6486</v>
      </c>
      <c r="Q2014" s="2">
        <v>220.06399999999999</v>
      </c>
      <c r="R2014">
        <v>4</v>
      </c>
      <c r="S2014">
        <v>0</v>
      </c>
      <c r="T2014">
        <v>55.015999999999998</v>
      </c>
    </row>
    <row r="2015" spans="1:20" x14ac:dyDescent="0.3">
      <c r="A2015" t="s">
        <v>6487</v>
      </c>
      <c r="B2015" s="1">
        <v>42357</v>
      </c>
      <c r="C2015" s="1">
        <v>42359</v>
      </c>
      <c r="D2015" t="s">
        <v>21</v>
      </c>
      <c r="E2015" t="s">
        <v>2892</v>
      </c>
      <c r="F2015" t="s">
        <v>2893</v>
      </c>
      <c r="G2015" t="s">
        <v>37</v>
      </c>
      <c r="H2015" t="s">
        <v>25</v>
      </c>
      <c r="I2015" t="s">
        <v>2894</v>
      </c>
      <c r="J2015" t="s">
        <v>67</v>
      </c>
      <c r="K2015" t="s">
        <v>2895</v>
      </c>
      <c r="L2015" t="s">
        <v>29</v>
      </c>
      <c r="M2015" t="s">
        <v>6488</v>
      </c>
      <c r="N2015" t="s">
        <v>43</v>
      </c>
      <c r="O2015" t="s">
        <v>79</v>
      </c>
      <c r="P2015" t="s">
        <v>6489</v>
      </c>
      <c r="Q2015" s="2">
        <v>7.04</v>
      </c>
      <c r="R2015">
        <v>2</v>
      </c>
      <c r="S2015">
        <v>0</v>
      </c>
      <c r="T2015">
        <v>3.3088000000000002</v>
      </c>
    </row>
    <row r="2016" spans="1:20" x14ac:dyDescent="0.3">
      <c r="A2016" t="s">
        <v>6490</v>
      </c>
      <c r="B2016" s="1">
        <v>42359</v>
      </c>
      <c r="C2016" s="1">
        <v>42362</v>
      </c>
      <c r="D2016" t="s">
        <v>159</v>
      </c>
      <c r="E2016" t="s">
        <v>1405</v>
      </c>
      <c r="F2016" t="s">
        <v>1406</v>
      </c>
      <c r="G2016" t="s">
        <v>24</v>
      </c>
      <c r="H2016" t="s">
        <v>25</v>
      </c>
      <c r="I2016" t="s">
        <v>1407</v>
      </c>
      <c r="J2016" t="s">
        <v>498</v>
      </c>
      <c r="K2016" t="s">
        <v>1408</v>
      </c>
      <c r="L2016" t="s">
        <v>88</v>
      </c>
      <c r="M2016" t="s">
        <v>475</v>
      </c>
      <c r="N2016" t="s">
        <v>165</v>
      </c>
      <c r="O2016" t="s">
        <v>166</v>
      </c>
      <c r="P2016" t="s">
        <v>476</v>
      </c>
      <c r="Q2016" s="2">
        <v>47.975999999999999</v>
      </c>
      <c r="R2016">
        <v>3</v>
      </c>
      <c r="S2016">
        <v>0</v>
      </c>
      <c r="T2016">
        <v>4.7976000000000001</v>
      </c>
    </row>
    <row r="2017" spans="1:20" x14ac:dyDescent="0.3">
      <c r="A2017" t="s">
        <v>6491</v>
      </c>
      <c r="B2017" s="1">
        <v>42638</v>
      </c>
      <c r="C2017" s="1">
        <v>42642</v>
      </c>
      <c r="D2017" t="s">
        <v>47</v>
      </c>
      <c r="E2017" t="s">
        <v>6277</v>
      </c>
      <c r="F2017" t="s">
        <v>6278</v>
      </c>
      <c r="G2017" t="s">
        <v>37</v>
      </c>
      <c r="H2017" t="s">
        <v>25</v>
      </c>
      <c r="I2017" t="s">
        <v>439</v>
      </c>
      <c r="J2017" t="s">
        <v>286</v>
      </c>
      <c r="K2017" t="s">
        <v>440</v>
      </c>
      <c r="L2017" t="s">
        <v>29</v>
      </c>
      <c r="M2017" t="s">
        <v>5882</v>
      </c>
      <c r="N2017" t="s">
        <v>43</v>
      </c>
      <c r="O2017" t="s">
        <v>70</v>
      </c>
      <c r="P2017" t="s">
        <v>5883</v>
      </c>
      <c r="Q2017" s="2">
        <v>60.048000000000002</v>
      </c>
      <c r="R2017">
        <v>9</v>
      </c>
      <c r="S2017">
        <v>0</v>
      </c>
      <c r="T2017">
        <v>22.518000000000001</v>
      </c>
    </row>
    <row r="2018" spans="1:20" x14ac:dyDescent="0.3">
      <c r="A2018" t="s">
        <v>6492</v>
      </c>
      <c r="B2018" s="1">
        <v>42910</v>
      </c>
      <c r="C2018" s="1">
        <v>42916</v>
      </c>
      <c r="D2018" t="s">
        <v>47</v>
      </c>
      <c r="E2018" t="s">
        <v>4999</v>
      </c>
      <c r="F2018" t="s">
        <v>5000</v>
      </c>
      <c r="G2018" t="s">
        <v>37</v>
      </c>
      <c r="H2018" t="s">
        <v>25</v>
      </c>
      <c r="I2018" t="s">
        <v>4348</v>
      </c>
      <c r="J2018" t="s">
        <v>498</v>
      </c>
      <c r="K2018" t="s">
        <v>4349</v>
      </c>
      <c r="L2018" t="s">
        <v>88</v>
      </c>
      <c r="M2018" t="s">
        <v>4010</v>
      </c>
      <c r="N2018" t="s">
        <v>43</v>
      </c>
      <c r="O2018" t="s">
        <v>79</v>
      </c>
      <c r="P2018" t="s">
        <v>4011</v>
      </c>
      <c r="Q2018" s="2">
        <v>182.994</v>
      </c>
      <c r="R2018">
        <v>3</v>
      </c>
      <c r="S2018">
        <v>0</v>
      </c>
      <c r="T2018">
        <v>-320.23950000000002</v>
      </c>
    </row>
    <row r="2019" spans="1:20" x14ac:dyDescent="0.3">
      <c r="A2019" t="s">
        <v>6493</v>
      </c>
      <c r="B2019" s="1">
        <v>42985</v>
      </c>
      <c r="C2019" s="1">
        <v>42987</v>
      </c>
      <c r="D2019" t="s">
        <v>159</v>
      </c>
      <c r="E2019" t="s">
        <v>5188</v>
      </c>
      <c r="F2019" t="s">
        <v>5189</v>
      </c>
      <c r="G2019" t="s">
        <v>84</v>
      </c>
      <c r="H2019" t="s">
        <v>25</v>
      </c>
      <c r="I2019" t="s">
        <v>3019</v>
      </c>
      <c r="J2019" t="s">
        <v>105</v>
      </c>
      <c r="K2019" t="s">
        <v>5190</v>
      </c>
      <c r="L2019" t="s">
        <v>41</v>
      </c>
      <c r="M2019" t="s">
        <v>6494</v>
      </c>
      <c r="N2019" t="s">
        <v>43</v>
      </c>
      <c r="O2019" t="s">
        <v>79</v>
      </c>
      <c r="P2019" t="s">
        <v>6495</v>
      </c>
      <c r="Q2019" s="2">
        <v>7.8570000000000002</v>
      </c>
      <c r="R2019">
        <v>3</v>
      </c>
      <c r="S2019">
        <v>0</v>
      </c>
      <c r="T2019">
        <v>-6.0236999999999998</v>
      </c>
    </row>
    <row r="2020" spans="1:20" x14ac:dyDescent="0.3">
      <c r="A2020" t="s">
        <v>6496</v>
      </c>
      <c r="B2020" s="1">
        <v>42586</v>
      </c>
      <c r="C2020" s="1">
        <v>42588</v>
      </c>
      <c r="D2020" t="s">
        <v>21</v>
      </c>
      <c r="E2020" t="s">
        <v>176</v>
      </c>
      <c r="F2020" t="s">
        <v>177</v>
      </c>
      <c r="G2020" t="s">
        <v>37</v>
      </c>
      <c r="H2020" t="s">
        <v>25</v>
      </c>
      <c r="I2020" t="s">
        <v>178</v>
      </c>
      <c r="J2020" t="s">
        <v>179</v>
      </c>
      <c r="K2020" t="s">
        <v>180</v>
      </c>
      <c r="L2020" t="s">
        <v>88</v>
      </c>
      <c r="M2020" t="s">
        <v>6497</v>
      </c>
      <c r="N2020" t="s">
        <v>165</v>
      </c>
      <c r="O2020" t="s">
        <v>166</v>
      </c>
      <c r="P2020" t="s">
        <v>6498</v>
      </c>
      <c r="Q2020" s="2">
        <v>302.38400000000001</v>
      </c>
      <c r="R2020">
        <v>2</v>
      </c>
      <c r="S2020">
        <v>0</v>
      </c>
      <c r="T2020">
        <v>30.238399999999999</v>
      </c>
    </row>
    <row r="2021" spans="1:20" x14ac:dyDescent="0.3">
      <c r="A2021" t="s">
        <v>6499</v>
      </c>
      <c r="B2021" s="1">
        <v>41870</v>
      </c>
      <c r="C2021" s="1">
        <v>41877</v>
      </c>
      <c r="D2021" t="s">
        <v>47</v>
      </c>
      <c r="E2021" t="s">
        <v>213</v>
      </c>
      <c r="F2021" t="s">
        <v>214</v>
      </c>
      <c r="G2021" t="s">
        <v>24</v>
      </c>
      <c r="H2021" t="s">
        <v>25</v>
      </c>
      <c r="I2021" t="s">
        <v>215</v>
      </c>
      <c r="J2021" t="s">
        <v>216</v>
      </c>
      <c r="K2021" t="s">
        <v>217</v>
      </c>
      <c r="L2021" t="s">
        <v>131</v>
      </c>
      <c r="M2021" t="s">
        <v>6500</v>
      </c>
      <c r="N2021" t="s">
        <v>31</v>
      </c>
      <c r="O2021" t="s">
        <v>32</v>
      </c>
      <c r="P2021" t="s">
        <v>6501</v>
      </c>
      <c r="Q2021" s="2">
        <v>638.82000000000005</v>
      </c>
      <c r="R2021">
        <v>9</v>
      </c>
      <c r="S2021">
        <v>0</v>
      </c>
      <c r="T2021">
        <v>172.48140000000001</v>
      </c>
    </row>
    <row r="2022" spans="1:20" x14ac:dyDescent="0.3">
      <c r="A2022" t="s">
        <v>6502</v>
      </c>
      <c r="B2022" s="1">
        <v>42461</v>
      </c>
      <c r="C2022" s="1">
        <v>42465</v>
      </c>
      <c r="D2022" t="s">
        <v>47</v>
      </c>
      <c r="E2022" t="s">
        <v>3835</v>
      </c>
      <c r="F2022" t="s">
        <v>3836</v>
      </c>
      <c r="G2022" t="s">
        <v>37</v>
      </c>
      <c r="H2022" t="s">
        <v>25</v>
      </c>
      <c r="I2022" t="s">
        <v>154</v>
      </c>
      <c r="J2022" t="s">
        <v>86</v>
      </c>
      <c r="K2022" t="s">
        <v>171</v>
      </c>
      <c r="L2022" t="s">
        <v>88</v>
      </c>
      <c r="M2022" t="s">
        <v>1534</v>
      </c>
      <c r="N2022" t="s">
        <v>43</v>
      </c>
      <c r="O2022" t="s">
        <v>44</v>
      </c>
      <c r="P2022" t="s">
        <v>1535</v>
      </c>
      <c r="Q2022" s="2">
        <v>20.7</v>
      </c>
      <c r="R2022">
        <v>2</v>
      </c>
      <c r="S2022">
        <v>0</v>
      </c>
      <c r="T2022">
        <v>9.9359999999999999</v>
      </c>
    </row>
    <row r="2023" spans="1:20" x14ac:dyDescent="0.3">
      <c r="A2023" t="s">
        <v>6503</v>
      </c>
      <c r="B2023" s="1">
        <v>42871</v>
      </c>
      <c r="C2023" s="1">
        <v>42873</v>
      </c>
      <c r="D2023" t="s">
        <v>159</v>
      </c>
      <c r="E2023" t="s">
        <v>4831</v>
      </c>
      <c r="F2023" t="s">
        <v>4832</v>
      </c>
      <c r="G2023" t="s">
        <v>24</v>
      </c>
      <c r="H2023" t="s">
        <v>25</v>
      </c>
      <c r="I2023" t="s">
        <v>4833</v>
      </c>
      <c r="J2023" t="s">
        <v>232</v>
      </c>
      <c r="K2023" t="s">
        <v>4834</v>
      </c>
      <c r="L2023" t="s">
        <v>131</v>
      </c>
      <c r="M2023" t="s">
        <v>3064</v>
      </c>
      <c r="N2023" t="s">
        <v>43</v>
      </c>
      <c r="O2023" t="s">
        <v>99</v>
      </c>
      <c r="P2023" t="s">
        <v>3065</v>
      </c>
      <c r="Q2023" s="2">
        <v>221.024</v>
      </c>
      <c r="R2023">
        <v>2</v>
      </c>
      <c r="S2023">
        <v>0</v>
      </c>
      <c r="T2023">
        <v>-55.256</v>
      </c>
    </row>
    <row r="2024" spans="1:20" x14ac:dyDescent="0.3">
      <c r="A2024" t="s">
        <v>6504</v>
      </c>
      <c r="B2024" s="1">
        <v>42240</v>
      </c>
      <c r="C2024" s="1">
        <v>42244</v>
      </c>
      <c r="D2024" t="s">
        <v>47</v>
      </c>
      <c r="E2024" t="s">
        <v>1032</v>
      </c>
      <c r="F2024" t="s">
        <v>1033</v>
      </c>
      <c r="G2024" t="s">
        <v>24</v>
      </c>
      <c r="H2024" t="s">
        <v>25</v>
      </c>
      <c r="I2024" t="s">
        <v>231</v>
      </c>
      <c r="J2024" t="s">
        <v>232</v>
      </c>
      <c r="K2024" t="s">
        <v>276</v>
      </c>
      <c r="L2024" t="s">
        <v>131</v>
      </c>
      <c r="M2024" t="s">
        <v>6505</v>
      </c>
      <c r="N2024" t="s">
        <v>165</v>
      </c>
      <c r="O2024" t="s">
        <v>815</v>
      </c>
      <c r="P2024" t="s">
        <v>6506</v>
      </c>
      <c r="Q2024" s="2">
        <v>3080</v>
      </c>
      <c r="R2024">
        <v>7</v>
      </c>
      <c r="S2024">
        <v>0</v>
      </c>
      <c r="T2024">
        <v>1416.8</v>
      </c>
    </row>
    <row r="2025" spans="1:20" x14ac:dyDescent="0.3">
      <c r="A2025" t="s">
        <v>6507</v>
      </c>
      <c r="B2025" s="1">
        <v>41905</v>
      </c>
      <c r="C2025" s="1">
        <v>41910</v>
      </c>
      <c r="D2025" t="s">
        <v>47</v>
      </c>
      <c r="E2025" t="s">
        <v>1284</v>
      </c>
      <c r="F2025" t="s">
        <v>1285</v>
      </c>
      <c r="G2025" t="s">
        <v>24</v>
      </c>
      <c r="H2025" t="s">
        <v>25</v>
      </c>
      <c r="I2025" t="s">
        <v>66</v>
      </c>
      <c r="J2025" t="s">
        <v>39</v>
      </c>
      <c r="K2025" t="s">
        <v>1286</v>
      </c>
      <c r="L2025" t="s">
        <v>41</v>
      </c>
      <c r="M2025" t="s">
        <v>4281</v>
      </c>
      <c r="N2025" t="s">
        <v>43</v>
      </c>
      <c r="O2025" t="s">
        <v>70</v>
      </c>
      <c r="P2025" t="s">
        <v>4282</v>
      </c>
      <c r="Q2025" s="2">
        <v>32.4</v>
      </c>
      <c r="R2025">
        <v>5</v>
      </c>
      <c r="S2025">
        <v>0</v>
      </c>
      <c r="T2025">
        <v>15.552</v>
      </c>
    </row>
    <row r="2026" spans="1:20" x14ac:dyDescent="0.3">
      <c r="A2026" t="s">
        <v>6508</v>
      </c>
      <c r="B2026" s="1">
        <v>42905</v>
      </c>
      <c r="C2026" s="1">
        <v>42909</v>
      </c>
      <c r="D2026" t="s">
        <v>47</v>
      </c>
      <c r="E2026" t="s">
        <v>1596</v>
      </c>
      <c r="F2026" t="s">
        <v>1597</v>
      </c>
      <c r="G2026" t="s">
        <v>24</v>
      </c>
      <c r="H2026" t="s">
        <v>25</v>
      </c>
      <c r="I2026" t="s">
        <v>1598</v>
      </c>
      <c r="J2026" t="s">
        <v>356</v>
      </c>
      <c r="K2026" t="s">
        <v>1599</v>
      </c>
      <c r="L2026" t="s">
        <v>41</v>
      </c>
      <c r="M2026" t="s">
        <v>6509</v>
      </c>
      <c r="N2026" t="s">
        <v>43</v>
      </c>
      <c r="O2026" t="s">
        <v>90</v>
      </c>
      <c r="P2026" t="s">
        <v>6510</v>
      </c>
      <c r="Q2026" s="2">
        <v>2.2639999999999998</v>
      </c>
      <c r="R2026">
        <v>1</v>
      </c>
      <c r="S2026">
        <v>0</v>
      </c>
      <c r="T2026">
        <v>-5.2072000000000003</v>
      </c>
    </row>
    <row r="2027" spans="1:20" x14ac:dyDescent="0.3">
      <c r="A2027" t="s">
        <v>6511</v>
      </c>
      <c r="B2027" s="1">
        <v>43090</v>
      </c>
      <c r="C2027" s="1">
        <v>43090</v>
      </c>
      <c r="D2027" t="s">
        <v>1040</v>
      </c>
      <c r="E2027" t="s">
        <v>378</v>
      </c>
      <c r="F2027" t="s">
        <v>379</v>
      </c>
      <c r="G2027" t="s">
        <v>84</v>
      </c>
      <c r="H2027" t="s">
        <v>25</v>
      </c>
      <c r="I2027" t="s">
        <v>253</v>
      </c>
      <c r="J2027" t="s">
        <v>179</v>
      </c>
      <c r="K2027" t="s">
        <v>254</v>
      </c>
      <c r="L2027" t="s">
        <v>88</v>
      </c>
      <c r="M2027" t="s">
        <v>2386</v>
      </c>
      <c r="N2027" t="s">
        <v>31</v>
      </c>
      <c r="O2027" t="s">
        <v>61</v>
      </c>
      <c r="P2027" t="s">
        <v>2387</v>
      </c>
      <c r="Q2027" s="2">
        <v>15.92</v>
      </c>
      <c r="R2027">
        <v>2</v>
      </c>
      <c r="S2027">
        <v>0</v>
      </c>
      <c r="T2027">
        <v>7.0048000000000004</v>
      </c>
    </row>
    <row r="2028" spans="1:20" x14ac:dyDescent="0.3">
      <c r="A2028" t="s">
        <v>6512</v>
      </c>
      <c r="B2028" s="1">
        <v>42954</v>
      </c>
      <c r="C2028" s="1">
        <v>42960</v>
      </c>
      <c r="D2028" t="s">
        <v>47</v>
      </c>
      <c r="E2028" t="s">
        <v>1839</v>
      </c>
      <c r="F2028" t="s">
        <v>1840</v>
      </c>
      <c r="G2028" t="s">
        <v>24</v>
      </c>
      <c r="H2028" t="s">
        <v>25</v>
      </c>
      <c r="I2028" t="s">
        <v>959</v>
      </c>
      <c r="J2028" t="s">
        <v>39</v>
      </c>
      <c r="K2028" t="s">
        <v>960</v>
      </c>
      <c r="L2028" t="s">
        <v>41</v>
      </c>
      <c r="M2028" t="s">
        <v>3434</v>
      </c>
      <c r="N2028" t="s">
        <v>165</v>
      </c>
      <c r="O2028" t="s">
        <v>166</v>
      </c>
      <c r="P2028" t="s">
        <v>3435</v>
      </c>
      <c r="Q2028" s="2">
        <v>159.96</v>
      </c>
      <c r="R2028">
        <v>5</v>
      </c>
      <c r="S2028">
        <v>0</v>
      </c>
      <c r="T2028">
        <v>17.9955</v>
      </c>
    </row>
    <row r="2029" spans="1:20" x14ac:dyDescent="0.3">
      <c r="A2029" t="s">
        <v>6513</v>
      </c>
      <c r="B2029" s="1">
        <v>42604</v>
      </c>
      <c r="C2029" s="1">
        <v>42608</v>
      </c>
      <c r="D2029" t="s">
        <v>47</v>
      </c>
      <c r="E2029" t="s">
        <v>6514</v>
      </c>
      <c r="F2029" t="s">
        <v>6515</v>
      </c>
      <c r="G2029" t="s">
        <v>24</v>
      </c>
      <c r="H2029" t="s">
        <v>25</v>
      </c>
      <c r="I2029" t="s">
        <v>154</v>
      </c>
      <c r="J2029" t="s">
        <v>86</v>
      </c>
      <c r="K2029" t="s">
        <v>171</v>
      </c>
      <c r="L2029" t="s">
        <v>88</v>
      </c>
      <c r="M2029" t="s">
        <v>3724</v>
      </c>
      <c r="N2029" t="s">
        <v>43</v>
      </c>
      <c r="O2029" t="s">
        <v>79</v>
      </c>
      <c r="P2029" t="s">
        <v>3725</v>
      </c>
      <c r="Q2029" s="2">
        <v>4.3120000000000003</v>
      </c>
      <c r="R2029">
        <v>2</v>
      </c>
      <c r="S2029">
        <v>0</v>
      </c>
      <c r="T2029">
        <v>-6.8992000000000004</v>
      </c>
    </row>
    <row r="2030" spans="1:20" x14ac:dyDescent="0.3">
      <c r="A2030" t="s">
        <v>6516</v>
      </c>
      <c r="B2030" s="1">
        <v>42254</v>
      </c>
      <c r="C2030" s="1">
        <v>42254</v>
      </c>
      <c r="D2030" t="s">
        <v>1040</v>
      </c>
      <c r="E2030" t="s">
        <v>3594</v>
      </c>
      <c r="F2030" t="s">
        <v>3595</v>
      </c>
      <c r="G2030" t="s">
        <v>24</v>
      </c>
      <c r="H2030" t="s">
        <v>25</v>
      </c>
      <c r="I2030" t="s">
        <v>3596</v>
      </c>
      <c r="J2030" t="s">
        <v>619</v>
      </c>
      <c r="K2030" t="s">
        <v>3597</v>
      </c>
      <c r="L2030" t="s">
        <v>29</v>
      </c>
      <c r="M2030" t="s">
        <v>2260</v>
      </c>
      <c r="N2030" t="s">
        <v>43</v>
      </c>
      <c r="O2030" t="s">
        <v>99</v>
      </c>
      <c r="P2030" t="s">
        <v>2261</v>
      </c>
      <c r="Q2030" s="2">
        <v>13.96</v>
      </c>
      <c r="R2030">
        <v>2</v>
      </c>
      <c r="S2030">
        <v>0</v>
      </c>
      <c r="T2030">
        <v>0.2792</v>
      </c>
    </row>
    <row r="2031" spans="1:20" x14ac:dyDescent="0.3">
      <c r="A2031" t="s">
        <v>6517</v>
      </c>
      <c r="B2031" s="1">
        <v>42363</v>
      </c>
      <c r="C2031" s="1">
        <v>42370</v>
      </c>
      <c r="D2031" t="s">
        <v>47</v>
      </c>
      <c r="E2031" t="s">
        <v>2696</v>
      </c>
      <c r="F2031" t="s">
        <v>2697</v>
      </c>
      <c r="G2031" t="s">
        <v>37</v>
      </c>
      <c r="H2031" t="s">
        <v>25</v>
      </c>
      <c r="I2031" t="s">
        <v>112</v>
      </c>
      <c r="J2031" t="s">
        <v>39</v>
      </c>
      <c r="K2031" t="s">
        <v>849</v>
      </c>
      <c r="L2031" t="s">
        <v>41</v>
      </c>
      <c r="M2031" t="s">
        <v>2401</v>
      </c>
      <c r="N2031" t="s">
        <v>165</v>
      </c>
      <c r="O2031" t="s">
        <v>166</v>
      </c>
      <c r="P2031" t="s">
        <v>2402</v>
      </c>
      <c r="Q2031" s="2">
        <v>73.98</v>
      </c>
      <c r="R2031">
        <v>2</v>
      </c>
      <c r="S2031">
        <v>0</v>
      </c>
      <c r="T2031">
        <v>19.974599999999999</v>
      </c>
    </row>
    <row r="2032" spans="1:20" x14ac:dyDescent="0.3">
      <c r="A2032" t="s">
        <v>6518</v>
      </c>
      <c r="B2032" s="1">
        <v>42126</v>
      </c>
      <c r="C2032" s="1">
        <v>42131</v>
      </c>
      <c r="D2032" t="s">
        <v>47</v>
      </c>
      <c r="E2032" t="s">
        <v>3949</v>
      </c>
      <c r="F2032" t="s">
        <v>3950</v>
      </c>
      <c r="G2032" t="s">
        <v>37</v>
      </c>
      <c r="H2032" t="s">
        <v>25</v>
      </c>
      <c r="I2032" t="s">
        <v>390</v>
      </c>
      <c r="J2032" t="s">
        <v>391</v>
      </c>
      <c r="K2032" t="s">
        <v>392</v>
      </c>
      <c r="L2032" t="s">
        <v>41</v>
      </c>
      <c r="M2032" t="s">
        <v>3875</v>
      </c>
      <c r="N2032" t="s">
        <v>43</v>
      </c>
      <c r="O2032" t="s">
        <v>44</v>
      </c>
      <c r="P2032" t="s">
        <v>3876</v>
      </c>
      <c r="Q2032" s="2">
        <v>8.8559999999999999</v>
      </c>
      <c r="R2032">
        <v>3</v>
      </c>
      <c r="S2032">
        <v>0</v>
      </c>
      <c r="T2032">
        <v>2.9889000000000001</v>
      </c>
    </row>
    <row r="2033" spans="1:20" x14ac:dyDescent="0.3">
      <c r="A2033" t="s">
        <v>6519</v>
      </c>
      <c r="B2033" s="1">
        <v>42698</v>
      </c>
      <c r="C2033" s="1">
        <v>42701</v>
      </c>
      <c r="D2033" t="s">
        <v>159</v>
      </c>
      <c r="E2033" t="s">
        <v>4013</v>
      </c>
      <c r="F2033" t="s">
        <v>4014</v>
      </c>
      <c r="G2033" t="s">
        <v>24</v>
      </c>
      <c r="H2033" t="s">
        <v>25</v>
      </c>
      <c r="I2033" t="s">
        <v>348</v>
      </c>
      <c r="J2033" t="s">
        <v>199</v>
      </c>
      <c r="K2033" t="s">
        <v>349</v>
      </c>
      <c r="L2033" t="s">
        <v>88</v>
      </c>
      <c r="M2033" t="s">
        <v>4010</v>
      </c>
      <c r="N2033" t="s">
        <v>43</v>
      </c>
      <c r="O2033" t="s">
        <v>79</v>
      </c>
      <c r="P2033" t="s">
        <v>4011</v>
      </c>
      <c r="Q2033" s="2">
        <v>1219.96</v>
      </c>
      <c r="R2033">
        <v>5</v>
      </c>
      <c r="S2033">
        <v>0</v>
      </c>
      <c r="T2033">
        <v>381.23750000000001</v>
      </c>
    </row>
    <row r="2034" spans="1:20" x14ac:dyDescent="0.3">
      <c r="A2034" t="s">
        <v>6520</v>
      </c>
      <c r="B2034" s="1">
        <v>42332</v>
      </c>
      <c r="C2034" s="1">
        <v>42337</v>
      </c>
      <c r="D2034" t="s">
        <v>47</v>
      </c>
      <c r="E2034" t="s">
        <v>2455</v>
      </c>
      <c r="F2034" t="s">
        <v>2456</v>
      </c>
      <c r="G2034" t="s">
        <v>24</v>
      </c>
      <c r="H2034" t="s">
        <v>25</v>
      </c>
      <c r="I2034" t="s">
        <v>154</v>
      </c>
      <c r="J2034" t="s">
        <v>86</v>
      </c>
      <c r="K2034" t="s">
        <v>171</v>
      </c>
      <c r="L2034" t="s">
        <v>88</v>
      </c>
      <c r="M2034" t="s">
        <v>2937</v>
      </c>
      <c r="N2034" t="s">
        <v>43</v>
      </c>
      <c r="O2034" t="s">
        <v>79</v>
      </c>
      <c r="P2034" t="s">
        <v>2938</v>
      </c>
      <c r="Q2034" s="2">
        <v>3.1680000000000001</v>
      </c>
      <c r="R2034">
        <v>2</v>
      </c>
      <c r="S2034">
        <v>0</v>
      </c>
      <c r="T2034">
        <v>0.99</v>
      </c>
    </row>
    <row r="2035" spans="1:20" x14ac:dyDescent="0.3">
      <c r="A2035" t="s">
        <v>6521</v>
      </c>
      <c r="B2035" s="1">
        <v>42982</v>
      </c>
      <c r="C2035" s="1">
        <v>42988</v>
      </c>
      <c r="D2035" t="s">
        <v>47</v>
      </c>
      <c r="E2035" t="s">
        <v>3223</v>
      </c>
      <c r="F2035" t="s">
        <v>3224</v>
      </c>
      <c r="G2035" t="s">
        <v>24</v>
      </c>
      <c r="H2035" t="s">
        <v>25</v>
      </c>
      <c r="I2035" t="s">
        <v>112</v>
      </c>
      <c r="J2035" t="s">
        <v>39</v>
      </c>
      <c r="K2035" t="s">
        <v>849</v>
      </c>
      <c r="L2035" t="s">
        <v>41</v>
      </c>
      <c r="M2035" t="s">
        <v>6522</v>
      </c>
      <c r="N2035" t="s">
        <v>165</v>
      </c>
      <c r="O2035" t="s">
        <v>202</v>
      </c>
      <c r="P2035" t="s">
        <v>6523</v>
      </c>
      <c r="Q2035" s="2">
        <v>19.04</v>
      </c>
      <c r="R2035">
        <v>4</v>
      </c>
      <c r="S2035">
        <v>0</v>
      </c>
      <c r="T2035">
        <v>-1.4279999999999999</v>
      </c>
    </row>
    <row r="2036" spans="1:20" x14ac:dyDescent="0.3">
      <c r="A2036" t="s">
        <v>6524</v>
      </c>
      <c r="B2036" s="1">
        <v>42866</v>
      </c>
      <c r="C2036" s="1">
        <v>42867</v>
      </c>
      <c r="D2036" t="s">
        <v>1040</v>
      </c>
      <c r="E2036" t="s">
        <v>1537</v>
      </c>
      <c r="F2036" t="s">
        <v>1538</v>
      </c>
      <c r="G2036" t="s">
        <v>24</v>
      </c>
      <c r="H2036" t="s">
        <v>25</v>
      </c>
      <c r="I2036" t="s">
        <v>112</v>
      </c>
      <c r="J2036" t="s">
        <v>39</v>
      </c>
      <c r="K2036" t="s">
        <v>849</v>
      </c>
      <c r="L2036" t="s">
        <v>41</v>
      </c>
      <c r="M2036" t="s">
        <v>2914</v>
      </c>
      <c r="N2036" t="s">
        <v>43</v>
      </c>
      <c r="O2036" t="s">
        <v>70</v>
      </c>
      <c r="P2036" t="s">
        <v>2915</v>
      </c>
      <c r="Q2036" s="2">
        <v>37.44</v>
      </c>
      <c r="R2036">
        <v>6</v>
      </c>
      <c r="S2036">
        <v>0</v>
      </c>
      <c r="T2036">
        <v>16.847999999999999</v>
      </c>
    </row>
    <row r="2037" spans="1:20" x14ac:dyDescent="0.3">
      <c r="A2037" t="s">
        <v>6525</v>
      </c>
      <c r="B2037" s="1">
        <v>41770</v>
      </c>
      <c r="C2037" s="1">
        <v>41777</v>
      </c>
      <c r="D2037" t="s">
        <v>47</v>
      </c>
      <c r="E2037" t="s">
        <v>2841</v>
      </c>
      <c r="F2037" t="s">
        <v>2842</v>
      </c>
      <c r="G2037" t="s">
        <v>37</v>
      </c>
      <c r="H2037" t="s">
        <v>25</v>
      </c>
      <c r="I2037" t="s">
        <v>842</v>
      </c>
      <c r="J2037" t="s">
        <v>427</v>
      </c>
      <c r="K2037" t="s">
        <v>843</v>
      </c>
      <c r="L2037" t="s">
        <v>131</v>
      </c>
      <c r="M2037" t="s">
        <v>1165</v>
      </c>
      <c r="N2037" t="s">
        <v>43</v>
      </c>
      <c r="O2037" t="s">
        <v>90</v>
      </c>
      <c r="P2037" t="s">
        <v>1166</v>
      </c>
      <c r="Q2037" s="2">
        <v>35.909999999999997</v>
      </c>
      <c r="R2037">
        <v>3</v>
      </c>
      <c r="S2037">
        <v>0</v>
      </c>
      <c r="T2037">
        <v>9.6957000000000004</v>
      </c>
    </row>
    <row r="2038" spans="1:20" x14ac:dyDescent="0.3">
      <c r="A2038" t="s">
        <v>6526</v>
      </c>
      <c r="B2038" s="1">
        <v>42943</v>
      </c>
      <c r="C2038" s="1">
        <v>42947</v>
      </c>
      <c r="D2038" t="s">
        <v>21</v>
      </c>
      <c r="E2038" t="s">
        <v>1444</v>
      </c>
      <c r="F2038" t="s">
        <v>1445</v>
      </c>
      <c r="G2038" t="s">
        <v>24</v>
      </c>
      <c r="H2038" t="s">
        <v>25</v>
      </c>
      <c r="I2038" t="s">
        <v>128</v>
      </c>
      <c r="J2038" t="s">
        <v>129</v>
      </c>
      <c r="K2038" t="s">
        <v>562</v>
      </c>
      <c r="L2038" t="s">
        <v>131</v>
      </c>
      <c r="M2038" t="s">
        <v>2503</v>
      </c>
      <c r="N2038" t="s">
        <v>31</v>
      </c>
      <c r="O2038" t="s">
        <v>61</v>
      </c>
      <c r="P2038" t="s">
        <v>2504</v>
      </c>
      <c r="Q2038" s="2">
        <v>91.031999999999996</v>
      </c>
      <c r="R2038">
        <v>3</v>
      </c>
      <c r="S2038">
        <v>0</v>
      </c>
      <c r="T2038">
        <v>-2.2757999999999998</v>
      </c>
    </row>
    <row r="2039" spans="1:20" x14ac:dyDescent="0.3">
      <c r="A2039" t="s">
        <v>6527</v>
      </c>
      <c r="B2039" s="1">
        <v>42861</v>
      </c>
      <c r="C2039" s="1">
        <v>42864</v>
      </c>
      <c r="D2039" t="s">
        <v>159</v>
      </c>
      <c r="E2039" t="s">
        <v>383</v>
      </c>
      <c r="F2039" t="s">
        <v>384</v>
      </c>
      <c r="G2039" t="s">
        <v>24</v>
      </c>
      <c r="H2039" t="s">
        <v>25</v>
      </c>
      <c r="I2039" t="s">
        <v>331</v>
      </c>
      <c r="J2039" t="s">
        <v>199</v>
      </c>
      <c r="K2039" t="s">
        <v>332</v>
      </c>
      <c r="L2039" t="s">
        <v>88</v>
      </c>
      <c r="M2039" t="s">
        <v>6528</v>
      </c>
      <c r="N2039" t="s">
        <v>43</v>
      </c>
      <c r="O2039" t="s">
        <v>115</v>
      </c>
      <c r="P2039" t="s">
        <v>6529</v>
      </c>
      <c r="Q2039" s="2">
        <v>54.66</v>
      </c>
      <c r="R2039">
        <v>6</v>
      </c>
      <c r="S2039">
        <v>0</v>
      </c>
      <c r="T2039">
        <v>18.037800000000001</v>
      </c>
    </row>
    <row r="2040" spans="1:20" x14ac:dyDescent="0.3">
      <c r="A2040" t="s">
        <v>6530</v>
      </c>
      <c r="B2040" s="1">
        <v>41901</v>
      </c>
      <c r="C2040" s="1">
        <v>41906</v>
      </c>
      <c r="D2040" t="s">
        <v>47</v>
      </c>
      <c r="E2040" t="s">
        <v>1710</v>
      </c>
      <c r="F2040" t="s">
        <v>1711</v>
      </c>
      <c r="G2040" t="s">
        <v>24</v>
      </c>
      <c r="H2040" t="s">
        <v>25</v>
      </c>
      <c r="I2040" t="s">
        <v>1712</v>
      </c>
      <c r="J2040" t="s">
        <v>39</v>
      </c>
      <c r="K2040" t="s">
        <v>1713</v>
      </c>
      <c r="L2040" t="s">
        <v>41</v>
      </c>
      <c r="M2040" t="s">
        <v>6531</v>
      </c>
      <c r="N2040" t="s">
        <v>43</v>
      </c>
      <c r="O2040" t="s">
        <v>99</v>
      </c>
      <c r="P2040" t="s">
        <v>6532</v>
      </c>
      <c r="Q2040" s="2">
        <v>67.343999999999994</v>
      </c>
      <c r="R2040">
        <v>6</v>
      </c>
      <c r="S2040">
        <v>0</v>
      </c>
      <c r="T2040">
        <v>7.5762</v>
      </c>
    </row>
    <row r="2041" spans="1:20" x14ac:dyDescent="0.3">
      <c r="A2041" t="s">
        <v>6533</v>
      </c>
      <c r="B2041" s="1">
        <v>42092</v>
      </c>
      <c r="C2041" s="1">
        <v>42098</v>
      </c>
      <c r="D2041" t="s">
        <v>47</v>
      </c>
      <c r="E2041" t="s">
        <v>1092</v>
      </c>
      <c r="F2041" t="s">
        <v>1093</v>
      </c>
      <c r="G2041" t="s">
        <v>24</v>
      </c>
      <c r="H2041" t="s">
        <v>25</v>
      </c>
      <c r="I2041" t="s">
        <v>1094</v>
      </c>
      <c r="J2041" t="s">
        <v>51</v>
      </c>
      <c r="K2041" t="s">
        <v>1095</v>
      </c>
      <c r="L2041" t="s">
        <v>29</v>
      </c>
      <c r="M2041" t="s">
        <v>6534</v>
      </c>
      <c r="N2041" t="s">
        <v>43</v>
      </c>
      <c r="O2041" t="s">
        <v>90</v>
      </c>
      <c r="P2041" t="s">
        <v>6535</v>
      </c>
      <c r="Q2041" s="2">
        <v>73.28</v>
      </c>
      <c r="R2041">
        <v>4</v>
      </c>
      <c r="S2041">
        <v>0</v>
      </c>
      <c r="T2041">
        <v>21.251200000000001</v>
      </c>
    </row>
    <row r="2042" spans="1:20" x14ac:dyDescent="0.3">
      <c r="A2042" t="s">
        <v>6536</v>
      </c>
      <c r="B2042" s="1">
        <v>41961</v>
      </c>
      <c r="C2042" s="1">
        <v>41968</v>
      </c>
      <c r="D2042" t="s">
        <v>47</v>
      </c>
      <c r="E2042" t="s">
        <v>3115</v>
      </c>
      <c r="F2042" t="s">
        <v>3116</v>
      </c>
      <c r="G2042" t="s">
        <v>37</v>
      </c>
      <c r="H2042" t="s">
        <v>25</v>
      </c>
      <c r="I2042" t="s">
        <v>1057</v>
      </c>
      <c r="J2042" t="s">
        <v>261</v>
      </c>
      <c r="K2042" t="s">
        <v>1058</v>
      </c>
      <c r="L2042" t="s">
        <v>41</v>
      </c>
      <c r="M2042" t="s">
        <v>6537</v>
      </c>
      <c r="N2042" t="s">
        <v>43</v>
      </c>
      <c r="O2042" t="s">
        <v>79</v>
      </c>
      <c r="P2042" t="s">
        <v>6538</v>
      </c>
      <c r="Q2042" s="2">
        <v>14.48</v>
      </c>
      <c r="R2042">
        <v>5</v>
      </c>
      <c r="S2042">
        <v>0</v>
      </c>
      <c r="T2042">
        <v>-23.891999999999999</v>
      </c>
    </row>
    <row r="2043" spans="1:20" x14ac:dyDescent="0.3">
      <c r="A2043" t="s">
        <v>6539</v>
      </c>
      <c r="B2043" s="1">
        <v>42187</v>
      </c>
      <c r="C2043" s="1">
        <v>42194</v>
      </c>
      <c r="D2043" t="s">
        <v>47</v>
      </c>
      <c r="E2043" t="s">
        <v>346</v>
      </c>
      <c r="F2043" t="s">
        <v>347</v>
      </c>
      <c r="G2043" t="s">
        <v>24</v>
      </c>
      <c r="H2043" t="s">
        <v>25</v>
      </c>
      <c r="I2043" t="s">
        <v>348</v>
      </c>
      <c r="J2043" t="s">
        <v>199</v>
      </c>
      <c r="K2043" t="s">
        <v>349</v>
      </c>
      <c r="L2043" t="s">
        <v>88</v>
      </c>
      <c r="M2043" t="s">
        <v>2647</v>
      </c>
      <c r="N2043" t="s">
        <v>43</v>
      </c>
      <c r="O2043" t="s">
        <v>70</v>
      </c>
      <c r="P2043" t="s">
        <v>157</v>
      </c>
      <c r="Q2043" s="2">
        <v>11.952</v>
      </c>
      <c r="R2043">
        <v>3</v>
      </c>
      <c r="S2043">
        <v>0</v>
      </c>
      <c r="T2043">
        <v>4.0338000000000003</v>
      </c>
    </row>
    <row r="2044" spans="1:20" x14ac:dyDescent="0.3">
      <c r="A2044" t="s">
        <v>6540</v>
      </c>
      <c r="B2044" s="1">
        <v>41890</v>
      </c>
      <c r="C2044" s="1">
        <v>41895</v>
      </c>
      <c r="D2044" t="s">
        <v>47</v>
      </c>
      <c r="E2044" t="s">
        <v>554</v>
      </c>
      <c r="F2044" t="s">
        <v>555</v>
      </c>
      <c r="G2044" t="s">
        <v>24</v>
      </c>
      <c r="H2044" t="s">
        <v>25</v>
      </c>
      <c r="I2044" t="s">
        <v>38</v>
      </c>
      <c r="J2044" t="s">
        <v>39</v>
      </c>
      <c r="K2044" t="s">
        <v>556</v>
      </c>
      <c r="L2044" t="s">
        <v>41</v>
      </c>
      <c r="M2044" t="s">
        <v>2120</v>
      </c>
      <c r="N2044" t="s">
        <v>43</v>
      </c>
      <c r="O2044" t="s">
        <v>235</v>
      </c>
      <c r="P2044" t="s">
        <v>2121</v>
      </c>
      <c r="Q2044" s="2">
        <v>45</v>
      </c>
      <c r="R2044">
        <v>9</v>
      </c>
      <c r="S2044">
        <v>0</v>
      </c>
      <c r="T2044">
        <v>21.6</v>
      </c>
    </row>
    <row r="2045" spans="1:20" x14ac:dyDescent="0.3">
      <c r="A2045" t="s">
        <v>6541</v>
      </c>
      <c r="B2045" s="1">
        <v>43010</v>
      </c>
      <c r="C2045" s="1">
        <v>43016</v>
      </c>
      <c r="D2045" t="s">
        <v>47</v>
      </c>
      <c r="E2045" t="s">
        <v>2679</v>
      </c>
      <c r="F2045" t="s">
        <v>2680</v>
      </c>
      <c r="G2045" t="s">
        <v>84</v>
      </c>
      <c r="H2045" t="s">
        <v>25</v>
      </c>
      <c r="I2045" t="s">
        <v>112</v>
      </c>
      <c r="J2045" t="s">
        <v>39</v>
      </c>
      <c r="K2045" t="s">
        <v>309</v>
      </c>
      <c r="L2045" t="s">
        <v>41</v>
      </c>
      <c r="M2045" t="s">
        <v>6542</v>
      </c>
      <c r="N2045" t="s">
        <v>43</v>
      </c>
      <c r="O2045" t="s">
        <v>79</v>
      </c>
      <c r="P2045" t="s">
        <v>6543</v>
      </c>
      <c r="Q2045" s="2">
        <v>112.12</v>
      </c>
      <c r="R2045">
        <v>5</v>
      </c>
      <c r="S2045">
        <v>0</v>
      </c>
      <c r="T2045">
        <v>42.045000000000002</v>
      </c>
    </row>
    <row r="2046" spans="1:20" x14ac:dyDescent="0.3">
      <c r="A2046" t="s">
        <v>6544</v>
      </c>
      <c r="B2046" s="1">
        <v>43058</v>
      </c>
      <c r="C2046" s="1">
        <v>43062</v>
      </c>
      <c r="D2046" t="s">
        <v>47</v>
      </c>
      <c r="E2046" t="s">
        <v>6514</v>
      </c>
      <c r="F2046" t="s">
        <v>6515</v>
      </c>
      <c r="G2046" t="s">
        <v>24</v>
      </c>
      <c r="H2046" t="s">
        <v>25</v>
      </c>
      <c r="I2046" t="s">
        <v>154</v>
      </c>
      <c r="J2046" t="s">
        <v>86</v>
      </c>
      <c r="K2046" t="s">
        <v>171</v>
      </c>
      <c r="L2046" t="s">
        <v>88</v>
      </c>
      <c r="M2046" t="s">
        <v>961</v>
      </c>
      <c r="N2046" t="s">
        <v>43</v>
      </c>
      <c r="O2046" t="s">
        <v>235</v>
      </c>
      <c r="P2046" t="s">
        <v>962</v>
      </c>
      <c r="Q2046" s="2">
        <v>25.06</v>
      </c>
      <c r="R2046">
        <v>7</v>
      </c>
      <c r="S2046">
        <v>0</v>
      </c>
      <c r="T2046">
        <v>12.53</v>
      </c>
    </row>
    <row r="2047" spans="1:20" x14ac:dyDescent="0.3">
      <c r="A2047" t="s">
        <v>6545</v>
      </c>
      <c r="B2047" s="1">
        <v>42734</v>
      </c>
      <c r="C2047" s="1">
        <v>42736</v>
      </c>
      <c r="D2047" t="s">
        <v>159</v>
      </c>
      <c r="E2047" t="s">
        <v>3282</v>
      </c>
      <c r="F2047" t="s">
        <v>3283</v>
      </c>
      <c r="G2047" t="s">
        <v>37</v>
      </c>
      <c r="H2047" t="s">
        <v>25</v>
      </c>
      <c r="I2047" t="s">
        <v>231</v>
      </c>
      <c r="J2047" t="s">
        <v>232</v>
      </c>
      <c r="K2047" t="s">
        <v>276</v>
      </c>
      <c r="L2047" t="s">
        <v>131</v>
      </c>
      <c r="M2047" t="s">
        <v>277</v>
      </c>
      <c r="N2047" t="s">
        <v>43</v>
      </c>
      <c r="O2047" t="s">
        <v>79</v>
      </c>
      <c r="P2047" t="s">
        <v>278</v>
      </c>
      <c r="Q2047" s="2">
        <v>6.9240000000000004</v>
      </c>
      <c r="R2047">
        <v>6</v>
      </c>
      <c r="S2047">
        <v>0</v>
      </c>
      <c r="T2047">
        <v>-10.385999999999999</v>
      </c>
    </row>
    <row r="2048" spans="1:20" x14ac:dyDescent="0.3">
      <c r="A2048" t="s">
        <v>6546</v>
      </c>
      <c r="B2048" s="1">
        <v>43070</v>
      </c>
      <c r="C2048" s="1">
        <v>43073</v>
      </c>
      <c r="D2048" t="s">
        <v>159</v>
      </c>
      <c r="E2048" t="s">
        <v>1813</v>
      </c>
      <c r="F2048" t="s">
        <v>1814</v>
      </c>
      <c r="G2048" t="s">
        <v>24</v>
      </c>
      <c r="H2048" t="s">
        <v>25</v>
      </c>
      <c r="I2048" t="s">
        <v>231</v>
      </c>
      <c r="J2048" t="s">
        <v>232</v>
      </c>
      <c r="K2048" t="s">
        <v>412</v>
      </c>
      <c r="L2048" t="s">
        <v>131</v>
      </c>
      <c r="M2048" t="s">
        <v>793</v>
      </c>
      <c r="N2048" t="s">
        <v>43</v>
      </c>
      <c r="O2048" t="s">
        <v>99</v>
      </c>
      <c r="P2048" t="s">
        <v>794</v>
      </c>
      <c r="Q2048" s="2">
        <v>37.392000000000003</v>
      </c>
      <c r="R2048">
        <v>3</v>
      </c>
      <c r="S2048">
        <v>0</v>
      </c>
      <c r="T2048">
        <v>2.3370000000000002</v>
      </c>
    </row>
    <row r="2049" spans="1:20" x14ac:dyDescent="0.3">
      <c r="A2049" t="s">
        <v>6547</v>
      </c>
      <c r="B2049" s="1">
        <v>42534</v>
      </c>
      <c r="C2049" s="1">
        <v>42538</v>
      </c>
      <c r="D2049" t="s">
        <v>47</v>
      </c>
      <c r="E2049" t="s">
        <v>1369</v>
      </c>
      <c r="F2049" t="s">
        <v>1370</v>
      </c>
      <c r="G2049" t="s">
        <v>24</v>
      </c>
      <c r="H2049" t="s">
        <v>25</v>
      </c>
      <c r="I2049" t="s">
        <v>75</v>
      </c>
      <c r="J2049" t="s">
        <v>76</v>
      </c>
      <c r="K2049" t="s">
        <v>544</v>
      </c>
      <c r="L2049" t="s">
        <v>41</v>
      </c>
      <c r="M2049" t="s">
        <v>6548</v>
      </c>
      <c r="N2049" t="s">
        <v>43</v>
      </c>
      <c r="O2049" t="s">
        <v>44</v>
      </c>
      <c r="P2049" t="s">
        <v>6549</v>
      </c>
      <c r="Q2049" s="2">
        <v>18.899999999999999</v>
      </c>
      <c r="R2049">
        <v>3</v>
      </c>
      <c r="S2049">
        <v>0</v>
      </c>
      <c r="T2049">
        <v>8.6940000000000008</v>
      </c>
    </row>
    <row r="2050" spans="1:20" x14ac:dyDescent="0.3">
      <c r="A2050" t="s">
        <v>6550</v>
      </c>
      <c r="B2050" s="1">
        <v>41778</v>
      </c>
      <c r="C2050" s="1">
        <v>41782</v>
      </c>
      <c r="D2050" t="s">
        <v>47</v>
      </c>
      <c r="E2050" t="s">
        <v>4378</v>
      </c>
      <c r="F2050" t="s">
        <v>4379</v>
      </c>
      <c r="G2050" t="s">
        <v>24</v>
      </c>
      <c r="H2050" t="s">
        <v>25</v>
      </c>
      <c r="I2050" t="s">
        <v>3585</v>
      </c>
      <c r="J2050" t="s">
        <v>427</v>
      </c>
      <c r="K2050" t="s">
        <v>4380</v>
      </c>
      <c r="L2050" t="s">
        <v>131</v>
      </c>
      <c r="M2050" t="s">
        <v>4119</v>
      </c>
      <c r="N2050" t="s">
        <v>43</v>
      </c>
      <c r="O2050" t="s">
        <v>79</v>
      </c>
      <c r="P2050" t="s">
        <v>4120</v>
      </c>
      <c r="Q2050" s="2">
        <v>57.42</v>
      </c>
      <c r="R2050">
        <v>9</v>
      </c>
      <c r="S2050">
        <v>0</v>
      </c>
      <c r="T2050">
        <v>26.4132</v>
      </c>
    </row>
    <row r="2051" spans="1:20" x14ac:dyDescent="0.3">
      <c r="A2051" t="s">
        <v>6551</v>
      </c>
      <c r="B2051" s="1">
        <v>42765</v>
      </c>
      <c r="C2051" s="1">
        <v>42772</v>
      </c>
      <c r="D2051" t="s">
        <v>47</v>
      </c>
      <c r="E2051" t="s">
        <v>1752</v>
      </c>
      <c r="F2051" t="s">
        <v>1753</v>
      </c>
      <c r="G2051" t="s">
        <v>84</v>
      </c>
      <c r="H2051" t="s">
        <v>25</v>
      </c>
      <c r="I2051" t="s">
        <v>390</v>
      </c>
      <c r="J2051" t="s">
        <v>179</v>
      </c>
      <c r="K2051" t="s">
        <v>1754</v>
      </c>
      <c r="L2051" t="s">
        <v>88</v>
      </c>
      <c r="M2051" t="s">
        <v>2738</v>
      </c>
      <c r="N2051" t="s">
        <v>43</v>
      </c>
      <c r="O2051" t="s">
        <v>115</v>
      </c>
      <c r="P2051" t="s">
        <v>2739</v>
      </c>
      <c r="Q2051" s="2">
        <v>12.74</v>
      </c>
      <c r="R2051">
        <v>7</v>
      </c>
      <c r="S2051">
        <v>0</v>
      </c>
      <c r="T2051">
        <v>5.7329999999999997</v>
      </c>
    </row>
    <row r="2052" spans="1:20" x14ac:dyDescent="0.3">
      <c r="A2052" t="s">
        <v>6552</v>
      </c>
      <c r="B2052" s="1">
        <v>42336</v>
      </c>
      <c r="C2052" s="1">
        <v>42342</v>
      </c>
      <c r="D2052" t="s">
        <v>47</v>
      </c>
      <c r="E2052" t="s">
        <v>4538</v>
      </c>
      <c r="F2052" t="s">
        <v>4539</v>
      </c>
      <c r="G2052" t="s">
        <v>24</v>
      </c>
      <c r="H2052" t="s">
        <v>25</v>
      </c>
      <c r="I2052" t="s">
        <v>75</v>
      </c>
      <c r="J2052" t="s">
        <v>76</v>
      </c>
      <c r="K2052" t="s">
        <v>544</v>
      </c>
      <c r="L2052" t="s">
        <v>41</v>
      </c>
      <c r="M2052" t="s">
        <v>2230</v>
      </c>
      <c r="N2052" t="s">
        <v>31</v>
      </c>
      <c r="O2052" t="s">
        <v>61</v>
      </c>
      <c r="P2052" t="s">
        <v>2231</v>
      </c>
      <c r="Q2052" s="2">
        <v>322.58999999999997</v>
      </c>
      <c r="R2052">
        <v>3</v>
      </c>
      <c r="S2052">
        <v>0</v>
      </c>
      <c r="T2052">
        <v>64.518000000000001</v>
      </c>
    </row>
    <row r="2053" spans="1:20" x14ac:dyDescent="0.3">
      <c r="A2053" t="s">
        <v>6553</v>
      </c>
      <c r="B2053" s="1">
        <v>43031</v>
      </c>
      <c r="C2053" s="1">
        <v>43036</v>
      </c>
      <c r="D2053" t="s">
        <v>47</v>
      </c>
      <c r="E2053" t="s">
        <v>6074</v>
      </c>
      <c r="F2053" t="s">
        <v>6075</v>
      </c>
      <c r="G2053" t="s">
        <v>24</v>
      </c>
      <c r="H2053" t="s">
        <v>25</v>
      </c>
      <c r="I2053" t="s">
        <v>128</v>
      </c>
      <c r="J2053" t="s">
        <v>129</v>
      </c>
      <c r="K2053" t="s">
        <v>948</v>
      </c>
      <c r="L2053" t="s">
        <v>131</v>
      </c>
      <c r="M2053" t="s">
        <v>6554</v>
      </c>
      <c r="N2053" t="s">
        <v>43</v>
      </c>
      <c r="O2053" t="s">
        <v>79</v>
      </c>
      <c r="P2053" t="s">
        <v>6555</v>
      </c>
      <c r="Q2053" s="2">
        <v>9.7620000000000005</v>
      </c>
      <c r="R2053">
        <v>3</v>
      </c>
      <c r="S2053">
        <v>0</v>
      </c>
      <c r="T2053">
        <v>-15.1311</v>
      </c>
    </row>
    <row r="2054" spans="1:20" x14ac:dyDescent="0.3">
      <c r="A2054" t="s">
        <v>6556</v>
      </c>
      <c r="B2054" s="1">
        <v>42985</v>
      </c>
      <c r="C2054" s="1">
        <v>42989</v>
      </c>
      <c r="D2054" t="s">
        <v>47</v>
      </c>
      <c r="E2054" t="s">
        <v>656</v>
      </c>
      <c r="F2054" t="s">
        <v>657</v>
      </c>
      <c r="G2054" t="s">
        <v>24</v>
      </c>
      <c r="H2054" t="s">
        <v>25</v>
      </c>
      <c r="I2054" t="s">
        <v>658</v>
      </c>
      <c r="J2054" t="s">
        <v>427</v>
      </c>
      <c r="K2054" t="s">
        <v>659</v>
      </c>
      <c r="L2054" t="s">
        <v>131</v>
      </c>
      <c r="M2054" t="s">
        <v>551</v>
      </c>
      <c r="N2054" t="s">
        <v>43</v>
      </c>
      <c r="O2054" t="s">
        <v>44</v>
      </c>
      <c r="P2054" t="s">
        <v>552</v>
      </c>
      <c r="Q2054" s="2">
        <v>29.24</v>
      </c>
      <c r="R2054">
        <v>5</v>
      </c>
      <c r="S2054">
        <v>0</v>
      </c>
      <c r="T2054">
        <v>9.8684999999999992</v>
      </c>
    </row>
    <row r="2055" spans="1:20" x14ac:dyDescent="0.3">
      <c r="A2055" t="s">
        <v>6557</v>
      </c>
      <c r="B2055" s="1">
        <v>42733</v>
      </c>
      <c r="C2055" s="1">
        <v>42738</v>
      </c>
      <c r="D2055" t="s">
        <v>47</v>
      </c>
      <c r="E2055" t="s">
        <v>1199</v>
      </c>
      <c r="F2055" t="s">
        <v>1200</v>
      </c>
      <c r="G2055" t="s">
        <v>37</v>
      </c>
      <c r="H2055" t="s">
        <v>25</v>
      </c>
      <c r="I2055" t="s">
        <v>1201</v>
      </c>
      <c r="J2055" t="s">
        <v>1011</v>
      </c>
      <c r="K2055" t="s">
        <v>1202</v>
      </c>
      <c r="L2055" t="s">
        <v>131</v>
      </c>
      <c r="M2055" t="s">
        <v>6558</v>
      </c>
      <c r="N2055" t="s">
        <v>43</v>
      </c>
      <c r="O2055" t="s">
        <v>79</v>
      </c>
      <c r="P2055" t="s">
        <v>6559</v>
      </c>
      <c r="Q2055" s="2">
        <v>38.088000000000001</v>
      </c>
      <c r="R2055">
        <v>4</v>
      </c>
      <c r="S2055">
        <v>0</v>
      </c>
      <c r="T2055">
        <v>-27.9312</v>
      </c>
    </row>
    <row r="2056" spans="1:20" x14ac:dyDescent="0.3">
      <c r="A2056" t="s">
        <v>6560</v>
      </c>
      <c r="B2056" s="1">
        <v>42343</v>
      </c>
      <c r="C2056" s="1">
        <v>42347</v>
      </c>
      <c r="D2056" t="s">
        <v>21</v>
      </c>
      <c r="E2056" t="s">
        <v>4289</v>
      </c>
      <c r="F2056" t="s">
        <v>4290</v>
      </c>
      <c r="G2056" t="s">
        <v>24</v>
      </c>
      <c r="H2056" t="s">
        <v>25</v>
      </c>
      <c r="I2056" t="s">
        <v>4291</v>
      </c>
      <c r="J2056" t="s">
        <v>39</v>
      </c>
      <c r="K2056" t="s">
        <v>4292</v>
      </c>
      <c r="L2056" t="s">
        <v>41</v>
      </c>
      <c r="M2056" t="s">
        <v>4871</v>
      </c>
      <c r="N2056" t="s">
        <v>165</v>
      </c>
      <c r="O2056" t="s">
        <v>202</v>
      </c>
      <c r="P2056" t="s">
        <v>4872</v>
      </c>
      <c r="Q2056" s="2">
        <v>47.984000000000002</v>
      </c>
      <c r="R2056">
        <v>2</v>
      </c>
      <c r="S2056">
        <v>0</v>
      </c>
      <c r="T2056">
        <v>0.5998</v>
      </c>
    </row>
    <row r="2057" spans="1:20" x14ac:dyDescent="0.3">
      <c r="A2057" t="s">
        <v>6561</v>
      </c>
      <c r="B2057" s="1">
        <v>41944</v>
      </c>
      <c r="C2057" s="1">
        <v>41951</v>
      </c>
      <c r="D2057" t="s">
        <v>47</v>
      </c>
      <c r="E2057" t="s">
        <v>2892</v>
      </c>
      <c r="F2057" t="s">
        <v>2893</v>
      </c>
      <c r="G2057" t="s">
        <v>37</v>
      </c>
      <c r="H2057" t="s">
        <v>25</v>
      </c>
      <c r="I2057" t="s">
        <v>2894</v>
      </c>
      <c r="J2057" t="s">
        <v>67</v>
      </c>
      <c r="K2057" t="s">
        <v>2895</v>
      </c>
      <c r="L2057" t="s">
        <v>29</v>
      </c>
      <c r="M2057" t="s">
        <v>6562</v>
      </c>
      <c r="N2057" t="s">
        <v>43</v>
      </c>
      <c r="O2057" t="s">
        <v>70</v>
      </c>
      <c r="P2057" t="s">
        <v>6563</v>
      </c>
      <c r="Q2057" s="2">
        <v>15.696</v>
      </c>
      <c r="R2057">
        <v>3</v>
      </c>
      <c r="S2057">
        <v>0</v>
      </c>
      <c r="T2057">
        <v>5.1012000000000004</v>
      </c>
    </row>
    <row r="2058" spans="1:20" x14ac:dyDescent="0.3">
      <c r="A2058" t="s">
        <v>6564</v>
      </c>
      <c r="B2058" s="1">
        <v>42476</v>
      </c>
      <c r="C2058" s="1">
        <v>42483</v>
      </c>
      <c r="D2058" t="s">
        <v>47</v>
      </c>
      <c r="E2058" t="s">
        <v>1857</v>
      </c>
      <c r="F2058" t="s">
        <v>1858</v>
      </c>
      <c r="G2058" t="s">
        <v>24</v>
      </c>
      <c r="H2058" t="s">
        <v>25</v>
      </c>
      <c r="I2058" t="s">
        <v>1859</v>
      </c>
      <c r="J2058" t="s">
        <v>51</v>
      </c>
      <c r="K2058" t="s">
        <v>1860</v>
      </c>
      <c r="L2058" t="s">
        <v>29</v>
      </c>
      <c r="M2058" t="s">
        <v>114</v>
      </c>
      <c r="N2058" t="s">
        <v>43</v>
      </c>
      <c r="O2058" t="s">
        <v>115</v>
      </c>
      <c r="P2058" t="s">
        <v>116</v>
      </c>
      <c r="Q2058" s="2">
        <v>12.84</v>
      </c>
      <c r="R2058">
        <v>3</v>
      </c>
      <c r="S2058">
        <v>0</v>
      </c>
      <c r="T2058">
        <v>3.7235999999999998</v>
      </c>
    </row>
    <row r="2059" spans="1:20" x14ac:dyDescent="0.3">
      <c r="A2059" t="s">
        <v>6565</v>
      </c>
      <c r="B2059" s="1">
        <v>42869</v>
      </c>
      <c r="C2059" s="1">
        <v>42873</v>
      </c>
      <c r="D2059" t="s">
        <v>47</v>
      </c>
      <c r="E2059" t="s">
        <v>6566</v>
      </c>
      <c r="F2059" t="s">
        <v>6567</v>
      </c>
      <c r="G2059" t="s">
        <v>24</v>
      </c>
      <c r="H2059" t="s">
        <v>25</v>
      </c>
      <c r="I2059" t="s">
        <v>231</v>
      </c>
      <c r="J2059" t="s">
        <v>232</v>
      </c>
      <c r="K2059" t="s">
        <v>412</v>
      </c>
      <c r="L2059" t="s">
        <v>131</v>
      </c>
      <c r="M2059" t="s">
        <v>5040</v>
      </c>
      <c r="N2059" t="s">
        <v>165</v>
      </c>
      <c r="O2059" t="s">
        <v>166</v>
      </c>
      <c r="P2059" t="s">
        <v>5041</v>
      </c>
      <c r="Q2059" s="2">
        <v>539.97</v>
      </c>
      <c r="R2059">
        <v>3</v>
      </c>
      <c r="S2059">
        <v>0</v>
      </c>
      <c r="T2059">
        <v>134.99250000000001</v>
      </c>
    </row>
    <row r="2060" spans="1:20" x14ac:dyDescent="0.3">
      <c r="A2060" t="s">
        <v>6568</v>
      </c>
      <c r="B2060" s="1">
        <v>42077</v>
      </c>
      <c r="C2060" s="1">
        <v>42081</v>
      </c>
      <c r="D2060" t="s">
        <v>47</v>
      </c>
      <c r="E2060" t="s">
        <v>1473</v>
      </c>
      <c r="F2060" t="s">
        <v>1474</v>
      </c>
      <c r="G2060" t="s">
        <v>24</v>
      </c>
      <c r="H2060" t="s">
        <v>25</v>
      </c>
      <c r="I2060" t="s">
        <v>253</v>
      </c>
      <c r="J2060" t="s">
        <v>179</v>
      </c>
      <c r="K2060" t="s">
        <v>1475</v>
      </c>
      <c r="L2060" t="s">
        <v>88</v>
      </c>
      <c r="M2060" t="s">
        <v>1981</v>
      </c>
      <c r="N2060" t="s">
        <v>43</v>
      </c>
      <c r="O2060" t="s">
        <v>44</v>
      </c>
      <c r="P2060" t="s">
        <v>1982</v>
      </c>
      <c r="Q2060" s="2">
        <v>16.52</v>
      </c>
      <c r="R2060">
        <v>4</v>
      </c>
      <c r="S2060">
        <v>0</v>
      </c>
      <c r="T2060">
        <v>7.5991999999999997</v>
      </c>
    </row>
    <row r="2061" spans="1:20" x14ac:dyDescent="0.3">
      <c r="A2061" t="s">
        <v>6569</v>
      </c>
      <c r="B2061" s="1">
        <v>42749</v>
      </c>
      <c r="C2061" s="1">
        <v>42751</v>
      </c>
      <c r="D2061" t="s">
        <v>159</v>
      </c>
      <c r="E2061" t="s">
        <v>6570</v>
      </c>
      <c r="F2061" t="s">
        <v>6571</v>
      </c>
      <c r="G2061" t="s">
        <v>37</v>
      </c>
      <c r="H2061" t="s">
        <v>25</v>
      </c>
      <c r="I2061" t="s">
        <v>390</v>
      </c>
      <c r="J2061" t="s">
        <v>391</v>
      </c>
      <c r="K2061" t="s">
        <v>392</v>
      </c>
      <c r="L2061" t="s">
        <v>41</v>
      </c>
      <c r="M2061" t="s">
        <v>3933</v>
      </c>
      <c r="N2061" t="s">
        <v>165</v>
      </c>
      <c r="O2061" t="s">
        <v>202</v>
      </c>
      <c r="P2061" t="s">
        <v>3934</v>
      </c>
      <c r="Q2061" s="2">
        <v>169.06399999999999</v>
      </c>
      <c r="R2061">
        <v>7</v>
      </c>
      <c r="S2061">
        <v>0</v>
      </c>
      <c r="T2061">
        <v>-14.793100000000001</v>
      </c>
    </row>
    <row r="2062" spans="1:20" x14ac:dyDescent="0.3">
      <c r="A2062" t="s">
        <v>6572</v>
      </c>
      <c r="B2062" s="1">
        <v>42071</v>
      </c>
      <c r="C2062" s="1">
        <v>42076</v>
      </c>
      <c r="D2062" t="s">
        <v>47</v>
      </c>
      <c r="E2062" t="s">
        <v>1734</v>
      </c>
      <c r="F2062" t="s">
        <v>1735</v>
      </c>
      <c r="G2062" t="s">
        <v>37</v>
      </c>
      <c r="H2062" t="s">
        <v>25</v>
      </c>
      <c r="I2062" t="s">
        <v>1736</v>
      </c>
      <c r="J2062" t="s">
        <v>76</v>
      </c>
      <c r="K2062" t="s">
        <v>1737</v>
      </c>
      <c r="L2062" t="s">
        <v>41</v>
      </c>
      <c r="M2062" t="s">
        <v>5458</v>
      </c>
      <c r="N2062" t="s">
        <v>43</v>
      </c>
      <c r="O2062" t="s">
        <v>70</v>
      </c>
      <c r="P2062" t="s">
        <v>5459</v>
      </c>
      <c r="Q2062" s="2">
        <v>19.440000000000001</v>
      </c>
      <c r="R2062">
        <v>3</v>
      </c>
      <c r="S2062">
        <v>0</v>
      </c>
      <c r="T2062">
        <v>9.3312000000000008</v>
      </c>
    </row>
    <row r="2063" spans="1:20" x14ac:dyDescent="0.3">
      <c r="A2063" t="s">
        <v>6573</v>
      </c>
      <c r="B2063" s="1">
        <v>41923</v>
      </c>
      <c r="C2063" s="1">
        <v>41925</v>
      </c>
      <c r="D2063" t="s">
        <v>159</v>
      </c>
      <c r="E2063" t="s">
        <v>503</v>
      </c>
      <c r="F2063" t="s">
        <v>504</v>
      </c>
      <c r="G2063" t="s">
        <v>24</v>
      </c>
      <c r="H2063" t="s">
        <v>25</v>
      </c>
      <c r="I2063" t="s">
        <v>505</v>
      </c>
      <c r="J2063" t="s">
        <v>39</v>
      </c>
      <c r="K2063" t="s">
        <v>506</v>
      </c>
      <c r="L2063" t="s">
        <v>41</v>
      </c>
      <c r="M2063" t="s">
        <v>3846</v>
      </c>
      <c r="N2063" t="s">
        <v>43</v>
      </c>
      <c r="O2063" t="s">
        <v>99</v>
      </c>
      <c r="P2063" t="s">
        <v>3847</v>
      </c>
      <c r="Q2063" s="2">
        <v>31.92</v>
      </c>
      <c r="R2063">
        <v>4</v>
      </c>
      <c r="S2063">
        <v>0</v>
      </c>
      <c r="T2063">
        <v>8.2992000000000008</v>
      </c>
    </row>
    <row r="2064" spans="1:20" x14ac:dyDescent="0.3">
      <c r="A2064" t="s">
        <v>6574</v>
      </c>
      <c r="B2064" s="1">
        <v>42107</v>
      </c>
      <c r="C2064" s="1">
        <v>42108</v>
      </c>
      <c r="D2064" t="s">
        <v>159</v>
      </c>
      <c r="E2064" t="s">
        <v>5951</v>
      </c>
      <c r="F2064" t="s">
        <v>5952</v>
      </c>
      <c r="G2064" t="s">
        <v>84</v>
      </c>
      <c r="H2064" t="s">
        <v>25</v>
      </c>
      <c r="I2064" t="s">
        <v>1241</v>
      </c>
      <c r="J2064" t="s">
        <v>51</v>
      </c>
      <c r="K2064" t="s">
        <v>1242</v>
      </c>
      <c r="L2064" t="s">
        <v>29</v>
      </c>
      <c r="M2064" t="s">
        <v>3693</v>
      </c>
      <c r="N2064" t="s">
        <v>43</v>
      </c>
      <c r="O2064" t="s">
        <v>70</v>
      </c>
      <c r="P2064" t="s">
        <v>3694</v>
      </c>
      <c r="Q2064" s="2">
        <v>31.103999999999999</v>
      </c>
      <c r="R2064">
        <v>6</v>
      </c>
      <c r="S2064">
        <v>0</v>
      </c>
      <c r="T2064">
        <v>10.8864</v>
      </c>
    </row>
    <row r="2065" spans="1:20" x14ac:dyDescent="0.3">
      <c r="A2065" t="s">
        <v>6575</v>
      </c>
      <c r="B2065" s="1">
        <v>43055</v>
      </c>
      <c r="C2065" s="1">
        <v>43059</v>
      </c>
      <c r="D2065" t="s">
        <v>47</v>
      </c>
      <c r="E2065" t="s">
        <v>1839</v>
      </c>
      <c r="F2065" t="s">
        <v>1840</v>
      </c>
      <c r="G2065" t="s">
        <v>24</v>
      </c>
      <c r="H2065" t="s">
        <v>25</v>
      </c>
      <c r="I2065" t="s">
        <v>959</v>
      </c>
      <c r="J2065" t="s">
        <v>39</v>
      </c>
      <c r="K2065" t="s">
        <v>960</v>
      </c>
      <c r="L2065" t="s">
        <v>41</v>
      </c>
      <c r="M2065" t="s">
        <v>2260</v>
      </c>
      <c r="N2065" t="s">
        <v>43</v>
      </c>
      <c r="O2065" t="s">
        <v>99</v>
      </c>
      <c r="P2065" t="s">
        <v>2261</v>
      </c>
      <c r="Q2065" s="2">
        <v>48.86</v>
      </c>
      <c r="R2065">
        <v>7</v>
      </c>
      <c r="S2065">
        <v>0</v>
      </c>
      <c r="T2065">
        <v>0.97719999999999996</v>
      </c>
    </row>
    <row r="2066" spans="1:20" x14ac:dyDescent="0.3">
      <c r="A2066" t="s">
        <v>6576</v>
      </c>
      <c r="B2066" s="1">
        <v>42552</v>
      </c>
      <c r="C2066" s="1">
        <v>42552</v>
      </c>
      <c r="D2066" t="s">
        <v>1040</v>
      </c>
      <c r="E2066" t="s">
        <v>1907</v>
      </c>
      <c r="F2066" t="s">
        <v>1908</v>
      </c>
      <c r="G2066" t="s">
        <v>24</v>
      </c>
      <c r="H2066" t="s">
        <v>25</v>
      </c>
      <c r="I2066" t="s">
        <v>1909</v>
      </c>
      <c r="J2066" t="s">
        <v>86</v>
      </c>
      <c r="K2066" t="s">
        <v>1910</v>
      </c>
      <c r="L2066" t="s">
        <v>88</v>
      </c>
      <c r="M2066" t="s">
        <v>6577</v>
      </c>
      <c r="N2066" t="s">
        <v>43</v>
      </c>
      <c r="O2066" t="s">
        <v>79</v>
      </c>
      <c r="P2066" t="s">
        <v>6578</v>
      </c>
      <c r="Q2066" s="2">
        <v>14.2</v>
      </c>
      <c r="R2066">
        <v>2</v>
      </c>
      <c r="S2066">
        <v>0</v>
      </c>
      <c r="T2066">
        <v>6.532</v>
      </c>
    </row>
    <row r="2067" spans="1:20" x14ac:dyDescent="0.3">
      <c r="A2067" t="s">
        <v>6579</v>
      </c>
      <c r="B2067" s="1">
        <v>42337</v>
      </c>
      <c r="C2067" s="1">
        <v>42338</v>
      </c>
      <c r="D2067" t="s">
        <v>159</v>
      </c>
      <c r="E2067" t="s">
        <v>6580</v>
      </c>
      <c r="F2067" t="s">
        <v>6581</v>
      </c>
      <c r="G2067" t="s">
        <v>84</v>
      </c>
      <c r="H2067" t="s">
        <v>25</v>
      </c>
      <c r="I2067" t="s">
        <v>2092</v>
      </c>
      <c r="J2067" t="s">
        <v>39</v>
      </c>
      <c r="K2067" t="s">
        <v>2093</v>
      </c>
      <c r="L2067" t="s">
        <v>41</v>
      </c>
      <c r="M2067" t="s">
        <v>6582</v>
      </c>
      <c r="N2067" t="s">
        <v>43</v>
      </c>
      <c r="O2067" t="s">
        <v>115</v>
      </c>
      <c r="P2067" t="s">
        <v>6583</v>
      </c>
      <c r="Q2067" s="2">
        <v>56.3</v>
      </c>
      <c r="R2067">
        <v>2</v>
      </c>
      <c r="S2067">
        <v>0</v>
      </c>
      <c r="T2067">
        <v>15.763999999999999</v>
      </c>
    </row>
    <row r="2068" spans="1:20" x14ac:dyDescent="0.3">
      <c r="A2068" t="s">
        <v>6584</v>
      </c>
      <c r="B2068" s="1">
        <v>41736</v>
      </c>
      <c r="C2068" s="1">
        <v>41741</v>
      </c>
      <c r="D2068" t="s">
        <v>47</v>
      </c>
      <c r="E2068" t="s">
        <v>1864</v>
      </c>
      <c r="F2068" t="s">
        <v>1865</v>
      </c>
      <c r="G2068" t="s">
        <v>37</v>
      </c>
      <c r="H2068" t="s">
        <v>25</v>
      </c>
      <c r="I2068" t="s">
        <v>1866</v>
      </c>
      <c r="J2068" t="s">
        <v>232</v>
      </c>
      <c r="K2068" t="s">
        <v>1867</v>
      </c>
      <c r="L2068" t="s">
        <v>131</v>
      </c>
      <c r="M2068" t="s">
        <v>621</v>
      </c>
      <c r="N2068" t="s">
        <v>165</v>
      </c>
      <c r="O2068" t="s">
        <v>166</v>
      </c>
      <c r="P2068" t="s">
        <v>622</v>
      </c>
      <c r="Q2068" s="2">
        <v>629.95000000000005</v>
      </c>
      <c r="R2068">
        <v>5</v>
      </c>
      <c r="S2068">
        <v>0</v>
      </c>
      <c r="T2068">
        <v>163.78700000000001</v>
      </c>
    </row>
    <row r="2069" spans="1:20" x14ac:dyDescent="0.3">
      <c r="A2069" t="s">
        <v>6585</v>
      </c>
      <c r="B2069" s="1">
        <v>42537</v>
      </c>
      <c r="C2069" s="1">
        <v>42539</v>
      </c>
      <c r="D2069" t="s">
        <v>21</v>
      </c>
      <c r="E2069" t="s">
        <v>1510</v>
      </c>
      <c r="F2069" t="s">
        <v>1511</v>
      </c>
      <c r="G2069" t="s">
        <v>24</v>
      </c>
      <c r="H2069" t="s">
        <v>25</v>
      </c>
      <c r="I2069" t="s">
        <v>112</v>
      </c>
      <c r="J2069" t="s">
        <v>39</v>
      </c>
      <c r="K2069" t="s">
        <v>849</v>
      </c>
      <c r="L2069" t="s">
        <v>41</v>
      </c>
      <c r="M2069" t="s">
        <v>6452</v>
      </c>
      <c r="N2069" t="s">
        <v>43</v>
      </c>
      <c r="O2069" t="s">
        <v>70</v>
      </c>
      <c r="P2069" t="s">
        <v>6453</v>
      </c>
      <c r="Q2069" s="2">
        <v>46.35</v>
      </c>
      <c r="R2069">
        <v>5</v>
      </c>
      <c r="S2069">
        <v>0</v>
      </c>
      <c r="T2069">
        <v>21.784500000000001</v>
      </c>
    </row>
    <row r="2070" spans="1:20" x14ac:dyDescent="0.3">
      <c r="A2070" t="s">
        <v>6586</v>
      </c>
      <c r="B2070" s="1">
        <v>42800</v>
      </c>
      <c r="C2070" s="1">
        <v>42804</v>
      </c>
      <c r="D2070" t="s">
        <v>47</v>
      </c>
      <c r="E2070" t="s">
        <v>2831</v>
      </c>
      <c r="F2070" t="s">
        <v>2832</v>
      </c>
      <c r="G2070" t="s">
        <v>84</v>
      </c>
      <c r="H2070" t="s">
        <v>25</v>
      </c>
      <c r="I2070" t="s">
        <v>38</v>
      </c>
      <c r="J2070" t="s">
        <v>39</v>
      </c>
      <c r="K2070" t="s">
        <v>40</v>
      </c>
      <c r="L2070" t="s">
        <v>41</v>
      </c>
      <c r="M2070" t="s">
        <v>293</v>
      </c>
      <c r="N2070" t="s">
        <v>43</v>
      </c>
      <c r="O2070" t="s">
        <v>79</v>
      </c>
      <c r="P2070" t="s">
        <v>294</v>
      </c>
      <c r="Q2070" s="2">
        <v>14.976000000000001</v>
      </c>
      <c r="R2070">
        <v>9</v>
      </c>
      <c r="S2070">
        <v>0</v>
      </c>
      <c r="T2070">
        <v>5.4287999999999998</v>
      </c>
    </row>
    <row r="2071" spans="1:20" x14ac:dyDescent="0.3">
      <c r="A2071" t="s">
        <v>6587</v>
      </c>
      <c r="B2071" s="1">
        <v>43015</v>
      </c>
      <c r="C2071" s="1">
        <v>43019</v>
      </c>
      <c r="D2071" t="s">
        <v>47</v>
      </c>
      <c r="E2071" t="s">
        <v>2037</v>
      </c>
      <c r="F2071" t="s">
        <v>2038</v>
      </c>
      <c r="G2071" t="s">
        <v>24</v>
      </c>
      <c r="H2071" t="s">
        <v>25</v>
      </c>
      <c r="I2071" t="s">
        <v>2039</v>
      </c>
      <c r="J2071" t="s">
        <v>67</v>
      </c>
      <c r="K2071" t="s">
        <v>2040</v>
      </c>
      <c r="L2071" t="s">
        <v>29</v>
      </c>
      <c r="M2071" t="s">
        <v>4591</v>
      </c>
      <c r="N2071" t="s">
        <v>43</v>
      </c>
      <c r="O2071" t="s">
        <v>79</v>
      </c>
      <c r="P2071" t="s">
        <v>4592</v>
      </c>
      <c r="Q2071" s="2">
        <v>4.24</v>
      </c>
      <c r="R2071">
        <v>5</v>
      </c>
      <c r="S2071">
        <v>0</v>
      </c>
      <c r="T2071">
        <v>-6.36</v>
      </c>
    </row>
    <row r="2072" spans="1:20" x14ac:dyDescent="0.3">
      <c r="A2072" t="s">
        <v>6588</v>
      </c>
      <c r="B2072" s="1">
        <v>43014</v>
      </c>
      <c r="C2072" s="1">
        <v>43020</v>
      </c>
      <c r="D2072" t="s">
        <v>47</v>
      </c>
      <c r="E2072" t="s">
        <v>6589</v>
      </c>
      <c r="F2072" t="s">
        <v>6590</v>
      </c>
      <c r="G2072" t="s">
        <v>84</v>
      </c>
      <c r="H2072" t="s">
        <v>25</v>
      </c>
      <c r="I2072" t="s">
        <v>231</v>
      </c>
      <c r="J2072" t="s">
        <v>232</v>
      </c>
      <c r="K2072" t="s">
        <v>412</v>
      </c>
      <c r="L2072" t="s">
        <v>131</v>
      </c>
      <c r="M2072" t="s">
        <v>6297</v>
      </c>
      <c r="N2072" t="s">
        <v>165</v>
      </c>
      <c r="O2072" t="s">
        <v>202</v>
      </c>
      <c r="P2072" t="s">
        <v>6298</v>
      </c>
      <c r="Q2072" s="2">
        <v>319.95999999999998</v>
      </c>
      <c r="R2072">
        <v>4</v>
      </c>
      <c r="S2072">
        <v>0</v>
      </c>
      <c r="T2072">
        <v>115.18559999999999</v>
      </c>
    </row>
    <row r="2073" spans="1:20" x14ac:dyDescent="0.3">
      <c r="A2073" t="s">
        <v>6591</v>
      </c>
      <c r="B2073" s="1">
        <v>42709</v>
      </c>
      <c r="C2073" s="1">
        <v>42711</v>
      </c>
      <c r="D2073" t="s">
        <v>159</v>
      </c>
      <c r="E2073" t="s">
        <v>4992</v>
      </c>
      <c r="F2073" t="s">
        <v>4993</v>
      </c>
      <c r="G2073" t="s">
        <v>37</v>
      </c>
      <c r="H2073" t="s">
        <v>25</v>
      </c>
      <c r="I2073" t="s">
        <v>38</v>
      </c>
      <c r="J2073" t="s">
        <v>39</v>
      </c>
      <c r="K2073" t="s">
        <v>143</v>
      </c>
      <c r="L2073" t="s">
        <v>41</v>
      </c>
      <c r="M2073" t="s">
        <v>6592</v>
      </c>
      <c r="N2073" t="s">
        <v>31</v>
      </c>
      <c r="O2073" t="s">
        <v>32</v>
      </c>
      <c r="P2073" t="s">
        <v>6593</v>
      </c>
      <c r="Q2073" s="2">
        <v>81.94</v>
      </c>
      <c r="R2073">
        <v>1</v>
      </c>
      <c r="S2073">
        <v>0</v>
      </c>
      <c r="T2073">
        <v>20.484999999999999</v>
      </c>
    </row>
    <row r="2074" spans="1:20" x14ac:dyDescent="0.3">
      <c r="A2074" t="s">
        <v>6594</v>
      </c>
      <c r="B2074" s="1">
        <v>42664</v>
      </c>
      <c r="C2074" s="1">
        <v>42665</v>
      </c>
      <c r="D2074" t="s">
        <v>159</v>
      </c>
      <c r="E2074" t="s">
        <v>2606</v>
      </c>
      <c r="F2074" t="s">
        <v>2607</v>
      </c>
      <c r="G2074" t="s">
        <v>24</v>
      </c>
      <c r="H2074" t="s">
        <v>25</v>
      </c>
      <c r="I2074" t="s">
        <v>2608</v>
      </c>
      <c r="J2074" t="s">
        <v>86</v>
      </c>
      <c r="K2074" t="s">
        <v>2609</v>
      </c>
      <c r="L2074" t="s">
        <v>88</v>
      </c>
      <c r="M2074" t="s">
        <v>3126</v>
      </c>
      <c r="N2074" t="s">
        <v>165</v>
      </c>
      <c r="O2074" t="s">
        <v>202</v>
      </c>
      <c r="P2074" t="s">
        <v>3127</v>
      </c>
      <c r="Q2074" s="2">
        <v>98.16</v>
      </c>
      <c r="R2074">
        <v>6</v>
      </c>
      <c r="S2074">
        <v>0</v>
      </c>
      <c r="T2074">
        <v>9.8160000000000007</v>
      </c>
    </row>
    <row r="2075" spans="1:20" x14ac:dyDescent="0.3">
      <c r="A2075" t="s">
        <v>6595</v>
      </c>
      <c r="B2075" s="1">
        <v>42873</v>
      </c>
      <c r="C2075" s="1">
        <v>42878</v>
      </c>
      <c r="D2075" t="s">
        <v>47</v>
      </c>
      <c r="E2075" t="s">
        <v>6596</v>
      </c>
      <c r="F2075" t="s">
        <v>6597</v>
      </c>
      <c r="G2075" t="s">
        <v>37</v>
      </c>
      <c r="H2075" t="s">
        <v>25</v>
      </c>
      <c r="I2075" t="s">
        <v>6598</v>
      </c>
      <c r="J2075" t="s">
        <v>86</v>
      </c>
      <c r="K2075" t="s">
        <v>6599</v>
      </c>
      <c r="L2075" t="s">
        <v>88</v>
      </c>
      <c r="M2075" t="s">
        <v>2235</v>
      </c>
      <c r="N2075" t="s">
        <v>43</v>
      </c>
      <c r="O2075" t="s">
        <v>79</v>
      </c>
      <c r="P2075" t="s">
        <v>2236</v>
      </c>
      <c r="Q2075" s="2">
        <v>6.8739999999999997</v>
      </c>
      <c r="R2075">
        <v>7</v>
      </c>
      <c r="S2075">
        <v>0</v>
      </c>
      <c r="T2075">
        <v>-10.6547</v>
      </c>
    </row>
    <row r="2076" spans="1:20" x14ac:dyDescent="0.3">
      <c r="A2076" t="s">
        <v>6600</v>
      </c>
      <c r="B2076" s="1">
        <v>42639</v>
      </c>
      <c r="C2076" s="1">
        <v>42644</v>
      </c>
      <c r="D2076" t="s">
        <v>21</v>
      </c>
      <c r="E2076" t="s">
        <v>6421</v>
      </c>
      <c r="F2076" t="s">
        <v>6422</v>
      </c>
      <c r="G2076" t="s">
        <v>37</v>
      </c>
      <c r="H2076" t="s">
        <v>25</v>
      </c>
      <c r="I2076" t="s">
        <v>749</v>
      </c>
      <c r="J2076" t="s">
        <v>286</v>
      </c>
      <c r="K2076" t="s">
        <v>750</v>
      </c>
      <c r="L2076" t="s">
        <v>29</v>
      </c>
      <c r="M2076" t="s">
        <v>6601</v>
      </c>
      <c r="N2076" t="s">
        <v>43</v>
      </c>
      <c r="O2076" t="s">
        <v>70</v>
      </c>
      <c r="P2076" t="s">
        <v>6602</v>
      </c>
      <c r="Q2076" s="2">
        <v>9.99</v>
      </c>
      <c r="R2076">
        <v>1</v>
      </c>
      <c r="S2076">
        <v>0</v>
      </c>
      <c r="T2076">
        <v>4.4954999999999998</v>
      </c>
    </row>
    <row r="2077" spans="1:20" x14ac:dyDescent="0.3">
      <c r="A2077" t="s">
        <v>6603</v>
      </c>
      <c r="B2077" s="1">
        <v>43056</v>
      </c>
      <c r="C2077" s="1">
        <v>43061</v>
      </c>
      <c r="D2077" t="s">
        <v>47</v>
      </c>
      <c r="E2077" t="s">
        <v>2282</v>
      </c>
      <c r="F2077" t="s">
        <v>2283</v>
      </c>
      <c r="G2077" t="s">
        <v>24</v>
      </c>
      <c r="H2077" t="s">
        <v>25</v>
      </c>
      <c r="I2077" t="s">
        <v>154</v>
      </c>
      <c r="J2077" t="s">
        <v>86</v>
      </c>
      <c r="K2077" t="s">
        <v>155</v>
      </c>
      <c r="L2077" t="s">
        <v>88</v>
      </c>
      <c r="M2077" t="s">
        <v>5004</v>
      </c>
      <c r="N2077" t="s">
        <v>165</v>
      </c>
      <c r="O2077" t="s">
        <v>1419</v>
      </c>
      <c r="P2077" t="s">
        <v>5005</v>
      </c>
      <c r="Q2077" s="2">
        <v>10499.97</v>
      </c>
      <c r="R2077">
        <v>3</v>
      </c>
      <c r="S2077">
        <v>0</v>
      </c>
      <c r="T2077">
        <v>5039.9856</v>
      </c>
    </row>
    <row r="2078" spans="1:20" x14ac:dyDescent="0.3">
      <c r="A2078" t="s">
        <v>6604</v>
      </c>
      <c r="B2078" s="1">
        <v>42193</v>
      </c>
      <c r="C2078" s="1">
        <v>42193</v>
      </c>
      <c r="D2078" t="s">
        <v>1040</v>
      </c>
      <c r="E2078" t="s">
        <v>5266</v>
      </c>
      <c r="F2078" t="s">
        <v>5267</v>
      </c>
      <c r="G2078" t="s">
        <v>24</v>
      </c>
      <c r="H2078" t="s">
        <v>25</v>
      </c>
      <c r="I2078" t="s">
        <v>5268</v>
      </c>
      <c r="J2078" t="s">
        <v>39</v>
      </c>
      <c r="K2078" t="s">
        <v>1339</v>
      </c>
      <c r="L2078" t="s">
        <v>41</v>
      </c>
      <c r="M2078" t="s">
        <v>6605</v>
      </c>
      <c r="N2078" t="s">
        <v>43</v>
      </c>
      <c r="O2078" t="s">
        <v>70</v>
      </c>
      <c r="P2078" t="s">
        <v>6606</v>
      </c>
      <c r="Q2078" s="2">
        <v>21.12</v>
      </c>
      <c r="R2078">
        <v>5</v>
      </c>
      <c r="S2078">
        <v>0</v>
      </c>
      <c r="T2078">
        <v>6.6</v>
      </c>
    </row>
    <row r="2079" spans="1:20" x14ac:dyDescent="0.3">
      <c r="A2079" t="s">
        <v>6607</v>
      </c>
      <c r="B2079" s="1">
        <v>42324</v>
      </c>
      <c r="C2079" s="1">
        <v>42328</v>
      </c>
      <c r="D2079" t="s">
        <v>47</v>
      </c>
      <c r="E2079" t="s">
        <v>698</v>
      </c>
      <c r="F2079" t="s">
        <v>699</v>
      </c>
      <c r="G2079" t="s">
        <v>37</v>
      </c>
      <c r="H2079" t="s">
        <v>25</v>
      </c>
      <c r="I2079" t="s">
        <v>517</v>
      </c>
      <c r="J2079" t="s">
        <v>286</v>
      </c>
      <c r="K2079" t="s">
        <v>700</v>
      </c>
      <c r="L2079" t="s">
        <v>29</v>
      </c>
      <c r="M2079" t="s">
        <v>53</v>
      </c>
      <c r="N2079" t="s">
        <v>31</v>
      </c>
      <c r="O2079" t="s">
        <v>54</v>
      </c>
      <c r="P2079" t="s">
        <v>55</v>
      </c>
      <c r="Q2079" s="2">
        <v>696.42</v>
      </c>
      <c r="R2079">
        <v>2</v>
      </c>
      <c r="S2079">
        <v>0</v>
      </c>
      <c r="T2079">
        <v>160.17660000000001</v>
      </c>
    </row>
    <row r="2080" spans="1:20" x14ac:dyDescent="0.3">
      <c r="A2080" t="s">
        <v>6608</v>
      </c>
      <c r="B2080" s="1">
        <v>42173</v>
      </c>
      <c r="C2080" s="1">
        <v>42177</v>
      </c>
      <c r="D2080" t="s">
        <v>47</v>
      </c>
      <c r="E2080" t="s">
        <v>5755</v>
      </c>
      <c r="F2080" t="s">
        <v>5756</v>
      </c>
      <c r="G2080" t="s">
        <v>24</v>
      </c>
      <c r="H2080" t="s">
        <v>25</v>
      </c>
      <c r="I2080" t="s">
        <v>128</v>
      </c>
      <c r="J2080" t="s">
        <v>129</v>
      </c>
      <c r="K2080" t="s">
        <v>673</v>
      </c>
      <c r="L2080" t="s">
        <v>131</v>
      </c>
      <c r="M2080" t="s">
        <v>3566</v>
      </c>
      <c r="N2080" t="s">
        <v>43</v>
      </c>
      <c r="O2080" t="s">
        <v>115</v>
      </c>
      <c r="P2080" t="s">
        <v>3567</v>
      </c>
      <c r="Q2080" s="2">
        <v>51.98</v>
      </c>
      <c r="R2080">
        <v>2</v>
      </c>
      <c r="S2080">
        <v>0</v>
      </c>
      <c r="T2080">
        <v>15.074199999999999</v>
      </c>
    </row>
    <row r="2081" spans="1:20" x14ac:dyDescent="0.3">
      <c r="A2081" t="s">
        <v>6609</v>
      </c>
      <c r="B2081" s="1">
        <v>42468</v>
      </c>
      <c r="C2081" s="1">
        <v>42474</v>
      </c>
      <c r="D2081" t="s">
        <v>47</v>
      </c>
      <c r="E2081" t="s">
        <v>1644</v>
      </c>
      <c r="F2081" t="s">
        <v>1645</v>
      </c>
      <c r="G2081" t="s">
        <v>24</v>
      </c>
      <c r="H2081" t="s">
        <v>25</v>
      </c>
      <c r="I2081" t="s">
        <v>1646</v>
      </c>
      <c r="J2081" t="s">
        <v>427</v>
      </c>
      <c r="K2081" t="s">
        <v>1647</v>
      </c>
      <c r="L2081" t="s">
        <v>131</v>
      </c>
      <c r="M2081" t="s">
        <v>3687</v>
      </c>
      <c r="N2081" t="s">
        <v>31</v>
      </c>
      <c r="O2081" t="s">
        <v>61</v>
      </c>
      <c r="P2081" t="s">
        <v>3688</v>
      </c>
      <c r="Q2081" s="2">
        <v>24.7</v>
      </c>
      <c r="R2081">
        <v>5</v>
      </c>
      <c r="S2081">
        <v>0</v>
      </c>
      <c r="T2081">
        <v>10.374000000000001</v>
      </c>
    </row>
    <row r="2082" spans="1:20" x14ac:dyDescent="0.3">
      <c r="A2082" t="s">
        <v>6610</v>
      </c>
      <c r="B2082" s="1">
        <v>42112</v>
      </c>
      <c r="C2082" s="1">
        <v>42117</v>
      </c>
      <c r="D2082" t="s">
        <v>21</v>
      </c>
      <c r="E2082" t="s">
        <v>1947</v>
      </c>
      <c r="F2082" t="s">
        <v>1948</v>
      </c>
      <c r="G2082" t="s">
        <v>24</v>
      </c>
      <c r="H2082" t="s">
        <v>25</v>
      </c>
      <c r="I2082" t="s">
        <v>1949</v>
      </c>
      <c r="J2082" t="s">
        <v>208</v>
      </c>
      <c r="K2082" t="s">
        <v>1950</v>
      </c>
      <c r="L2082" t="s">
        <v>88</v>
      </c>
      <c r="M2082" t="s">
        <v>4616</v>
      </c>
      <c r="N2082" t="s">
        <v>43</v>
      </c>
      <c r="O2082" t="s">
        <v>44</v>
      </c>
      <c r="P2082" t="s">
        <v>4617</v>
      </c>
      <c r="Q2082" s="2">
        <v>21.93</v>
      </c>
      <c r="R2082">
        <v>3</v>
      </c>
      <c r="S2082">
        <v>0</v>
      </c>
      <c r="T2082">
        <v>10.3071</v>
      </c>
    </row>
    <row r="2083" spans="1:20" x14ac:dyDescent="0.3">
      <c r="A2083" t="s">
        <v>6611</v>
      </c>
      <c r="B2083" s="1">
        <v>42707</v>
      </c>
      <c r="C2083" s="1">
        <v>42712</v>
      </c>
      <c r="D2083" t="s">
        <v>47</v>
      </c>
      <c r="E2083" t="s">
        <v>1178</v>
      </c>
      <c r="F2083" t="s">
        <v>1179</v>
      </c>
      <c r="G2083" t="s">
        <v>24</v>
      </c>
      <c r="H2083" t="s">
        <v>25</v>
      </c>
      <c r="I2083" t="s">
        <v>1180</v>
      </c>
      <c r="J2083" t="s">
        <v>39</v>
      </c>
      <c r="K2083" t="s">
        <v>1181</v>
      </c>
      <c r="L2083" t="s">
        <v>41</v>
      </c>
      <c r="M2083" t="s">
        <v>6612</v>
      </c>
      <c r="N2083" t="s">
        <v>43</v>
      </c>
      <c r="O2083" t="s">
        <v>90</v>
      </c>
      <c r="P2083" t="s">
        <v>6613</v>
      </c>
      <c r="Q2083" s="2">
        <v>394.81599999999997</v>
      </c>
      <c r="R2083">
        <v>4</v>
      </c>
      <c r="S2083">
        <v>0</v>
      </c>
      <c r="T2083">
        <v>93.768799999999999</v>
      </c>
    </row>
    <row r="2084" spans="1:20" x14ac:dyDescent="0.3">
      <c r="A2084" t="s">
        <v>6614</v>
      </c>
      <c r="B2084" s="1">
        <v>42348</v>
      </c>
      <c r="C2084" s="1">
        <v>42348</v>
      </c>
      <c r="D2084" t="s">
        <v>1040</v>
      </c>
      <c r="E2084" t="s">
        <v>152</v>
      </c>
      <c r="F2084" t="s">
        <v>153</v>
      </c>
      <c r="G2084" t="s">
        <v>84</v>
      </c>
      <c r="H2084" t="s">
        <v>25</v>
      </c>
      <c r="I2084" t="s">
        <v>154</v>
      </c>
      <c r="J2084" t="s">
        <v>86</v>
      </c>
      <c r="K2084" t="s">
        <v>155</v>
      </c>
      <c r="L2084" t="s">
        <v>88</v>
      </c>
      <c r="M2084" t="s">
        <v>4616</v>
      </c>
      <c r="N2084" t="s">
        <v>43</v>
      </c>
      <c r="O2084" t="s">
        <v>44</v>
      </c>
      <c r="P2084" t="s">
        <v>4617</v>
      </c>
      <c r="Q2084" s="2">
        <v>7.31</v>
      </c>
      <c r="R2084">
        <v>1</v>
      </c>
      <c r="S2084">
        <v>0</v>
      </c>
      <c r="T2084">
        <v>3.4357000000000002</v>
      </c>
    </row>
    <row r="2085" spans="1:20" x14ac:dyDescent="0.3">
      <c r="A2085" t="s">
        <v>6615</v>
      </c>
      <c r="B2085" s="1">
        <v>41943</v>
      </c>
      <c r="C2085" s="1">
        <v>41945</v>
      </c>
      <c r="D2085" t="s">
        <v>21</v>
      </c>
      <c r="E2085" t="s">
        <v>4167</v>
      </c>
      <c r="F2085" t="s">
        <v>4168</v>
      </c>
      <c r="G2085" t="s">
        <v>24</v>
      </c>
      <c r="H2085" t="s">
        <v>25</v>
      </c>
      <c r="I2085" t="s">
        <v>1271</v>
      </c>
      <c r="J2085" t="s">
        <v>302</v>
      </c>
      <c r="K2085" t="s">
        <v>4169</v>
      </c>
      <c r="L2085" t="s">
        <v>29</v>
      </c>
      <c r="M2085" t="s">
        <v>5243</v>
      </c>
      <c r="N2085" t="s">
        <v>43</v>
      </c>
      <c r="O2085" t="s">
        <v>115</v>
      </c>
      <c r="P2085" t="s">
        <v>5244</v>
      </c>
      <c r="Q2085" s="2">
        <v>49.25</v>
      </c>
      <c r="R2085">
        <v>5</v>
      </c>
      <c r="S2085">
        <v>0</v>
      </c>
      <c r="T2085">
        <v>18.715</v>
      </c>
    </row>
    <row r="2086" spans="1:20" x14ac:dyDescent="0.3">
      <c r="A2086" t="s">
        <v>6616</v>
      </c>
      <c r="B2086" s="1">
        <v>43078</v>
      </c>
      <c r="C2086" s="1">
        <v>43083</v>
      </c>
      <c r="D2086" t="s">
        <v>47</v>
      </c>
      <c r="E2086" t="s">
        <v>6617</v>
      </c>
      <c r="F2086" t="s">
        <v>6618</v>
      </c>
      <c r="G2086" t="s">
        <v>24</v>
      </c>
      <c r="H2086" t="s">
        <v>25</v>
      </c>
      <c r="I2086" t="s">
        <v>253</v>
      </c>
      <c r="J2086" t="s">
        <v>179</v>
      </c>
      <c r="K2086" t="s">
        <v>322</v>
      </c>
      <c r="L2086" t="s">
        <v>88</v>
      </c>
      <c r="M2086" t="s">
        <v>6619</v>
      </c>
      <c r="N2086" t="s">
        <v>43</v>
      </c>
      <c r="O2086" t="s">
        <v>70</v>
      </c>
      <c r="P2086" t="s">
        <v>6620</v>
      </c>
      <c r="Q2086" s="2">
        <v>15.984</v>
      </c>
      <c r="R2086">
        <v>2</v>
      </c>
      <c r="S2086">
        <v>0</v>
      </c>
      <c r="T2086">
        <v>4.9950000000000001</v>
      </c>
    </row>
    <row r="2087" spans="1:20" x14ac:dyDescent="0.3">
      <c r="A2087" t="s">
        <v>6621</v>
      </c>
      <c r="B2087" s="1">
        <v>41764</v>
      </c>
      <c r="C2087" s="1">
        <v>41768</v>
      </c>
      <c r="D2087" t="s">
        <v>21</v>
      </c>
      <c r="E2087" t="s">
        <v>6316</v>
      </c>
      <c r="F2087" t="s">
        <v>6317</v>
      </c>
      <c r="G2087" t="s">
        <v>24</v>
      </c>
      <c r="H2087" t="s">
        <v>25</v>
      </c>
      <c r="I2087" t="s">
        <v>260</v>
      </c>
      <c r="J2087" t="s">
        <v>261</v>
      </c>
      <c r="K2087" t="s">
        <v>262</v>
      </c>
      <c r="L2087" t="s">
        <v>41</v>
      </c>
      <c r="M2087" t="s">
        <v>5080</v>
      </c>
      <c r="N2087" t="s">
        <v>43</v>
      </c>
      <c r="O2087" t="s">
        <v>70</v>
      </c>
      <c r="P2087" t="s">
        <v>5081</v>
      </c>
      <c r="Q2087" s="2">
        <v>9.42</v>
      </c>
      <c r="R2087">
        <v>3</v>
      </c>
      <c r="S2087">
        <v>0</v>
      </c>
      <c r="T2087">
        <v>4.2389999999999999</v>
      </c>
    </row>
    <row r="2088" spans="1:20" x14ac:dyDescent="0.3">
      <c r="A2088" t="s">
        <v>6622</v>
      </c>
      <c r="B2088" s="1">
        <v>42433</v>
      </c>
      <c r="C2088" s="1">
        <v>42437</v>
      </c>
      <c r="D2088" t="s">
        <v>47</v>
      </c>
      <c r="E2088" t="s">
        <v>3538</v>
      </c>
      <c r="F2088" t="s">
        <v>3539</v>
      </c>
      <c r="G2088" t="s">
        <v>24</v>
      </c>
      <c r="H2088" t="s">
        <v>25</v>
      </c>
      <c r="I2088" t="s">
        <v>3540</v>
      </c>
      <c r="J2088" t="s">
        <v>76</v>
      </c>
      <c r="K2088" t="s">
        <v>3541</v>
      </c>
      <c r="L2088" t="s">
        <v>41</v>
      </c>
      <c r="M2088" t="s">
        <v>6623</v>
      </c>
      <c r="N2088" t="s">
        <v>43</v>
      </c>
      <c r="O2088" t="s">
        <v>79</v>
      </c>
      <c r="P2088" t="s">
        <v>6624</v>
      </c>
      <c r="Q2088" s="2">
        <v>128.4</v>
      </c>
      <c r="R2088">
        <v>3</v>
      </c>
      <c r="S2088">
        <v>0</v>
      </c>
      <c r="T2088">
        <v>64.2</v>
      </c>
    </row>
    <row r="2089" spans="1:20" x14ac:dyDescent="0.3">
      <c r="A2089" t="s">
        <v>6625</v>
      </c>
      <c r="B2089" s="1">
        <v>41973</v>
      </c>
      <c r="C2089" s="1">
        <v>41977</v>
      </c>
      <c r="D2089" t="s">
        <v>47</v>
      </c>
      <c r="E2089" t="s">
        <v>1019</v>
      </c>
      <c r="F2089" t="s">
        <v>1020</v>
      </c>
      <c r="G2089" t="s">
        <v>24</v>
      </c>
      <c r="H2089" t="s">
        <v>25</v>
      </c>
      <c r="I2089" t="s">
        <v>231</v>
      </c>
      <c r="J2089" t="s">
        <v>232</v>
      </c>
      <c r="K2089" t="s">
        <v>412</v>
      </c>
      <c r="L2089" t="s">
        <v>131</v>
      </c>
      <c r="M2089" t="s">
        <v>6626</v>
      </c>
      <c r="N2089" t="s">
        <v>43</v>
      </c>
      <c r="O2089" t="s">
        <v>173</v>
      </c>
      <c r="P2089" t="s">
        <v>6627</v>
      </c>
      <c r="Q2089" s="2">
        <v>62.28</v>
      </c>
      <c r="R2089">
        <v>4</v>
      </c>
      <c r="S2089">
        <v>0</v>
      </c>
      <c r="T2089">
        <v>29.271599999999999</v>
      </c>
    </row>
    <row r="2090" spans="1:20" x14ac:dyDescent="0.3">
      <c r="A2090" t="s">
        <v>6628</v>
      </c>
      <c r="B2090" s="1">
        <v>42053</v>
      </c>
      <c r="C2090" s="1">
        <v>42057</v>
      </c>
      <c r="D2090" t="s">
        <v>47</v>
      </c>
      <c r="E2090" t="s">
        <v>3115</v>
      </c>
      <c r="F2090" t="s">
        <v>3116</v>
      </c>
      <c r="G2090" t="s">
        <v>37</v>
      </c>
      <c r="H2090" t="s">
        <v>25</v>
      </c>
      <c r="I2090" t="s">
        <v>1057</v>
      </c>
      <c r="J2090" t="s">
        <v>261</v>
      </c>
      <c r="K2090" t="s">
        <v>1058</v>
      </c>
      <c r="L2090" t="s">
        <v>41</v>
      </c>
      <c r="M2090" t="s">
        <v>6629</v>
      </c>
      <c r="N2090" t="s">
        <v>43</v>
      </c>
      <c r="O2090" t="s">
        <v>44</v>
      </c>
      <c r="P2090" t="s">
        <v>6630</v>
      </c>
      <c r="Q2090" s="2">
        <v>9.24</v>
      </c>
      <c r="R2090">
        <v>3</v>
      </c>
      <c r="S2090">
        <v>0</v>
      </c>
      <c r="T2090">
        <v>4.4352</v>
      </c>
    </row>
    <row r="2091" spans="1:20" x14ac:dyDescent="0.3">
      <c r="A2091" t="s">
        <v>6631</v>
      </c>
      <c r="B2091" s="1">
        <v>42826</v>
      </c>
      <c r="C2091" s="1">
        <v>42828</v>
      </c>
      <c r="D2091" t="s">
        <v>159</v>
      </c>
      <c r="E2091" t="s">
        <v>6081</v>
      </c>
      <c r="F2091" t="s">
        <v>6082</v>
      </c>
      <c r="G2091" t="s">
        <v>37</v>
      </c>
      <c r="H2091" t="s">
        <v>25</v>
      </c>
      <c r="I2091" t="s">
        <v>693</v>
      </c>
      <c r="J2091" t="s">
        <v>86</v>
      </c>
      <c r="K2091" t="s">
        <v>1637</v>
      </c>
      <c r="L2091" t="s">
        <v>88</v>
      </c>
      <c r="M2091" t="s">
        <v>6632</v>
      </c>
      <c r="N2091" t="s">
        <v>31</v>
      </c>
      <c r="O2091" t="s">
        <v>32</v>
      </c>
      <c r="P2091" t="s">
        <v>6633</v>
      </c>
      <c r="Q2091" s="2">
        <v>482.66399999999999</v>
      </c>
      <c r="R2091">
        <v>8</v>
      </c>
      <c r="S2091">
        <v>0</v>
      </c>
      <c r="T2091">
        <v>85.176000000000002</v>
      </c>
    </row>
    <row r="2092" spans="1:20" x14ac:dyDescent="0.3">
      <c r="A2092" t="s">
        <v>6634</v>
      </c>
      <c r="B2092" s="1">
        <v>42897</v>
      </c>
      <c r="C2092" s="1">
        <v>42899</v>
      </c>
      <c r="D2092" t="s">
        <v>21</v>
      </c>
      <c r="E2092" t="s">
        <v>3391</v>
      </c>
      <c r="F2092" t="s">
        <v>3392</v>
      </c>
      <c r="G2092" t="s">
        <v>24</v>
      </c>
      <c r="H2092" t="s">
        <v>25</v>
      </c>
      <c r="I2092" t="s">
        <v>75</v>
      </c>
      <c r="J2092" t="s">
        <v>76</v>
      </c>
      <c r="K2092" t="s">
        <v>538</v>
      </c>
      <c r="L2092" t="s">
        <v>41</v>
      </c>
      <c r="M2092" t="s">
        <v>6635</v>
      </c>
      <c r="N2092" t="s">
        <v>43</v>
      </c>
      <c r="O2092" t="s">
        <v>70</v>
      </c>
      <c r="P2092" t="s">
        <v>6636</v>
      </c>
      <c r="Q2092" s="2">
        <v>37.94</v>
      </c>
      <c r="R2092">
        <v>2</v>
      </c>
      <c r="S2092">
        <v>0</v>
      </c>
      <c r="T2092">
        <v>18.211200000000002</v>
      </c>
    </row>
    <row r="2093" spans="1:20" x14ac:dyDescent="0.3">
      <c r="A2093" t="s">
        <v>6637</v>
      </c>
      <c r="B2093" s="1">
        <v>42643</v>
      </c>
      <c r="C2093" s="1">
        <v>42646</v>
      </c>
      <c r="D2093" t="s">
        <v>159</v>
      </c>
      <c r="E2093" t="s">
        <v>5745</v>
      </c>
      <c r="F2093" t="s">
        <v>5746</v>
      </c>
      <c r="G2093" t="s">
        <v>24</v>
      </c>
      <c r="H2093" t="s">
        <v>25</v>
      </c>
      <c r="I2093" t="s">
        <v>639</v>
      </c>
      <c r="J2093" t="s">
        <v>86</v>
      </c>
      <c r="K2093" t="s">
        <v>640</v>
      </c>
      <c r="L2093" t="s">
        <v>88</v>
      </c>
      <c r="M2093" t="s">
        <v>674</v>
      </c>
      <c r="N2093" t="s">
        <v>43</v>
      </c>
      <c r="O2093" t="s">
        <v>79</v>
      </c>
      <c r="P2093" t="s">
        <v>675</v>
      </c>
      <c r="Q2093" s="2">
        <v>1.964</v>
      </c>
      <c r="R2093">
        <v>2</v>
      </c>
      <c r="S2093">
        <v>0</v>
      </c>
      <c r="T2093">
        <v>-3.2406000000000001</v>
      </c>
    </row>
    <row r="2094" spans="1:20" x14ac:dyDescent="0.3">
      <c r="A2094" t="s">
        <v>6638</v>
      </c>
      <c r="B2094" s="1">
        <v>41986</v>
      </c>
      <c r="C2094" s="1">
        <v>41990</v>
      </c>
      <c r="D2094" t="s">
        <v>47</v>
      </c>
      <c r="E2094" t="s">
        <v>1558</v>
      </c>
      <c r="F2094" t="s">
        <v>1559</v>
      </c>
      <c r="G2094" t="s">
        <v>37</v>
      </c>
      <c r="H2094" t="s">
        <v>25</v>
      </c>
      <c r="I2094" t="s">
        <v>75</v>
      </c>
      <c r="J2094" t="s">
        <v>76</v>
      </c>
      <c r="K2094" t="s">
        <v>538</v>
      </c>
      <c r="L2094" t="s">
        <v>41</v>
      </c>
      <c r="M2094" t="s">
        <v>6639</v>
      </c>
      <c r="N2094" t="s">
        <v>31</v>
      </c>
      <c r="O2094" t="s">
        <v>61</v>
      </c>
      <c r="P2094" t="s">
        <v>6640</v>
      </c>
      <c r="Q2094" s="2">
        <v>94.427999999999997</v>
      </c>
      <c r="R2094">
        <v>3</v>
      </c>
      <c r="S2094">
        <v>0</v>
      </c>
      <c r="T2094">
        <v>-42.492600000000003</v>
      </c>
    </row>
    <row r="2095" spans="1:20" x14ac:dyDescent="0.3">
      <c r="A2095" t="s">
        <v>6641</v>
      </c>
      <c r="B2095" s="1">
        <v>43050</v>
      </c>
      <c r="C2095" s="1">
        <v>43055</v>
      </c>
      <c r="D2095" t="s">
        <v>47</v>
      </c>
      <c r="E2095" t="s">
        <v>4323</v>
      </c>
      <c r="F2095" t="s">
        <v>4324</v>
      </c>
      <c r="G2095" t="s">
        <v>24</v>
      </c>
      <c r="H2095" t="s">
        <v>25</v>
      </c>
      <c r="I2095" t="s">
        <v>128</v>
      </c>
      <c r="J2095" t="s">
        <v>129</v>
      </c>
      <c r="K2095" t="s">
        <v>562</v>
      </c>
      <c r="L2095" t="s">
        <v>131</v>
      </c>
      <c r="M2095" t="s">
        <v>6642</v>
      </c>
      <c r="N2095" t="s">
        <v>43</v>
      </c>
      <c r="O2095" t="s">
        <v>235</v>
      </c>
      <c r="P2095" t="s">
        <v>6643</v>
      </c>
      <c r="Q2095" s="2">
        <v>45.92</v>
      </c>
      <c r="R2095">
        <v>4</v>
      </c>
      <c r="S2095">
        <v>0</v>
      </c>
      <c r="T2095">
        <v>21.5824</v>
      </c>
    </row>
    <row r="2096" spans="1:20" x14ac:dyDescent="0.3">
      <c r="A2096" t="s">
        <v>6644</v>
      </c>
      <c r="B2096" s="1">
        <v>42009</v>
      </c>
      <c r="C2096" s="1">
        <v>42014</v>
      </c>
      <c r="D2096" t="s">
        <v>47</v>
      </c>
      <c r="E2096" t="s">
        <v>1741</v>
      </c>
      <c r="F2096" t="s">
        <v>1742</v>
      </c>
      <c r="G2096" t="s">
        <v>84</v>
      </c>
      <c r="H2096" t="s">
        <v>25</v>
      </c>
      <c r="I2096" t="s">
        <v>231</v>
      </c>
      <c r="J2096" t="s">
        <v>232</v>
      </c>
      <c r="K2096" t="s">
        <v>233</v>
      </c>
      <c r="L2096" t="s">
        <v>131</v>
      </c>
      <c r="M2096" t="s">
        <v>1257</v>
      </c>
      <c r="N2096" t="s">
        <v>31</v>
      </c>
      <c r="O2096" t="s">
        <v>133</v>
      </c>
      <c r="P2096" t="s">
        <v>1258</v>
      </c>
      <c r="Q2096" s="2">
        <v>61.584000000000003</v>
      </c>
      <c r="R2096">
        <v>1</v>
      </c>
      <c r="S2096">
        <v>0</v>
      </c>
      <c r="T2096">
        <v>-6.9282000000000004</v>
      </c>
    </row>
    <row r="2097" spans="1:20" x14ac:dyDescent="0.3">
      <c r="A2097" t="s">
        <v>6645</v>
      </c>
      <c r="B2097" s="1">
        <v>42453</v>
      </c>
      <c r="C2097" s="1">
        <v>42455</v>
      </c>
      <c r="D2097" t="s">
        <v>159</v>
      </c>
      <c r="E2097" t="s">
        <v>3528</v>
      </c>
      <c r="F2097" t="s">
        <v>3529</v>
      </c>
      <c r="G2097" t="s">
        <v>37</v>
      </c>
      <c r="H2097" t="s">
        <v>25</v>
      </c>
      <c r="I2097" t="s">
        <v>2470</v>
      </c>
      <c r="J2097" t="s">
        <v>269</v>
      </c>
      <c r="K2097" t="s">
        <v>2471</v>
      </c>
      <c r="L2097" t="s">
        <v>29</v>
      </c>
      <c r="M2097" t="s">
        <v>6646</v>
      </c>
      <c r="N2097" t="s">
        <v>43</v>
      </c>
      <c r="O2097" t="s">
        <v>70</v>
      </c>
      <c r="P2097" t="s">
        <v>6647</v>
      </c>
      <c r="Q2097" s="2">
        <v>22.48</v>
      </c>
      <c r="R2097">
        <v>1</v>
      </c>
      <c r="S2097">
        <v>0</v>
      </c>
      <c r="T2097">
        <v>10.3408</v>
      </c>
    </row>
    <row r="2098" spans="1:20" x14ac:dyDescent="0.3">
      <c r="A2098" t="s">
        <v>6648</v>
      </c>
      <c r="B2098" s="1">
        <v>42921</v>
      </c>
      <c r="C2098" s="1">
        <v>42926</v>
      </c>
      <c r="D2098" t="s">
        <v>47</v>
      </c>
      <c r="E2098" t="s">
        <v>2203</v>
      </c>
      <c r="F2098" t="s">
        <v>2204</v>
      </c>
      <c r="G2098" t="s">
        <v>37</v>
      </c>
      <c r="H2098" t="s">
        <v>25</v>
      </c>
      <c r="I2098" t="s">
        <v>128</v>
      </c>
      <c r="J2098" t="s">
        <v>129</v>
      </c>
      <c r="K2098" t="s">
        <v>130</v>
      </c>
      <c r="L2098" t="s">
        <v>131</v>
      </c>
      <c r="M2098" t="s">
        <v>2381</v>
      </c>
      <c r="N2098" t="s">
        <v>31</v>
      </c>
      <c r="O2098" t="s">
        <v>61</v>
      </c>
      <c r="P2098" t="s">
        <v>2382</v>
      </c>
      <c r="Q2098" s="2">
        <v>332.02800000000002</v>
      </c>
      <c r="R2098">
        <v>9</v>
      </c>
      <c r="S2098">
        <v>0</v>
      </c>
      <c r="T2098">
        <v>-348.62939999999998</v>
      </c>
    </row>
    <row r="2099" spans="1:20" x14ac:dyDescent="0.3">
      <c r="A2099" t="s">
        <v>6649</v>
      </c>
      <c r="B2099" s="1">
        <v>41903</v>
      </c>
      <c r="C2099" s="1">
        <v>41906</v>
      </c>
      <c r="D2099" t="s">
        <v>159</v>
      </c>
      <c r="E2099" t="s">
        <v>152</v>
      </c>
      <c r="F2099" t="s">
        <v>153</v>
      </c>
      <c r="G2099" t="s">
        <v>84</v>
      </c>
      <c r="H2099" t="s">
        <v>25</v>
      </c>
      <c r="I2099" t="s">
        <v>154</v>
      </c>
      <c r="J2099" t="s">
        <v>86</v>
      </c>
      <c r="K2099" t="s">
        <v>155</v>
      </c>
      <c r="L2099" t="s">
        <v>88</v>
      </c>
      <c r="M2099" t="s">
        <v>3488</v>
      </c>
      <c r="N2099" t="s">
        <v>43</v>
      </c>
      <c r="O2099" t="s">
        <v>70</v>
      </c>
      <c r="P2099" t="s">
        <v>3489</v>
      </c>
      <c r="Q2099" s="2">
        <v>11.352</v>
      </c>
      <c r="R2099">
        <v>3</v>
      </c>
      <c r="S2099">
        <v>0</v>
      </c>
      <c r="T2099">
        <v>4.1151</v>
      </c>
    </row>
    <row r="2100" spans="1:20" x14ac:dyDescent="0.3">
      <c r="A2100" t="s">
        <v>6650</v>
      </c>
      <c r="B2100" s="1">
        <v>42574</v>
      </c>
      <c r="C2100" s="1">
        <v>42578</v>
      </c>
      <c r="D2100" t="s">
        <v>47</v>
      </c>
      <c r="E2100" t="s">
        <v>6651</v>
      </c>
      <c r="F2100" t="s">
        <v>6652</v>
      </c>
      <c r="G2100" t="s">
        <v>84</v>
      </c>
      <c r="H2100" t="s">
        <v>25</v>
      </c>
      <c r="I2100" t="s">
        <v>6653</v>
      </c>
      <c r="J2100" t="s">
        <v>179</v>
      </c>
      <c r="K2100" t="s">
        <v>6654</v>
      </c>
      <c r="L2100" t="s">
        <v>88</v>
      </c>
      <c r="M2100" t="s">
        <v>6655</v>
      </c>
      <c r="N2100" t="s">
        <v>43</v>
      </c>
      <c r="O2100" t="s">
        <v>79</v>
      </c>
      <c r="P2100" t="s">
        <v>6656</v>
      </c>
      <c r="Q2100" s="2">
        <v>11.416</v>
      </c>
      <c r="R2100">
        <v>4</v>
      </c>
      <c r="S2100">
        <v>0</v>
      </c>
      <c r="T2100">
        <v>-18.836400000000001</v>
      </c>
    </row>
    <row r="2101" spans="1:20" x14ac:dyDescent="0.3">
      <c r="A2101" t="s">
        <v>6657</v>
      </c>
      <c r="B2101" s="1">
        <v>42976</v>
      </c>
      <c r="C2101" s="1">
        <v>42981</v>
      </c>
      <c r="D2101" t="s">
        <v>21</v>
      </c>
      <c r="E2101" t="s">
        <v>4026</v>
      </c>
      <c r="F2101" t="s">
        <v>4027</v>
      </c>
      <c r="G2101" t="s">
        <v>37</v>
      </c>
      <c r="H2101" t="s">
        <v>25</v>
      </c>
      <c r="I2101" t="s">
        <v>3699</v>
      </c>
      <c r="J2101" t="s">
        <v>224</v>
      </c>
      <c r="K2101" t="s">
        <v>3700</v>
      </c>
      <c r="L2101" t="s">
        <v>88</v>
      </c>
      <c r="M2101" t="s">
        <v>6658</v>
      </c>
      <c r="N2101" t="s">
        <v>43</v>
      </c>
      <c r="O2101" t="s">
        <v>115</v>
      </c>
      <c r="P2101" t="s">
        <v>6659</v>
      </c>
      <c r="Q2101" s="2">
        <v>9.4079999999999995</v>
      </c>
      <c r="R2101">
        <v>7</v>
      </c>
      <c r="S2101">
        <v>0</v>
      </c>
      <c r="T2101">
        <v>0.7056</v>
      </c>
    </row>
    <row r="2102" spans="1:20" x14ac:dyDescent="0.3">
      <c r="A2102" t="s">
        <v>6660</v>
      </c>
      <c r="B2102" s="1">
        <v>42820</v>
      </c>
      <c r="C2102" s="1">
        <v>42822</v>
      </c>
      <c r="D2102" t="s">
        <v>159</v>
      </c>
      <c r="E2102" t="s">
        <v>4520</v>
      </c>
      <c r="F2102" t="s">
        <v>4521</v>
      </c>
      <c r="G2102" t="s">
        <v>84</v>
      </c>
      <c r="H2102" t="s">
        <v>25</v>
      </c>
      <c r="I2102" t="s">
        <v>786</v>
      </c>
      <c r="J2102" t="s">
        <v>39</v>
      </c>
      <c r="K2102" t="s">
        <v>1339</v>
      </c>
      <c r="L2102" t="s">
        <v>41</v>
      </c>
      <c r="M2102" t="s">
        <v>6661</v>
      </c>
      <c r="N2102" t="s">
        <v>43</v>
      </c>
      <c r="O2102" t="s">
        <v>115</v>
      </c>
      <c r="P2102" t="s">
        <v>6662</v>
      </c>
      <c r="Q2102" s="2">
        <v>19.829999999999998</v>
      </c>
      <c r="R2102">
        <v>1</v>
      </c>
      <c r="S2102">
        <v>0</v>
      </c>
      <c r="T2102">
        <v>5.9489999999999998</v>
      </c>
    </row>
    <row r="2103" spans="1:20" x14ac:dyDescent="0.3">
      <c r="A2103" t="s">
        <v>6663</v>
      </c>
      <c r="B2103" s="1">
        <v>43098</v>
      </c>
      <c r="C2103" s="1">
        <v>43104</v>
      </c>
      <c r="D2103" t="s">
        <v>47</v>
      </c>
      <c r="E2103" t="s">
        <v>291</v>
      </c>
      <c r="F2103" t="s">
        <v>292</v>
      </c>
      <c r="G2103" t="s">
        <v>37</v>
      </c>
      <c r="H2103" t="s">
        <v>25</v>
      </c>
      <c r="I2103" t="s">
        <v>154</v>
      </c>
      <c r="J2103" t="s">
        <v>86</v>
      </c>
      <c r="K2103" t="s">
        <v>171</v>
      </c>
      <c r="L2103" t="s">
        <v>88</v>
      </c>
      <c r="M2103" t="s">
        <v>3445</v>
      </c>
      <c r="N2103" t="s">
        <v>43</v>
      </c>
      <c r="O2103" t="s">
        <v>70</v>
      </c>
      <c r="P2103" t="s">
        <v>3446</v>
      </c>
      <c r="Q2103" s="2">
        <v>209.7</v>
      </c>
      <c r="R2103">
        <v>2</v>
      </c>
      <c r="S2103">
        <v>0</v>
      </c>
      <c r="T2103">
        <v>100.65600000000001</v>
      </c>
    </row>
    <row r="2104" spans="1:20" x14ac:dyDescent="0.3">
      <c r="A2104" t="s">
        <v>6664</v>
      </c>
      <c r="B2104" s="1">
        <v>41902</v>
      </c>
      <c r="C2104" s="1">
        <v>41908</v>
      </c>
      <c r="D2104" t="s">
        <v>47</v>
      </c>
      <c r="E2104" t="s">
        <v>5434</v>
      </c>
      <c r="F2104" t="s">
        <v>5435</v>
      </c>
      <c r="G2104" t="s">
        <v>84</v>
      </c>
      <c r="H2104" t="s">
        <v>25</v>
      </c>
      <c r="I2104" t="s">
        <v>4056</v>
      </c>
      <c r="J2104" t="s">
        <v>232</v>
      </c>
      <c r="K2104" t="s">
        <v>4057</v>
      </c>
      <c r="L2104" t="s">
        <v>131</v>
      </c>
      <c r="M2104" t="s">
        <v>6665</v>
      </c>
      <c r="N2104" t="s">
        <v>43</v>
      </c>
      <c r="O2104" t="s">
        <v>90</v>
      </c>
      <c r="P2104" t="s">
        <v>1166</v>
      </c>
      <c r="Q2104" s="2">
        <v>43.92</v>
      </c>
      <c r="R2104">
        <v>4</v>
      </c>
      <c r="S2104">
        <v>0</v>
      </c>
      <c r="T2104">
        <v>11.8584</v>
      </c>
    </row>
    <row r="2105" spans="1:20" x14ac:dyDescent="0.3">
      <c r="A2105" t="s">
        <v>6666</v>
      </c>
      <c r="B2105" s="1">
        <v>42464</v>
      </c>
      <c r="C2105" s="1">
        <v>42465</v>
      </c>
      <c r="D2105" t="s">
        <v>159</v>
      </c>
      <c r="E2105" t="s">
        <v>3257</v>
      </c>
      <c r="F2105" t="s">
        <v>3258</v>
      </c>
      <c r="G2105" t="s">
        <v>84</v>
      </c>
      <c r="H2105" t="s">
        <v>25</v>
      </c>
      <c r="I2105" t="s">
        <v>426</v>
      </c>
      <c r="J2105" t="s">
        <v>1027</v>
      </c>
      <c r="K2105" t="s">
        <v>1028</v>
      </c>
      <c r="L2105" t="s">
        <v>29</v>
      </c>
      <c r="M2105" t="s">
        <v>6667</v>
      </c>
      <c r="N2105" t="s">
        <v>165</v>
      </c>
      <c r="O2105" t="s">
        <v>166</v>
      </c>
      <c r="P2105" t="s">
        <v>6668</v>
      </c>
      <c r="Q2105" s="2">
        <v>149.97</v>
      </c>
      <c r="R2105">
        <v>3</v>
      </c>
      <c r="S2105">
        <v>0</v>
      </c>
      <c r="T2105">
        <v>5.9988000000000001</v>
      </c>
    </row>
    <row r="2106" spans="1:20" x14ac:dyDescent="0.3">
      <c r="A2106" t="s">
        <v>6669</v>
      </c>
      <c r="B2106" s="1">
        <v>41724</v>
      </c>
      <c r="C2106" s="1">
        <v>41728</v>
      </c>
      <c r="D2106" t="s">
        <v>47</v>
      </c>
      <c r="E2106" t="s">
        <v>485</v>
      </c>
      <c r="F2106" t="s">
        <v>486</v>
      </c>
      <c r="G2106" t="s">
        <v>37</v>
      </c>
      <c r="H2106" t="s">
        <v>25</v>
      </c>
      <c r="I2106" t="s">
        <v>128</v>
      </c>
      <c r="J2106" t="s">
        <v>129</v>
      </c>
      <c r="K2106" t="s">
        <v>130</v>
      </c>
      <c r="L2106" t="s">
        <v>131</v>
      </c>
      <c r="M2106" t="s">
        <v>634</v>
      </c>
      <c r="N2106" t="s">
        <v>165</v>
      </c>
      <c r="O2106" t="s">
        <v>202</v>
      </c>
      <c r="P2106" t="s">
        <v>635</v>
      </c>
      <c r="Q2106" s="2">
        <v>66.3</v>
      </c>
      <c r="R2106">
        <v>3</v>
      </c>
      <c r="S2106">
        <v>0</v>
      </c>
      <c r="T2106">
        <v>8.6189999999999998</v>
      </c>
    </row>
    <row r="2107" spans="1:20" x14ac:dyDescent="0.3">
      <c r="A2107" t="s">
        <v>6670</v>
      </c>
      <c r="B2107" s="1">
        <v>43067</v>
      </c>
      <c r="C2107" s="1">
        <v>43073</v>
      </c>
      <c r="D2107" t="s">
        <v>47</v>
      </c>
      <c r="E2107" t="s">
        <v>470</v>
      </c>
      <c r="F2107" t="s">
        <v>471</v>
      </c>
      <c r="G2107" t="s">
        <v>84</v>
      </c>
      <c r="H2107" t="s">
        <v>25</v>
      </c>
      <c r="I2107" t="s">
        <v>38</v>
      </c>
      <c r="J2107" t="s">
        <v>39</v>
      </c>
      <c r="K2107" t="s">
        <v>247</v>
      </c>
      <c r="L2107" t="s">
        <v>41</v>
      </c>
      <c r="M2107" t="s">
        <v>5083</v>
      </c>
      <c r="N2107" t="s">
        <v>43</v>
      </c>
      <c r="O2107" t="s">
        <v>115</v>
      </c>
      <c r="P2107" t="s">
        <v>5084</v>
      </c>
      <c r="Q2107" s="2">
        <v>1.64</v>
      </c>
      <c r="R2107">
        <v>1</v>
      </c>
      <c r="S2107">
        <v>0</v>
      </c>
      <c r="T2107">
        <v>0.73799999999999999</v>
      </c>
    </row>
    <row r="2108" spans="1:20" x14ac:dyDescent="0.3">
      <c r="A2108" t="s">
        <v>6671</v>
      </c>
      <c r="B2108" s="1">
        <v>42705</v>
      </c>
      <c r="C2108" s="1">
        <v>42709</v>
      </c>
      <c r="D2108" t="s">
        <v>21</v>
      </c>
      <c r="E2108" t="s">
        <v>596</v>
      </c>
      <c r="F2108" t="s">
        <v>597</v>
      </c>
      <c r="G2108" t="s">
        <v>24</v>
      </c>
      <c r="H2108" t="s">
        <v>25</v>
      </c>
      <c r="I2108" t="s">
        <v>154</v>
      </c>
      <c r="J2108" t="s">
        <v>86</v>
      </c>
      <c r="K2108" t="s">
        <v>598</v>
      </c>
      <c r="L2108" t="s">
        <v>88</v>
      </c>
      <c r="M2108" t="s">
        <v>2896</v>
      </c>
      <c r="N2108" t="s">
        <v>43</v>
      </c>
      <c r="O2108" t="s">
        <v>79</v>
      </c>
      <c r="P2108" t="s">
        <v>2897</v>
      </c>
      <c r="Q2108" s="2">
        <v>88.08</v>
      </c>
      <c r="R2108">
        <v>6</v>
      </c>
      <c r="S2108">
        <v>0</v>
      </c>
      <c r="T2108">
        <v>40.516800000000003</v>
      </c>
    </row>
    <row r="2109" spans="1:20" x14ac:dyDescent="0.3">
      <c r="A2109" t="s">
        <v>6672</v>
      </c>
      <c r="B2109" s="1">
        <v>41901</v>
      </c>
      <c r="C2109" s="1">
        <v>41901</v>
      </c>
      <c r="D2109" t="s">
        <v>1040</v>
      </c>
      <c r="E2109" t="s">
        <v>6673</v>
      </c>
      <c r="F2109" t="s">
        <v>6674</v>
      </c>
      <c r="G2109" t="s">
        <v>37</v>
      </c>
      <c r="H2109" t="s">
        <v>25</v>
      </c>
      <c r="I2109" t="s">
        <v>231</v>
      </c>
      <c r="J2109" t="s">
        <v>232</v>
      </c>
      <c r="K2109" t="s">
        <v>1653</v>
      </c>
      <c r="L2109" t="s">
        <v>131</v>
      </c>
      <c r="M2109" t="s">
        <v>3925</v>
      </c>
      <c r="N2109" t="s">
        <v>31</v>
      </c>
      <c r="O2109" t="s">
        <v>133</v>
      </c>
      <c r="P2109" t="s">
        <v>3926</v>
      </c>
      <c r="Q2109" s="2">
        <v>887.10299999999995</v>
      </c>
      <c r="R2109">
        <v>7</v>
      </c>
      <c r="S2109">
        <v>0</v>
      </c>
      <c r="T2109">
        <v>177.42060000000001</v>
      </c>
    </row>
    <row r="2110" spans="1:20" x14ac:dyDescent="0.3">
      <c r="A2110" t="s">
        <v>6675</v>
      </c>
      <c r="B2110" s="1">
        <v>42300</v>
      </c>
      <c r="C2110" s="1">
        <v>42300</v>
      </c>
      <c r="D2110" t="s">
        <v>1040</v>
      </c>
      <c r="E2110" t="s">
        <v>1813</v>
      </c>
      <c r="F2110" t="s">
        <v>1814</v>
      </c>
      <c r="G2110" t="s">
        <v>24</v>
      </c>
      <c r="H2110" t="s">
        <v>25</v>
      </c>
      <c r="I2110" t="s">
        <v>231</v>
      </c>
      <c r="J2110" t="s">
        <v>232</v>
      </c>
      <c r="K2110" t="s">
        <v>412</v>
      </c>
      <c r="L2110" t="s">
        <v>131</v>
      </c>
      <c r="M2110" t="s">
        <v>3862</v>
      </c>
      <c r="N2110" t="s">
        <v>165</v>
      </c>
      <c r="O2110" t="s">
        <v>166</v>
      </c>
      <c r="P2110" t="s">
        <v>3863</v>
      </c>
      <c r="Q2110" s="2">
        <v>55.944000000000003</v>
      </c>
      <c r="R2110">
        <v>7</v>
      </c>
      <c r="S2110">
        <v>0</v>
      </c>
      <c r="T2110">
        <v>-13.2867</v>
      </c>
    </row>
    <row r="2111" spans="1:20" x14ac:dyDescent="0.3">
      <c r="A2111" t="s">
        <v>6676</v>
      </c>
      <c r="B2111" s="1">
        <v>43021</v>
      </c>
      <c r="C2111" s="1">
        <v>43024</v>
      </c>
      <c r="D2111" t="s">
        <v>159</v>
      </c>
      <c r="E2111" t="s">
        <v>463</v>
      </c>
      <c r="F2111" t="s">
        <v>464</v>
      </c>
      <c r="G2111" t="s">
        <v>24</v>
      </c>
      <c r="H2111" t="s">
        <v>25</v>
      </c>
      <c r="I2111" t="s">
        <v>465</v>
      </c>
      <c r="J2111" t="s">
        <v>261</v>
      </c>
      <c r="K2111" t="s">
        <v>466</v>
      </c>
      <c r="L2111" t="s">
        <v>41</v>
      </c>
      <c r="M2111" t="s">
        <v>6677</v>
      </c>
      <c r="N2111" t="s">
        <v>43</v>
      </c>
      <c r="O2111" t="s">
        <v>70</v>
      </c>
      <c r="P2111" t="s">
        <v>157</v>
      </c>
      <c r="Q2111" s="2">
        <v>63.311999999999998</v>
      </c>
      <c r="R2111">
        <v>3</v>
      </c>
      <c r="S2111">
        <v>0</v>
      </c>
      <c r="T2111">
        <v>20.5764</v>
      </c>
    </row>
    <row r="2112" spans="1:20" x14ac:dyDescent="0.3">
      <c r="A2112" t="s">
        <v>6678</v>
      </c>
      <c r="B2112" s="1">
        <v>42251</v>
      </c>
      <c r="C2112" s="1">
        <v>42256</v>
      </c>
      <c r="D2112" t="s">
        <v>47</v>
      </c>
      <c r="E2112" t="s">
        <v>118</v>
      </c>
      <c r="F2112" t="s">
        <v>119</v>
      </c>
      <c r="G2112" t="s">
        <v>37</v>
      </c>
      <c r="H2112" t="s">
        <v>25</v>
      </c>
      <c r="I2112" t="s">
        <v>120</v>
      </c>
      <c r="J2112" t="s">
        <v>121</v>
      </c>
      <c r="K2112" t="s">
        <v>122</v>
      </c>
      <c r="L2112" t="s">
        <v>88</v>
      </c>
      <c r="M2112" t="s">
        <v>6554</v>
      </c>
      <c r="N2112" t="s">
        <v>43</v>
      </c>
      <c r="O2112" t="s">
        <v>79</v>
      </c>
      <c r="P2112" t="s">
        <v>6555</v>
      </c>
      <c r="Q2112" s="2">
        <v>9.7620000000000005</v>
      </c>
      <c r="R2112">
        <v>2</v>
      </c>
      <c r="S2112">
        <v>0</v>
      </c>
      <c r="T2112">
        <v>-6.8334000000000001</v>
      </c>
    </row>
    <row r="2113" spans="1:20" x14ac:dyDescent="0.3">
      <c r="A2113" t="s">
        <v>6679</v>
      </c>
      <c r="B2113" s="1">
        <v>42443</v>
      </c>
      <c r="C2113" s="1">
        <v>42445</v>
      </c>
      <c r="D2113" t="s">
        <v>159</v>
      </c>
      <c r="E2113" t="s">
        <v>1062</v>
      </c>
      <c r="F2113" t="s">
        <v>1063</v>
      </c>
      <c r="G2113" t="s">
        <v>37</v>
      </c>
      <c r="H2113" t="s">
        <v>25</v>
      </c>
      <c r="I2113" t="s">
        <v>1064</v>
      </c>
      <c r="J2113" t="s">
        <v>179</v>
      </c>
      <c r="K2113" t="s">
        <v>1065</v>
      </c>
      <c r="L2113" t="s">
        <v>88</v>
      </c>
      <c r="M2113" t="s">
        <v>3089</v>
      </c>
      <c r="N2113" t="s">
        <v>31</v>
      </c>
      <c r="O2113" t="s">
        <v>133</v>
      </c>
      <c r="P2113" t="s">
        <v>3090</v>
      </c>
      <c r="Q2113" s="2">
        <v>196.78399999999999</v>
      </c>
      <c r="R2113">
        <v>2</v>
      </c>
      <c r="S2113">
        <v>0</v>
      </c>
      <c r="T2113">
        <v>-22.138200000000001</v>
      </c>
    </row>
    <row r="2114" spans="1:20" x14ac:dyDescent="0.3">
      <c r="A2114" t="s">
        <v>6680</v>
      </c>
      <c r="B2114" s="1">
        <v>43036</v>
      </c>
      <c r="C2114" s="1">
        <v>43041</v>
      </c>
      <c r="D2114" t="s">
        <v>21</v>
      </c>
      <c r="E2114" t="s">
        <v>4892</v>
      </c>
      <c r="F2114" t="s">
        <v>4893</v>
      </c>
      <c r="G2114" t="s">
        <v>37</v>
      </c>
      <c r="H2114" t="s">
        <v>25</v>
      </c>
      <c r="I2114" t="s">
        <v>4894</v>
      </c>
      <c r="J2114" t="s">
        <v>39</v>
      </c>
      <c r="K2114" t="s">
        <v>4895</v>
      </c>
      <c r="L2114" t="s">
        <v>41</v>
      </c>
      <c r="M2114" t="s">
        <v>6681</v>
      </c>
      <c r="N2114" t="s">
        <v>43</v>
      </c>
      <c r="O2114" t="s">
        <v>173</v>
      </c>
      <c r="P2114" t="s">
        <v>6682</v>
      </c>
      <c r="Q2114" s="2">
        <v>47.98</v>
      </c>
      <c r="R2114">
        <v>2</v>
      </c>
      <c r="S2114">
        <v>0</v>
      </c>
      <c r="T2114">
        <v>23.99</v>
      </c>
    </row>
    <row r="2115" spans="1:20" x14ac:dyDescent="0.3">
      <c r="A2115" t="s">
        <v>6683</v>
      </c>
      <c r="B2115" s="1">
        <v>43023</v>
      </c>
      <c r="C2115" s="1">
        <v>43027</v>
      </c>
      <c r="D2115" t="s">
        <v>21</v>
      </c>
      <c r="E2115" t="s">
        <v>4578</v>
      </c>
      <c r="F2115" t="s">
        <v>4579</v>
      </c>
      <c r="G2115" t="s">
        <v>37</v>
      </c>
      <c r="H2115" t="s">
        <v>25</v>
      </c>
      <c r="I2115" t="s">
        <v>75</v>
      </c>
      <c r="J2115" t="s">
        <v>76</v>
      </c>
      <c r="K2115" t="s">
        <v>544</v>
      </c>
      <c r="L2115" t="s">
        <v>41</v>
      </c>
      <c r="M2115" t="s">
        <v>2299</v>
      </c>
      <c r="N2115" t="s">
        <v>43</v>
      </c>
      <c r="O2115" t="s">
        <v>44</v>
      </c>
      <c r="P2115" t="s">
        <v>2300</v>
      </c>
      <c r="Q2115" s="2">
        <v>13.05</v>
      </c>
      <c r="R2115">
        <v>5</v>
      </c>
      <c r="S2115">
        <v>0</v>
      </c>
      <c r="T2115">
        <v>6.0030000000000001</v>
      </c>
    </row>
    <row r="2116" spans="1:20" x14ac:dyDescent="0.3">
      <c r="A2116" t="s">
        <v>6684</v>
      </c>
      <c r="B2116" s="1">
        <v>42954</v>
      </c>
      <c r="C2116" s="1">
        <v>42958</v>
      </c>
      <c r="D2116" t="s">
        <v>47</v>
      </c>
      <c r="E2116" t="s">
        <v>5735</v>
      </c>
      <c r="F2116" t="s">
        <v>5736</v>
      </c>
      <c r="G2116" t="s">
        <v>24</v>
      </c>
      <c r="H2116" t="s">
        <v>25</v>
      </c>
      <c r="I2116" t="s">
        <v>231</v>
      </c>
      <c r="J2116" t="s">
        <v>232</v>
      </c>
      <c r="K2116" t="s">
        <v>233</v>
      </c>
      <c r="L2116" t="s">
        <v>131</v>
      </c>
      <c r="M2116" t="s">
        <v>3712</v>
      </c>
      <c r="N2116" t="s">
        <v>165</v>
      </c>
      <c r="O2116" t="s">
        <v>202</v>
      </c>
      <c r="P2116" t="s">
        <v>3713</v>
      </c>
      <c r="Q2116" s="2">
        <v>63.96</v>
      </c>
      <c r="R2116">
        <v>4</v>
      </c>
      <c r="S2116">
        <v>0</v>
      </c>
      <c r="T2116">
        <v>19.8276</v>
      </c>
    </row>
    <row r="2117" spans="1:20" x14ac:dyDescent="0.3">
      <c r="A2117" t="s">
        <v>6685</v>
      </c>
      <c r="B2117" s="1">
        <v>42999</v>
      </c>
      <c r="C2117" s="1">
        <v>43003</v>
      </c>
      <c r="D2117" t="s">
        <v>47</v>
      </c>
      <c r="E2117" t="s">
        <v>2836</v>
      </c>
      <c r="F2117" t="s">
        <v>2837</v>
      </c>
      <c r="G2117" t="s">
        <v>24</v>
      </c>
      <c r="H2117" t="s">
        <v>25</v>
      </c>
      <c r="I2117" t="s">
        <v>2838</v>
      </c>
      <c r="J2117" t="s">
        <v>232</v>
      </c>
      <c r="K2117" t="s">
        <v>2839</v>
      </c>
      <c r="L2117" t="s">
        <v>131</v>
      </c>
      <c r="M2117" t="s">
        <v>5203</v>
      </c>
      <c r="N2117" t="s">
        <v>43</v>
      </c>
      <c r="O2117" t="s">
        <v>90</v>
      </c>
      <c r="P2117" t="s">
        <v>5204</v>
      </c>
      <c r="Q2117" s="2">
        <v>80.48</v>
      </c>
      <c r="R2117">
        <v>1</v>
      </c>
      <c r="S2117">
        <v>0</v>
      </c>
      <c r="T2117">
        <v>24.143999999999998</v>
      </c>
    </row>
    <row r="2118" spans="1:20" x14ac:dyDescent="0.3">
      <c r="A2118" t="s">
        <v>6686</v>
      </c>
      <c r="B2118" s="1">
        <v>43042</v>
      </c>
      <c r="C2118" s="1">
        <v>43047</v>
      </c>
      <c r="D2118" t="s">
        <v>47</v>
      </c>
      <c r="E2118" t="s">
        <v>5266</v>
      </c>
      <c r="F2118" t="s">
        <v>5267</v>
      </c>
      <c r="G2118" t="s">
        <v>24</v>
      </c>
      <c r="H2118" t="s">
        <v>25</v>
      </c>
      <c r="I2118" t="s">
        <v>5268</v>
      </c>
      <c r="J2118" t="s">
        <v>39</v>
      </c>
      <c r="K2118" t="s">
        <v>1339</v>
      </c>
      <c r="L2118" t="s">
        <v>41</v>
      </c>
      <c r="M2118" t="s">
        <v>6687</v>
      </c>
      <c r="N2118" t="s">
        <v>43</v>
      </c>
      <c r="O2118" t="s">
        <v>79</v>
      </c>
      <c r="P2118" t="s">
        <v>6688</v>
      </c>
      <c r="Q2118" s="2">
        <v>11.673</v>
      </c>
      <c r="R2118">
        <v>3</v>
      </c>
      <c r="S2118">
        <v>0</v>
      </c>
      <c r="T2118">
        <v>-7.782</v>
      </c>
    </row>
    <row r="2119" spans="1:20" x14ac:dyDescent="0.3">
      <c r="A2119" t="s">
        <v>6689</v>
      </c>
      <c r="B2119" s="1">
        <v>42679</v>
      </c>
      <c r="C2119" s="1">
        <v>42683</v>
      </c>
      <c r="D2119" t="s">
        <v>47</v>
      </c>
      <c r="E2119" t="s">
        <v>1473</v>
      </c>
      <c r="F2119" t="s">
        <v>1474</v>
      </c>
      <c r="G2119" t="s">
        <v>24</v>
      </c>
      <c r="H2119" t="s">
        <v>25</v>
      </c>
      <c r="I2119" t="s">
        <v>253</v>
      </c>
      <c r="J2119" t="s">
        <v>179</v>
      </c>
      <c r="K2119" t="s">
        <v>1475</v>
      </c>
      <c r="L2119" t="s">
        <v>88</v>
      </c>
      <c r="M2119" t="s">
        <v>1841</v>
      </c>
      <c r="N2119" t="s">
        <v>31</v>
      </c>
      <c r="O2119" t="s">
        <v>54</v>
      </c>
      <c r="P2119" t="s">
        <v>1842</v>
      </c>
      <c r="Q2119" s="2">
        <v>863.12800000000004</v>
      </c>
      <c r="R2119">
        <v>8</v>
      </c>
      <c r="S2119">
        <v>0</v>
      </c>
      <c r="T2119">
        <v>-160.29519999999999</v>
      </c>
    </row>
    <row r="2120" spans="1:20" x14ac:dyDescent="0.3">
      <c r="A2120" t="s">
        <v>6690</v>
      </c>
      <c r="B2120" s="1">
        <v>42911</v>
      </c>
      <c r="C2120" s="1">
        <v>42915</v>
      </c>
      <c r="D2120" t="s">
        <v>21</v>
      </c>
      <c r="E2120" t="s">
        <v>4167</v>
      </c>
      <c r="F2120" t="s">
        <v>4168</v>
      </c>
      <c r="G2120" t="s">
        <v>24</v>
      </c>
      <c r="H2120" t="s">
        <v>25</v>
      </c>
      <c r="I2120" t="s">
        <v>1271</v>
      </c>
      <c r="J2120" t="s">
        <v>302</v>
      </c>
      <c r="K2120" t="s">
        <v>4169</v>
      </c>
      <c r="L2120" t="s">
        <v>29</v>
      </c>
      <c r="M2120" t="s">
        <v>6691</v>
      </c>
      <c r="N2120" t="s">
        <v>31</v>
      </c>
      <c r="O2120" t="s">
        <v>54</v>
      </c>
      <c r="P2120" t="s">
        <v>6692</v>
      </c>
      <c r="Q2120" s="2">
        <v>871.4</v>
      </c>
      <c r="R2120">
        <v>4</v>
      </c>
      <c r="S2120">
        <v>0</v>
      </c>
      <c r="T2120">
        <v>148.13800000000001</v>
      </c>
    </row>
    <row r="2121" spans="1:20" x14ac:dyDescent="0.3">
      <c r="A2121" t="s">
        <v>6693</v>
      </c>
      <c r="B2121" s="1">
        <v>42334</v>
      </c>
      <c r="C2121" s="1">
        <v>42338</v>
      </c>
      <c r="D2121" t="s">
        <v>47</v>
      </c>
      <c r="E2121" t="s">
        <v>6694</v>
      </c>
      <c r="F2121" t="s">
        <v>6695</v>
      </c>
      <c r="G2121" t="s">
        <v>37</v>
      </c>
      <c r="H2121" t="s">
        <v>25</v>
      </c>
      <c r="I2121" t="s">
        <v>1208</v>
      </c>
      <c r="J2121" t="s">
        <v>286</v>
      </c>
      <c r="K2121" t="s">
        <v>6696</v>
      </c>
      <c r="L2121" t="s">
        <v>29</v>
      </c>
      <c r="M2121" t="s">
        <v>6639</v>
      </c>
      <c r="N2121" t="s">
        <v>31</v>
      </c>
      <c r="O2121" t="s">
        <v>61</v>
      </c>
      <c r="P2121" t="s">
        <v>6640</v>
      </c>
      <c r="Q2121" s="2">
        <v>692.47199999999998</v>
      </c>
      <c r="R2121">
        <v>11</v>
      </c>
      <c r="S2121">
        <v>0</v>
      </c>
      <c r="T2121">
        <v>190.4298</v>
      </c>
    </row>
    <row r="2122" spans="1:20" x14ac:dyDescent="0.3">
      <c r="A2122" t="s">
        <v>6697</v>
      </c>
      <c r="B2122" s="1">
        <v>42698</v>
      </c>
      <c r="C2122" s="1">
        <v>42701</v>
      </c>
      <c r="D2122" t="s">
        <v>21</v>
      </c>
      <c r="E2122" t="s">
        <v>1085</v>
      </c>
      <c r="F2122" t="s">
        <v>1086</v>
      </c>
      <c r="G2122" t="s">
        <v>37</v>
      </c>
      <c r="H2122" t="s">
        <v>25</v>
      </c>
      <c r="I2122" t="s">
        <v>1087</v>
      </c>
      <c r="J2122" t="s">
        <v>208</v>
      </c>
      <c r="K2122" t="s">
        <v>1088</v>
      </c>
      <c r="L2122" t="s">
        <v>88</v>
      </c>
      <c r="M2122" t="s">
        <v>6698</v>
      </c>
      <c r="N2122" t="s">
        <v>31</v>
      </c>
      <c r="O2122" t="s">
        <v>61</v>
      </c>
      <c r="P2122" t="s">
        <v>6699</v>
      </c>
      <c r="Q2122" s="2">
        <v>207.76</v>
      </c>
      <c r="R2122">
        <v>4</v>
      </c>
      <c r="S2122">
        <v>0</v>
      </c>
      <c r="T2122">
        <v>85.181600000000003</v>
      </c>
    </row>
    <row r="2123" spans="1:20" x14ac:dyDescent="0.3">
      <c r="A2123" t="s">
        <v>6700</v>
      </c>
      <c r="B2123" s="1">
        <v>42937</v>
      </c>
      <c r="C2123" s="1">
        <v>42937</v>
      </c>
      <c r="D2123" t="s">
        <v>1040</v>
      </c>
      <c r="E2123" t="s">
        <v>1566</v>
      </c>
      <c r="F2123" t="s">
        <v>1567</v>
      </c>
      <c r="G2123" t="s">
        <v>24</v>
      </c>
      <c r="H2123" t="s">
        <v>25</v>
      </c>
      <c r="I2123" t="s">
        <v>1568</v>
      </c>
      <c r="J2123" t="s">
        <v>76</v>
      </c>
      <c r="K2123" t="s">
        <v>1569</v>
      </c>
      <c r="L2123" t="s">
        <v>41</v>
      </c>
      <c r="M2123" t="s">
        <v>6701</v>
      </c>
      <c r="N2123" t="s">
        <v>165</v>
      </c>
      <c r="O2123" t="s">
        <v>166</v>
      </c>
      <c r="P2123" t="s">
        <v>6702</v>
      </c>
      <c r="Q2123" s="2">
        <v>71.927999999999997</v>
      </c>
      <c r="R2123">
        <v>9</v>
      </c>
      <c r="S2123">
        <v>0</v>
      </c>
      <c r="T2123">
        <v>6.2937000000000003</v>
      </c>
    </row>
    <row r="2124" spans="1:20" x14ac:dyDescent="0.3">
      <c r="A2124" t="s">
        <v>6703</v>
      </c>
      <c r="B2124" s="1">
        <v>42300</v>
      </c>
      <c r="C2124" s="1">
        <v>42305</v>
      </c>
      <c r="D2124" t="s">
        <v>47</v>
      </c>
      <c r="E2124" t="s">
        <v>863</v>
      </c>
      <c r="F2124" t="s">
        <v>864</v>
      </c>
      <c r="G2124" t="s">
        <v>37</v>
      </c>
      <c r="H2124" t="s">
        <v>25</v>
      </c>
      <c r="I2124" t="s">
        <v>128</v>
      </c>
      <c r="J2124" t="s">
        <v>129</v>
      </c>
      <c r="K2124" t="s">
        <v>130</v>
      </c>
      <c r="L2124" t="s">
        <v>131</v>
      </c>
      <c r="M2124" t="s">
        <v>2684</v>
      </c>
      <c r="N2124" t="s">
        <v>43</v>
      </c>
      <c r="O2124" t="s">
        <v>79</v>
      </c>
      <c r="P2124" t="s">
        <v>2685</v>
      </c>
      <c r="Q2124" s="2">
        <v>3.5920000000000001</v>
      </c>
      <c r="R2124">
        <v>1</v>
      </c>
      <c r="S2124">
        <v>0</v>
      </c>
      <c r="T2124">
        <v>1.1225000000000001</v>
      </c>
    </row>
    <row r="2125" spans="1:20" x14ac:dyDescent="0.3">
      <c r="A2125" t="s">
        <v>6704</v>
      </c>
      <c r="B2125" s="1">
        <v>42194</v>
      </c>
      <c r="C2125" s="1">
        <v>42198</v>
      </c>
      <c r="D2125" t="s">
        <v>47</v>
      </c>
      <c r="E2125" t="s">
        <v>4978</v>
      </c>
      <c r="F2125" t="s">
        <v>4979</v>
      </c>
      <c r="G2125" t="s">
        <v>37</v>
      </c>
      <c r="H2125" t="s">
        <v>25</v>
      </c>
      <c r="I2125" t="s">
        <v>1241</v>
      </c>
      <c r="J2125" t="s">
        <v>51</v>
      </c>
      <c r="K2125" t="s">
        <v>1242</v>
      </c>
      <c r="L2125" t="s">
        <v>29</v>
      </c>
      <c r="M2125" t="s">
        <v>599</v>
      </c>
      <c r="N2125" t="s">
        <v>43</v>
      </c>
      <c r="O2125" t="s">
        <v>90</v>
      </c>
      <c r="P2125" t="s">
        <v>600</v>
      </c>
      <c r="Q2125" s="2">
        <v>48.631999999999998</v>
      </c>
      <c r="R2125">
        <v>2</v>
      </c>
      <c r="S2125">
        <v>0</v>
      </c>
      <c r="T2125">
        <v>-121.58</v>
      </c>
    </row>
    <row r="2126" spans="1:20" x14ac:dyDescent="0.3">
      <c r="A2126" t="s">
        <v>6705</v>
      </c>
      <c r="B2126" s="1">
        <v>42965</v>
      </c>
      <c r="C2126" s="1">
        <v>42969</v>
      </c>
      <c r="D2126" t="s">
        <v>47</v>
      </c>
      <c r="E2126" t="s">
        <v>2582</v>
      </c>
      <c r="F2126" t="s">
        <v>2583</v>
      </c>
      <c r="G2126" t="s">
        <v>84</v>
      </c>
      <c r="H2126" t="s">
        <v>25</v>
      </c>
      <c r="I2126" t="s">
        <v>231</v>
      </c>
      <c r="J2126" t="s">
        <v>232</v>
      </c>
      <c r="K2126" t="s">
        <v>276</v>
      </c>
      <c r="L2126" t="s">
        <v>131</v>
      </c>
      <c r="M2126" t="s">
        <v>2488</v>
      </c>
      <c r="N2126" t="s">
        <v>43</v>
      </c>
      <c r="O2126" t="s">
        <v>99</v>
      </c>
      <c r="P2126" t="s">
        <v>2489</v>
      </c>
      <c r="Q2126" s="2">
        <v>323.10000000000002</v>
      </c>
      <c r="R2126">
        <v>2</v>
      </c>
      <c r="S2126">
        <v>0</v>
      </c>
      <c r="T2126">
        <v>61.389000000000003</v>
      </c>
    </row>
    <row r="2127" spans="1:20" x14ac:dyDescent="0.3">
      <c r="A2127" t="s">
        <v>6706</v>
      </c>
      <c r="B2127" s="1">
        <v>42476</v>
      </c>
      <c r="C2127" s="1">
        <v>42480</v>
      </c>
      <c r="D2127" t="s">
        <v>47</v>
      </c>
      <c r="E2127" t="s">
        <v>6673</v>
      </c>
      <c r="F2127" t="s">
        <v>6674</v>
      </c>
      <c r="G2127" t="s">
        <v>37</v>
      </c>
      <c r="H2127" t="s">
        <v>25</v>
      </c>
      <c r="I2127" t="s">
        <v>231</v>
      </c>
      <c r="J2127" t="s">
        <v>232</v>
      </c>
      <c r="K2127" t="s">
        <v>1653</v>
      </c>
      <c r="L2127" t="s">
        <v>131</v>
      </c>
      <c r="M2127" t="s">
        <v>6707</v>
      </c>
      <c r="N2127" t="s">
        <v>165</v>
      </c>
      <c r="O2127" t="s">
        <v>815</v>
      </c>
      <c r="P2127" t="s">
        <v>6708</v>
      </c>
      <c r="Q2127" s="2">
        <v>9099.93</v>
      </c>
      <c r="R2127">
        <v>7</v>
      </c>
      <c r="S2127">
        <v>0</v>
      </c>
      <c r="T2127">
        <v>2365.9818</v>
      </c>
    </row>
    <row r="2128" spans="1:20" x14ac:dyDescent="0.3">
      <c r="A2128" t="s">
        <v>6709</v>
      </c>
      <c r="B2128" s="1">
        <v>41957</v>
      </c>
      <c r="C2128" s="1">
        <v>41961</v>
      </c>
      <c r="D2128" t="s">
        <v>47</v>
      </c>
      <c r="E2128" t="s">
        <v>616</v>
      </c>
      <c r="F2128" t="s">
        <v>617</v>
      </c>
      <c r="G2128" t="s">
        <v>84</v>
      </c>
      <c r="H2128" t="s">
        <v>25</v>
      </c>
      <c r="I2128" t="s">
        <v>618</v>
      </c>
      <c r="J2128" t="s">
        <v>619</v>
      </c>
      <c r="K2128" t="s">
        <v>620</v>
      </c>
      <c r="L2128" t="s">
        <v>29</v>
      </c>
      <c r="M2128" t="s">
        <v>2224</v>
      </c>
      <c r="N2128" t="s">
        <v>43</v>
      </c>
      <c r="O2128" t="s">
        <v>70</v>
      </c>
      <c r="P2128" t="s">
        <v>2225</v>
      </c>
      <c r="Q2128" s="2">
        <v>11.36</v>
      </c>
      <c r="R2128">
        <v>2</v>
      </c>
      <c r="S2128">
        <v>0</v>
      </c>
      <c r="T2128">
        <v>5.2256</v>
      </c>
    </row>
    <row r="2129" spans="1:20" x14ac:dyDescent="0.3">
      <c r="A2129" t="s">
        <v>6710</v>
      </c>
      <c r="B2129" s="1">
        <v>41993</v>
      </c>
      <c r="C2129" s="1">
        <v>41996</v>
      </c>
      <c r="D2129" t="s">
        <v>159</v>
      </c>
      <c r="E2129" t="s">
        <v>3172</v>
      </c>
      <c r="F2129" t="s">
        <v>3173</v>
      </c>
      <c r="G2129" t="s">
        <v>24</v>
      </c>
      <c r="H2129" t="s">
        <v>25</v>
      </c>
      <c r="I2129" t="s">
        <v>465</v>
      </c>
      <c r="J2129" t="s">
        <v>261</v>
      </c>
      <c r="K2129" t="s">
        <v>466</v>
      </c>
      <c r="L2129" t="s">
        <v>41</v>
      </c>
      <c r="M2129" t="s">
        <v>6711</v>
      </c>
      <c r="N2129" t="s">
        <v>43</v>
      </c>
      <c r="O2129" t="s">
        <v>44</v>
      </c>
      <c r="P2129" t="s">
        <v>6712</v>
      </c>
      <c r="Q2129" s="2">
        <v>3.69</v>
      </c>
      <c r="R2129">
        <v>1</v>
      </c>
      <c r="S2129">
        <v>0</v>
      </c>
      <c r="T2129">
        <v>1.7343</v>
      </c>
    </row>
    <row r="2130" spans="1:20" x14ac:dyDescent="0.3">
      <c r="A2130" t="s">
        <v>6713</v>
      </c>
      <c r="B2130" s="1">
        <v>42329</v>
      </c>
      <c r="C2130" s="1">
        <v>42334</v>
      </c>
      <c r="D2130" t="s">
        <v>21</v>
      </c>
      <c r="E2130" t="s">
        <v>5283</v>
      </c>
      <c r="F2130" t="s">
        <v>5284</v>
      </c>
      <c r="G2130" t="s">
        <v>37</v>
      </c>
      <c r="H2130" t="s">
        <v>25</v>
      </c>
      <c r="I2130" t="s">
        <v>5285</v>
      </c>
      <c r="J2130" t="s">
        <v>302</v>
      </c>
      <c r="K2130" t="s">
        <v>5286</v>
      </c>
      <c r="L2130" t="s">
        <v>29</v>
      </c>
      <c r="M2130" t="s">
        <v>3737</v>
      </c>
      <c r="N2130" t="s">
        <v>31</v>
      </c>
      <c r="O2130" t="s">
        <v>32</v>
      </c>
      <c r="P2130" t="s">
        <v>3738</v>
      </c>
      <c r="Q2130" s="2">
        <v>246.1328</v>
      </c>
      <c r="R2130">
        <v>2</v>
      </c>
      <c r="S2130">
        <v>0</v>
      </c>
      <c r="T2130">
        <v>-76.011600000000001</v>
      </c>
    </row>
    <row r="2131" spans="1:20" x14ac:dyDescent="0.3">
      <c r="A2131" t="s">
        <v>6714</v>
      </c>
      <c r="B2131" s="1">
        <v>43097</v>
      </c>
      <c r="C2131" s="1">
        <v>43103</v>
      </c>
      <c r="D2131" t="s">
        <v>47</v>
      </c>
      <c r="E2131" t="s">
        <v>2620</v>
      </c>
      <c r="F2131" t="s">
        <v>2621</v>
      </c>
      <c r="G2131" t="s">
        <v>84</v>
      </c>
      <c r="H2131" t="s">
        <v>25</v>
      </c>
      <c r="I2131" t="s">
        <v>686</v>
      </c>
      <c r="J2131" t="s">
        <v>391</v>
      </c>
      <c r="K2131" t="s">
        <v>687</v>
      </c>
      <c r="L2131" t="s">
        <v>41</v>
      </c>
      <c r="M2131" t="s">
        <v>1923</v>
      </c>
      <c r="N2131" t="s">
        <v>43</v>
      </c>
      <c r="O2131" t="s">
        <v>99</v>
      </c>
      <c r="P2131" t="s">
        <v>1924</v>
      </c>
      <c r="Q2131" s="2">
        <v>64.784000000000006</v>
      </c>
      <c r="R2131">
        <v>1</v>
      </c>
      <c r="S2131">
        <v>0</v>
      </c>
      <c r="T2131">
        <v>-12.956799999999999</v>
      </c>
    </row>
    <row r="2132" spans="1:20" x14ac:dyDescent="0.3">
      <c r="A2132" t="s">
        <v>6715</v>
      </c>
      <c r="B2132" s="1">
        <v>42141</v>
      </c>
      <c r="C2132" s="1">
        <v>42145</v>
      </c>
      <c r="D2132" t="s">
        <v>47</v>
      </c>
      <c r="E2132" t="s">
        <v>196</v>
      </c>
      <c r="F2132" t="s">
        <v>197</v>
      </c>
      <c r="G2132" t="s">
        <v>37</v>
      </c>
      <c r="H2132" t="s">
        <v>25</v>
      </c>
      <c r="I2132" t="s">
        <v>198</v>
      </c>
      <c r="J2132" t="s">
        <v>199</v>
      </c>
      <c r="K2132" t="s">
        <v>200</v>
      </c>
      <c r="L2132" t="s">
        <v>88</v>
      </c>
      <c r="M2132" t="s">
        <v>4097</v>
      </c>
      <c r="N2132" t="s">
        <v>43</v>
      </c>
      <c r="O2132" t="s">
        <v>79</v>
      </c>
      <c r="P2132" t="s">
        <v>4098</v>
      </c>
      <c r="Q2132" s="2">
        <v>33.28</v>
      </c>
      <c r="R2132">
        <v>5</v>
      </c>
      <c r="S2132">
        <v>0</v>
      </c>
      <c r="T2132">
        <v>-49.92</v>
      </c>
    </row>
    <row r="2133" spans="1:20" x14ac:dyDescent="0.3">
      <c r="A2133" t="s">
        <v>6716</v>
      </c>
      <c r="B2133" s="1">
        <v>43078</v>
      </c>
      <c r="C2133" s="1">
        <v>43082</v>
      </c>
      <c r="D2133" t="s">
        <v>21</v>
      </c>
      <c r="E2133" t="s">
        <v>2784</v>
      </c>
      <c r="F2133" t="s">
        <v>2785</v>
      </c>
      <c r="G2133" t="s">
        <v>84</v>
      </c>
      <c r="H2133" t="s">
        <v>25</v>
      </c>
      <c r="I2133" t="s">
        <v>38</v>
      </c>
      <c r="J2133" t="s">
        <v>39</v>
      </c>
      <c r="K2133" t="s">
        <v>247</v>
      </c>
      <c r="L2133" t="s">
        <v>41</v>
      </c>
      <c r="M2133" t="s">
        <v>1001</v>
      </c>
      <c r="N2133" t="s">
        <v>43</v>
      </c>
      <c r="O2133" t="s">
        <v>115</v>
      </c>
      <c r="P2133" t="s">
        <v>1002</v>
      </c>
      <c r="Q2133" s="2">
        <v>11.16</v>
      </c>
      <c r="R2133">
        <v>2</v>
      </c>
      <c r="S2133">
        <v>0</v>
      </c>
      <c r="T2133">
        <v>2.79</v>
      </c>
    </row>
    <row r="2134" spans="1:20" x14ac:dyDescent="0.3">
      <c r="A2134" t="s">
        <v>6717</v>
      </c>
      <c r="B2134" s="1">
        <v>42804</v>
      </c>
      <c r="C2134" s="1">
        <v>42810</v>
      </c>
      <c r="D2134" t="s">
        <v>47</v>
      </c>
      <c r="E2134" t="s">
        <v>136</v>
      </c>
      <c r="F2134" t="s">
        <v>137</v>
      </c>
      <c r="G2134" t="s">
        <v>24</v>
      </c>
      <c r="H2134" t="s">
        <v>25</v>
      </c>
      <c r="I2134" t="s">
        <v>138</v>
      </c>
      <c r="J2134" t="s">
        <v>105</v>
      </c>
      <c r="K2134" t="s">
        <v>139</v>
      </c>
      <c r="L2134" t="s">
        <v>41</v>
      </c>
      <c r="M2134" t="s">
        <v>2657</v>
      </c>
      <c r="N2134" t="s">
        <v>165</v>
      </c>
      <c r="O2134" t="s">
        <v>166</v>
      </c>
      <c r="P2134" t="s">
        <v>2658</v>
      </c>
      <c r="Q2134" s="2">
        <v>53.981999999999999</v>
      </c>
      <c r="R2134">
        <v>3</v>
      </c>
      <c r="S2134">
        <v>0</v>
      </c>
      <c r="T2134">
        <v>-10.7964</v>
      </c>
    </row>
    <row r="2135" spans="1:20" x14ac:dyDescent="0.3">
      <c r="A2135" t="s">
        <v>6718</v>
      </c>
      <c r="B2135" s="1">
        <v>43030</v>
      </c>
      <c r="C2135" s="1">
        <v>43035</v>
      </c>
      <c r="D2135" t="s">
        <v>47</v>
      </c>
      <c r="E2135" t="s">
        <v>5738</v>
      </c>
      <c r="F2135" t="s">
        <v>5739</v>
      </c>
      <c r="G2135" t="s">
        <v>37</v>
      </c>
      <c r="H2135" t="s">
        <v>25</v>
      </c>
      <c r="I2135" t="s">
        <v>154</v>
      </c>
      <c r="J2135" t="s">
        <v>86</v>
      </c>
      <c r="K2135" t="s">
        <v>155</v>
      </c>
      <c r="L2135" t="s">
        <v>88</v>
      </c>
      <c r="M2135" t="s">
        <v>1937</v>
      </c>
      <c r="N2135" t="s">
        <v>31</v>
      </c>
      <c r="O2135" t="s">
        <v>54</v>
      </c>
      <c r="P2135" t="s">
        <v>1938</v>
      </c>
      <c r="Q2135" s="2">
        <v>177.22499999999999</v>
      </c>
      <c r="R2135">
        <v>5</v>
      </c>
      <c r="S2135">
        <v>0</v>
      </c>
      <c r="T2135">
        <v>-120.51300000000001</v>
      </c>
    </row>
    <row r="2136" spans="1:20" x14ac:dyDescent="0.3">
      <c r="A2136" t="s">
        <v>6719</v>
      </c>
      <c r="B2136" s="1">
        <v>42919</v>
      </c>
      <c r="C2136" s="1">
        <v>42926</v>
      </c>
      <c r="D2136" t="s">
        <v>47</v>
      </c>
      <c r="E2136" t="s">
        <v>677</v>
      </c>
      <c r="F2136" t="s">
        <v>678</v>
      </c>
      <c r="G2136" t="s">
        <v>24</v>
      </c>
      <c r="H2136" t="s">
        <v>25</v>
      </c>
      <c r="I2136" t="s">
        <v>679</v>
      </c>
      <c r="J2136" t="s">
        <v>427</v>
      </c>
      <c r="K2136" t="s">
        <v>680</v>
      </c>
      <c r="L2136" t="s">
        <v>131</v>
      </c>
      <c r="M2136" t="s">
        <v>6442</v>
      </c>
      <c r="N2136" t="s">
        <v>31</v>
      </c>
      <c r="O2136" t="s">
        <v>61</v>
      </c>
      <c r="P2136" t="s">
        <v>6443</v>
      </c>
      <c r="Q2136" s="2">
        <v>129.38999999999999</v>
      </c>
      <c r="R2136">
        <v>3</v>
      </c>
      <c r="S2136">
        <v>0</v>
      </c>
      <c r="T2136">
        <v>54.343800000000002</v>
      </c>
    </row>
    <row r="2137" spans="1:20" x14ac:dyDescent="0.3">
      <c r="A2137" t="s">
        <v>6720</v>
      </c>
      <c r="B2137" s="1">
        <v>42982</v>
      </c>
      <c r="C2137" s="1">
        <v>42988</v>
      </c>
      <c r="D2137" t="s">
        <v>47</v>
      </c>
      <c r="E2137" t="s">
        <v>1765</v>
      </c>
      <c r="F2137" t="s">
        <v>1766</v>
      </c>
      <c r="G2137" t="s">
        <v>37</v>
      </c>
      <c r="H2137" t="s">
        <v>25</v>
      </c>
      <c r="I2137" t="s">
        <v>693</v>
      </c>
      <c r="J2137" t="s">
        <v>86</v>
      </c>
      <c r="K2137" t="s">
        <v>1767</v>
      </c>
      <c r="L2137" t="s">
        <v>88</v>
      </c>
      <c r="M2137" t="s">
        <v>3427</v>
      </c>
      <c r="N2137" t="s">
        <v>43</v>
      </c>
      <c r="O2137" t="s">
        <v>99</v>
      </c>
      <c r="P2137" t="s">
        <v>3428</v>
      </c>
      <c r="Q2137" s="2">
        <v>54.32</v>
      </c>
      <c r="R2137">
        <v>4</v>
      </c>
      <c r="S2137">
        <v>0</v>
      </c>
      <c r="T2137">
        <v>0.54320000000000002</v>
      </c>
    </row>
    <row r="2138" spans="1:20" x14ac:dyDescent="0.3">
      <c r="A2138" t="s">
        <v>6721</v>
      </c>
      <c r="B2138" s="1">
        <v>42970</v>
      </c>
      <c r="C2138" s="1">
        <v>42973</v>
      </c>
      <c r="D2138" t="s">
        <v>21</v>
      </c>
      <c r="E2138" t="s">
        <v>978</v>
      </c>
      <c r="F2138" t="s">
        <v>979</v>
      </c>
      <c r="G2138" t="s">
        <v>24</v>
      </c>
      <c r="H2138" t="s">
        <v>25</v>
      </c>
      <c r="I2138" t="s">
        <v>128</v>
      </c>
      <c r="J2138" t="s">
        <v>129</v>
      </c>
      <c r="K2138" t="s">
        <v>948</v>
      </c>
      <c r="L2138" t="s">
        <v>131</v>
      </c>
      <c r="M2138" t="s">
        <v>6722</v>
      </c>
      <c r="N2138" t="s">
        <v>165</v>
      </c>
      <c r="O2138" t="s">
        <v>166</v>
      </c>
      <c r="P2138" t="s">
        <v>6723</v>
      </c>
      <c r="Q2138" s="2">
        <v>4367.8959999999997</v>
      </c>
      <c r="R2138">
        <v>13</v>
      </c>
      <c r="S2138">
        <v>0</v>
      </c>
      <c r="T2138">
        <v>327.59219999999999</v>
      </c>
    </row>
    <row r="2139" spans="1:20" x14ac:dyDescent="0.3">
      <c r="A2139" t="s">
        <v>6724</v>
      </c>
      <c r="B2139" s="1">
        <v>41873</v>
      </c>
      <c r="C2139" s="1">
        <v>41876</v>
      </c>
      <c r="D2139" t="s">
        <v>21</v>
      </c>
      <c r="E2139" t="s">
        <v>2531</v>
      </c>
      <c r="F2139" t="s">
        <v>2532</v>
      </c>
      <c r="G2139" t="s">
        <v>84</v>
      </c>
      <c r="H2139" t="s">
        <v>25</v>
      </c>
      <c r="I2139" t="s">
        <v>268</v>
      </c>
      <c r="J2139" t="s">
        <v>427</v>
      </c>
      <c r="K2139" t="s">
        <v>1499</v>
      </c>
      <c r="L2139" t="s">
        <v>131</v>
      </c>
      <c r="M2139" t="s">
        <v>922</v>
      </c>
      <c r="N2139" t="s">
        <v>43</v>
      </c>
      <c r="O2139" t="s">
        <v>115</v>
      </c>
      <c r="P2139" t="s">
        <v>923</v>
      </c>
      <c r="Q2139" s="2">
        <v>3.9119999999999999</v>
      </c>
      <c r="R2139">
        <v>1</v>
      </c>
      <c r="S2139">
        <v>0</v>
      </c>
      <c r="T2139">
        <v>1.0268999999999999</v>
      </c>
    </row>
    <row r="2140" spans="1:20" x14ac:dyDescent="0.3">
      <c r="A2140" t="s">
        <v>6725</v>
      </c>
      <c r="B2140" s="1">
        <v>42647</v>
      </c>
      <c r="C2140" s="1">
        <v>42647</v>
      </c>
      <c r="D2140" t="s">
        <v>1040</v>
      </c>
      <c r="E2140" t="s">
        <v>2560</v>
      </c>
      <c r="F2140" t="s">
        <v>2561</v>
      </c>
      <c r="G2140" t="s">
        <v>24</v>
      </c>
      <c r="H2140" t="s">
        <v>25</v>
      </c>
      <c r="I2140" t="s">
        <v>231</v>
      </c>
      <c r="J2140" t="s">
        <v>232</v>
      </c>
      <c r="K2140" t="s">
        <v>412</v>
      </c>
      <c r="L2140" t="s">
        <v>131</v>
      </c>
      <c r="M2140" t="s">
        <v>2477</v>
      </c>
      <c r="N2140" t="s">
        <v>43</v>
      </c>
      <c r="O2140" t="s">
        <v>173</v>
      </c>
      <c r="P2140" t="s">
        <v>2478</v>
      </c>
      <c r="Q2140" s="2">
        <v>59.752000000000002</v>
      </c>
      <c r="R2140">
        <v>7</v>
      </c>
      <c r="S2140">
        <v>0</v>
      </c>
      <c r="T2140">
        <v>19.4194</v>
      </c>
    </row>
    <row r="2141" spans="1:20" x14ac:dyDescent="0.3">
      <c r="A2141" t="s">
        <v>6726</v>
      </c>
      <c r="B2141" s="1">
        <v>41938</v>
      </c>
      <c r="C2141" s="1">
        <v>41942</v>
      </c>
      <c r="D2141" t="s">
        <v>21</v>
      </c>
      <c r="E2141" t="s">
        <v>6617</v>
      </c>
      <c r="F2141" t="s">
        <v>6618</v>
      </c>
      <c r="G2141" t="s">
        <v>24</v>
      </c>
      <c r="H2141" t="s">
        <v>25</v>
      </c>
      <c r="I2141" t="s">
        <v>253</v>
      </c>
      <c r="J2141" t="s">
        <v>179</v>
      </c>
      <c r="K2141" t="s">
        <v>322</v>
      </c>
      <c r="L2141" t="s">
        <v>88</v>
      </c>
      <c r="M2141" t="s">
        <v>1456</v>
      </c>
      <c r="N2141" t="s">
        <v>31</v>
      </c>
      <c r="O2141" t="s">
        <v>61</v>
      </c>
      <c r="P2141" t="s">
        <v>1457</v>
      </c>
      <c r="Q2141" s="2">
        <v>63.92</v>
      </c>
      <c r="R2141">
        <v>4</v>
      </c>
      <c r="S2141">
        <v>0</v>
      </c>
      <c r="T2141">
        <v>3.1960000000000002</v>
      </c>
    </row>
    <row r="2142" spans="1:20" x14ac:dyDescent="0.3">
      <c r="A2142" t="s">
        <v>6727</v>
      </c>
      <c r="B2142" s="1">
        <v>42549</v>
      </c>
      <c r="C2142" s="1">
        <v>42549</v>
      </c>
      <c r="D2142" t="s">
        <v>1040</v>
      </c>
      <c r="E2142" t="s">
        <v>1989</v>
      </c>
      <c r="F2142" t="s">
        <v>1990</v>
      </c>
      <c r="G2142" t="s">
        <v>37</v>
      </c>
      <c r="H2142" t="s">
        <v>25</v>
      </c>
      <c r="I2142" t="s">
        <v>1991</v>
      </c>
      <c r="J2142" t="s">
        <v>619</v>
      </c>
      <c r="K2142" t="s">
        <v>1992</v>
      </c>
      <c r="L2142" t="s">
        <v>29</v>
      </c>
      <c r="M2142" t="s">
        <v>6728</v>
      </c>
      <c r="N2142" t="s">
        <v>43</v>
      </c>
      <c r="O2142" t="s">
        <v>79</v>
      </c>
      <c r="P2142" t="s">
        <v>6729</v>
      </c>
      <c r="Q2142" s="2">
        <v>7.7519999999999998</v>
      </c>
      <c r="R2142">
        <v>3</v>
      </c>
      <c r="S2142">
        <v>0</v>
      </c>
      <c r="T2142">
        <v>2.8100999999999998</v>
      </c>
    </row>
    <row r="2143" spans="1:20" x14ac:dyDescent="0.3">
      <c r="A2143" t="s">
        <v>6730</v>
      </c>
      <c r="B2143" s="1">
        <v>41947</v>
      </c>
      <c r="C2143" s="1">
        <v>41954</v>
      </c>
      <c r="D2143" t="s">
        <v>47</v>
      </c>
      <c r="E2143" t="s">
        <v>4323</v>
      </c>
      <c r="F2143" t="s">
        <v>4324</v>
      </c>
      <c r="G2143" t="s">
        <v>24</v>
      </c>
      <c r="H2143" t="s">
        <v>25</v>
      </c>
      <c r="I2143" t="s">
        <v>128</v>
      </c>
      <c r="J2143" t="s">
        <v>129</v>
      </c>
      <c r="K2143" t="s">
        <v>562</v>
      </c>
      <c r="L2143" t="s">
        <v>131</v>
      </c>
      <c r="M2143" t="s">
        <v>4437</v>
      </c>
      <c r="N2143" t="s">
        <v>165</v>
      </c>
      <c r="O2143" t="s">
        <v>166</v>
      </c>
      <c r="P2143" t="s">
        <v>4438</v>
      </c>
      <c r="Q2143" s="2">
        <v>666.34400000000005</v>
      </c>
      <c r="R2143">
        <v>7</v>
      </c>
      <c r="S2143">
        <v>0</v>
      </c>
      <c r="T2143">
        <v>66.634399999999999</v>
      </c>
    </row>
    <row r="2144" spans="1:20" x14ac:dyDescent="0.3">
      <c r="A2144" t="s">
        <v>6731</v>
      </c>
      <c r="B2144" s="1">
        <v>41890</v>
      </c>
      <c r="C2144" s="1">
        <v>41894</v>
      </c>
      <c r="D2144" t="s">
        <v>47</v>
      </c>
      <c r="E2144" t="s">
        <v>2828</v>
      </c>
      <c r="F2144" t="s">
        <v>2829</v>
      </c>
      <c r="G2144" t="s">
        <v>37</v>
      </c>
      <c r="H2144" t="s">
        <v>25</v>
      </c>
      <c r="I2144" t="s">
        <v>128</v>
      </c>
      <c r="J2144" t="s">
        <v>129</v>
      </c>
      <c r="K2144" t="s">
        <v>562</v>
      </c>
      <c r="L2144" t="s">
        <v>131</v>
      </c>
      <c r="M2144" t="s">
        <v>6732</v>
      </c>
      <c r="N2144" t="s">
        <v>43</v>
      </c>
      <c r="O2144" t="s">
        <v>90</v>
      </c>
      <c r="P2144" t="s">
        <v>6733</v>
      </c>
      <c r="Q2144" s="2">
        <v>16.78</v>
      </c>
      <c r="R2144">
        <v>2</v>
      </c>
      <c r="S2144">
        <v>0</v>
      </c>
      <c r="T2144">
        <v>4.1950000000000003</v>
      </c>
    </row>
    <row r="2145" spans="1:20" x14ac:dyDescent="0.3">
      <c r="A2145" t="s">
        <v>6734</v>
      </c>
      <c r="B2145" s="1">
        <v>42180</v>
      </c>
      <c r="C2145" s="1">
        <v>42186</v>
      </c>
      <c r="D2145" t="s">
        <v>47</v>
      </c>
      <c r="E2145" t="s">
        <v>1825</v>
      </c>
      <c r="F2145" t="s">
        <v>1826</v>
      </c>
      <c r="G2145" t="s">
        <v>24</v>
      </c>
      <c r="H2145" t="s">
        <v>25</v>
      </c>
      <c r="I2145" t="s">
        <v>38</v>
      </c>
      <c r="J2145" t="s">
        <v>39</v>
      </c>
      <c r="K2145" t="s">
        <v>40</v>
      </c>
      <c r="L2145" t="s">
        <v>41</v>
      </c>
      <c r="M2145" t="s">
        <v>6735</v>
      </c>
      <c r="N2145" t="s">
        <v>43</v>
      </c>
      <c r="O2145" t="s">
        <v>115</v>
      </c>
      <c r="P2145" t="s">
        <v>2521</v>
      </c>
      <c r="Q2145" s="2">
        <v>20.96</v>
      </c>
      <c r="R2145">
        <v>2</v>
      </c>
      <c r="S2145">
        <v>0</v>
      </c>
      <c r="T2145">
        <v>5.24</v>
      </c>
    </row>
    <row r="2146" spans="1:20" x14ac:dyDescent="0.3">
      <c r="A2146" t="s">
        <v>6736</v>
      </c>
      <c r="B2146" s="1">
        <v>42211</v>
      </c>
      <c r="C2146" s="1">
        <v>42218</v>
      </c>
      <c r="D2146" t="s">
        <v>47</v>
      </c>
      <c r="E2146" t="s">
        <v>503</v>
      </c>
      <c r="F2146" t="s">
        <v>504</v>
      </c>
      <c r="G2146" t="s">
        <v>24</v>
      </c>
      <c r="H2146" t="s">
        <v>25</v>
      </c>
      <c r="I2146" t="s">
        <v>505</v>
      </c>
      <c r="J2146" t="s">
        <v>39</v>
      </c>
      <c r="K2146" t="s">
        <v>506</v>
      </c>
      <c r="L2146" t="s">
        <v>41</v>
      </c>
      <c r="M2146" t="s">
        <v>6737</v>
      </c>
      <c r="N2146" t="s">
        <v>43</v>
      </c>
      <c r="O2146" t="s">
        <v>173</v>
      </c>
      <c r="P2146" t="s">
        <v>6738</v>
      </c>
      <c r="Q2146" s="2">
        <v>167.86</v>
      </c>
      <c r="R2146">
        <v>2</v>
      </c>
      <c r="S2146">
        <v>0</v>
      </c>
      <c r="T2146">
        <v>78.894199999999998</v>
      </c>
    </row>
    <row r="2147" spans="1:20" x14ac:dyDescent="0.3">
      <c r="A2147" t="s">
        <v>6739</v>
      </c>
      <c r="B2147" s="1">
        <v>43076</v>
      </c>
      <c r="C2147" s="1">
        <v>43080</v>
      </c>
      <c r="D2147" t="s">
        <v>47</v>
      </c>
      <c r="E2147" t="s">
        <v>1963</v>
      </c>
      <c r="F2147" t="s">
        <v>1964</v>
      </c>
      <c r="G2147" t="s">
        <v>24</v>
      </c>
      <c r="H2147" t="s">
        <v>25</v>
      </c>
      <c r="I2147" t="s">
        <v>1965</v>
      </c>
      <c r="J2147" t="s">
        <v>199</v>
      </c>
      <c r="K2147" t="s">
        <v>1966</v>
      </c>
      <c r="L2147" t="s">
        <v>88</v>
      </c>
      <c r="M2147" t="s">
        <v>6740</v>
      </c>
      <c r="N2147" t="s">
        <v>31</v>
      </c>
      <c r="O2147" t="s">
        <v>61</v>
      </c>
      <c r="P2147" t="s">
        <v>6741</v>
      </c>
      <c r="Q2147" s="2">
        <v>82.38</v>
      </c>
      <c r="R2147">
        <v>6</v>
      </c>
      <c r="S2147">
        <v>0</v>
      </c>
      <c r="T2147">
        <v>25.537800000000001</v>
      </c>
    </row>
    <row r="2148" spans="1:20" x14ac:dyDescent="0.3">
      <c r="A2148" t="s">
        <v>6742</v>
      </c>
      <c r="B2148" s="1">
        <v>42002</v>
      </c>
      <c r="C2148" s="1">
        <v>42007</v>
      </c>
      <c r="D2148" t="s">
        <v>21</v>
      </c>
      <c r="E2148" t="s">
        <v>3211</v>
      </c>
      <c r="F2148" t="s">
        <v>3212</v>
      </c>
      <c r="G2148" t="s">
        <v>24</v>
      </c>
      <c r="H2148" t="s">
        <v>25</v>
      </c>
      <c r="I2148" t="s">
        <v>3213</v>
      </c>
      <c r="J2148" t="s">
        <v>427</v>
      </c>
      <c r="K2148" t="s">
        <v>3214</v>
      </c>
      <c r="L2148" t="s">
        <v>131</v>
      </c>
      <c r="M2148" t="s">
        <v>3862</v>
      </c>
      <c r="N2148" t="s">
        <v>165</v>
      </c>
      <c r="O2148" t="s">
        <v>166</v>
      </c>
      <c r="P2148" t="s">
        <v>3863</v>
      </c>
      <c r="Q2148" s="2">
        <v>23.975999999999999</v>
      </c>
      <c r="R2148">
        <v>3</v>
      </c>
      <c r="S2148">
        <v>0</v>
      </c>
      <c r="T2148">
        <v>-5.6943000000000001</v>
      </c>
    </row>
    <row r="2149" spans="1:20" x14ac:dyDescent="0.3">
      <c r="A2149" t="s">
        <v>6743</v>
      </c>
      <c r="B2149" s="1">
        <v>42049</v>
      </c>
      <c r="C2149" s="1">
        <v>42054</v>
      </c>
      <c r="D2149" t="s">
        <v>47</v>
      </c>
      <c r="E2149" t="s">
        <v>346</v>
      </c>
      <c r="F2149" t="s">
        <v>347</v>
      </c>
      <c r="G2149" t="s">
        <v>24</v>
      </c>
      <c r="H2149" t="s">
        <v>25</v>
      </c>
      <c r="I2149" t="s">
        <v>348</v>
      </c>
      <c r="J2149" t="s">
        <v>199</v>
      </c>
      <c r="K2149" t="s">
        <v>349</v>
      </c>
      <c r="L2149" t="s">
        <v>88</v>
      </c>
      <c r="M2149" t="s">
        <v>1884</v>
      </c>
      <c r="N2149" t="s">
        <v>43</v>
      </c>
      <c r="O2149" t="s">
        <v>79</v>
      </c>
      <c r="P2149" t="s">
        <v>1885</v>
      </c>
      <c r="Q2149" s="2">
        <v>14.952</v>
      </c>
      <c r="R2149">
        <v>2</v>
      </c>
      <c r="S2149">
        <v>0</v>
      </c>
      <c r="T2149">
        <v>-11.961600000000001</v>
      </c>
    </row>
    <row r="2150" spans="1:20" x14ac:dyDescent="0.3">
      <c r="A2150" t="s">
        <v>6744</v>
      </c>
      <c r="B2150" s="1">
        <v>42394</v>
      </c>
      <c r="C2150" s="1">
        <v>42396</v>
      </c>
      <c r="D2150" t="s">
        <v>159</v>
      </c>
      <c r="E2150" t="s">
        <v>2950</v>
      </c>
      <c r="F2150" t="s">
        <v>2951</v>
      </c>
      <c r="G2150" t="s">
        <v>37</v>
      </c>
      <c r="H2150" t="s">
        <v>25</v>
      </c>
      <c r="I2150" t="s">
        <v>231</v>
      </c>
      <c r="J2150" t="s">
        <v>232</v>
      </c>
      <c r="K2150" t="s">
        <v>276</v>
      </c>
      <c r="L2150" t="s">
        <v>131</v>
      </c>
      <c r="M2150" t="s">
        <v>6745</v>
      </c>
      <c r="N2150" t="s">
        <v>43</v>
      </c>
      <c r="O2150" t="s">
        <v>115</v>
      </c>
      <c r="P2150" t="s">
        <v>6746</v>
      </c>
      <c r="Q2150" s="2">
        <v>9.2100000000000009</v>
      </c>
      <c r="R2150">
        <v>3</v>
      </c>
      <c r="S2150">
        <v>0</v>
      </c>
      <c r="T2150">
        <v>2.3025000000000002</v>
      </c>
    </row>
    <row r="2151" spans="1:20" x14ac:dyDescent="0.3">
      <c r="A2151" t="s">
        <v>6747</v>
      </c>
      <c r="B2151" s="1">
        <v>42826</v>
      </c>
      <c r="C2151" s="1">
        <v>42832</v>
      </c>
      <c r="D2151" t="s">
        <v>47</v>
      </c>
      <c r="E2151" t="s">
        <v>3980</v>
      </c>
      <c r="F2151" t="s">
        <v>3981</v>
      </c>
      <c r="G2151" t="s">
        <v>24</v>
      </c>
      <c r="H2151" t="s">
        <v>25</v>
      </c>
      <c r="I2151" t="s">
        <v>581</v>
      </c>
      <c r="J2151" t="s">
        <v>86</v>
      </c>
      <c r="K2151" t="s">
        <v>582</v>
      </c>
      <c r="L2151" t="s">
        <v>88</v>
      </c>
      <c r="M2151" t="s">
        <v>5350</v>
      </c>
      <c r="N2151" t="s">
        <v>43</v>
      </c>
      <c r="O2151" t="s">
        <v>70</v>
      </c>
      <c r="P2151" t="s">
        <v>5351</v>
      </c>
      <c r="Q2151" s="2">
        <v>42.93</v>
      </c>
      <c r="R2151">
        <v>9</v>
      </c>
      <c r="S2151">
        <v>0</v>
      </c>
      <c r="T2151">
        <v>19.3185</v>
      </c>
    </row>
    <row r="2152" spans="1:20" x14ac:dyDescent="0.3">
      <c r="A2152" t="s">
        <v>6748</v>
      </c>
      <c r="B2152" s="1">
        <v>43011</v>
      </c>
      <c r="C2152" s="1">
        <v>43017</v>
      </c>
      <c r="D2152" t="s">
        <v>47</v>
      </c>
      <c r="E2152" t="s">
        <v>978</v>
      </c>
      <c r="F2152" t="s">
        <v>979</v>
      </c>
      <c r="G2152" t="s">
        <v>24</v>
      </c>
      <c r="H2152" t="s">
        <v>25</v>
      </c>
      <c r="I2152" t="s">
        <v>128</v>
      </c>
      <c r="J2152" t="s">
        <v>129</v>
      </c>
      <c r="K2152" t="s">
        <v>948</v>
      </c>
      <c r="L2152" t="s">
        <v>131</v>
      </c>
      <c r="M2152" t="s">
        <v>6749</v>
      </c>
      <c r="N2152" t="s">
        <v>43</v>
      </c>
      <c r="O2152" t="s">
        <v>70</v>
      </c>
      <c r="P2152" t="s">
        <v>6750</v>
      </c>
      <c r="Q2152" s="2">
        <v>15.552</v>
      </c>
      <c r="R2152">
        <v>3</v>
      </c>
      <c r="S2152">
        <v>0</v>
      </c>
      <c r="T2152">
        <v>5.4432</v>
      </c>
    </row>
    <row r="2153" spans="1:20" x14ac:dyDescent="0.3">
      <c r="A2153" t="s">
        <v>6751</v>
      </c>
      <c r="B2153" s="1">
        <v>42979</v>
      </c>
      <c r="C2153" s="1">
        <v>42984</v>
      </c>
      <c r="D2153" t="s">
        <v>47</v>
      </c>
      <c r="E2153" t="s">
        <v>1934</v>
      </c>
      <c r="F2153" t="s">
        <v>1935</v>
      </c>
      <c r="G2153" t="s">
        <v>24</v>
      </c>
      <c r="H2153" t="s">
        <v>25</v>
      </c>
      <c r="I2153" t="s">
        <v>693</v>
      </c>
      <c r="J2153" t="s">
        <v>86</v>
      </c>
      <c r="K2153" t="s">
        <v>694</v>
      </c>
      <c r="L2153" t="s">
        <v>88</v>
      </c>
      <c r="M2153" t="s">
        <v>333</v>
      </c>
      <c r="N2153" t="s">
        <v>165</v>
      </c>
      <c r="O2153" t="s">
        <v>202</v>
      </c>
      <c r="P2153" t="s">
        <v>334</v>
      </c>
      <c r="Q2153" s="2">
        <v>19.989999999999998</v>
      </c>
      <c r="R2153">
        <v>1</v>
      </c>
      <c r="S2153">
        <v>0</v>
      </c>
      <c r="T2153">
        <v>6.7965999999999998</v>
      </c>
    </row>
    <row r="2154" spans="1:20" x14ac:dyDescent="0.3">
      <c r="A2154" t="s">
        <v>6752</v>
      </c>
      <c r="B2154" s="1">
        <v>42359</v>
      </c>
      <c r="C2154" s="1">
        <v>42365</v>
      </c>
      <c r="D2154" t="s">
        <v>47</v>
      </c>
      <c r="E2154" t="s">
        <v>6753</v>
      </c>
      <c r="F2154" t="s">
        <v>6754</v>
      </c>
      <c r="G2154" t="s">
        <v>24</v>
      </c>
      <c r="H2154" t="s">
        <v>25</v>
      </c>
      <c r="I2154" t="s">
        <v>6755</v>
      </c>
      <c r="J2154" t="s">
        <v>51</v>
      </c>
      <c r="K2154" t="s">
        <v>6756</v>
      </c>
      <c r="L2154" t="s">
        <v>29</v>
      </c>
      <c r="M2154" t="s">
        <v>6757</v>
      </c>
      <c r="N2154" t="s">
        <v>165</v>
      </c>
      <c r="O2154" t="s">
        <v>202</v>
      </c>
      <c r="P2154" t="s">
        <v>6758</v>
      </c>
      <c r="Q2154" s="2">
        <v>50.88</v>
      </c>
      <c r="R2154">
        <v>6</v>
      </c>
      <c r="S2154">
        <v>0</v>
      </c>
      <c r="T2154">
        <v>14.628</v>
      </c>
    </row>
    <row r="2155" spans="1:20" x14ac:dyDescent="0.3">
      <c r="A2155" t="s">
        <v>6759</v>
      </c>
      <c r="B2155" s="1">
        <v>42358</v>
      </c>
      <c r="C2155" s="1">
        <v>42362</v>
      </c>
      <c r="D2155" t="s">
        <v>47</v>
      </c>
      <c r="E2155" t="s">
        <v>383</v>
      </c>
      <c r="F2155" t="s">
        <v>384</v>
      </c>
      <c r="G2155" t="s">
        <v>24</v>
      </c>
      <c r="H2155" t="s">
        <v>25</v>
      </c>
      <c r="I2155" t="s">
        <v>331</v>
      </c>
      <c r="J2155" t="s">
        <v>199</v>
      </c>
      <c r="K2155" t="s">
        <v>332</v>
      </c>
      <c r="L2155" t="s">
        <v>88</v>
      </c>
      <c r="M2155" t="s">
        <v>6760</v>
      </c>
      <c r="N2155" t="s">
        <v>43</v>
      </c>
      <c r="O2155" t="s">
        <v>173</v>
      </c>
      <c r="P2155" t="s">
        <v>6761</v>
      </c>
      <c r="Q2155" s="2">
        <v>7.92</v>
      </c>
      <c r="R2155">
        <v>1</v>
      </c>
      <c r="S2155">
        <v>0</v>
      </c>
      <c r="T2155">
        <v>2.7719999999999998</v>
      </c>
    </row>
    <row r="2156" spans="1:20" x14ac:dyDescent="0.3">
      <c r="A2156" t="s">
        <v>6762</v>
      </c>
      <c r="B2156" s="1">
        <v>42335</v>
      </c>
      <c r="C2156" s="1">
        <v>42339</v>
      </c>
      <c r="D2156" t="s">
        <v>47</v>
      </c>
      <c r="E2156" t="s">
        <v>169</v>
      </c>
      <c r="F2156" t="s">
        <v>170</v>
      </c>
      <c r="G2156" t="s">
        <v>84</v>
      </c>
      <c r="H2156" t="s">
        <v>25</v>
      </c>
      <c r="I2156" t="s">
        <v>154</v>
      </c>
      <c r="J2156" t="s">
        <v>86</v>
      </c>
      <c r="K2156" t="s">
        <v>171</v>
      </c>
      <c r="L2156" t="s">
        <v>88</v>
      </c>
      <c r="M2156" t="s">
        <v>1170</v>
      </c>
      <c r="N2156" t="s">
        <v>165</v>
      </c>
      <c r="O2156" t="s">
        <v>202</v>
      </c>
      <c r="P2156" t="s">
        <v>1171</v>
      </c>
      <c r="Q2156" s="2">
        <v>107.97</v>
      </c>
      <c r="R2156">
        <v>3</v>
      </c>
      <c r="S2156">
        <v>0</v>
      </c>
      <c r="T2156">
        <v>22.6737</v>
      </c>
    </row>
    <row r="2157" spans="1:20" x14ac:dyDescent="0.3">
      <c r="A2157" t="s">
        <v>6763</v>
      </c>
      <c r="B2157" s="1">
        <v>42974</v>
      </c>
      <c r="C2157" s="1">
        <v>42979</v>
      </c>
      <c r="D2157" t="s">
        <v>47</v>
      </c>
      <c r="E2157" t="s">
        <v>6429</v>
      </c>
      <c r="F2157" t="s">
        <v>6430</v>
      </c>
      <c r="G2157" t="s">
        <v>24</v>
      </c>
      <c r="H2157" t="s">
        <v>25</v>
      </c>
      <c r="I2157" t="s">
        <v>3826</v>
      </c>
      <c r="J2157" t="s">
        <v>96</v>
      </c>
      <c r="K2157" t="s">
        <v>3827</v>
      </c>
      <c r="L2157" t="s">
        <v>88</v>
      </c>
      <c r="M2157" t="s">
        <v>4281</v>
      </c>
      <c r="N2157" t="s">
        <v>43</v>
      </c>
      <c r="O2157" t="s">
        <v>70</v>
      </c>
      <c r="P2157" t="s">
        <v>4282</v>
      </c>
      <c r="Q2157" s="2">
        <v>5.1840000000000002</v>
      </c>
      <c r="R2157">
        <v>1</v>
      </c>
      <c r="S2157">
        <v>0</v>
      </c>
      <c r="T2157">
        <v>1.8144</v>
      </c>
    </row>
    <row r="2158" spans="1:20" x14ac:dyDescent="0.3">
      <c r="A2158" t="s">
        <v>6764</v>
      </c>
      <c r="B2158" s="1">
        <v>41720</v>
      </c>
      <c r="C2158" s="1">
        <v>41720</v>
      </c>
      <c r="D2158" t="s">
        <v>1040</v>
      </c>
      <c r="E2158" t="s">
        <v>6178</v>
      </c>
      <c r="F2158" t="s">
        <v>6179</v>
      </c>
      <c r="G2158" t="s">
        <v>24</v>
      </c>
      <c r="H2158" t="s">
        <v>25</v>
      </c>
      <c r="I2158" t="s">
        <v>510</v>
      </c>
      <c r="J2158" t="s">
        <v>216</v>
      </c>
      <c r="K2158" t="s">
        <v>6180</v>
      </c>
      <c r="L2158" t="s">
        <v>131</v>
      </c>
      <c r="M2158" t="s">
        <v>1160</v>
      </c>
      <c r="N2158" t="s">
        <v>43</v>
      </c>
      <c r="O2158" t="s">
        <v>115</v>
      </c>
      <c r="P2158" t="s">
        <v>1161</v>
      </c>
      <c r="Q2158" s="2">
        <v>16.28</v>
      </c>
      <c r="R2158">
        <v>2</v>
      </c>
      <c r="S2158">
        <v>0</v>
      </c>
      <c r="T2158">
        <v>6.5119999999999996</v>
      </c>
    </row>
    <row r="2159" spans="1:20" x14ac:dyDescent="0.3">
      <c r="A2159" t="s">
        <v>6765</v>
      </c>
      <c r="B2159" s="1">
        <v>43086</v>
      </c>
      <c r="C2159" s="1">
        <v>43090</v>
      </c>
      <c r="D2159" t="s">
        <v>47</v>
      </c>
      <c r="E2159" t="s">
        <v>5456</v>
      </c>
      <c r="F2159" t="s">
        <v>5457</v>
      </c>
      <c r="G2159" t="s">
        <v>24</v>
      </c>
      <c r="H2159" t="s">
        <v>25</v>
      </c>
      <c r="I2159" t="s">
        <v>128</v>
      </c>
      <c r="J2159" t="s">
        <v>129</v>
      </c>
      <c r="K2159" t="s">
        <v>562</v>
      </c>
      <c r="L2159" t="s">
        <v>131</v>
      </c>
      <c r="M2159" t="s">
        <v>850</v>
      </c>
      <c r="N2159" t="s">
        <v>43</v>
      </c>
      <c r="O2159" t="s">
        <v>99</v>
      </c>
      <c r="P2159" t="s">
        <v>851</v>
      </c>
      <c r="Q2159" s="2">
        <v>544.38</v>
      </c>
      <c r="R2159">
        <v>3</v>
      </c>
      <c r="S2159">
        <v>0</v>
      </c>
      <c r="T2159">
        <v>157.87020000000001</v>
      </c>
    </row>
    <row r="2160" spans="1:20" x14ac:dyDescent="0.3">
      <c r="A2160" t="s">
        <v>6766</v>
      </c>
      <c r="B2160" s="1">
        <v>42813</v>
      </c>
      <c r="C2160" s="1">
        <v>42816</v>
      </c>
      <c r="D2160" t="s">
        <v>159</v>
      </c>
      <c r="E2160" t="s">
        <v>3099</v>
      </c>
      <c r="F2160" t="s">
        <v>3100</v>
      </c>
      <c r="G2160" t="s">
        <v>24</v>
      </c>
      <c r="H2160" t="s">
        <v>25</v>
      </c>
      <c r="I2160" t="s">
        <v>2152</v>
      </c>
      <c r="J2160" t="s">
        <v>27</v>
      </c>
      <c r="K2160" t="s">
        <v>2153</v>
      </c>
      <c r="L2160" t="s">
        <v>29</v>
      </c>
      <c r="M2160" t="s">
        <v>2955</v>
      </c>
      <c r="N2160" t="s">
        <v>43</v>
      </c>
      <c r="O2160" t="s">
        <v>79</v>
      </c>
      <c r="P2160" t="s">
        <v>2956</v>
      </c>
      <c r="Q2160" s="2">
        <v>19.824000000000002</v>
      </c>
      <c r="R2160">
        <v>6</v>
      </c>
      <c r="S2160">
        <v>0</v>
      </c>
      <c r="T2160">
        <v>6.6905999999999999</v>
      </c>
    </row>
    <row r="2161" spans="1:20" x14ac:dyDescent="0.3">
      <c r="A2161" t="s">
        <v>6767</v>
      </c>
      <c r="B2161" s="1">
        <v>42631</v>
      </c>
      <c r="C2161" s="1">
        <v>42638</v>
      </c>
      <c r="D2161" t="s">
        <v>47</v>
      </c>
      <c r="E2161" t="s">
        <v>4252</v>
      </c>
      <c r="F2161" t="s">
        <v>4253</v>
      </c>
      <c r="G2161" t="s">
        <v>24</v>
      </c>
      <c r="H2161" t="s">
        <v>25</v>
      </c>
      <c r="I2161" t="s">
        <v>446</v>
      </c>
      <c r="J2161" t="s">
        <v>216</v>
      </c>
      <c r="K2161" t="s">
        <v>447</v>
      </c>
      <c r="L2161" t="s">
        <v>131</v>
      </c>
      <c r="M2161" t="s">
        <v>4608</v>
      </c>
      <c r="N2161" t="s">
        <v>31</v>
      </c>
      <c r="O2161" t="s">
        <v>133</v>
      </c>
      <c r="P2161" t="s">
        <v>4609</v>
      </c>
      <c r="Q2161" s="2">
        <v>631.78200000000004</v>
      </c>
      <c r="R2161">
        <v>2</v>
      </c>
      <c r="S2161">
        <v>0</v>
      </c>
      <c r="T2161">
        <v>140.39599999999999</v>
      </c>
    </row>
    <row r="2162" spans="1:20" x14ac:dyDescent="0.3">
      <c r="A2162" t="s">
        <v>6768</v>
      </c>
      <c r="B2162" s="1">
        <v>43063</v>
      </c>
      <c r="C2162" s="1">
        <v>43068</v>
      </c>
      <c r="D2162" t="s">
        <v>21</v>
      </c>
      <c r="E2162" t="s">
        <v>4526</v>
      </c>
      <c r="F2162" t="s">
        <v>4527</v>
      </c>
      <c r="G2162" t="s">
        <v>24</v>
      </c>
      <c r="H2162" t="s">
        <v>25</v>
      </c>
      <c r="I2162" t="s">
        <v>920</v>
      </c>
      <c r="J2162" t="s">
        <v>269</v>
      </c>
      <c r="K2162" t="s">
        <v>921</v>
      </c>
      <c r="L2162" t="s">
        <v>29</v>
      </c>
      <c r="M2162" t="s">
        <v>3441</v>
      </c>
      <c r="N2162" t="s">
        <v>43</v>
      </c>
      <c r="O2162" t="s">
        <v>79</v>
      </c>
      <c r="P2162" t="s">
        <v>3442</v>
      </c>
      <c r="Q2162" s="2">
        <v>20.724</v>
      </c>
      <c r="R2162">
        <v>2</v>
      </c>
      <c r="S2162">
        <v>0</v>
      </c>
      <c r="T2162">
        <v>-15.1976</v>
      </c>
    </row>
    <row r="2163" spans="1:20" x14ac:dyDescent="0.3">
      <c r="A2163" t="s">
        <v>6769</v>
      </c>
      <c r="B2163" s="1">
        <v>42836</v>
      </c>
      <c r="C2163" s="1">
        <v>42840</v>
      </c>
      <c r="D2163" t="s">
        <v>47</v>
      </c>
      <c r="E2163" t="s">
        <v>5690</v>
      </c>
      <c r="F2163" t="s">
        <v>5691</v>
      </c>
      <c r="G2163" t="s">
        <v>24</v>
      </c>
      <c r="H2163" t="s">
        <v>25</v>
      </c>
      <c r="I2163" t="s">
        <v>154</v>
      </c>
      <c r="J2163" t="s">
        <v>86</v>
      </c>
      <c r="K2163" t="s">
        <v>598</v>
      </c>
      <c r="L2163" t="s">
        <v>88</v>
      </c>
      <c r="M2163" t="s">
        <v>1470</v>
      </c>
      <c r="N2163" t="s">
        <v>43</v>
      </c>
      <c r="O2163" t="s">
        <v>99</v>
      </c>
      <c r="P2163" t="s">
        <v>1471</v>
      </c>
      <c r="Q2163" s="2">
        <v>16.768000000000001</v>
      </c>
      <c r="R2163">
        <v>2</v>
      </c>
      <c r="S2163">
        <v>0</v>
      </c>
      <c r="T2163">
        <v>1.4672000000000001</v>
      </c>
    </row>
    <row r="2164" spans="1:20" x14ac:dyDescent="0.3">
      <c r="A2164" t="s">
        <v>6770</v>
      </c>
      <c r="B2164" s="1">
        <v>43079</v>
      </c>
      <c r="C2164" s="1">
        <v>43081</v>
      </c>
      <c r="D2164" t="s">
        <v>21</v>
      </c>
      <c r="E2164" t="s">
        <v>6771</v>
      </c>
      <c r="F2164" t="s">
        <v>6772</v>
      </c>
      <c r="G2164" t="s">
        <v>24</v>
      </c>
      <c r="H2164" t="s">
        <v>25</v>
      </c>
      <c r="I2164" t="s">
        <v>4291</v>
      </c>
      <c r="J2164" t="s">
        <v>39</v>
      </c>
      <c r="K2164" t="s">
        <v>4292</v>
      </c>
      <c r="L2164" t="s">
        <v>41</v>
      </c>
      <c r="M2164" t="s">
        <v>6773</v>
      </c>
      <c r="N2164" t="s">
        <v>165</v>
      </c>
      <c r="O2164" t="s">
        <v>166</v>
      </c>
      <c r="P2164" t="s">
        <v>6774</v>
      </c>
      <c r="Q2164" s="2">
        <v>95.84</v>
      </c>
      <c r="R2164">
        <v>4</v>
      </c>
      <c r="S2164">
        <v>0</v>
      </c>
      <c r="T2164">
        <v>34.741999999999997</v>
      </c>
    </row>
    <row r="2165" spans="1:20" x14ac:dyDescent="0.3">
      <c r="A2165" t="s">
        <v>6775</v>
      </c>
      <c r="B2165" s="1">
        <v>43063</v>
      </c>
      <c r="C2165" s="1">
        <v>43065</v>
      </c>
      <c r="D2165" t="s">
        <v>21</v>
      </c>
      <c r="E2165" t="s">
        <v>4026</v>
      </c>
      <c r="F2165" t="s">
        <v>4027</v>
      </c>
      <c r="G2165" t="s">
        <v>37</v>
      </c>
      <c r="H2165" t="s">
        <v>25</v>
      </c>
      <c r="I2165" t="s">
        <v>3699</v>
      </c>
      <c r="J2165" t="s">
        <v>224</v>
      </c>
      <c r="K2165" t="s">
        <v>3700</v>
      </c>
      <c r="L2165" t="s">
        <v>88</v>
      </c>
      <c r="M2165" t="s">
        <v>5662</v>
      </c>
      <c r="N2165" t="s">
        <v>43</v>
      </c>
      <c r="O2165" t="s">
        <v>79</v>
      </c>
      <c r="P2165" t="s">
        <v>5663</v>
      </c>
      <c r="Q2165" s="2">
        <v>19.007999999999999</v>
      </c>
      <c r="R2165">
        <v>8</v>
      </c>
      <c r="S2165">
        <v>0</v>
      </c>
      <c r="T2165">
        <v>-12.672000000000001</v>
      </c>
    </row>
    <row r="2166" spans="1:20" x14ac:dyDescent="0.3">
      <c r="A2166" t="s">
        <v>6776</v>
      </c>
      <c r="B2166" s="1">
        <v>42342</v>
      </c>
      <c r="C2166" s="1">
        <v>42345</v>
      </c>
      <c r="D2166" t="s">
        <v>21</v>
      </c>
      <c r="E2166" t="s">
        <v>1374</v>
      </c>
      <c r="F2166" t="s">
        <v>1375</v>
      </c>
      <c r="G2166" t="s">
        <v>24</v>
      </c>
      <c r="H2166" t="s">
        <v>25</v>
      </c>
      <c r="I2166" t="s">
        <v>285</v>
      </c>
      <c r="J2166" t="s">
        <v>286</v>
      </c>
      <c r="K2166" t="s">
        <v>287</v>
      </c>
      <c r="L2166" t="s">
        <v>29</v>
      </c>
      <c r="M2166" t="s">
        <v>2216</v>
      </c>
      <c r="N2166" t="s">
        <v>43</v>
      </c>
      <c r="O2166" t="s">
        <v>79</v>
      </c>
      <c r="P2166" t="s">
        <v>2217</v>
      </c>
      <c r="Q2166" s="2">
        <v>1598.058</v>
      </c>
      <c r="R2166">
        <v>7</v>
      </c>
      <c r="S2166">
        <v>0</v>
      </c>
      <c r="T2166">
        <v>-1065.3720000000001</v>
      </c>
    </row>
    <row r="2167" spans="1:20" x14ac:dyDescent="0.3">
      <c r="A2167" t="s">
        <v>6777</v>
      </c>
      <c r="B2167" s="1">
        <v>43080</v>
      </c>
      <c r="C2167" s="1">
        <v>43080</v>
      </c>
      <c r="D2167" t="s">
        <v>1040</v>
      </c>
      <c r="E2167" t="s">
        <v>4852</v>
      </c>
      <c r="F2167" t="s">
        <v>4853</v>
      </c>
      <c r="G2167" t="s">
        <v>24</v>
      </c>
      <c r="H2167" t="s">
        <v>25</v>
      </c>
      <c r="I2167" t="s">
        <v>112</v>
      </c>
      <c r="J2167" t="s">
        <v>39</v>
      </c>
      <c r="K2167" t="s">
        <v>849</v>
      </c>
      <c r="L2167" t="s">
        <v>41</v>
      </c>
      <c r="M2167" t="s">
        <v>2811</v>
      </c>
      <c r="N2167" t="s">
        <v>43</v>
      </c>
      <c r="O2167" t="s">
        <v>70</v>
      </c>
      <c r="P2167" t="s">
        <v>2812</v>
      </c>
      <c r="Q2167" s="2">
        <v>10.368</v>
      </c>
      <c r="R2167">
        <v>2</v>
      </c>
      <c r="S2167">
        <v>0</v>
      </c>
      <c r="T2167">
        <v>3.6288</v>
      </c>
    </row>
    <row r="2168" spans="1:20" x14ac:dyDescent="0.3">
      <c r="A2168" t="s">
        <v>6778</v>
      </c>
      <c r="B2168" s="1">
        <v>42511</v>
      </c>
      <c r="C2168" s="1">
        <v>42513</v>
      </c>
      <c r="D2168" t="s">
        <v>159</v>
      </c>
      <c r="E2168" t="s">
        <v>1970</v>
      </c>
      <c r="F2168" t="s">
        <v>1971</v>
      </c>
      <c r="G2168" t="s">
        <v>37</v>
      </c>
      <c r="H2168" t="s">
        <v>25</v>
      </c>
      <c r="I2168" t="s">
        <v>231</v>
      </c>
      <c r="J2168" t="s">
        <v>232</v>
      </c>
      <c r="K2168" t="s">
        <v>276</v>
      </c>
      <c r="L2168" t="s">
        <v>131</v>
      </c>
      <c r="M2168" t="s">
        <v>6779</v>
      </c>
      <c r="N2168" t="s">
        <v>43</v>
      </c>
      <c r="O2168" t="s">
        <v>70</v>
      </c>
      <c r="P2168" t="s">
        <v>157</v>
      </c>
      <c r="Q2168" s="2">
        <v>111.96</v>
      </c>
      <c r="R2168">
        <v>2</v>
      </c>
      <c r="S2168">
        <v>0</v>
      </c>
      <c r="T2168">
        <v>54.860399999999998</v>
      </c>
    </row>
    <row r="2169" spans="1:20" x14ac:dyDescent="0.3">
      <c r="A2169" t="s">
        <v>6780</v>
      </c>
      <c r="B2169" s="1">
        <v>42783</v>
      </c>
      <c r="C2169" s="1">
        <v>42787</v>
      </c>
      <c r="D2169" t="s">
        <v>21</v>
      </c>
      <c r="E2169" t="s">
        <v>2250</v>
      </c>
      <c r="F2169" t="s">
        <v>2251</v>
      </c>
      <c r="G2169" t="s">
        <v>24</v>
      </c>
      <c r="H2169" t="s">
        <v>25</v>
      </c>
      <c r="I2169" t="s">
        <v>331</v>
      </c>
      <c r="J2169" t="s">
        <v>232</v>
      </c>
      <c r="K2169" t="s">
        <v>1365</v>
      </c>
      <c r="L2169" t="s">
        <v>131</v>
      </c>
      <c r="M2169" t="s">
        <v>6781</v>
      </c>
      <c r="N2169" t="s">
        <v>165</v>
      </c>
      <c r="O2169" t="s">
        <v>166</v>
      </c>
      <c r="P2169" t="s">
        <v>6782</v>
      </c>
      <c r="Q2169" s="2">
        <v>29.16</v>
      </c>
      <c r="R2169">
        <v>3</v>
      </c>
      <c r="S2169">
        <v>0</v>
      </c>
      <c r="T2169">
        <v>8.4564000000000004</v>
      </c>
    </row>
    <row r="2170" spans="1:20" x14ac:dyDescent="0.3">
      <c r="A2170" t="s">
        <v>6783</v>
      </c>
      <c r="B2170" s="1">
        <v>42875</v>
      </c>
      <c r="C2170" s="1">
        <v>42877</v>
      </c>
      <c r="D2170" t="s">
        <v>21</v>
      </c>
      <c r="E2170" t="s">
        <v>2728</v>
      </c>
      <c r="F2170" t="s">
        <v>2729</v>
      </c>
      <c r="G2170" t="s">
        <v>24</v>
      </c>
      <c r="H2170" t="s">
        <v>25</v>
      </c>
      <c r="I2170" t="s">
        <v>2730</v>
      </c>
      <c r="J2170" t="s">
        <v>208</v>
      </c>
      <c r="K2170" t="s">
        <v>2731</v>
      </c>
      <c r="L2170" t="s">
        <v>88</v>
      </c>
      <c r="M2170" t="s">
        <v>6784</v>
      </c>
      <c r="N2170" t="s">
        <v>43</v>
      </c>
      <c r="O2170" t="s">
        <v>115</v>
      </c>
      <c r="P2170" t="s">
        <v>6785</v>
      </c>
      <c r="Q2170" s="2">
        <v>131.94</v>
      </c>
      <c r="R2170">
        <v>3</v>
      </c>
      <c r="S2170">
        <v>0</v>
      </c>
      <c r="T2170">
        <v>35.623800000000003</v>
      </c>
    </row>
    <row r="2171" spans="1:20" x14ac:dyDescent="0.3">
      <c r="A2171" t="s">
        <v>6786</v>
      </c>
      <c r="B2171" s="1">
        <v>42989</v>
      </c>
      <c r="C2171" s="1">
        <v>42991</v>
      </c>
      <c r="D2171" t="s">
        <v>21</v>
      </c>
      <c r="E2171" t="s">
        <v>503</v>
      </c>
      <c r="F2171" t="s">
        <v>504</v>
      </c>
      <c r="G2171" t="s">
        <v>24</v>
      </c>
      <c r="H2171" t="s">
        <v>25</v>
      </c>
      <c r="I2171" t="s">
        <v>505</v>
      </c>
      <c r="J2171" t="s">
        <v>39</v>
      </c>
      <c r="K2171" t="s">
        <v>506</v>
      </c>
      <c r="L2171" t="s">
        <v>41</v>
      </c>
      <c r="M2171" t="s">
        <v>6787</v>
      </c>
      <c r="N2171" t="s">
        <v>43</v>
      </c>
      <c r="O2171" t="s">
        <v>235</v>
      </c>
      <c r="P2171" t="s">
        <v>6788</v>
      </c>
      <c r="Q2171" s="2">
        <v>10.528</v>
      </c>
      <c r="R2171">
        <v>4</v>
      </c>
      <c r="S2171">
        <v>0</v>
      </c>
      <c r="T2171">
        <v>3.29</v>
      </c>
    </row>
    <row r="2172" spans="1:20" x14ac:dyDescent="0.3">
      <c r="A2172" t="s">
        <v>6789</v>
      </c>
      <c r="B2172" s="1">
        <v>42679</v>
      </c>
      <c r="C2172" s="1">
        <v>42684</v>
      </c>
      <c r="D2172" t="s">
        <v>47</v>
      </c>
      <c r="E2172" t="s">
        <v>5434</v>
      </c>
      <c r="F2172" t="s">
        <v>5435</v>
      </c>
      <c r="G2172" t="s">
        <v>84</v>
      </c>
      <c r="H2172" t="s">
        <v>25</v>
      </c>
      <c r="I2172" t="s">
        <v>4056</v>
      </c>
      <c r="J2172" t="s">
        <v>232</v>
      </c>
      <c r="K2172" t="s">
        <v>4057</v>
      </c>
      <c r="L2172" t="s">
        <v>131</v>
      </c>
      <c r="M2172" t="s">
        <v>1699</v>
      </c>
      <c r="N2172" t="s">
        <v>43</v>
      </c>
      <c r="O2172" t="s">
        <v>79</v>
      </c>
      <c r="P2172" t="s">
        <v>1700</v>
      </c>
      <c r="Q2172" s="2">
        <v>104.9</v>
      </c>
      <c r="R2172">
        <v>5</v>
      </c>
      <c r="S2172">
        <v>0</v>
      </c>
      <c r="T2172">
        <v>50.351999999999997</v>
      </c>
    </row>
    <row r="2173" spans="1:20" x14ac:dyDescent="0.3">
      <c r="A2173" t="s">
        <v>6790</v>
      </c>
      <c r="B2173" s="1">
        <v>42939</v>
      </c>
      <c r="C2173" s="1">
        <v>42941</v>
      </c>
      <c r="D2173" t="s">
        <v>21</v>
      </c>
      <c r="E2173" t="s">
        <v>213</v>
      </c>
      <c r="F2173" t="s">
        <v>214</v>
      </c>
      <c r="G2173" t="s">
        <v>24</v>
      </c>
      <c r="H2173" t="s">
        <v>25</v>
      </c>
      <c r="I2173" t="s">
        <v>215</v>
      </c>
      <c r="J2173" t="s">
        <v>216</v>
      </c>
      <c r="K2173" t="s">
        <v>217</v>
      </c>
      <c r="L2173" t="s">
        <v>131</v>
      </c>
      <c r="M2173" t="s">
        <v>834</v>
      </c>
      <c r="N2173" t="s">
        <v>43</v>
      </c>
      <c r="O2173" t="s">
        <v>115</v>
      </c>
      <c r="P2173" t="s">
        <v>835</v>
      </c>
      <c r="Q2173" s="2">
        <v>11.68</v>
      </c>
      <c r="R2173">
        <v>2</v>
      </c>
      <c r="S2173">
        <v>0</v>
      </c>
      <c r="T2173">
        <v>5.4896000000000003</v>
      </c>
    </row>
    <row r="2174" spans="1:20" x14ac:dyDescent="0.3">
      <c r="A2174" t="s">
        <v>6791</v>
      </c>
      <c r="B2174" s="1">
        <v>42692</v>
      </c>
      <c r="C2174" s="1">
        <v>42698</v>
      </c>
      <c r="D2174" t="s">
        <v>47</v>
      </c>
      <c r="E2174" t="s">
        <v>812</v>
      </c>
      <c r="F2174" t="s">
        <v>813</v>
      </c>
      <c r="G2174" t="s">
        <v>37</v>
      </c>
      <c r="H2174" t="s">
        <v>25</v>
      </c>
      <c r="I2174" t="s">
        <v>154</v>
      </c>
      <c r="J2174" t="s">
        <v>86</v>
      </c>
      <c r="K2174" t="s">
        <v>598</v>
      </c>
      <c r="L2174" t="s">
        <v>88</v>
      </c>
      <c r="M2174" t="s">
        <v>6792</v>
      </c>
      <c r="N2174" t="s">
        <v>43</v>
      </c>
      <c r="O2174" t="s">
        <v>90</v>
      </c>
      <c r="P2174" t="s">
        <v>6793</v>
      </c>
      <c r="Q2174" s="2">
        <v>103.968</v>
      </c>
      <c r="R2174">
        <v>6</v>
      </c>
      <c r="S2174">
        <v>0</v>
      </c>
      <c r="T2174">
        <v>16.8948</v>
      </c>
    </row>
    <row r="2175" spans="1:20" x14ac:dyDescent="0.3">
      <c r="A2175" t="s">
        <v>6794</v>
      </c>
      <c r="B2175" s="1">
        <v>41754</v>
      </c>
      <c r="C2175" s="1">
        <v>41759</v>
      </c>
      <c r="D2175" t="s">
        <v>47</v>
      </c>
      <c r="E2175" t="s">
        <v>3182</v>
      </c>
      <c r="F2175" t="s">
        <v>3183</v>
      </c>
      <c r="G2175" t="s">
        <v>84</v>
      </c>
      <c r="H2175" t="s">
        <v>25</v>
      </c>
      <c r="I2175" t="s">
        <v>3184</v>
      </c>
      <c r="J2175" t="s">
        <v>39</v>
      </c>
      <c r="K2175" t="s">
        <v>3185</v>
      </c>
      <c r="L2175" t="s">
        <v>41</v>
      </c>
      <c r="M2175" t="s">
        <v>4587</v>
      </c>
      <c r="N2175" t="s">
        <v>31</v>
      </c>
      <c r="O2175" t="s">
        <v>61</v>
      </c>
      <c r="P2175" t="s">
        <v>4588</v>
      </c>
      <c r="Q2175" s="2">
        <v>303.25</v>
      </c>
      <c r="R2175">
        <v>5</v>
      </c>
      <c r="S2175">
        <v>0</v>
      </c>
      <c r="T2175">
        <v>63.682499999999997</v>
      </c>
    </row>
    <row r="2176" spans="1:20" x14ac:dyDescent="0.3">
      <c r="A2176" t="s">
        <v>6795</v>
      </c>
      <c r="B2176" s="1">
        <v>42338</v>
      </c>
      <c r="C2176" s="1">
        <v>42340</v>
      </c>
      <c r="D2176" t="s">
        <v>21</v>
      </c>
      <c r="E2176" t="s">
        <v>251</v>
      </c>
      <c r="F2176" t="s">
        <v>252</v>
      </c>
      <c r="G2176" t="s">
        <v>84</v>
      </c>
      <c r="H2176" t="s">
        <v>25</v>
      </c>
      <c r="I2176" t="s">
        <v>253</v>
      </c>
      <c r="J2176" t="s">
        <v>179</v>
      </c>
      <c r="K2176" t="s">
        <v>254</v>
      </c>
      <c r="L2176" t="s">
        <v>88</v>
      </c>
      <c r="M2176" t="s">
        <v>4777</v>
      </c>
      <c r="N2176" t="s">
        <v>43</v>
      </c>
      <c r="O2176" t="s">
        <v>173</v>
      </c>
      <c r="P2176" t="s">
        <v>4778</v>
      </c>
      <c r="Q2176" s="2">
        <v>17.48</v>
      </c>
      <c r="R2176">
        <v>2</v>
      </c>
      <c r="S2176">
        <v>0</v>
      </c>
      <c r="T2176">
        <v>8.2156000000000002</v>
      </c>
    </row>
    <row r="2177" spans="1:20" x14ac:dyDescent="0.3">
      <c r="A2177" t="s">
        <v>6796</v>
      </c>
      <c r="B2177" s="1">
        <v>42302</v>
      </c>
      <c r="C2177" s="1">
        <v>42307</v>
      </c>
      <c r="D2177" t="s">
        <v>47</v>
      </c>
      <c r="E2177" t="s">
        <v>4326</v>
      </c>
      <c r="F2177" t="s">
        <v>4327</v>
      </c>
      <c r="G2177" t="s">
        <v>24</v>
      </c>
      <c r="H2177" t="s">
        <v>25</v>
      </c>
      <c r="I2177" t="s">
        <v>639</v>
      </c>
      <c r="J2177" t="s">
        <v>86</v>
      </c>
      <c r="K2177" t="s">
        <v>640</v>
      </c>
      <c r="L2177" t="s">
        <v>88</v>
      </c>
      <c r="M2177" t="s">
        <v>2142</v>
      </c>
      <c r="N2177" t="s">
        <v>43</v>
      </c>
      <c r="O2177" t="s">
        <v>115</v>
      </c>
      <c r="P2177" t="s">
        <v>2143</v>
      </c>
      <c r="Q2177" s="2">
        <v>60.45</v>
      </c>
      <c r="R2177">
        <v>3</v>
      </c>
      <c r="S2177">
        <v>0</v>
      </c>
      <c r="T2177">
        <v>16.3215</v>
      </c>
    </row>
    <row r="2178" spans="1:20" x14ac:dyDescent="0.3">
      <c r="A2178" t="s">
        <v>6797</v>
      </c>
      <c r="B2178" s="1">
        <v>42205</v>
      </c>
      <c r="C2178" s="1">
        <v>42212</v>
      </c>
      <c r="D2178" t="s">
        <v>47</v>
      </c>
      <c r="E2178" t="s">
        <v>1075</v>
      </c>
      <c r="F2178" t="s">
        <v>1076</v>
      </c>
      <c r="G2178" t="s">
        <v>24</v>
      </c>
      <c r="H2178" t="s">
        <v>25</v>
      </c>
      <c r="I2178" t="s">
        <v>154</v>
      </c>
      <c r="J2178" t="s">
        <v>86</v>
      </c>
      <c r="K2178" t="s">
        <v>155</v>
      </c>
      <c r="L2178" t="s">
        <v>88</v>
      </c>
      <c r="M2178" t="s">
        <v>2051</v>
      </c>
      <c r="N2178" t="s">
        <v>43</v>
      </c>
      <c r="O2178" t="s">
        <v>79</v>
      </c>
      <c r="P2178" t="s">
        <v>2052</v>
      </c>
      <c r="Q2178" s="2">
        <v>2.88</v>
      </c>
      <c r="R2178">
        <v>5</v>
      </c>
      <c r="S2178">
        <v>0</v>
      </c>
      <c r="T2178">
        <v>-4.4640000000000004</v>
      </c>
    </row>
    <row r="2179" spans="1:20" x14ac:dyDescent="0.3">
      <c r="A2179" t="s">
        <v>6798</v>
      </c>
      <c r="B2179" s="1">
        <v>42670</v>
      </c>
      <c r="C2179" s="1">
        <v>42676</v>
      </c>
      <c r="D2179" t="s">
        <v>47</v>
      </c>
      <c r="E2179" t="s">
        <v>1121</v>
      </c>
      <c r="F2179" t="s">
        <v>1122</v>
      </c>
      <c r="G2179" t="s">
        <v>37</v>
      </c>
      <c r="H2179" t="s">
        <v>25</v>
      </c>
      <c r="I2179" t="s">
        <v>1123</v>
      </c>
      <c r="J2179" t="s">
        <v>179</v>
      </c>
      <c r="K2179" t="s">
        <v>1124</v>
      </c>
      <c r="L2179" t="s">
        <v>88</v>
      </c>
      <c r="M2179" t="s">
        <v>6665</v>
      </c>
      <c r="N2179" t="s">
        <v>43</v>
      </c>
      <c r="O2179" t="s">
        <v>90</v>
      </c>
      <c r="P2179" t="s">
        <v>1166</v>
      </c>
      <c r="Q2179" s="2">
        <v>43.92</v>
      </c>
      <c r="R2179">
        <v>4</v>
      </c>
      <c r="S2179">
        <v>0</v>
      </c>
      <c r="T2179">
        <v>11.8584</v>
      </c>
    </row>
    <row r="2180" spans="1:20" x14ac:dyDescent="0.3">
      <c r="A2180" t="s">
        <v>6799</v>
      </c>
      <c r="B2180" s="1">
        <v>43059</v>
      </c>
      <c r="C2180" s="1">
        <v>43061</v>
      </c>
      <c r="D2180" t="s">
        <v>159</v>
      </c>
      <c r="E2180" t="s">
        <v>2057</v>
      </c>
      <c r="F2180" t="s">
        <v>2058</v>
      </c>
      <c r="G2180" t="s">
        <v>24</v>
      </c>
      <c r="H2180" t="s">
        <v>25</v>
      </c>
      <c r="I2180" t="s">
        <v>2059</v>
      </c>
      <c r="J2180" t="s">
        <v>39</v>
      </c>
      <c r="K2180" t="s">
        <v>2060</v>
      </c>
      <c r="L2180" t="s">
        <v>41</v>
      </c>
      <c r="M2180" t="s">
        <v>2102</v>
      </c>
      <c r="N2180" t="s">
        <v>43</v>
      </c>
      <c r="O2180" t="s">
        <v>70</v>
      </c>
      <c r="P2180" t="s">
        <v>2103</v>
      </c>
      <c r="Q2180" s="2">
        <v>46.76</v>
      </c>
      <c r="R2180">
        <v>7</v>
      </c>
      <c r="S2180">
        <v>0</v>
      </c>
      <c r="T2180">
        <v>22.444800000000001</v>
      </c>
    </row>
    <row r="2181" spans="1:20" x14ac:dyDescent="0.3">
      <c r="A2181" t="s">
        <v>6800</v>
      </c>
      <c r="B2181" s="1">
        <v>42621</v>
      </c>
      <c r="C2181" s="1">
        <v>42625</v>
      </c>
      <c r="D2181" t="s">
        <v>47</v>
      </c>
      <c r="E2181" t="s">
        <v>118</v>
      </c>
      <c r="F2181" t="s">
        <v>119</v>
      </c>
      <c r="G2181" t="s">
        <v>37</v>
      </c>
      <c r="H2181" t="s">
        <v>25</v>
      </c>
      <c r="I2181" t="s">
        <v>120</v>
      </c>
      <c r="J2181" t="s">
        <v>121</v>
      </c>
      <c r="K2181" t="s">
        <v>122</v>
      </c>
      <c r="L2181" t="s">
        <v>88</v>
      </c>
      <c r="M2181" t="s">
        <v>6784</v>
      </c>
      <c r="N2181" t="s">
        <v>43</v>
      </c>
      <c r="O2181" t="s">
        <v>115</v>
      </c>
      <c r="P2181" t="s">
        <v>6785</v>
      </c>
      <c r="Q2181" s="2">
        <v>70.367999999999995</v>
      </c>
      <c r="R2181">
        <v>2</v>
      </c>
      <c r="S2181">
        <v>0</v>
      </c>
      <c r="T2181">
        <v>6.1571999999999996</v>
      </c>
    </row>
    <row r="2182" spans="1:20" x14ac:dyDescent="0.3">
      <c r="A2182" t="s">
        <v>6801</v>
      </c>
      <c r="B2182" s="1">
        <v>41840</v>
      </c>
      <c r="C2182" s="1">
        <v>41840</v>
      </c>
      <c r="D2182" t="s">
        <v>1040</v>
      </c>
      <c r="E2182" t="s">
        <v>4289</v>
      </c>
      <c r="F2182" t="s">
        <v>4290</v>
      </c>
      <c r="G2182" t="s">
        <v>24</v>
      </c>
      <c r="H2182" t="s">
        <v>25</v>
      </c>
      <c r="I2182" t="s">
        <v>4291</v>
      </c>
      <c r="J2182" t="s">
        <v>39</v>
      </c>
      <c r="K2182" t="s">
        <v>4292</v>
      </c>
      <c r="L2182" t="s">
        <v>41</v>
      </c>
      <c r="M2182" t="s">
        <v>6802</v>
      </c>
      <c r="N2182" t="s">
        <v>43</v>
      </c>
      <c r="O2182" t="s">
        <v>99</v>
      </c>
      <c r="P2182" t="s">
        <v>6803</v>
      </c>
      <c r="Q2182" s="2">
        <v>25.984000000000002</v>
      </c>
      <c r="R2182">
        <v>1</v>
      </c>
      <c r="S2182">
        <v>0</v>
      </c>
      <c r="T2182">
        <v>-5.1967999999999996</v>
      </c>
    </row>
    <row r="2183" spans="1:20" x14ac:dyDescent="0.3">
      <c r="A2183" t="s">
        <v>6804</v>
      </c>
      <c r="B2183" s="1">
        <v>42689</v>
      </c>
      <c r="C2183" s="1">
        <v>42693</v>
      </c>
      <c r="D2183" t="s">
        <v>47</v>
      </c>
      <c r="E2183" t="s">
        <v>5926</v>
      </c>
      <c r="F2183" t="s">
        <v>5927</v>
      </c>
      <c r="G2183" t="s">
        <v>37</v>
      </c>
      <c r="H2183" t="s">
        <v>25</v>
      </c>
      <c r="I2183" t="s">
        <v>231</v>
      </c>
      <c r="J2183" t="s">
        <v>232</v>
      </c>
      <c r="K2183" t="s">
        <v>233</v>
      </c>
      <c r="L2183" t="s">
        <v>131</v>
      </c>
      <c r="M2183" t="s">
        <v>3648</v>
      </c>
      <c r="N2183" t="s">
        <v>165</v>
      </c>
      <c r="O2183" t="s">
        <v>166</v>
      </c>
      <c r="P2183" t="s">
        <v>3649</v>
      </c>
      <c r="Q2183" s="2">
        <v>361.37599999999998</v>
      </c>
      <c r="R2183">
        <v>2</v>
      </c>
      <c r="S2183">
        <v>0</v>
      </c>
      <c r="T2183">
        <v>27.103200000000001</v>
      </c>
    </row>
    <row r="2184" spans="1:20" x14ac:dyDescent="0.3">
      <c r="A2184" t="s">
        <v>6805</v>
      </c>
      <c r="B2184" s="1">
        <v>41827</v>
      </c>
      <c r="C2184" s="1">
        <v>41831</v>
      </c>
      <c r="D2184" t="s">
        <v>47</v>
      </c>
      <c r="E2184" t="s">
        <v>1710</v>
      </c>
      <c r="F2184" t="s">
        <v>1711</v>
      </c>
      <c r="G2184" t="s">
        <v>24</v>
      </c>
      <c r="H2184" t="s">
        <v>25</v>
      </c>
      <c r="I2184" t="s">
        <v>1712</v>
      </c>
      <c r="J2184" t="s">
        <v>39</v>
      </c>
      <c r="K2184" t="s">
        <v>1713</v>
      </c>
      <c r="L2184" t="s">
        <v>41</v>
      </c>
      <c r="M2184" t="s">
        <v>3089</v>
      </c>
      <c r="N2184" t="s">
        <v>31</v>
      </c>
      <c r="O2184" t="s">
        <v>133</v>
      </c>
      <c r="P2184" t="s">
        <v>3090</v>
      </c>
      <c r="Q2184" s="2">
        <v>172.18600000000001</v>
      </c>
      <c r="R2184">
        <v>2</v>
      </c>
      <c r="S2184">
        <v>0</v>
      </c>
      <c r="T2184">
        <v>-46.736199999999997</v>
      </c>
    </row>
    <row r="2185" spans="1:20" x14ac:dyDescent="0.3">
      <c r="A2185" t="s">
        <v>6806</v>
      </c>
      <c r="B2185" s="1">
        <v>42446</v>
      </c>
      <c r="C2185" s="1">
        <v>42446</v>
      </c>
      <c r="D2185" t="s">
        <v>1040</v>
      </c>
      <c r="E2185" t="s">
        <v>383</v>
      </c>
      <c r="F2185" t="s">
        <v>384</v>
      </c>
      <c r="G2185" t="s">
        <v>24</v>
      </c>
      <c r="H2185" t="s">
        <v>25</v>
      </c>
      <c r="I2185" t="s">
        <v>331</v>
      </c>
      <c r="J2185" t="s">
        <v>199</v>
      </c>
      <c r="K2185" t="s">
        <v>332</v>
      </c>
      <c r="L2185" t="s">
        <v>88</v>
      </c>
      <c r="M2185" t="s">
        <v>5074</v>
      </c>
      <c r="N2185" t="s">
        <v>43</v>
      </c>
      <c r="O2185" t="s">
        <v>173</v>
      </c>
      <c r="P2185" t="s">
        <v>5075</v>
      </c>
      <c r="Q2185" s="2">
        <v>199.9</v>
      </c>
      <c r="R2185">
        <v>5</v>
      </c>
      <c r="S2185">
        <v>0</v>
      </c>
      <c r="T2185">
        <v>89.954999999999998</v>
      </c>
    </row>
    <row r="2186" spans="1:20" x14ac:dyDescent="0.3">
      <c r="A2186" t="s">
        <v>6807</v>
      </c>
      <c r="B2186" s="1">
        <v>42730</v>
      </c>
      <c r="C2186" s="1">
        <v>42731</v>
      </c>
      <c r="D2186" t="s">
        <v>159</v>
      </c>
      <c r="E2186" t="s">
        <v>818</v>
      </c>
      <c r="F2186" t="s">
        <v>819</v>
      </c>
      <c r="G2186" t="s">
        <v>24</v>
      </c>
      <c r="H2186" t="s">
        <v>25</v>
      </c>
      <c r="I2186" t="s">
        <v>253</v>
      </c>
      <c r="J2186" t="s">
        <v>179</v>
      </c>
      <c r="K2186" t="s">
        <v>254</v>
      </c>
      <c r="L2186" t="s">
        <v>88</v>
      </c>
      <c r="M2186" t="s">
        <v>6808</v>
      </c>
      <c r="N2186" t="s">
        <v>43</v>
      </c>
      <c r="O2186" t="s">
        <v>115</v>
      </c>
      <c r="P2186" t="s">
        <v>6809</v>
      </c>
      <c r="Q2186" s="2">
        <v>11.327999999999999</v>
      </c>
      <c r="R2186">
        <v>2</v>
      </c>
      <c r="S2186">
        <v>0</v>
      </c>
      <c r="T2186">
        <v>2.5488</v>
      </c>
    </row>
    <row r="2187" spans="1:20" x14ac:dyDescent="0.3">
      <c r="A2187" t="s">
        <v>6810</v>
      </c>
      <c r="B2187" s="1">
        <v>41884</v>
      </c>
      <c r="C2187" s="1">
        <v>41886</v>
      </c>
      <c r="D2187" t="s">
        <v>159</v>
      </c>
      <c r="E2187" t="s">
        <v>416</v>
      </c>
      <c r="F2187" t="s">
        <v>417</v>
      </c>
      <c r="G2187" t="s">
        <v>24</v>
      </c>
      <c r="H2187" t="s">
        <v>25</v>
      </c>
      <c r="I2187" t="s">
        <v>418</v>
      </c>
      <c r="J2187" t="s">
        <v>419</v>
      </c>
      <c r="K2187" t="s">
        <v>420</v>
      </c>
      <c r="L2187" t="s">
        <v>88</v>
      </c>
      <c r="M2187" t="s">
        <v>6808</v>
      </c>
      <c r="N2187" t="s">
        <v>43</v>
      </c>
      <c r="O2187" t="s">
        <v>115</v>
      </c>
      <c r="P2187" t="s">
        <v>6809</v>
      </c>
      <c r="Q2187" s="2">
        <v>21.24</v>
      </c>
      <c r="R2187">
        <v>3</v>
      </c>
      <c r="S2187">
        <v>0</v>
      </c>
      <c r="T2187">
        <v>8.0711999999999993</v>
      </c>
    </row>
    <row r="2188" spans="1:20" x14ac:dyDescent="0.3">
      <c r="A2188" t="s">
        <v>6811</v>
      </c>
      <c r="B2188" s="1">
        <v>42190</v>
      </c>
      <c r="C2188" s="1">
        <v>42195</v>
      </c>
      <c r="D2188" t="s">
        <v>47</v>
      </c>
      <c r="E2188" t="s">
        <v>4523</v>
      </c>
      <c r="F2188" t="s">
        <v>4524</v>
      </c>
      <c r="G2188" t="s">
        <v>24</v>
      </c>
      <c r="H2188" t="s">
        <v>25</v>
      </c>
      <c r="I2188" t="s">
        <v>231</v>
      </c>
      <c r="J2188" t="s">
        <v>232</v>
      </c>
      <c r="K2188" t="s">
        <v>412</v>
      </c>
      <c r="L2188" t="s">
        <v>131</v>
      </c>
      <c r="M2188" t="s">
        <v>4410</v>
      </c>
      <c r="N2188" t="s">
        <v>165</v>
      </c>
      <c r="O2188" t="s">
        <v>202</v>
      </c>
      <c r="P2188" t="s">
        <v>4411</v>
      </c>
      <c r="Q2188" s="2">
        <v>34.799999999999997</v>
      </c>
      <c r="R2188">
        <v>3</v>
      </c>
      <c r="S2188">
        <v>0</v>
      </c>
      <c r="T2188">
        <v>2.1749999999999998</v>
      </c>
    </row>
    <row r="2189" spans="1:20" x14ac:dyDescent="0.3">
      <c r="A2189" t="s">
        <v>6812</v>
      </c>
      <c r="B2189" s="1">
        <v>42694</v>
      </c>
      <c r="C2189" s="1">
        <v>42699</v>
      </c>
      <c r="D2189" t="s">
        <v>47</v>
      </c>
      <c r="E2189" t="s">
        <v>3918</v>
      </c>
      <c r="F2189" t="s">
        <v>3919</v>
      </c>
      <c r="G2189" t="s">
        <v>37</v>
      </c>
      <c r="H2189" t="s">
        <v>25</v>
      </c>
      <c r="I2189" t="s">
        <v>398</v>
      </c>
      <c r="J2189" t="s">
        <v>67</v>
      </c>
      <c r="K2189" t="s">
        <v>399</v>
      </c>
      <c r="L2189" t="s">
        <v>29</v>
      </c>
      <c r="M2189" t="s">
        <v>2274</v>
      </c>
      <c r="N2189" t="s">
        <v>43</v>
      </c>
      <c r="O2189" t="s">
        <v>70</v>
      </c>
      <c r="P2189" t="s">
        <v>2275</v>
      </c>
      <c r="Q2189" s="2">
        <v>9.08</v>
      </c>
      <c r="R2189">
        <v>2</v>
      </c>
      <c r="S2189">
        <v>0</v>
      </c>
      <c r="T2189">
        <v>4.0860000000000003</v>
      </c>
    </row>
    <row r="2190" spans="1:20" x14ac:dyDescent="0.3">
      <c r="A2190" t="s">
        <v>6813</v>
      </c>
      <c r="B2190" s="1">
        <v>41765</v>
      </c>
      <c r="C2190" s="1">
        <v>41770</v>
      </c>
      <c r="D2190" t="s">
        <v>47</v>
      </c>
      <c r="E2190" t="s">
        <v>169</v>
      </c>
      <c r="F2190" t="s">
        <v>170</v>
      </c>
      <c r="G2190" t="s">
        <v>84</v>
      </c>
      <c r="H2190" t="s">
        <v>25</v>
      </c>
      <c r="I2190" t="s">
        <v>154</v>
      </c>
      <c r="J2190" t="s">
        <v>86</v>
      </c>
      <c r="K2190" t="s">
        <v>171</v>
      </c>
      <c r="L2190" t="s">
        <v>88</v>
      </c>
      <c r="M2190" t="s">
        <v>2786</v>
      </c>
      <c r="N2190" t="s">
        <v>43</v>
      </c>
      <c r="O2190" t="s">
        <v>44</v>
      </c>
      <c r="P2190" t="s">
        <v>2787</v>
      </c>
      <c r="Q2190" s="2">
        <v>5.78</v>
      </c>
      <c r="R2190">
        <v>2</v>
      </c>
      <c r="S2190">
        <v>0</v>
      </c>
      <c r="T2190">
        <v>2.7166000000000001</v>
      </c>
    </row>
    <row r="2191" spans="1:20" x14ac:dyDescent="0.3">
      <c r="A2191" t="s">
        <v>6814</v>
      </c>
      <c r="B2191" s="1">
        <v>41811</v>
      </c>
      <c r="C2191" s="1">
        <v>41814</v>
      </c>
      <c r="D2191" t="s">
        <v>159</v>
      </c>
      <c r="E2191" t="s">
        <v>3610</v>
      </c>
      <c r="F2191" t="s">
        <v>3611</v>
      </c>
      <c r="G2191" t="s">
        <v>24</v>
      </c>
      <c r="H2191" t="s">
        <v>25</v>
      </c>
      <c r="I2191" t="s">
        <v>76</v>
      </c>
      <c r="J2191" t="s">
        <v>3612</v>
      </c>
      <c r="K2191" t="s">
        <v>3613</v>
      </c>
      <c r="L2191" t="s">
        <v>131</v>
      </c>
      <c r="M2191" t="s">
        <v>4320</v>
      </c>
      <c r="N2191" t="s">
        <v>43</v>
      </c>
      <c r="O2191" t="s">
        <v>70</v>
      </c>
      <c r="P2191" t="s">
        <v>4321</v>
      </c>
      <c r="Q2191" s="2">
        <v>19.649999999999999</v>
      </c>
      <c r="R2191">
        <v>3</v>
      </c>
      <c r="S2191">
        <v>0</v>
      </c>
      <c r="T2191">
        <v>9.0389999999999997</v>
      </c>
    </row>
    <row r="2192" spans="1:20" x14ac:dyDescent="0.3">
      <c r="A2192" t="s">
        <v>6815</v>
      </c>
      <c r="B2192" s="1">
        <v>42966</v>
      </c>
      <c r="C2192" s="1">
        <v>42970</v>
      </c>
      <c r="D2192" t="s">
        <v>47</v>
      </c>
      <c r="E2192" t="s">
        <v>591</v>
      </c>
      <c r="F2192" t="s">
        <v>592</v>
      </c>
      <c r="G2192" t="s">
        <v>37</v>
      </c>
      <c r="H2192" t="s">
        <v>25</v>
      </c>
      <c r="I2192" t="s">
        <v>253</v>
      </c>
      <c r="J2192" t="s">
        <v>179</v>
      </c>
      <c r="K2192" t="s">
        <v>322</v>
      </c>
      <c r="L2192" t="s">
        <v>88</v>
      </c>
      <c r="M2192" t="s">
        <v>2472</v>
      </c>
      <c r="N2192" t="s">
        <v>43</v>
      </c>
      <c r="O2192" t="s">
        <v>79</v>
      </c>
      <c r="P2192" t="s">
        <v>2473</v>
      </c>
      <c r="Q2192" s="2">
        <v>387.99</v>
      </c>
      <c r="R2192">
        <v>1</v>
      </c>
      <c r="S2192">
        <v>0</v>
      </c>
      <c r="T2192">
        <v>182.3553</v>
      </c>
    </row>
    <row r="2193" spans="1:20" x14ac:dyDescent="0.3">
      <c r="A2193" t="s">
        <v>6816</v>
      </c>
      <c r="B2193" s="1">
        <v>41972</v>
      </c>
      <c r="C2193" s="1">
        <v>41979</v>
      </c>
      <c r="D2193" t="s">
        <v>47</v>
      </c>
      <c r="E2193" t="s">
        <v>823</v>
      </c>
      <c r="F2193" t="s">
        <v>824</v>
      </c>
      <c r="G2193" t="s">
        <v>24</v>
      </c>
      <c r="H2193" t="s">
        <v>25</v>
      </c>
      <c r="I2193" t="s">
        <v>825</v>
      </c>
      <c r="J2193" t="s">
        <v>39</v>
      </c>
      <c r="K2193" t="s">
        <v>826</v>
      </c>
      <c r="L2193" t="s">
        <v>41</v>
      </c>
      <c r="M2193" t="s">
        <v>2889</v>
      </c>
      <c r="N2193" t="s">
        <v>165</v>
      </c>
      <c r="O2193" t="s">
        <v>166</v>
      </c>
      <c r="P2193" t="s">
        <v>2890</v>
      </c>
      <c r="Q2193" s="2">
        <v>575.91999999999996</v>
      </c>
      <c r="R2193">
        <v>2</v>
      </c>
      <c r="S2193">
        <v>0</v>
      </c>
      <c r="T2193">
        <v>71.989999999999995</v>
      </c>
    </row>
    <row r="2194" spans="1:20" x14ac:dyDescent="0.3">
      <c r="A2194" t="s">
        <v>6817</v>
      </c>
      <c r="B2194" s="1">
        <v>42834</v>
      </c>
      <c r="C2194" s="1">
        <v>42837</v>
      </c>
      <c r="D2194" t="s">
        <v>21</v>
      </c>
      <c r="E2194" t="s">
        <v>769</v>
      </c>
      <c r="F2194" t="s">
        <v>770</v>
      </c>
      <c r="G2194" t="s">
        <v>24</v>
      </c>
      <c r="H2194" t="s">
        <v>25</v>
      </c>
      <c r="I2194" t="s">
        <v>253</v>
      </c>
      <c r="J2194" t="s">
        <v>179</v>
      </c>
      <c r="K2194" t="s">
        <v>254</v>
      </c>
      <c r="L2194" t="s">
        <v>88</v>
      </c>
      <c r="M2194" t="s">
        <v>3179</v>
      </c>
      <c r="N2194" t="s">
        <v>43</v>
      </c>
      <c r="O2194" t="s">
        <v>79</v>
      </c>
      <c r="P2194" t="s">
        <v>3180</v>
      </c>
      <c r="Q2194" s="2">
        <v>478.24</v>
      </c>
      <c r="R2194">
        <v>8</v>
      </c>
      <c r="S2194">
        <v>0</v>
      </c>
      <c r="T2194">
        <v>219.99039999999999</v>
      </c>
    </row>
    <row r="2195" spans="1:20" x14ac:dyDescent="0.3">
      <c r="A2195" t="s">
        <v>6818</v>
      </c>
      <c r="B2195" s="1">
        <v>41993</v>
      </c>
      <c r="C2195" s="1">
        <v>42000</v>
      </c>
      <c r="D2195" t="s">
        <v>47</v>
      </c>
      <c r="E2195" t="s">
        <v>5959</v>
      </c>
      <c r="F2195" t="s">
        <v>5960</v>
      </c>
      <c r="G2195" t="s">
        <v>24</v>
      </c>
      <c r="H2195" t="s">
        <v>25</v>
      </c>
      <c r="I2195" t="s">
        <v>1241</v>
      </c>
      <c r="J2195" t="s">
        <v>67</v>
      </c>
      <c r="K2195" t="s">
        <v>3079</v>
      </c>
      <c r="L2195" t="s">
        <v>29</v>
      </c>
      <c r="M2195" t="s">
        <v>6819</v>
      </c>
      <c r="N2195" t="s">
        <v>31</v>
      </c>
      <c r="O2195" t="s">
        <v>61</v>
      </c>
      <c r="P2195" t="s">
        <v>6820</v>
      </c>
      <c r="Q2195" s="2">
        <v>190.84800000000001</v>
      </c>
      <c r="R2195">
        <v>3</v>
      </c>
      <c r="S2195">
        <v>0</v>
      </c>
      <c r="T2195">
        <v>-21.470400000000001</v>
      </c>
    </row>
    <row r="2196" spans="1:20" x14ac:dyDescent="0.3">
      <c r="A2196" t="s">
        <v>6821</v>
      </c>
      <c r="B2196" s="1">
        <v>41990</v>
      </c>
      <c r="C2196" s="1">
        <v>41997</v>
      </c>
      <c r="D2196" t="s">
        <v>47</v>
      </c>
      <c r="E2196" t="s">
        <v>5597</v>
      </c>
      <c r="F2196" t="s">
        <v>5598</v>
      </c>
      <c r="G2196" t="s">
        <v>24</v>
      </c>
      <c r="H2196" t="s">
        <v>25</v>
      </c>
      <c r="I2196" t="s">
        <v>231</v>
      </c>
      <c r="J2196" t="s">
        <v>232</v>
      </c>
      <c r="K2196" t="s">
        <v>233</v>
      </c>
      <c r="L2196" t="s">
        <v>131</v>
      </c>
      <c r="M2196" t="s">
        <v>4227</v>
      </c>
      <c r="N2196" t="s">
        <v>43</v>
      </c>
      <c r="O2196" t="s">
        <v>79</v>
      </c>
      <c r="P2196" t="s">
        <v>4228</v>
      </c>
      <c r="Q2196" s="2">
        <v>5.484</v>
      </c>
      <c r="R2196">
        <v>4</v>
      </c>
      <c r="S2196">
        <v>0</v>
      </c>
      <c r="T2196">
        <v>-4.0216000000000003</v>
      </c>
    </row>
    <row r="2197" spans="1:20" x14ac:dyDescent="0.3">
      <c r="A2197" t="s">
        <v>6822</v>
      </c>
      <c r="B2197" s="1">
        <v>42325</v>
      </c>
      <c r="C2197" s="1">
        <v>42329</v>
      </c>
      <c r="D2197" t="s">
        <v>21</v>
      </c>
      <c r="E2197" t="s">
        <v>2389</v>
      </c>
      <c r="F2197" t="s">
        <v>2390</v>
      </c>
      <c r="G2197" t="s">
        <v>24</v>
      </c>
      <c r="H2197" t="s">
        <v>25</v>
      </c>
      <c r="I2197" t="s">
        <v>2391</v>
      </c>
      <c r="J2197" t="s">
        <v>86</v>
      </c>
      <c r="K2197" t="s">
        <v>2392</v>
      </c>
      <c r="L2197" t="s">
        <v>88</v>
      </c>
      <c r="M2197" t="s">
        <v>6823</v>
      </c>
      <c r="N2197" t="s">
        <v>43</v>
      </c>
      <c r="O2197" t="s">
        <v>1145</v>
      </c>
      <c r="P2197" t="s">
        <v>6824</v>
      </c>
      <c r="Q2197" s="2">
        <v>40.92</v>
      </c>
      <c r="R2197">
        <v>5</v>
      </c>
      <c r="S2197">
        <v>0</v>
      </c>
      <c r="T2197">
        <v>3.069</v>
      </c>
    </row>
    <row r="2198" spans="1:20" x14ac:dyDescent="0.3">
      <c r="A2198" t="s">
        <v>6825</v>
      </c>
      <c r="B2198" s="1">
        <v>41702</v>
      </c>
      <c r="C2198" s="1">
        <v>41707</v>
      </c>
      <c r="D2198" t="s">
        <v>47</v>
      </c>
      <c r="E2198" t="s">
        <v>1284</v>
      </c>
      <c r="F2198" t="s">
        <v>1285</v>
      </c>
      <c r="G2198" t="s">
        <v>24</v>
      </c>
      <c r="H2198" t="s">
        <v>25</v>
      </c>
      <c r="I2198" t="s">
        <v>66</v>
      </c>
      <c r="J2198" t="s">
        <v>39</v>
      </c>
      <c r="K2198" t="s">
        <v>1286</v>
      </c>
      <c r="L2198" t="s">
        <v>41</v>
      </c>
      <c r="M2198" t="s">
        <v>5635</v>
      </c>
      <c r="N2198" t="s">
        <v>43</v>
      </c>
      <c r="O2198" t="s">
        <v>115</v>
      </c>
      <c r="P2198" t="s">
        <v>5636</v>
      </c>
      <c r="Q2198" s="2">
        <v>15.552</v>
      </c>
      <c r="R2198">
        <v>3</v>
      </c>
      <c r="S2198">
        <v>0</v>
      </c>
      <c r="T2198">
        <v>2.3328000000000002</v>
      </c>
    </row>
    <row r="2199" spans="1:20" x14ac:dyDescent="0.3">
      <c r="A2199" t="s">
        <v>6826</v>
      </c>
      <c r="B2199" s="1">
        <v>42873</v>
      </c>
      <c r="C2199" s="1">
        <v>42874</v>
      </c>
      <c r="D2199" t="s">
        <v>159</v>
      </c>
      <c r="E2199" t="s">
        <v>2950</v>
      </c>
      <c r="F2199" t="s">
        <v>2951</v>
      </c>
      <c r="G2199" t="s">
        <v>37</v>
      </c>
      <c r="H2199" t="s">
        <v>25</v>
      </c>
      <c r="I2199" t="s">
        <v>231</v>
      </c>
      <c r="J2199" t="s">
        <v>232</v>
      </c>
      <c r="K2199" t="s">
        <v>276</v>
      </c>
      <c r="L2199" t="s">
        <v>131</v>
      </c>
      <c r="M2199" t="s">
        <v>6827</v>
      </c>
      <c r="N2199" t="s">
        <v>43</v>
      </c>
      <c r="O2199" t="s">
        <v>90</v>
      </c>
      <c r="P2199" t="s">
        <v>6828</v>
      </c>
      <c r="Q2199" s="2">
        <v>17.239999999999998</v>
      </c>
      <c r="R2199">
        <v>2</v>
      </c>
      <c r="S2199">
        <v>0</v>
      </c>
      <c r="T2199">
        <v>4.4824000000000002</v>
      </c>
    </row>
    <row r="2200" spans="1:20" x14ac:dyDescent="0.3">
      <c r="A2200" t="s">
        <v>6829</v>
      </c>
      <c r="B2200" s="1">
        <v>43000</v>
      </c>
      <c r="C2200" s="1">
        <v>43006</v>
      </c>
      <c r="D2200" t="s">
        <v>47</v>
      </c>
      <c r="E2200" t="s">
        <v>5738</v>
      </c>
      <c r="F2200" t="s">
        <v>5739</v>
      </c>
      <c r="G2200" t="s">
        <v>37</v>
      </c>
      <c r="H2200" t="s">
        <v>25</v>
      </c>
      <c r="I2200" t="s">
        <v>154</v>
      </c>
      <c r="J2200" t="s">
        <v>86</v>
      </c>
      <c r="K2200" t="s">
        <v>155</v>
      </c>
      <c r="L2200" t="s">
        <v>88</v>
      </c>
      <c r="M2200" t="s">
        <v>681</v>
      </c>
      <c r="N2200" t="s">
        <v>43</v>
      </c>
      <c r="O2200" t="s">
        <v>70</v>
      </c>
      <c r="P2200" t="s">
        <v>682</v>
      </c>
      <c r="Q2200" s="2">
        <v>27.18</v>
      </c>
      <c r="R2200">
        <v>3</v>
      </c>
      <c r="S2200">
        <v>0</v>
      </c>
      <c r="T2200">
        <v>12.231</v>
      </c>
    </row>
    <row r="2201" spans="1:20" x14ac:dyDescent="0.3">
      <c r="A2201" t="s">
        <v>6830</v>
      </c>
      <c r="B2201" s="1">
        <v>42815</v>
      </c>
      <c r="C2201" s="1">
        <v>42821</v>
      </c>
      <c r="D2201" t="s">
        <v>47</v>
      </c>
      <c r="E2201" t="s">
        <v>416</v>
      </c>
      <c r="F2201" t="s">
        <v>417</v>
      </c>
      <c r="G2201" t="s">
        <v>24</v>
      </c>
      <c r="H2201" t="s">
        <v>25</v>
      </c>
      <c r="I2201" t="s">
        <v>418</v>
      </c>
      <c r="J2201" t="s">
        <v>419</v>
      </c>
      <c r="K2201" t="s">
        <v>420</v>
      </c>
      <c r="L2201" t="s">
        <v>88</v>
      </c>
      <c r="M2201" t="s">
        <v>5632</v>
      </c>
      <c r="N2201" t="s">
        <v>31</v>
      </c>
      <c r="O2201" t="s">
        <v>133</v>
      </c>
      <c r="P2201" t="s">
        <v>5633</v>
      </c>
      <c r="Q2201" s="2">
        <v>1805.88</v>
      </c>
      <c r="R2201">
        <v>6</v>
      </c>
      <c r="S2201">
        <v>0</v>
      </c>
      <c r="T2201">
        <v>523.70519999999999</v>
      </c>
    </row>
    <row r="2202" spans="1:20" x14ac:dyDescent="0.3">
      <c r="A2202" t="s">
        <v>6831</v>
      </c>
      <c r="B2202" s="1">
        <v>42992</v>
      </c>
      <c r="C2202" s="1">
        <v>42992</v>
      </c>
      <c r="D2202" t="s">
        <v>1040</v>
      </c>
      <c r="E2202" t="s">
        <v>2027</v>
      </c>
      <c r="F2202" t="s">
        <v>2028</v>
      </c>
      <c r="G2202" t="s">
        <v>24</v>
      </c>
      <c r="H2202" t="s">
        <v>25</v>
      </c>
      <c r="I2202" t="s">
        <v>2029</v>
      </c>
      <c r="J2202" t="s">
        <v>39</v>
      </c>
      <c r="K2202" t="s">
        <v>2030</v>
      </c>
      <c r="L2202" t="s">
        <v>41</v>
      </c>
      <c r="M2202" t="s">
        <v>6832</v>
      </c>
      <c r="N2202" t="s">
        <v>43</v>
      </c>
      <c r="O2202" t="s">
        <v>115</v>
      </c>
      <c r="P2202" t="s">
        <v>6833</v>
      </c>
      <c r="Q2202" s="2">
        <v>70.95</v>
      </c>
      <c r="R2202">
        <v>3</v>
      </c>
      <c r="S2202">
        <v>0</v>
      </c>
      <c r="T2202">
        <v>18.446999999999999</v>
      </c>
    </row>
    <row r="2203" spans="1:20" x14ac:dyDescent="0.3">
      <c r="A2203" t="s">
        <v>6834</v>
      </c>
      <c r="B2203" s="1">
        <v>42677</v>
      </c>
      <c r="C2203" s="1">
        <v>42682</v>
      </c>
      <c r="D2203" t="s">
        <v>21</v>
      </c>
      <c r="E2203" t="s">
        <v>1857</v>
      </c>
      <c r="F2203" t="s">
        <v>1858</v>
      </c>
      <c r="G2203" t="s">
        <v>24</v>
      </c>
      <c r="H2203" t="s">
        <v>25</v>
      </c>
      <c r="I2203" t="s">
        <v>1859</v>
      </c>
      <c r="J2203" t="s">
        <v>51</v>
      </c>
      <c r="K2203" t="s">
        <v>1860</v>
      </c>
      <c r="L2203" t="s">
        <v>29</v>
      </c>
      <c r="M2203" t="s">
        <v>2120</v>
      </c>
      <c r="N2203" t="s">
        <v>43</v>
      </c>
      <c r="O2203" t="s">
        <v>235</v>
      </c>
      <c r="P2203" t="s">
        <v>2121</v>
      </c>
      <c r="Q2203" s="2">
        <v>20</v>
      </c>
      <c r="R2203">
        <v>4</v>
      </c>
      <c r="S2203">
        <v>0</v>
      </c>
      <c r="T2203">
        <v>9.6</v>
      </c>
    </row>
    <row r="2204" spans="1:20" x14ac:dyDescent="0.3">
      <c r="A2204" t="s">
        <v>6835</v>
      </c>
      <c r="B2204" s="1">
        <v>42493</v>
      </c>
      <c r="C2204" s="1">
        <v>42498</v>
      </c>
      <c r="D2204" t="s">
        <v>47</v>
      </c>
      <c r="E2204" t="s">
        <v>4134</v>
      </c>
      <c r="F2204" t="s">
        <v>4135</v>
      </c>
      <c r="G2204" t="s">
        <v>24</v>
      </c>
      <c r="H2204" t="s">
        <v>25</v>
      </c>
      <c r="I2204" t="s">
        <v>426</v>
      </c>
      <c r="J2204" t="s">
        <v>427</v>
      </c>
      <c r="K2204" t="s">
        <v>428</v>
      </c>
      <c r="L2204" t="s">
        <v>131</v>
      </c>
      <c r="M2204" t="s">
        <v>2024</v>
      </c>
      <c r="N2204" t="s">
        <v>43</v>
      </c>
      <c r="O2204" t="s">
        <v>79</v>
      </c>
      <c r="P2204" t="s">
        <v>2025</v>
      </c>
      <c r="Q2204" s="2">
        <v>2.1819999999999999</v>
      </c>
      <c r="R2204">
        <v>1</v>
      </c>
      <c r="S2204">
        <v>0</v>
      </c>
      <c r="T2204">
        <v>-3.6002999999999998</v>
      </c>
    </row>
    <row r="2205" spans="1:20" x14ac:dyDescent="0.3">
      <c r="A2205" t="s">
        <v>6836</v>
      </c>
      <c r="B2205" s="1">
        <v>42731</v>
      </c>
      <c r="C2205" s="1">
        <v>42737</v>
      </c>
      <c r="D2205" t="s">
        <v>47</v>
      </c>
      <c r="E2205" t="s">
        <v>2492</v>
      </c>
      <c r="F2205" t="s">
        <v>2493</v>
      </c>
      <c r="G2205" t="s">
        <v>24</v>
      </c>
      <c r="H2205" t="s">
        <v>25</v>
      </c>
      <c r="I2205" t="s">
        <v>524</v>
      </c>
      <c r="J2205" t="s">
        <v>261</v>
      </c>
      <c r="K2205" t="s">
        <v>525</v>
      </c>
      <c r="L2205" t="s">
        <v>41</v>
      </c>
      <c r="M2205" t="s">
        <v>4078</v>
      </c>
      <c r="N2205" t="s">
        <v>43</v>
      </c>
      <c r="O2205" t="s">
        <v>70</v>
      </c>
      <c r="P2205" t="s">
        <v>4079</v>
      </c>
      <c r="Q2205" s="2">
        <v>10.368</v>
      </c>
      <c r="R2205">
        <v>2</v>
      </c>
      <c r="S2205">
        <v>0</v>
      </c>
      <c r="T2205">
        <v>3.6288</v>
      </c>
    </row>
    <row r="2206" spans="1:20" x14ac:dyDescent="0.3">
      <c r="A2206" t="s">
        <v>6837</v>
      </c>
      <c r="B2206" s="1">
        <v>42573</v>
      </c>
      <c r="C2206" s="1">
        <v>42577</v>
      </c>
      <c r="D2206" t="s">
        <v>47</v>
      </c>
      <c r="E2206" t="s">
        <v>4453</v>
      </c>
      <c r="F2206" t="s">
        <v>4454</v>
      </c>
      <c r="G2206" t="s">
        <v>24</v>
      </c>
      <c r="H2206" t="s">
        <v>25</v>
      </c>
      <c r="I2206" t="s">
        <v>4455</v>
      </c>
      <c r="J2206" t="s">
        <v>427</v>
      </c>
      <c r="K2206" t="s">
        <v>4456</v>
      </c>
      <c r="L2206" t="s">
        <v>131</v>
      </c>
      <c r="M2206" t="s">
        <v>3218</v>
      </c>
      <c r="N2206" t="s">
        <v>165</v>
      </c>
      <c r="O2206" t="s">
        <v>202</v>
      </c>
      <c r="P2206" t="s">
        <v>3219</v>
      </c>
      <c r="Q2206" s="2">
        <v>109.95</v>
      </c>
      <c r="R2206">
        <v>1</v>
      </c>
      <c r="S2206">
        <v>0</v>
      </c>
      <c r="T2206">
        <v>36.283499999999997</v>
      </c>
    </row>
    <row r="2207" spans="1:20" x14ac:dyDescent="0.3">
      <c r="A2207" t="s">
        <v>6838</v>
      </c>
      <c r="B2207" s="1">
        <v>41959</v>
      </c>
      <c r="C2207" s="1">
        <v>41964</v>
      </c>
      <c r="D2207" t="s">
        <v>47</v>
      </c>
      <c r="E2207" t="s">
        <v>1741</v>
      </c>
      <c r="F2207" t="s">
        <v>1742</v>
      </c>
      <c r="G2207" t="s">
        <v>84</v>
      </c>
      <c r="H2207" t="s">
        <v>25</v>
      </c>
      <c r="I2207" t="s">
        <v>231</v>
      </c>
      <c r="J2207" t="s">
        <v>232</v>
      </c>
      <c r="K2207" t="s">
        <v>233</v>
      </c>
      <c r="L2207" t="s">
        <v>131</v>
      </c>
      <c r="M2207" t="s">
        <v>4846</v>
      </c>
      <c r="N2207" t="s">
        <v>43</v>
      </c>
      <c r="O2207" t="s">
        <v>173</v>
      </c>
      <c r="P2207" t="s">
        <v>4847</v>
      </c>
      <c r="Q2207" s="2">
        <v>78.349999999999994</v>
      </c>
      <c r="R2207">
        <v>5</v>
      </c>
      <c r="S2207">
        <v>0</v>
      </c>
      <c r="T2207">
        <v>36.8245</v>
      </c>
    </row>
    <row r="2208" spans="1:20" x14ac:dyDescent="0.3">
      <c r="A2208" t="s">
        <v>6839</v>
      </c>
      <c r="B2208" s="1">
        <v>42174</v>
      </c>
      <c r="C2208" s="1">
        <v>42178</v>
      </c>
      <c r="D2208" t="s">
        <v>47</v>
      </c>
      <c r="E2208" t="s">
        <v>779</v>
      </c>
      <c r="F2208" t="s">
        <v>780</v>
      </c>
      <c r="G2208" t="s">
        <v>24</v>
      </c>
      <c r="H2208" t="s">
        <v>25</v>
      </c>
      <c r="I2208" t="s">
        <v>112</v>
      </c>
      <c r="J2208" t="s">
        <v>39</v>
      </c>
      <c r="K2208" t="s">
        <v>113</v>
      </c>
      <c r="L2208" t="s">
        <v>41</v>
      </c>
      <c r="M2208" t="s">
        <v>1707</v>
      </c>
      <c r="N2208" t="s">
        <v>31</v>
      </c>
      <c r="O2208" t="s">
        <v>61</v>
      </c>
      <c r="P2208" t="s">
        <v>1708</v>
      </c>
      <c r="Q2208" s="2">
        <v>12.56</v>
      </c>
      <c r="R2208">
        <v>2</v>
      </c>
      <c r="S2208">
        <v>0</v>
      </c>
      <c r="T2208">
        <v>4.0191999999999997</v>
      </c>
    </row>
    <row r="2209" spans="1:20" x14ac:dyDescent="0.3">
      <c r="A2209" t="s">
        <v>6840</v>
      </c>
      <c r="B2209" s="1">
        <v>42555</v>
      </c>
      <c r="C2209" s="1">
        <v>42557</v>
      </c>
      <c r="D2209" t="s">
        <v>159</v>
      </c>
      <c r="E2209" t="s">
        <v>6448</v>
      </c>
      <c r="F2209" t="s">
        <v>6449</v>
      </c>
      <c r="G2209" t="s">
        <v>24</v>
      </c>
      <c r="H2209" t="s">
        <v>25</v>
      </c>
      <c r="I2209" t="s">
        <v>1832</v>
      </c>
      <c r="J2209" t="s">
        <v>129</v>
      </c>
      <c r="K2209" t="s">
        <v>1833</v>
      </c>
      <c r="L2209" t="s">
        <v>131</v>
      </c>
      <c r="M2209" t="s">
        <v>1671</v>
      </c>
      <c r="N2209" t="s">
        <v>31</v>
      </c>
      <c r="O2209" t="s">
        <v>61</v>
      </c>
      <c r="P2209" t="s">
        <v>1672</v>
      </c>
      <c r="Q2209" s="2">
        <v>25.4</v>
      </c>
      <c r="R2209">
        <v>5</v>
      </c>
      <c r="S2209">
        <v>0</v>
      </c>
      <c r="T2209">
        <v>8.6359999999999992</v>
      </c>
    </row>
    <row r="2210" spans="1:20" x14ac:dyDescent="0.3">
      <c r="A2210" t="s">
        <v>6841</v>
      </c>
      <c r="B2210" s="1">
        <v>42250</v>
      </c>
      <c r="C2210" s="1">
        <v>42255</v>
      </c>
      <c r="D2210" t="s">
        <v>47</v>
      </c>
      <c r="E2210" t="s">
        <v>2452</v>
      </c>
      <c r="F2210" t="s">
        <v>2453</v>
      </c>
      <c r="G2210" t="s">
        <v>84</v>
      </c>
      <c r="H2210" t="s">
        <v>25</v>
      </c>
      <c r="I2210" t="s">
        <v>505</v>
      </c>
      <c r="J2210" t="s">
        <v>86</v>
      </c>
      <c r="K2210" t="s">
        <v>808</v>
      </c>
      <c r="L2210" t="s">
        <v>88</v>
      </c>
      <c r="M2210" t="s">
        <v>4273</v>
      </c>
      <c r="N2210" t="s">
        <v>31</v>
      </c>
      <c r="O2210" t="s">
        <v>133</v>
      </c>
      <c r="P2210" t="s">
        <v>4274</v>
      </c>
      <c r="Q2210" s="2">
        <v>129.56800000000001</v>
      </c>
      <c r="R2210">
        <v>2</v>
      </c>
      <c r="S2210">
        <v>0</v>
      </c>
      <c r="T2210">
        <v>-12.956799999999999</v>
      </c>
    </row>
    <row r="2211" spans="1:20" x14ac:dyDescent="0.3">
      <c r="A2211" t="s">
        <v>6842</v>
      </c>
      <c r="B2211" s="1">
        <v>42954</v>
      </c>
      <c r="C2211" s="1">
        <v>42959</v>
      </c>
      <c r="D2211" t="s">
        <v>47</v>
      </c>
      <c r="E2211" t="s">
        <v>3014</v>
      </c>
      <c r="F2211" t="s">
        <v>3015</v>
      </c>
      <c r="G2211" t="s">
        <v>24</v>
      </c>
      <c r="H2211" t="s">
        <v>25</v>
      </c>
      <c r="I2211" t="s">
        <v>842</v>
      </c>
      <c r="J2211" t="s">
        <v>427</v>
      </c>
      <c r="K2211" t="s">
        <v>843</v>
      </c>
      <c r="L2211" t="s">
        <v>131</v>
      </c>
      <c r="M2211" t="s">
        <v>4041</v>
      </c>
      <c r="N2211" t="s">
        <v>43</v>
      </c>
      <c r="O2211" t="s">
        <v>70</v>
      </c>
      <c r="P2211" t="s">
        <v>4042</v>
      </c>
      <c r="Q2211" s="2">
        <v>244.55</v>
      </c>
      <c r="R2211">
        <v>5</v>
      </c>
      <c r="S2211">
        <v>0</v>
      </c>
      <c r="T2211">
        <v>114.9385</v>
      </c>
    </row>
    <row r="2212" spans="1:20" x14ac:dyDescent="0.3">
      <c r="A2212" t="s">
        <v>6843</v>
      </c>
      <c r="B2212" s="1">
        <v>42807</v>
      </c>
      <c r="C2212" s="1">
        <v>42814</v>
      </c>
      <c r="D2212" t="s">
        <v>47</v>
      </c>
      <c r="E2212" t="s">
        <v>2330</v>
      </c>
      <c r="F2212" t="s">
        <v>2331</v>
      </c>
      <c r="G2212" t="s">
        <v>24</v>
      </c>
      <c r="H2212" t="s">
        <v>25</v>
      </c>
      <c r="I2212" t="s">
        <v>231</v>
      </c>
      <c r="J2212" t="s">
        <v>232</v>
      </c>
      <c r="K2212" t="s">
        <v>276</v>
      </c>
      <c r="L2212" t="s">
        <v>131</v>
      </c>
      <c r="M2212" t="s">
        <v>6062</v>
      </c>
      <c r="N2212" t="s">
        <v>43</v>
      </c>
      <c r="O2212" t="s">
        <v>1145</v>
      </c>
      <c r="P2212" t="s">
        <v>6063</v>
      </c>
      <c r="Q2212" s="2">
        <v>1332.4960000000001</v>
      </c>
      <c r="R2212">
        <v>2</v>
      </c>
      <c r="S2212">
        <v>0</v>
      </c>
      <c r="T2212">
        <v>-299.8116</v>
      </c>
    </row>
    <row r="2213" spans="1:20" x14ac:dyDescent="0.3">
      <c r="A2213" t="s">
        <v>6844</v>
      </c>
      <c r="B2213" s="1">
        <v>43006</v>
      </c>
      <c r="C2213" s="1">
        <v>43009</v>
      </c>
      <c r="D2213" t="s">
        <v>159</v>
      </c>
      <c r="E2213" t="s">
        <v>1921</v>
      </c>
      <c r="F2213" t="s">
        <v>1922</v>
      </c>
      <c r="G2213" t="s">
        <v>84</v>
      </c>
      <c r="H2213" t="s">
        <v>25</v>
      </c>
      <c r="I2213" t="s">
        <v>75</v>
      </c>
      <c r="J2213" t="s">
        <v>76</v>
      </c>
      <c r="K2213" t="s">
        <v>544</v>
      </c>
      <c r="L2213" t="s">
        <v>41</v>
      </c>
      <c r="M2213" t="s">
        <v>6464</v>
      </c>
      <c r="N2213" t="s">
        <v>31</v>
      </c>
      <c r="O2213" t="s">
        <v>61</v>
      </c>
      <c r="P2213" t="s">
        <v>6465</v>
      </c>
      <c r="Q2213" s="2">
        <v>32.776000000000003</v>
      </c>
      <c r="R2213">
        <v>1</v>
      </c>
      <c r="S2213">
        <v>0</v>
      </c>
      <c r="T2213">
        <v>3.2776000000000001</v>
      </c>
    </row>
    <row r="2214" spans="1:20" x14ac:dyDescent="0.3">
      <c r="A2214" t="s">
        <v>6845</v>
      </c>
      <c r="B2214" s="1">
        <v>42223</v>
      </c>
      <c r="C2214" s="1">
        <v>42227</v>
      </c>
      <c r="D2214" t="s">
        <v>47</v>
      </c>
      <c r="E2214" t="s">
        <v>2565</v>
      </c>
      <c r="F2214" t="s">
        <v>2566</v>
      </c>
      <c r="G2214" t="s">
        <v>37</v>
      </c>
      <c r="H2214" t="s">
        <v>25</v>
      </c>
      <c r="I2214" t="s">
        <v>253</v>
      </c>
      <c r="J2214" t="s">
        <v>179</v>
      </c>
      <c r="K2214" t="s">
        <v>254</v>
      </c>
      <c r="L2214" t="s">
        <v>88</v>
      </c>
      <c r="M2214" t="s">
        <v>2955</v>
      </c>
      <c r="N2214" t="s">
        <v>43</v>
      </c>
      <c r="O2214" t="s">
        <v>79</v>
      </c>
      <c r="P2214" t="s">
        <v>2956</v>
      </c>
      <c r="Q2214" s="2">
        <v>3.3039999999999998</v>
      </c>
      <c r="R2214">
        <v>1</v>
      </c>
      <c r="S2214">
        <v>0</v>
      </c>
      <c r="T2214">
        <v>1.1151</v>
      </c>
    </row>
    <row r="2215" spans="1:20" x14ac:dyDescent="0.3">
      <c r="A2215" t="s">
        <v>6846</v>
      </c>
      <c r="B2215" s="1">
        <v>43063</v>
      </c>
      <c r="C2215" s="1">
        <v>43070</v>
      </c>
      <c r="D2215" t="s">
        <v>47</v>
      </c>
      <c r="E2215" t="s">
        <v>4220</v>
      </c>
      <c r="F2215" t="s">
        <v>4221</v>
      </c>
      <c r="G2215" t="s">
        <v>24</v>
      </c>
      <c r="H2215" t="s">
        <v>25</v>
      </c>
      <c r="I2215" t="s">
        <v>4222</v>
      </c>
      <c r="J2215" t="s">
        <v>39</v>
      </c>
      <c r="K2215" t="s">
        <v>4223</v>
      </c>
      <c r="L2215" t="s">
        <v>41</v>
      </c>
      <c r="M2215" t="s">
        <v>2738</v>
      </c>
      <c r="N2215" t="s">
        <v>43</v>
      </c>
      <c r="O2215" t="s">
        <v>115</v>
      </c>
      <c r="P2215" t="s">
        <v>2739</v>
      </c>
      <c r="Q2215" s="2">
        <v>16.38</v>
      </c>
      <c r="R2215">
        <v>9</v>
      </c>
      <c r="S2215">
        <v>0</v>
      </c>
      <c r="T2215">
        <v>7.3710000000000004</v>
      </c>
    </row>
    <row r="2216" spans="1:20" x14ac:dyDescent="0.3">
      <c r="A2216" t="s">
        <v>6847</v>
      </c>
      <c r="B2216" s="1">
        <v>42863</v>
      </c>
      <c r="C2216" s="1">
        <v>42867</v>
      </c>
      <c r="D2216" t="s">
        <v>47</v>
      </c>
      <c r="E2216" t="s">
        <v>971</v>
      </c>
      <c r="F2216" t="s">
        <v>972</v>
      </c>
      <c r="G2216" t="s">
        <v>37</v>
      </c>
      <c r="H2216" t="s">
        <v>25</v>
      </c>
      <c r="I2216" t="s">
        <v>973</v>
      </c>
      <c r="J2216" t="s">
        <v>286</v>
      </c>
      <c r="K2216" t="s">
        <v>974</v>
      </c>
      <c r="L2216" t="s">
        <v>29</v>
      </c>
      <c r="M2216" t="s">
        <v>6848</v>
      </c>
      <c r="N2216" t="s">
        <v>31</v>
      </c>
      <c r="O2216" t="s">
        <v>133</v>
      </c>
      <c r="P2216" t="s">
        <v>6849</v>
      </c>
      <c r="Q2216" s="2">
        <v>128.05799999999999</v>
      </c>
      <c r="R2216">
        <v>3</v>
      </c>
      <c r="S2216">
        <v>0</v>
      </c>
      <c r="T2216">
        <v>-23.7822</v>
      </c>
    </row>
    <row r="2217" spans="1:20" x14ac:dyDescent="0.3">
      <c r="A2217" t="s">
        <v>6850</v>
      </c>
      <c r="B2217" s="1">
        <v>43007</v>
      </c>
      <c r="C2217" s="1">
        <v>43007</v>
      </c>
      <c r="D2217" t="s">
        <v>1040</v>
      </c>
      <c r="E2217" t="s">
        <v>508</v>
      </c>
      <c r="F2217" t="s">
        <v>509</v>
      </c>
      <c r="G2217" t="s">
        <v>84</v>
      </c>
      <c r="H2217" t="s">
        <v>25</v>
      </c>
      <c r="I2217" t="s">
        <v>510</v>
      </c>
      <c r="J2217" t="s">
        <v>427</v>
      </c>
      <c r="K2217" t="s">
        <v>511</v>
      </c>
      <c r="L2217" t="s">
        <v>131</v>
      </c>
      <c r="M2217" t="s">
        <v>5740</v>
      </c>
      <c r="N2217" t="s">
        <v>31</v>
      </c>
      <c r="O2217" t="s">
        <v>133</v>
      </c>
      <c r="P2217" t="s">
        <v>5741</v>
      </c>
      <c r="Q2217" s="2">
        <v>63.686</v>
      </c>
      <c r="R2217">
        <v>1</v>
      </c>
      <c r="S2217">
        <v>0</v>
      </c>
      <c r="T2217">
        <v>-15.4666</v>
      </c>
    </row>
    <row r="2218" spans="1:20" x14ac:dyDescent="0.3">
      <c r="A2218" t="s">
        <v>6851</v>
      </c>
      <c r="B2218" s="1">
        <v>43030</v>
      </c>
      <c r="C2218" s="1">
        <v>43030</v>
      </c>
      <c r="D2218" t="s">
        <v>1040</v>
      </c>
      <c r="E2218" t="s">
        <v>2603</v>
      </c>
      <c r="F2218" t="s">
        <v>2604</v>
      </c>
      <c r="G2218" t="s">
        <v>24</v>
      </c>
      <c r="H2218" t="s">
        <v>25</v>
      </c>
      <c r="I2218" t="s">
        <v>112</v>
      </c>
      <c r="J2218" t="s">
        <v>39</v>
      </c>
      <c r="K2218" t="s">
        <v>309</v>
      </c>
      <c r="L2218" t="s">
        <v>41</v>
      </c>
      <c r="M2218" t="s">
        <v>6852</v>
      </c>
      <c r="N2218" t="s">
        <v>43</v>
      </c>
      <c r="O2218" t="s">
        <v>99</v>
      </c>
      <c r="P2218" t="s">
        <v>6853</v>
      </c>
      <c r="Q2218" s="2">
        <v>333.09</v>
      </c>
      <c r="R2218">
        <v>3</v>
      </c>
      <c r="S2218">
        <v>0</v>
      </c>
      <c r="T2218">
        <v>23.316299999999998</v>
      </c>
    </row>
    <row r="2219" spans="1:20" x14ac:dyDescent="0.3">
      <c r="A2219" t="s">
        <v>6854</v>
      </c>
      <c r="B2219" s="1">
        <v>41722</v>
      </c>
      <c r="C2219" s="1">
        <v>41726</v>
      </c>
      <c r="D2219" t="s">
        <v>47</v>
      </c>
      <c r="E2219" t="s">
        <v>2057</v>
      </c>
      <c r="F2219" t="s">
        <v>2058</v>
      </c>
      <c r="G2219" t="s">
        <v>24</v>
      </c>
      <c r="H2219" t="s">
        <v>25</v>
      </c>
      <c r="I2219" t="s">
        <v>2059</v>
      </c>
      <c r="J2219" t="s">
        <v>39</v>
      </c>
      <c r="K2219" t="s">
        <v>2060</v>
      </c>
      <c r="L2219" t="s">
        <v>41</v>
      </c>
      <c r="M2219" t="s">
        <v>6855</v>
      </c>
      <c r="N2219" t="s">
        <v>43</v>
      </c>
      <c r="O2219" t="s">
        <v>70</v>
      </c>
      <c r="P2219" t="s">
        <v>6856</v>
      </c>
      <c r="Q2219" s="2">
        <v>24.9</v>
      </c>
      <c r="R2219">
        <v>5</v>
      </c>
      <c r="S2219">
        <v>0</v>
      </c>
      <c r="T2219">
        <v>11.702999999999999</v>
      </c>
    </row>
    <row r="2220" spans="1:20" x14ac:dyDescent="0.3">
      <c r="A2220" t="s">
        <v>6857</v>
      </c>
      <c r="B2220" s="1">
        <v>42677</v>
      </c>
      <c r="C2220" s="1">
        <v>42682</v>
      </c>
      <c r="D2220" t="s">
        <v>47</v>
      </c>
      <c r="E2220" t="s">
        <v>1337</v>
      </c>
      <c r="F2220" t="s">
        <v>1338</v>
      </c>
      <c r="G2220" t="s">
        <v>24</v>
      </c>
      <c r="H2220" t="s">
        <v>25</v>
      </c>
      <c r="I2220" t="s">
        <v>786</v>
      </c>
      <c r="J2220" t="s">
        <v>39</v>
      </c>
      <c r="K2220" t="s">
        <v>1339</v>
      </c>
      <c r="L2220" t="s">
        <v>41</v>
      </c>
      <c r="M2220" t="s">
        <v>6858</v>
      </c>
      <c r="N2220" t="s">
        <v>43</v>
      </c>
      <c r="O2220" t="s">
        <v>235</v>
      </c>
      <c r="P2220" t="s">
        <v>6859</v>
      </c>
      <c r="Q2220" s="2">
        <v>15.26</v>
      </c>
      <c r="R2220">
        <v>7</v>
      </c>
      <c r="S2220">
        <v>0</v>
      </c>
      <c r="T2220">
        <v>5.0358000000000001</v>
      </c>
    </row>
    <row r="2221" spans="1:20" x14ac:dyDescent="0.3">
      <c r="A2221" t="s">
        <v>6860</v>
      </c>
      <c r="B2221" s="1">
        <v>42252</v>
      </c>
      <c r="C2221" s="1">
        <v>42258</v>
      </c>
      <c r="D2221" t="s">
        <v>47</v>
      </c>
      <c r="E2221" t="s">
        <v>2792</v>
      </c>
      <c r="F2221" t="s">
        <v>2793</v>
      </c>
      <c r="G2221" t="s">
        <v>84</v>
      </c>
      <c r="H2221" t="s">
        <v>25</v>
      </c>
      <c r="I2221" t="s">
        <v>154</v>
      </c>
      <c r="J2221" t="s">
        <v>86</v>
      </c>
      <c r="K2221" t="s">
        <v>1253</v>
      </c>
      <c r="L2221" t="s">
        <v>88</v>
      </c>
      <c r="M2221" t="s">
        <v>6554</v>
      </c>
      <c r="N2221" t="s">
        <v>43</v>
      </c>
      <c r="O2221" t="s">
        <v>79</v>
      </c>
      <c r="P2221" t="s">
        <v>6555</v>
      </c>
      <c r="Q2221" s="2">
        <v>16.27</v>
      </c>
      <c r="R2221">
        <v>5</v>
      </c>
      <c r="S2221">
        <v>0</v>
      </c>
      <c r="T2221">
        <v>-25.218499999999999</v>
      </c>
    </row>
    <row r="2222" spans="1:20" x14ac:dyDescent="0.3">
      <c r="A2222" t="s">
        <v>6861</v>
      </c>
      <c r="B2222" s="1">
        <v>42961</v>
      </c>
      <c r="C2222" s="1">
        <v>42968</v>
      </c>
      <c r="D2222" t="s">
        <v>47</v>
      </c>
      <c r="E2222" t="s">
        <v>396</v>
      </c>
      <c r="F2222" t="s">
        <v>397</v>
      </c>
      <c r="G2222" t="s">
        <v>24</v>
      </c>
      <c r="H2222" t="s">
        <v>25</v>
      </c>
      <c r="I2222" t="s">
        <v>398</v>
      </c>
      <c r="J2222" t="s">
        <v>67</v>
      </c>
      <c r="K2222" t="s">
        <v>399</v>
      </c>
      <c r="L2222" t="s">
        <v>29</v>
      </c>
      <c r="M2222" t="s">
        <v>1960</v>
      </c>
      <c r="N2222" t="s">
        <v>31</v>
      </c>
      <c r="O2222" t="s">
        <v>54</v>
      </c>
      <c r="P2222" t="s">
        <v>1961</v>
      </c>
      <c r="Q2222" s="2">
        <v>418.29599999999999</v>
      </c>
      <c r="R2222">
        <v>3</v>
      </c>
      <c r="S2222">
        <v>0</v>
      </c>
      <c r="T2222">
        <v>5.2286999999999999</v>
      </c>
    </row>
    <row r="2223" spans="1:20" x14ac:dyDescent="0.3">
      <c r="A2223" t="s">
        <v>6862</v>
      </c>
      <c r="B2223" s="1">
        <v>41974</v>
      </c>
      <c r="C2223" s="1">
        <v>41976</v>
      </c>
      <c r="D2223" t="s">
        <v>21</v>
      </c>
      <c r="E2223" t="s">
        <v>2037</v>
      </c>
      <c r="F2223" t="s">
        <v>2038</v>
      </c>
      <c r="G2223" t="s">
        <v>24</v>
      </c>
      <c r="H2223" t="s">
        <v>25</v>
      </c>
      <c r="I2223" t="s">
        <v>2039</v>
      </c>
      <c r="J2223" t="s">
        <v>67</v>
      </c>
      <c r="K2223" t="s">
        <v>2040</v>
      </c>
      <c r="L2223" t="s">
        <v>29</v>
      </c>
      <c r="M2223" t="s">
        <v>6863</v>
      </c>
      <c r="N2223" t="s">
        <v>165</v>
      </c>
      <c r="O2223" t="s">
        <v>1419</v>
      </c>
      <c r="P2223" t="s">
        <v>6864</v>
      </c>
      <c r="Q2223" s="2">
        <v>659.98800000000006</v>
      </c>
      <c r="R2223">
        <v>2</v>
      </c>
      <c r="S2223">
        <v>0</v>
      </c>
      <c r="T2223">
        <v>109.998</v>
      </c>
    </row>
    <row r="2224" spans="1:20" x14ac:dyDescent="0.3">
      <c r="A2224" t="s">
        <v>6865</v>
      </c>
      <c r="B2224" s="1">
        <v>42904</v>
      </c>
      <c r="C2224" s="1">
        <v>42909</v>
      </c>
      <c r="D2224" t="s">
        <v>47</v>
      </c>
      <c r="E2224" t="s">
        <v>801</v>
      </c>
      <c r="F2224" t="s">
        <v>802</v>
      </c>
      <c r="G2224" t="s">
        <v>24</v>
      </c>
      <c r="H2224" t="s">
        <v>25</v>
      </c>
      <c r="I2224" t="s">
        <v>231</v>
      </c>
      <c r="J2224" t="s">
        <v>232</v>
      </c>
      <c r="K2224" t="s">
        <v>276</v>
      </c>
      <c r="L2224" t="s">
        <v>131</v>
      </c>
      <c r="M2224" t="s">
        <v>1815</v>
      </c>
      <c r="N2224" t="s">
        <v>31</v>
      </c>
      <c r="O2224" t="s">
        <v>32</v>
      </c>
      <c r="P2224" t="s">
        <v>1816</v>
      </c>
      <c r="Q2224" s="2">
        <v>917.92349999999999</v>
      </c>
      <c r="R2224">
        <v>9</v>
      </c>
      <c r="S2224">
        <v>0</v>
      </c>
      <c r="T2224">
        <v>75.593699999999998</v>
      </c>
    </row>
    <row r="2225" spans="1:20" x14ac:dyDescent="0.3">
      <c r="A2225" t="s">
        <v>6866</v>
      </c>
      <c r="B2225" s="1">
        <v>43071</v>
      </c>
      <c r="C2225" s="1">
        <v>43078</v>
      </c>
      <c r="D2225" t="s">
        <v>47</v>
      </c>
      <c r="E2225" t="s">
        <v>3931</v>
      </c>
      <c r="F2225" t="s">
        <v>3932</v>
      </c>
      <c r="G2225" t="s">
        <v>24</v>
      </c>
      <c r="H2225" t="s">
        <v>25</v>
      </c>
      <c r="I2225" t="s">
        <v>75</v>
      </c>
      <c r="J2225" t="s">
        <v>76</v>
      </c>
      <c r="K2225" t="s">
        <v>544</v>
      </c>
      <c r="L2225" t="s">
        <v>41</v>
      </c>
      <c r="M2225" t="s">
        <v>441</v>
      </c>
      <c r="N2225" t="s">
        <v>43</v>
      </c>
      <c r="O2225" t="s">
        <v>79</v>
      </c>
      <c r="P2225" t="s">
        <v>442</v>
      </c>
      <c r="Q2225" s="2">
        <v>631.17600000000004</v>
      </c>
      <c r="R2225">
        <v>4</v>
      </c>
      <c r="S2225">
        <v>0</v>
      </c>
      <c r="T2225">
        <v>-462.86239999999998</v>
      </c>
    </row>
    <row r="2226" spans="1:20" x14ac:dyDescent="0.3">
      <c r="A2226" t="s">
        <v>6867</v>
      </c>
      <c r="B2226" s="1">
        <v>41964</v>
      </c>
      <c r="C2226" s="1">
        <v>41969</v>
      </c>
      <c r="D2226" t="s">
        <v>47</v>
      </c>
      <c r="E2226" t="s">
        <v>6868</v>
      </c>
      <c r="F2226" t="s">
        <v>6869</v>
      </c>
      <c r="G2226" t="s">
        <v>37</v>
      </c>
      <c r="H2226" t="s">
        <v>25</v>
      </c>
      <c r="I2226" t="s">
        <v>112</v>
      </c>
      <c r="J2226" t="s">
        <v>39</v>
      </c>
      <c r="K2226" t="s">
        <v>849</v>
      </c>
      <c r="L2226" t="s">
        <v>41</v>
      </c>
      <c r="M2226" t="s">
        <v>3960</v>
      </c>
      <c r="N2226" t="s">
        <v>43</v>
      </c>
      <c r="O2226" t="s">
        <v>70</v>
      </c>
      <c r="P2226" t="s">
        <v>3961</v>
      </c>
      <c r="Q2226" s="2">
        <v>12.96</v>
      </c>
      <c r="R2226">
        <v>2</v>
      </c>
      <c r="S2226">
        <v>0</v>
      </c>
      <c r="T2226">
        <v>6.2207999999999997</v>
      </c>
    </row>
    <row r="2227" spans="1:20" x14ac:dyDescent="0.3">
      <c r="A2227" t="s">
        <v>6870</v>
      </c>
      <c r="B2227" s="1">
        <v>42470</v>
      </c>
      <c r="C2227" s="1">
        <v>42476</v>
      </c>
      <c r="D2227" t="s">
        <v>47</v>
      </c>
      <c r="E2227" t="s">
        <v>3746</v>
      </c>
      <c r="F2227" t="s">
        <v>3747</v>
      </c>
      <c r="G2227" t="s">
        <v>37</v>
      </c>
      <c r="H2227" t="s">
        <v>25</v>
      </c>
      <c r="I2227" t="s">
        <v>735</v>
      </c>
      <c r="J2227" t="s">
        <v>427</v>
      </c>
      <c r="K2227" t="s">
        <v>736</v>
      </c>
      <c r="L2227" t="s">
        <v>131</v>
      </c>
      <c r="M2227" t="s">
        <v>4543</v>
      </c>
      <c r="N2227" t="s">
        <v>43</v>
      </c>
      <c r="O2227" t="s">
        <v>70</v>
      </c>
      <c r="P2227" t="s">
        <v>4544</v>
      </c>
      <c r="Q2227" s="2">
        <v>12.96</v>
      </c>
      <c r="R2227">
        <v>2</v>
      </c>
      <c r="S2227">
        <v>0</v>
      </c>
      <c r="T2227">
        <v>6.2207999999999997</v>
      </c>
    </row>
    <row r="2228" spans="1:20" x14ac:dyDescent="0.3">
      <c r="A2228" t="s">
        <v>6871</v>
      </c>
      <c r="B2228" s="1">
        <v>41820</v>
      </c>
      <c r="C2228" s="1">
        <v>41824</v>
      </c>
      <c r="D2228" t="s">
        <v>47</v>
      </c>
      <c r="E2228" t="s">
        <v>718</v>
      </c>
      <c r="F2228" t="s">
        <v>719</v>
      </c>
      <c r="G2228" t="s">
        <v>37</v>
      </c>
      <c r="H2228" t="s">
        <v>25</v>
      </c>
      <c r="I2228" t="s">
        <v>693</v>
      </c>
      <c r="J2228" t="s">
        <v>86</v>
      </c>
      <c r="K2228" t="s">
        <v>694</v>
      </c>
      <c r="L2228" t="s">
        <v>88</v>
      </c>
      <c r="M2228" t="s">
        <v>6872</v>
      </c>
      <c r="N2228" t="s">
        <v>43</v>
      </c>
      <c r="O2228" t="s">
        <v>70</v>
      </c>
      <c r="P2228" t="s">
        <v>6873</v>
      </c>
      <c r="Q2228" s="2">
        <v>25.92</v>
      </c>
      <c r="R2228">
        <v>5</v>
      </c>
      <c r="S2228">
        <v>0</v>
      </c>
      <c r="T2228">
        <v>9.0719999999999992</v>
      </c>
    </row>
    <row r="2229" spans="1:20" x14ac:dyDescent="0.3">
      <c r="A2229" t="s">
        <v>6874</v>
      </c>
      <c r="B2229" s="1">
        <v>41997</v>
      </c>
      <c r="C2229" s="1">
        <v>42002</v>
      </c>
      <c r="D2229" t="s">
        <v>47</v>
      </c>
      <c r="E2229" t="s">
        <v>2831</v>
      </c>
      <c r="F2229" t="s">
        <v>2832</v>
      </c>
      <c r="G2229" t="s">
        <v>84</v>
      </c>
      <c r="H2229" t="s">
        <v>25</v>
      </c>
      <c r="I2229" t="s">
        <v>38</v>
      </c>
      <c r="J2229" t="s">
        <v>39</v>
      </c>
      <c r="K2229" t="s">
        <v>40</v>
      </c>
      <c r="L2229" t="s">
        <v>41</v>
      </c>
      <c r="M2229" t="s">
        <v>6875</v>
      </c>
      <c r="N2229" t="s">
        <v>165</v>
      </c>
      <c r="O2229" t="s">
        <v>166</v>
      </c>
      <c r="P2229" t="s">
        <v>6876</v>
      </c>
      <c r="Q2229" s="2">
        <v>173.65600000000001</v>
      </c>
      <c r="R2229">
        <v>7</v>
      </c>
      <c r="S2229">
        <v>0</v>
      </c>
      <c r="T2229">
        <v>17.365600000000001</v>
      </c>
    </row>
    <row r="2230" spans="1:20" x14ac:dyDescent="0.3">
      <c r="A2230" t="s">
        <v>6877</v>
      </c>
      <c r="B2230" s="1">
        <v>42878</v>
      </c>
      <c r="C2230" s="1">
        <v>42884</v>
      </c>
      <c r="D2230" t="s">
        <v>47</v>
      </c>
      <c r="E2230" t="s">
        <v>6878</v>
      </c>
      <c r="F2230" t="s">
        <v>6879</v>
      </c>
      <c r="G2230" t="s">
        <v>24</v>
      </c>
      <c r="H2230" t="s">
        <v>25</v>
      </c>
      <c r="I2230" t="s">
        <v>38</v>
      </c>
      <c r="J2230" t="s">
        <v>39</v>
      </c>
      <c r="K2230" t="s">
        <v>40</v>
      </c>
      <c r="L2230" t="s">
        <v>41</v>
      </c>
      <c r="M2230" t="s">
        <v>2323</v>
      </c>
      <c r="N2230" t="s">
        <v>31</v>
      </c>
      <c r="O2230" t="s">
        <v>54</v>
      </c>
      <c r="P2230" t="s">
        <v>2324</v>
      </c>
      <c r="Q2230" s="2">
        <v>171.28800000000001</v>
      </c>
      <c r="R2230">
        <v>3</v>
      </c>
      <c r="S2230">
        <v>0</v>
      </c>
      <c r="T2230">
        <v>-6.4233000000000002</v>
      </c>
    </row>
    <row r="2231" spans="1:20" x14ac:dyDescent="0.3">
      <c r="A2231" t="s">
        <v>6880</v>
      </c>
      <c r="B2231" s="1">
        <v>42684</v>
      </c>
      <c r="C2231" s="1">
        <v>42688</v>
      </c>
      <c r="D2231" t="s">
        <v>47</v>
      </c>
      <c r="E2231" t="s">
        <v>2515</v>
      </c>
      <c r="F2231" t="s">
        <v>2516</v>
      </c>
      <c r="G2231" t="s">
        <v>37</v>
      </c>
      <c r="H2231" t="s">
        <v>25</v>
      </c>
      <c r="I2231" t="s">
        <v>231</v>
      </c>
      <c r="J2231" t="s">
        <v>232</v>
      </c>
      <c r="K2231" t="s">
        <v>1653</v>
      </c>
      <c r="L2231" t="s">
        <v>131</v>
      </c>
      <c r="M2231" t="s">
        <v>6881</v>
      </c>
      <c r="N2231" t="s">
        <v>31</v>
      </c>
      <c r="O2231" t="s">
        <v>61</v>
      </c>
      <c r="P2231" t="s">
        <v>6882</v>
      </c>
      <c r="Q2231" s="2">
        <v>37.299999999999997</v>
      </c>
      <c r="R2231">
        <v>2</v>
      </c>
      <c r="S2231">
        <v>0</v>
      </c>
      <c r="T2231">
        <v>17.158000000000001</v>
      </c>
    </row>
    <row r="2232" spans="1:20" x14ac:dyDescent="0.3">
      <c r="A2232" t="s">
        <v>6883</v>
      </c>
      <c r="B2232" s="1">
        <v>42645</v>
      </c>
      <c r="C2232" s="1">
        <v>42646</v>
      </c>
      <c r="D2232" t="s">
        <v>159</v>
      </c>
      <c r="E2232" t="s">
        <v>3017</v>
      </c>
      <c r="F2232" t="s">
        <v>3018</v>
      </c>
      <c r="G2232" t="s">
        <v>24</v>
      </c>
      <c r="H2232" t="s">
        <v>25</v>
      </c>
      <c r="I2232" t="s">
        <v>3019</v>
      </c>
      <c r="J2232" t="s">
        <v>27</v>
      </c>
      <c r="K2232" t="s">
        <v>3020</v>
      </c>
      <c r="L2232" t="s">
        <v>29</v>
      </c>
      <c r="M2232" t="s">
        <v>1476</v>
      </c>
      <c r="N2232" t="s">
        <v>43</v>
      </c>
      <c r="O2232" t="s">
        <v>79</v>
      </c>
      <c r="P2232" t="s">
        <v>1477</v>
      </c>
      <c r="Q2232" s="2">
        <v>54.792000000000002</v>
      </c>
      <c r="R2232">
        <v>6</v>
      </c>
      <c r="S2232">
        <v>0</v>
      </c>
      <c r="T2232">
        <v>-40.180799999999998</v>
      </c>
    </row>
    <row r="2233" spans="1:20" x14ac:dyDescent="0.3">
      <c r="A2233" t="s">
        <v>6884</v>
      </c>
      <c r="B2233" s="1">
        <v>42619</v>
      </c>
      <c r="C2233" s="1">
        <v>42621</v>
      </c>
      <c r="D2233" t="s">
        <v>159</v>
      </c>
      <c r="E2233" t="s">
        <v>5755</v>
      </c>
      <c r="F2233" t="s">
        <v>5756</v>
      </c>
      <c r="G2233" t="s">
        <v>24</v>
      </c>
      <c r="H2233" t="s">
        <v>25</v>
      </c>
      <c r="I2233" t="s">
        <v>128</v>
      </c>
      <c r="J2233" t="s">
        <v>129</v>
      </c>
      <c r="K2233" t="s">
        <v>673</v>
      </c>
      <c r="L2233" t="s">
        <v>131</v>
      </c>
      <c r="M2233" t="s">
        <v>2975</v>
      </c>
      <c r="N2233" t="s">
        <v>43</v>
      </c>
      <c r="O2233" t="s">
        <v>99</v>
      </c>
      <c r="P2233" t="s">
        <v>2976</v>
      </c>
      <c r="Q2233" s="2">
        <v>10.784000000000001</v>
      </c>
      <c r="R2233">
        <v>1</v>
      </c>
      <c r="S2233">
        <v>0</v>
      </c>
      <c r="T2233">
        <v>0.80879999999999996</v>
      </c>
    </row>
    <row r="2234" spans="1:20" x14ac:dyDescent="0.3">
      <c r="A2234" t="s">
        <v>6885</v>
      </c>
      <c r="B2234" s="1">
        <v>42670</v>
      </c>
      <c r="C2234" s="1">
        <v>42675</v>
      </c>
      <c r="D2234" t="s">
        <v>21</v>
      </c>
      <c r="E2234" t="s">
        <v>4277</v>
      </c>
      <c r="F2234" t="s">
        <v>4278</v>
      </c>
      <c r="G2234" t="s">
        <v>24</v>
      </c>
      <c r="H2234" t="s">
        <v>25</v>
      </c>
      <c r="I2234" t="s">
        <v>4279</v>
      </c>
      <c r="J2234" t="s">
        <v>51</v>
      </c>
      <c r="K2234" t="s">
        <v>4280</v>
      </c>
      <c r="L2234" t="s">
        <v>29</v>
      </c>
      <c r="M2234" t="s">
        <v>3287</v>
      </c>
      <c r="N2234" t="s">
        <v>31</v>
      </c>
      <c r="O2234" t="s">
        <v>133</v>
      </c>
      <c r="P2234" t="s">
        <v>3288</v>
      </c>
      <c r="Q2234" s="2">
        <v>290.98</v>
      </c>
      <c r="R2234">
        <v>1</v>
      </c>
      <c r="S2234">
        <v>0</v>
      </c>
      <c r="T2234">
        <v>75.654799999999994</v>
      </c>
    </row>
    <row r="2235" spans="1:20" x14ac:dyDescent="0.3">
      <c r="A2235" t="s">
        <v>6886</v>
      </c>
      <c r="B2235" s="1">
        <v>43030</v>
      </c>
      <c r="C2235" s="1">
        <v>43034</v>
      </c>
      <c r="D2235" t="s">
        <v>47</v>
      </c>
      <c r="E2235" t="s">
        <v>251</v>
      </c>
      <c r="F2235" t="s">
        <v>252</v>
      </c>
      <c r="G2235" t="s">
        <v>84</v>
      </c>
      <c r="H2235" t="s">
        <v>25</v>
      </c>
      <c r="I2235" t="s">
        <v>253</v>
      </c>
      <c r="J2235" t="s">
        <v>179</v>
      </c>
      <c r="K2235" t="s">
        <v>254</v>
      </c>
      <c r="L2235" t="s">
        <v>88</v>
      </c>
      <c r="M2235" t="s">
        <v>6528</v>
      </c>
      <c r="N2235" t="s">
        <v>43</v>
      </c>
      <c r="O2235" t="s">
        <v>115</v>
      </c>
      <c r="P2235" t="s">
        <v>6529</v>
      </c>
      <c r="Q2235" s="2">
        <v>36.44</v>
      </c>
      <c r="R2235">
        <v>4</v>
      </c>
      <c r="S2235">
        <v>0</v>
      </c>
      <c r="T2235">
        <v>12.0252</v>
      </c>
    </row>
    <row r="2236" spans="1:20" x14ac:dyDescent="0.3">
      <c r="A2236" t="s">
        <v>6887</v>
      </c>
      <c r="B2236" s="1">
        <v>42628</v>
      </c>
      <c r="C2236" s="1">
        <v>42633</v>
      </c>
      <c r="D2236" t="s">
        <v>47</v>
      </c>
      <c r="E2236" t="s">
        <v>1784</v>
      </c>
      <c r="F2236" t="s">
        <v>1785</v>
      </c>
      <c r="G2236" t="s">
        <v>24</v>
      </c>
      <c r="H2236" t="s">
        <v>25</v>
      </c>
      <c r="I2236" t="s">
        <v>426</v>
      </c>
      <c r="J2236" t="s">
        <v>224</v>
      </c>
      <c r="K2236" t="s">
        <v>1265</v>
      </c>
      <c r="L2236" t="s">
        <v>88</v>
      </c>
      <c r="M2236" t="s">
        <v>6888</v>
      </c>
      <c r="N2236" t="s">
        <v>43</v>
      </c>
      <c r="O2236" t="s">
        <v>70</v>
      </c>
      <c r="P2236" t="s">
        <v>6889</v>
      </c>
      <c r="Q2236" s="2">
        <v>21.4</v>
      </c>
      <c r="R2236">
        <v>5</v>
      </c>
      <c r="S2236">
        <v>0</v>
      </c>
      <c r="T2236">
        <v>10.058</v>
      </c>
    </row>
    <row r="2237" spans="1:20" x14ac:dyDescent="0.3">
      <c r="A2237" t="s">
        <v>6890</v>
      </c>
      <c r="B2237" s="1">
        <v>42638</v>
      </c>
      <c r="C2237" s="1">
        <v>42644</v>
      </c>
      <c r="D2237" t="s">
        <v>47</v>
      </c>
      <c r="E2237" t="s">
        <v>3470</v>
      </c>
      <c r="F2237" t="s">
        <v>3471</v>
      </c>
      <c r="G2237" t="s">
        <v>24</v>
      </c>
      <c r="H2237" t="s">
        <v>25</v>
      </c>
      <c r="I2237" t="s">
        <v>128</v>
      </c>
      <c r="J2237" t="s">
        <v>129</v>
      </c>
      <c r="K2237" t="s">
        <v>130</v>
      </c>
      <c r="L2237" t="s">
        <v>131</v>
      </c>
      <c r="M2237" t="s">
        <v>583</v>
      </c>
      <c r="N2237" t="s">
        <v>43</v>
      </c>
      <c r="O2237" t="s">
        <v>115</v>
      </c>
      <c r="P2237" t="s">
        <v>584</v>
      </c>
      <c r="Q2237" s="2">
        <v>16.559999999999999</v>
      </c>
      <c r="R2237">
        <v>4</v>
      </c>
      <c r="S2237">
        <v>0</v>
      </c>
      <c r="T2237">
        <v>6.9551999999999996</v>
      </c>
    </row>
    <row r="2238" spans="1:20" x14ac:dyDescent="0.3">
      <c r="A2238" t="s">
        <v>6891</v>
      </c>
      <c r="B2238" s="1">
        <v>42896</v>
      </c>
      <c r="C2238" s="1">
        <v>42900</v>
      </c>
      <c r="D2238" t="s">
        <v>47</v>
      </c>
      <c r="E2238" t="s">
        <v>3897</v>
      </c>
      <c r="F2238" t="s">
        <v>3898</v>
      </c>
      <c r="G2238" t="s">
        <v>37</v>
      </c>
      <c r="H2238" t="s">
        <v>25</v>
      </c>
      <c r="I2238" t="s">
        <v>3899</v>
      </c>
      <c r="J2238" t="s">
        <v>1027</v>
      </c>
      <c r="K2238" t="s">
        <v>3900</v>
      </c>
      <c r="L2238" t="s">
        <v>29</v>
      </c>
      <c r="M2238" t="s">
        <v>6892</v>
      </c>
      <c r="N2238" t="s">
        <v>43</v>
      </c>
      <c r="O2238" t="s">
        <v>99</v>
      </c>
      <c r="P2238" t="s">
        <v>6893</v>
      </c>
      <c r="Q2238" s="2">
        <v>1347.52</v>
      </c>
      <c r="R2238">
        <v>8</v>
      </c>
      <c r="S2238">
        <v>0</v>
      </c>
      <c r="T2238">
        <v>84.22</v>
      </c>
    </row>
    <row r="2239" spans="1:20" x14ac:dyDescent="0.3">
      <c r="A2239" t="s">
        <v>6894</v>
      </c>
      <c r="B2239" s="1">
        <v>41690</v>
      </c>
      <c r="C2239" s="1">
        <v>41696</v>
      </c>
      <c r="D2239" t="s">
        <v>47</v>
      </c>
      <c r="E2239" t="s">
        <v>176</v>
      </c>
      <c r="F2239" t="s">
        <v>177</v>
      </c>
      <c r="G2239" t="s">
        <v>37</v>
      </c>
      <c r="H2239" t="s">
        <v>25</v>
      </c>
      <c r="I2239" t="s">
        <v>178</v>
      </c>
      <c r="J2239" t="s">
        <v>179</v>
      </c>
      <c r="K2239" t="s">
        <v>180</v>
      </c>
      <c r="L2239" t="s">
        <v>88</v>
      </c>
      <c r="M2239" t="s">
        <v>6895</v>
      </c>
      <c r="N2239" t="s">
        <v>165</v>
      </c>
      <c r="O2239" t="s">
        <v>202</v>
      </c>
      <c r="P2239" t="s">
        <v>6896</v>
      </c>
      <c r="Q2239" s="2">
        <v>62.31</v>
      </c>
      <c r="R2239">
        <v>3</v>
      </c>
      <c r="S2239">
        <v>0</v>
      </c>
      <c r="T2239">
        <v>22.4316</v>
      </c>
    </row>
    <row r="2240" spans="1:20" x14ac:dyDescent="0.3">
      <c r="A2240" t="s">
        <v>6897</v>
      </c>
      <c r="B2240" s="1">
        <v>42786</v>
      </c>
      <c r="C2240" s="1">
        <v>42791</v>
      </c>
      <c r="D2240" t="s">
        <v>21</v>
      </c>
      <c r="E2240" t="s">
        <v>1121</v>
      </c>
      <c r="F2240" t="s">
        <v>1122</v>
      </c>
      <c r="G2240" t="s">
        <v>37</v>
      </c>
      <c r="H2240" t="s">
        <v>25</v>
      </c>
      <c r="I2240" t="s">
        <v>1123</v>
      </c>
      <c r="J2240" t="s">
        <v>179</v>
      </c>
      <c r="K2240" t="s">
        <v>1124</v>
      </c>
      <c r="L2240" t="s">
        <v>88</v>
      </c>
      <c r="M2240" t="s">
        <v>4701</v>
      </c>
      <c r="N2240" t="s">
        <v>43</v>
      </c>
      <c r="O2240" t="s">
        <v>235</v>
      </c>
      <c r="P2240" t="s">
        <v>1435</v>
      </c>
      <c r="Q2240" s="2">
        <v>9.4320000000000004</v>
      </c>
      <c r="R2240">
        <v>3</v>
      </c>
      <c r="S2240">
        <v>0</v>
      </c>
      <c r="T2240">
        <v>3.0653999999999999</v>
      </c>
    </row>
    <row r="2241" spans="1:20" x14ac:dyDescent="0.3">
      <c r="A2241" t="s">
        <v>6898</v>
      </c>
      <c r="B2241" s="1">
        <v>41945</v>
      </c>
      <c r="C2241" s="1">
        <v>41949</v>
      </c>
      <c r="D2241" t="s">
        <v>47</v>
      </c>
      <c r="E2241" t="s">
        <v>6753</v>
      </c>
      <c r="F2241" t="s">
        <v>6754</v>
      </c>
      <c r="G2241" t="s">
        <v>24</v>
      </c>
      <c r="H2241" t="s">
        <v>25</v>
      </c>
      <c r="I2241" t="s">
        <v>6755</v>
      </c>
      <c r="J2241" t="s">
        <v>51</v>
      </c>
      <c r="K2241" t="s">
        <v>6756</v>
      </c>
      <c r="L2241" t="s">
        <v>29</v>
      </c>
      <c r="M2241" t="s">
        <v>2046</v>
      </c>
      <c r="N2241" t="s">
        <v>43</v>
      </c>
      <c r="O2241" t="s">
        <v>44</v>
      </c>
      <c r="P2241" t="s">
        <v>2047</v>
      </c>
      <c r="Q2241" s="2">
        <v>34.86</v>
      </c>
      <c r="R2241">
        <v>7</v>
      </c>
      <c r="S2241">
        <v>0</v>
      </c>
      <c r="T2241">
        <v>16.035599999999999</v>
      </c>
    </row>
    <row r="2242" spans="1:20" x14ac:dyDescent="0.3">
      <c r="A2242" t="s">
        <v>6899</v>
      </c>
      <c r="B2242" s="1">
        <v>42933</v>
      </c>
      <c r="C2242" s="1">
        <v>42939</v>
      </c>
      <c r="D2242" t="s">
        <v>47</v>
      </c>
      <c r="E2242" t="s">
        <v>2311</v>
      </c>
      <c r="F2242" t="s">
        <v>2312</v>
      </c>
      <c r="G2242" t="s">
        <v>84</v>
      </c>
      <c r="H2242" t="s">
        <v>25</v>
      </c>
      <c r="I2242" t="s">
        <v>1208</v>
      </c>
      <c r="J2242" t="s">
        <v>208</v>
      </c>
      <c r="K2242" t="s">
        <v>2313</v>
      </c>
      <c r="L2242" t="s">
        <v>88</v>
      </c>
      <c r="M2242" t="s">
        <v>2302</v>
      </c>
      <c r="N2242" t="s">
        <v>165</v>
      </c>
      <c r="O2242" t="s">
        <v>166</v>
      </c>
      <c r="P2242" t="s">
        <v>2303</v>
      </c>
      <c r="Q2242" s="2">
        <v>269.98</v>
      </c>
      <c r="R2242">
        <v>2</v>
      </c>
      <c r="S2242">
        <v>0</v>
      </c>
      <c r="T2242">
        <v>67.495000000000005</v>
      </c>
    </row>
    <row r="2243" spans="1:20" x14ac:dyDescent="0.3">
      <c r="A2243" t="s">
        <v>6900</v>
      </c>
      <c r="B2243" s="1">
        <v>42986</v>
      </c>
      <c r="C2243" s="1">
        <v>42988</v>
      </c>
      <c r="D2243" t="s">
        <v>21</v>
      </c>
      <c r="E2243" t="s">
        <v>1864</v>
      </c>
      <c r="F2243" t="s">
        <v>1865</v>
      </c>
      <c r="G2243" t="s">
        <v>37</v>
      </c>
      <c r="H2243" t="s">
        <v>25</v>
      </c>
      <c r="I2243" t="s">
        <v>1866</v>
      </c>
      <c r="J2243" t="s">
        <v>232</v>
      </c>
      <c r="K2243" t="s">
        <v>1867</v>
      </c>
      <c r="L2243" t="s">
        <v>131</v>
      </c>
      <c r="M2243" t="s">
        <v>6083</v>
      </c>
      <c r="N2243" t="s">
        <v>165</v>
      </c>
      <c r="O2243" t="s">
        <v>202</v>
      </c>
      <c r="P2243" t="s">
        <v>6084</v>
      </c>
      <c r="Q2243" s="2">
        <v>116.83199999999999</v>
      </c>
      <c r="R2243">
        <v>4</v>
      </c>
      <c r="S2243">
        <v>0</v>
      </c>
      <c r="T2243">
        <v>33.589199999999998</v>
      </c>
    </row>
    <row r="2244" spans="1:20" x14ac:dyDescent="0.3">
      <c r="A2244" t="s">
        <v>6901</v>
      </c>
      <c r="B2244" s="1">
        <v>42688</v>
      </c>
      <c r="C2244" s="1">
        <v>42692</v>
      </c>
      <c r="D2244" t="s">
        <v>47</v>
      </c>
      <c r="E2244" t="s">
        <v>784</v>
      </c>
      <c r="F2244" t="s">
        <v>785</v>
      </c>
      <c r="G2244" t="s">
        <v>24</v>
      </c>
      <c r="H2244" t="s">
        <v>25</v>
      </c>
      <c r="I2244" t="s">
        <v>786</v>
      </c>
      <c r="J2244" t="s">
        <v>39</v>
      </c>
      <c r="K2244" t="s">
        <v>787</v>
      </c>
      <c r="L2244" t="s">
        <v>41</v>
      </c>
      <c r="M2244" t="s">
        <v>4139</v>
      </c>
      <c r="N2244" t="s">
        <v>43</v>
      </c>
      <c r="O2244" t="s">
        <v>79</v>
      </c>
      <c r="P2244" t="s">
        <v>4140</v>
      </c>
      <c r="Q2244" s="2">
        <v>2.2959999999999998</v>
      </c>
      <c r="R2244">
        <v>2</v>
      </c>
      <c r="S2244">
        <v>0</v>
      </c>
      <c r="T2244">
        <v>-3.9032</v>
      </c>
    </row>
    <row r="2245" spans="1:20" x14ac:dyDescent="0.3">
      <c r="A2245" t="s">
        <v>6902</v>
      </c>
      <c r="B2245" s="1">
        <v>42688</v>
      </c>
      <c r="C2245" s="1">
        <v>42691</v>
      </c>
      <c r="D2245" t="s">
        <v>159</v>
      </c>
      <c r="E2245" t="s">
        <v>677</v>
      </c>
      <c r="F2245" t="s">
        <v>678</v>
      </c>
      <c r="G2245" t="s">
        <v>24</v>
      </c>
      <c r="H2245" t="s">
        <v>25</v>
      </c>
      <c r="I2245" t="s">
        <v>679</v>
      </c>
      <c r="J2245" t="s">
        <v>427</v>
      </c>
      <c r="K2245" t="s">
        <v>680</v>
      </c>
      <c r="L2245" t="s">
        <v>131</v>
      </c>
      <c r="M2245" t="s">
        <v>2013</v>
      </c>
      <c r="N2245" t="s">
        <v>31</v>
      </c>
      <c r="O2245" t="s">
        <v>133</v>
      </c>
      <c r="P2245" t="s">
        <v>2014</v>
      </c>
      <c r="Q2245" s="2">
        <v>408.00599999999997</v>
      </c>
      <c r="R2245">
        <v>2</v>
      </c>
      <c r="S2245">
        <v>0</v>
      </c>
      <c r="T2245">
        <v>72.534400000000005</v>
      </c>
    </row>
    <row r="2246" spans="1:20" x14ac:dyDescent="0.3">
      <c r="A2246" t="s">
        <v>6903</v>
      </c>
      <c r="B2246" s="1">
        <v>41922</v>
      </c>
      <c r="C2246" s="1">
        <v>41922</v>
      </c>
      <c r="D2246" t="s">
        <v>1040</v>
      </c>
      <c r="E2246" t="s">
        <v>1296</v>
      </c>
      <c r="F2246" t="s">
        <v>1297</v>
      </c>
      <c r="G2246" t="s">
        <v>84</v>
      </c>
      <c r="H2246" t="s">
        <v>25</v>
      </c>
      <c r="I2246" t="s">
        <v>465</v>
      </c>
      <c r="J2246" t="s">
        <v>261</v>
      </c>
      <c r="K2246" t="s">
        <v>466</v>
      </c>
      <c r="L2246" t="s">
        <v>41</v>
      </c>
      <c r="M2246" t="s">
        <v>132</v>
      </c>
      <c r="N2246" t="s">
        <v>31</v>
      </c>
      <c r="O2246" t="s">
        <v>133</v>
      </c>
      <c r="P2246" t="s">
        <v>134</v>
      </c>
      <c r="Q2246" s="2">
        <v>122.352</v>
      </c>
      <c r="R2246">
        <v>3</v>
      </c>
      <c r="S2246">
        <v>0</v>
      </c>
      <c r="T2246">
        <v>13.7646</v>
      </c>
    </row>
    <row r="2247" spans="1:20" x14ac:dyDescent="0.3">
      <c r="A2247" t="s">
        <v>6904</v>
      </c>
      <c r="B2247" s="1">
        <v>42082</v>
      </c>
      <c r="C2247" s="1">
        <v>42089</v>
      </c>
      <c r="D2247" t="s">
        <v>47</v>
      </c>
      <c r="E2247" t="s">
        <v>2073</v>
      </c>
      <c r="F2247" t="s">
        <v>2074</v>
      </c>
      <c r="G2247" t="s">
        <v>37</v>
      </c>
      <c r="H2247" t="s">
        <v>25</v>
      </c>
      <c r="I2247" t="s">
        <v>618</v>
      </c>
      <c r="J2247" t="s">
        <v>619</v>
      </c>
      <c r="K2247" t="s">
        <v>620</v>
      </c>
      <c r="L2247" t="s">
        <v>29</v>
      </c>
      <c r="M2247" t="s">
        <v>1157</v>
      </c>
      <c r="N2247" t="s">
        <v>43</v>
      </c>
      <c r="O2247" t="s">
        <v>70</v>
      </c>
      <c r="P2247" t="s">
        <v>1158</v>
      </c>
      <c r="Q2247" s="2">
        <v>11.96</v>
      </c>
      <c r="R2247">
        <v>2</v>
      </c>
      <c r="S2247">
        <v>0</v>
      </c>
      <c r="T2247">
        <v>5.8604000000000003</v>
      </c>
    </row>
    <row r="2248" spans="1:20" x14ac:dyDescent="0.3">
      <c r="A2248" t="s">
        <v>6905</v>
      </c>
      <c r="B2248" s="1">
        <v>42924</v>
      </c>
      <c r="C2248" s="1">
        <v>42928</v>
      </c>
      <c r="D2248" t="s">
        <v>47</v>
      </c>
      <c r="E2248" t="s">
        <v>5309</v>
      </c>
      <c r="F2248" t="s">
        <v>5310</v>
      </c>
      <c r="G2248" t="s">
        <v>84</v>
      </c>
      <c r="H2248" t="s">
        <v>25</v>
      </c>
      <c r="I2248" t="s">
        <v>426</v>
      </c>
      <c r="J2248" t="s">
        <v>224</v>
      </c>
      <c r="K2248" t="s">
        <v>1265</v>
      </c>
      <c r="L2248" t="s">
        <v>88</v>
      </c>
      <c r="M2248" t="s">
        <v>6906</v>
      </c>
      <c r="N2248" t="s">
        <v>31</v>
      </c>
      <c r="O2248" t="s">
        <v>61</v>
      </c>
      <c r="P2248" t="s">
        <v>6907</v>
      </c>
      <c r="Q2248" s="2">
        <v>15.84</v>
      </c>
      <c r="R2248">
        <v>3</v>
      </c>
      <c r="S2248">
        <v>0</v>
      </c>
      <c r="T2248">
        <v>4.9104000000000001</v>
      </c>
    </row>
    <row r="2249" spans="1:20" x14ac:dyDescent="0.3">
      <c r="A2249" t="s">
        <v>6908</v>
      </c>
      <c r="B2249" s="1">
        <v>42062</v>
      </c>
      <c r="C2249" s="1">
        <v>42065</v>
      </c>
      <c r="D2249" t="s">
        <v>47</v>
      </c>
      <c r="E2249" t="s">
        <v>189</v>
      </c>
      <c r="F2249" t="s">
        <v>190</v>
      </c>
      <c r="G2249" t="s">
        <v>37</v>
      </c>
      <c r="H2249" t="s">
        <v>25</v>
      </c>
      <c r="I2249" t="s">
        <v>191</v>
      </c>
      <c r="J2249" t="s">
        <v>51</v>
      </c>
      <c r="K2249" t="s">
        <v>192</v>
      </c>
      <c r="L2249" t="s">
        <v>29</v>
      </c>
      <c r="M2249" t="s">
        <v>1600</v>
      </c>
      <c r="N2249" t="s">
        <v>165</v>
      </c>
      <c r="O2249" t="s">
        <v>166</v>
      </c>
      <c r="P2249" t="s">
        <v>1601</v>
      </c>
      <c r="Q2249" s="2">
        <v>105.98</v>
      </c>
      <c r="R2249">
        <v>2</v>
      </c>
      <c r="S2249">
        <v>0</v>
      </c>
      <c r="T2249">
        <v>1.0598000000000001</v>
      </c>
    </row>
    <row r="2250" spans="1:20" x14ac:dyDescent="0.3">
      <c r="A2250" t="s">
        <v>6909</v>
      </c>
      <c r="B2250" s="1">
        <v>42902</v>
      </c>
      <c r="C2250" s="1">
        <v>42907</v>
      </c>
      <c r="D2250" t="s">
        <v>47</v>
      </c>
      <c r="E2250" t="s">
        <v>1041</v>
      </c>
      <c r="F2250" t="s">
        <v>1042</v>
      </c>
      <c r="G2250" t="s">
        <v>37</v>
      </c>
      <c r="H2250" t="s">
        <v>25</v>
      </c>
      <c r="I2250" t="s">
        <v>1043</v>
      </c>
      <c r="J2250" t="s">
        <v>627</v>
      </c>
      <c r="K2250" t="s">
        <v>1044</v>
      </c>
      <c r="L2250" t="s">
        <v>131</v>
      </c>
      <c r="M2250" t="s">
        <v>4591</v>
      </c>
      <c r="N2250" t="s">
        <v>43</v>
      </c>
      <c r="O2250" t="s">
        <v>79</v>
      </c>
      <c r="P2250" t="s">
        <v>4592</v>
      </c>
      <c r="Q2250" s="2">
        <v>5.9359999999999999</v>
      </c>
      <c r="R2250">
        <v>7</v>
      </c>
      <c r="S2250">
        <v>0</v>
      </c>
      <c r="T2250">
        <v>-8.9039999999999999</v>
      </c>
    </row>
    <row r="2251" spans="1:20" x14ac:dyDescent="0.3">
      <c r="A2251" t="s">
        <v>6910</v>
      </c>
      <c r="B2251" s="1">
        <v>42824</v>
      </c>
      <c r="C2251" s="1">
        <v>42825</v>
      </c>
      <c r="D2251" t="s">
        <v>159</v>
      </c>
      <c r="E2251" t="s">
        <v>6911</v>
      </c>
      <c r="F2251" t="s">
        <v>6912</v>
      </c>
      <c r="G2251" t="s">
        <v>24</v>
      </c>
      <c r="H2251" t="s">
        <v>25</v>
      </c>
      <c r="I2251" t="s">
        <v>6913</v>
      </c>
      <c r="J2251" t="s">
        <v>549</v>
      </c>
      <c r="K2251" t="s">
        <v>6914</v>
      </c>
      <c r="L2251" t="s">
        <v>88</v>
      </c>
      <c r="M2251" t="s">
        <v>6915</v>
      </c>
      <c r="N2251" t="s">
        <v>43</v>
      </c>
      <c r="O2251" t="s">
        <v>173</v>
      </c>
      <c r="P2251" t="s">
        <v>6916</v>
      </c>
      <c r="Q2251" s="2">
        <v>325.86</v>
      </c>
      <c r="R2251">
        <v>2</v>
      </c>
      <c r="S2251">
        <v>0</v>
      </c>
      <c r="T2251">
        <v>149.8956</v>
      </c>
    </row>
    <row r="2252" spans="1:20" x14ac:dyDescent="0.3">
      <c r="A2252" t="s">
        <v>6917</v>
      </c>
      <c r="B2252" s="1">
        <v>42197</v>
      </c>
      <c r="C2252" s="1">
        <v>42202</v>
      </c>
      <c r="D2252" t="s">
        <v>21</v>
      </c>
      <c r="E2252" t="s">
        <v>1459</v>
      </c>
      <c r="F2252" t="s">
        <v>1460</v>
      </c>
      <c r="G2252" t="s">
        <v>24</v>
      </c>
      <c r="H2252" t="s">
        <v>25</v>
      </c>
      <c r="I2252" t="s">
        <v>1461</v>
      </c>
      <c r="J2252" t="s">
        <v>302</v>
      </c>
      <c r="K2252" t="s">
        <v>1462</v>
      </c>
      <c r="L2252" t="s">
        <v>29</v>
      </c>
      <c r="M2252" t="s">
        <v>6918</v>
      </c>
      <c r="N2252" t="s">
        <v>31</v>
      </c>
      <c r="O2252" t="s">
        <v>133</v>
      </c>
      <c r="P2252" t="s">
        <v>6919</v>
      </c>
      <c r="Q2252" s="2">
        <v>383.60700000000003</v>
      </c>
      <c r="R2252">
        <v>9</v>
      </c>
      <c r="S2252">
        <v>0</v>
      </c>
      <c r="T2252">
        <v>-5.4801000000000002</v>
      </c>
    </row>
    <row r="2253" spans="1:20" x14ac:dyDescent="0.3">
      <c r="A2253" t="s">
        <v>6920</v>
      </c>
      <c r="B2253" s="1">
        <v>42855</v>
      </c>
      <c r="C2253" s="1">
        <v>42857</v>
      </c>
      <c r="D2253" t="s">
        <v>159</v>
      </c>
      <c r="E2253" t="s">
        <v>2687</v>
      </c>
      <c r="F2253" t="s">
        <v>2688</v>
      </c>
      <c r="G2253" t="s">
        <v>24</v>
      </c>
      <c r="H2253" t="s">
        <v>25</v>
      </c>
      <c r="I2253" t="s">
        <v>2362</v>
      </c>
      <c r="J2253" t="s">
        <v>39</v>
      </c>
      <c r="K2253" t="s">
        <v>2363</v>
      </c>
      <c r="L2253" t="s">
        <v>41</v>
      </c>
      <c r="M2253" t="s">
        <v>6921</v>
      </c>
      <c r="N2253" t="s">
        <v>43</v>
      </c>
      <c r="O2253" t="s">
        <v>44</v>
      </c>
      <c r="P2253" t="s">
        <v>6922</v>
      </c>
      <c r="Q2253" s="2">
        <v>5.76</v>
      </c>
      <c r="R2253">
        <v>2</v>
      </c>
      <c r="S2253">
        <v>0</v>
      </c>
      <c r="T2253">
        <v>2.8224</v>
      </c>
    </row>
    <row r="2254" spans="1:20" x14ac:dyDescent="0.3">
      <c r="A2254" t="s">
        <v>6923</v>
      </c>
      <c r="B2254" s="1">
        <v>41833</v>
      </c>
      <c r="C2254" s="1">
        <v>41837</v>
      </c>
      <c r="D2254" t="s">
        <v>47</v>
      </c>
      <c r="E2254" t="s">
        <v>964</v>
      </c>
      <c r="F2254" t="s">
        <v>965</v>
      </c>
      <c r="G2254" t="s">
        <v>37</v>
      </c>
      <c r="H2254" t="s">
        <v>25</v>
      </c>
      <c r="I2254" t="s">
        <v>966</v>
      </c>
      <c r="J2254" t="s">
        <v>39</v>
      </c>
      <c r="K2254" t="s">
        <v>967</v>
      </c>
      <c r="L2254" t="s">
        <v>41</v>
      </c>
      <c r="M2254" t="s">
        <v>6924</v>
      </c>
      <c r="N2254" t="s">
        <v>31</v>
      </c>
      <c r="O2254" t="s">
        <v>54</v>
      </c>
      <c r="P2254" t="s">
        <v>6925</v>
      </c>
      <c r="Q2254" s="2">
        <v>351.21600000000001</v>
      </c>
      <c r="R2254">
        <v>3</v>
      </c>
      <c r="S2254">
        <v>0</v>
      </c>
      <c r="T2254">
        <v>4.3902000000000001</v>
      </c>
    </row>
    <row r="2255" spans="1:20" x14ac:dyDescent="0.3">
      <c r="A2255" t="s">
        <v>6926</v>
      </c>
      <c r="B2255" s="1">
        <v>42000</v>
      </c>
      <c r="C2255" s="1">
        <v>42006</v>
      </c>
      <c r="D2255" t="s">
        <v>47</v>
      </c>
      <c r="E2255" t="s">
        <v>1547</v>
      </c>
      <c r="F2255" t="s">
        <v>1548</v>
      </c>
      <c r="G2255" t="s">
        <v>24</v>
      </c>
      <c r="H2255" t="s">
        <v>25</v>
      </c>
      <c r="I2255" t="s">
        <v>75</v>
      </c>
      <c r="J2255" t="s">
        <v>76</v>
      </c>
      <c r="K2255" t="s">
        <v>538</v>
      </c>
      <c r="L2255" t="s">
        <v>41</v>
      </c>
      <c r="M2255" t="s">
        <v>1187</v>
      </c>
      <c r="N2255" t="s">
        <v>31</v>
      </c>
      <c r="O2255" t="s">
        <v>133</v>
      </c>
      <c r="P2255" t="s">
        <v>1188</v>
      </c>
      <c r="Q2255" s="2">
        <v>230.28</v>
      </c>
      <c r="R2255">
        <v>3</v>
      </c>
      <c r="S2255">
        <v>0</v>
      </c>
      <c r="T2255">
        <v>23.027999999999999</v>
      </c>
    </row>
    <row r="2256" spans="1:20" x14ac:dyDescent="0.3">
      <c r="A2256" t="s">
        <v>6927</v>
      </c>
      <c r="B2256" s="1">
        <v>42427</v>
      </c>
      <c r="C2256" s="1">
        <v>42430</v>
      </c>
      <c r="D2256" t="s">
        <v>21</v>
      </c>
      <c r="E2256" t="s">
        <v>3680</v>
      </c>
      <c r="F2256" t="s">
        <v>3681</v>
      </c>
      <c r="G2256" t="s">
        <v>24</v>
      </c>
      <c r="H2256" t="s">
        <v>25</v>
      </c>
      <c r="I2256" t="s">
        <v>112</v>
      </c>
      <c r="J2256" t="s">
        <v>39</v>
      </c>
      <c r="K2256" t="s">
        <v>849</v>
      </c>
      <c r="L2256" t="s">
        <v>41</v>
      </c>
      <c r="M2256" t="s">
        <v>358</v>
      </c>
      <c r="N2256" t="s">
        <v>43</v>
      </c>
      <c r="O2256" t="s">
        <v>79</v>
      </c>
      <c r="P2256" t="s">
        <v>359</v>
      </c>
      <c r="Q2256" s="2">
        <v>56.82</v>
      </c>
      <c r="R2256">
        <v>3</v>
      </c>
      <c r="S2256">
        <v>0</v>
      </c>
      <c r="T2256">
        <v>28.41</v>
      </c>
    </row>
    <row r="2257" spans="1:20" x14ac:dyDescent="0.3">
      <c r="A2257" t="s">
        <v>6928</v>
      </c>
      <c r="B2257" s="1">
        <v>42086</v>
      </c>
      <c r="C2257" s="1">
        <v>42089</v>
      </c>
      <c r="D2257" t="s">
        <v>159</v>
      </c>
      <c r="E2257" t="s">
        <v>3483</v>
      </c>
      <c r="F2257" t="s">
        <v>3484</v>
      </c>
      <c r="G2257" t="s">
        <v>24</v>
      </c>
      <c r="H2257" t="s">
        <v>25</v>
      </c>
      <c r="I2257" t="s">
        <v>231</v>
      </c>
      <c r="J2257" t="s">
        <v>232</v>
      </c>
      <c r="K2257" t="s">
        <v>1653</v>
      </c>
      <c r="L2257" t="s">
        <v>131</v>
      </c>
      <c r="M2257" t="s">
        <v>1732</v>
      </c>
      <c r="N2257" t="s">
        <v>43</v>
      </c>
      <c r="O2257" t="s">
        <v>235</v>
      </c>
      <c r="P2257" t="s">
        <v>1435</v>
      </c>
      <c r="Q2257" s="2">
        <v>31.56</v>
      </c>
      <c r="R2257">
        <v>4</v>
      </c>
      <c r="S2257">
        <v>0</v>
      </c>
      <c r="T2257">
        <v>14.202</v>
      </c>
    </row>
    <row r="2258" spans="1:20" x14ac:dyDescent="0.3">
      <c r="A2258" t="s">
        <v>6929</v>
      </c>
      <c r="B2258" s="1">
        <v>43029</v>
      </c>
      <c r="C2258" s="1">
        <v>43036</v>
      </c>
      <c r="D2258" t="s">
        <v>47</v>
      </c>
      <c r="E2258" t="s">
        <v>3099</v>
      </c>
      <c r="F2258" t="s">
        <v>3100</v>
      </c>
      <c r="G2258" t="s">
        <v>24</v>
      </c>
      <c r="H2258" t="s">
        <v>25</v>
      </c>
      <c r="I2258" t="s">
        <v>2152</v>
      </c>
      <c r="J2258" t="s">
        <v>27</v>
      </c>
      <c r="K2258" t="s">
        <v>2153</v>
      </c>
      <c r="L2258" t="s">
        <v>29</v>
      </c>
      <c r="M2258" t="s">
        <v>2238</v>
      </c>
      <c r="N2258" t="s">
        <v>43</v>
      </c>
      <c r="O2258" t="s">
        <v>79</v>
      </c>
      <c r="P2258" t="s">
        <v>2239</v>
      </c>
      <c r="Q2258" s="2">
        <v>8.5589999999999993</v>
      </c>
      <c r="R2258">
        <v>1</v>
      </c>
      <c r="S2258">
        <v>0</v>
      </c>
      <c r="T2258">
        <v>-6.5618999999999996</v>
      </c>
    </row>
    <row r="2259" spans="1:20" x14ac:dyDescent="0.3">
      <c r="A2259" t="s">
        <v>6930</v>
      </c>
      <c r="B2259" s="1">
        <v>42004</v>
      </c>
      <c r="C2259" s="1">
        <v>42009</v>
      </c>
      <c r="D2259" t="s">
        <v>47</v>
      </c>
      <c r="E2259" t="s">
        <v>5773</v>
      </c>
      <c r="F2259" t="s">
        <v>5774</v>
      </c>
      <c r="G2259" t="s">
        <v>37</v>
      </c>
      <c r="H2259" t="s">
        <v>25</v>
      </c>
      <c r="I2259" t="s">
        <v>505</v>
      </c>
      <c r="J2259" t="s">
        <v>86</v>
      </c>
      <c r="K2259" t="s">
        <v>808</v>
      </c>
      <c r="L2259" t="s">
        <v>88</v>
      </c>
      <c r="M2259" t="s">
        <v>6931</v>
      </c>
      <c r="N2259" t="s">
        <v>43</v>
      </c>
      <c r="O2259" t="s">
        <v>173</v>
      </c>
      <c r="P2259" t="s">
        <v>572</v>
      </c>
      <c r="Q2259" s="2">
        <v>49.567999999999998</v>
      </c>
      <c r="R2259">
        <v>2</v>
      </c>
      <c r="S2259">
        <v>0</v>
      </c>
      <c r="T2259">
        <v>17.968399999999999</v>
      </c>
    </row>
    <row r="2260" spans="1:20" x14ac:dyDescent="0.3">
      <c r="A2260" t="s">
        <v>6932</v>
      </c>
      <c r="B2260" s="1">
        <v>41764</v>
      </c>
      <c r="C2260" s="1">
        <v>41767</v>
      </c>
      <c r="D2260" t="s">
        <v>159</v>
      </c>
      <c r="E2260" t="s">
        <v>136</v>
      </c>
      <c r="F2260" t="s">
        <v>137</v>
      </c>
      <c r="G2260" t="s">
        <v>24</v>
      </c>
      <c r="H2260" t="s">
        <v>25</v>
      </c>
      <c r="I2260" t="s">
        <v>138</v>
      </c>
      <c r="J2260" t="s">
        <v>105</v>
      </c>
      <c r="K2260" t="s">
        <v>139</v>
      </c>
      <c r="L2260" t="s">
        <v>41</v>
      </c>
      <c r="M2260" t="s">
        <v>255</v>
      </c>
      <c r="N2260" t="s">
        <v>31</v>
      </c>
      <c r="O2260" t="s">
        <v>133</v>
      </c>
      <c r="P2260" t="s">
        <v>256</v>
      </c>
      <c r="Q2260" s="2">
        <v>127.869</v>
      </c>
      <c r="R2260">
        <v>3</v>
      </c>
      <c r="S2260">
        <v>0</v>
      </c>
      <c r="T2260">
        <v>-9.1334999999999997</v>
      </c>
    </row>
    <row r="2261" spans="1:20" x14ac:dyDescent="0.3">
      <c r="A2261" t="s">
        <v>6933</v>
      </c>
      <c r="B2261" s="1">
        <v>42342</v>
      </c>
      <c r="C2261" s="1">
        <v>42347</v>
      </c>
      <c r="D2261" t="s">
        <v>21</v>
      </c>
      <c r="E2261" t="s">
        <v>3112</v>
      </c>
      <c r="F2261" t="s">
        <v>3113</v>
      </c>
      <c r="G2261" t="s">
        <v>37</v>
      </c>
      <c r="H2261" t="s">
        <v>25</v>
      </c>
      <c r="I2261" t="s">
        <v>128</v>
      </c>
      <c r="J2261" t="s">
        <v>129</v>
      </c>
      <c r="K2261" t="s">
        <v>673</v>
      </c>
      <c r="L2261" t="s">
        <v>131</v>
      </c>
      <c r="M2261" t="s">
        <v>4969</v>
      </c>
      <c r="N2261" t="s">
        <v>43</v>
      </c>
      <c r="O2261" t="s">
        <v>173</v>
      </c>
      <c r="P2261" t="s">
        <v>4970</v>
      </c>
      <c r="Q2261" s="2">
        <v>271.44</v>
      </c>
      <c r="R2261">
        <v>3</v>
      </c>
      <c r="S2261">
        <v>0</v>
      </c>
      <c r="T2261">
        <v>122.148</v>
      </c>
    </row>
    <row r="2262" spans="1:20" x14ac:dyDescent="0.3">
      <c r="A2262" t="s">
        <v>6934</v>
      </c>
      <c r="B2262" s="1">
        <v>43004</v>
      </c>
      <c r="C2262" s="1">
        <v>43008</v>
      </c>
      <c r="D2262" t="s">
        <v>47</v>
      </c>
      <c r="E2262" t="s">
        <v>2185</v>
      </c>
      <c r="F2262" t="s">
        <v>2186</v>
      </c>
      <c r="G2262" t="s">
        <v>84</v>
      </c>
      <c r="H2262" t="s">
        <v>25</v>
      </c>
      <c r="I2262" t="s">
        <v>2187</v>
      </c>
      <c r="J2262" t="s">
        <v>666</v>
      </c>
      <c r="K2262" t="s">
        <v>2188</v>
      </c>
      <c r="L2262" t="s">
        <v>131</v>
      </c>
      <c r="M2262" t="s">
        <v>6935</v>
      </c>
      <c r="N2262" t="s">
        <v>31</v>
      </c>
      <c r="O2262" t="s">
        <v>133</v>
      </c>
      <c r="P2262" t="s">
        <v>6936</v>
      </c>
      <c r="Q2262" s="2">
        <v>419.13600000000002</v>
      </c>
      <c r="R2262">
        <v>4</v>
      </c>
      <c r="S2262">
        <v>0</v>
      </c>
      <c r="T2262">
        <v>-57.6312</v>
      </c>
    </row>
    <row r="2263" spans="1:20" x14ac:dyDescent="0.3">
      <c r="A2263" t="s">
        <v>6937</v>
      </c>
      <c r="B2263" s="1">
        <v>41982</v>
      </c>
      <c r="C2263" s="1">
        <v>41987</v>
      </c>
      <c r="D2263" t="s">
        <v>47</v>
      </c>
      <c r="E2263" t="s">
        <v>5521</v>
      </c>
      <c r="F2263" t="s">
        <v>5522</v>
      </c>
      <c r="G2263" t="s">
        <v>37</v>
      </c>
      <c r="H2263" t="s">
        <v>25</v>
      </c>
      <c r="I2263" t="s">
        <v>5523</v>
      </c>
      <c r="J2263" t="s">
        <v>208</v>
      </c>
      <c r="K2263" t="s">
        <v>5524</v>
      </c>
      <c r="L2263" t="s">
        <v>88</v>
      </c>
      <c r="M2263" t="s">
        <v>5867</v>
      </c>
      <c r="N2263" t="s">
        <v>43</v>
      </c>
      <c r="O2263" t="s">
        <v>99</v>
      </c>
      <c r="P2263" t="s">
        <v>5868</v>
      </c>
      <c r="Q2263" s="2">
        <v>100.70399999999999</v>
      </c>
      <c r="R2263">
        <v>6</v>
      </c>
      <c r="S2263">
        <v>0</v>
      </c>
      <c r="T2263">
        <v>-1.2587999999999999</v>
      </c>
    </row>
    <row r="2264" spans="1:20" x14ac:dyDescent="0.3">
      <c r="A2264" t="s">
        <v>6938</v>
      </c>
      <c r="B2264" s="1">
        <v>43072</v>
      </c>
      <c r="C2264" s="1">
        <v>43079</v>
      </c>
      <c r="D2264" t="s">
        <v>47</v>
      </c>
      <c r="E2264" t="s">
        <v>3014</v>
      </c>
      <c r="F2264" t="s">
        <v>3015</v>
      </c>
      <c r="G2264" t="s">
        <v>24</v>
      </c>
      <c r="H2264" t="s">
        <v>25</v>
      </c>
      <c r="I2264" t="s">
        <v>842</v>
      </c>
      <c r="J2264" t="s">
        <v>427</v>
      </c>
      <c r="K2264" t="s">
        <v>843</v>
      </c>
      <c r="L2264" t="s">
        <v>131</v>
      </c>
      <c r="M2264" t="s">
        <v>2600</v>
      </c>
      <c r="N2264" t="s">
        <v>43</v>
      </c>
      <c r="O2264" t="s">
        <v>90</v>
      </c>
      <c r="P2264" t="s">
        <v>2601</v>
      </c>
      <c r="Q2264" s="2">
        <v>45.216000000000001</v>
      </c>
      <c r="R2264">
        <v>3</v>
      </c>
      <c r="S2264">
        <v>0</v>
      </c>
      <c r="T2264">
        <v>4.5216000000000003</v>
      </c>
    </row>
    <row r="2265" spans="1:20" x14ac:dyDescent="0.3">
      <c r="A2265" t="s">
        <v>6939</v>
      </c>
      <c r="B2265" s="1">
        <v>42316</v>
      </c>
      <c r="C2265" s="1">
        <v>42321</v>
      </c>
      <c r="D2265" t="s">
        <v>47</v>
      </c>
      <c r="E2265" t="s">
        <v>4035</v>
      </c>
      <c r="F2265" t="s">
        <v>4036</v>
      </c>
      <c r="G2265" t="s">
        <v>24</v>
      </c>
      <c r="H2265" t="s">
        <v>25</v>
      </c>
      <c r="I2265" t="s">
        <v>1916</v>
      </c>
      <c r="J2265" t="s">
        <v>232</v>
      </c>
      <c r="K2265" t="s">
        <v>1917</v>
      </c>
      <c r="L2265" t="s">
        <v>131</v>
      </c>
      <c r="M2265" t="s">
        <v>6494</v>
      </c>
      <c r="N2265" t="s">
        <v>43</v>
      </c>
      <c r="O2265" t="s">
        <v>79</v>
      </c>
      <c r="P2265" t="s">
        <v>6495</v>
      </c>
      <c r="Q2265" s="2">
        <v>10.476000000000001</v>
      </c>
      <c r="R2265">
        <v>6</v>
      </c>
      <c r="S2265">
        <v>0</v>
      </c>
      <c r="T2265">
        <v>-17.285399999999999</v>
      </c>
    </row>
    <row r="2266" spans="1:20" x14ac:dyDescent="0.3">
      <c r="A2266" t="s">
        <v>6940</v>
      </c>
      <c r="B2266" s="1">
        <v>41748</v>
      </c>
      <c r="C2266" s="1">
        <v>41750</v>
      </c>
      <c r="D2266" t="s">
        <v>21</v>
      </c>
      <c r="E2266" t="s">
        <v>2582</v>
      </c>
      <c r="F2266" t="s">
        <v>2583</v>
      </c>
      <c r="G2266" t="s">
        <v>84</v>
      </c>
      <c r="H2266" t="s">
        <v>25</v>
      </c>
      <c r="I2266" t="s">
        <v>231</v>
      </c>
      <c r="J2266" t="s">
        <v>232</v>
      </c>
      <c r="K2266" t="s">
        <v>276</v>
      </c>
      <c r="L2266" t="s">
        <v>131</v>
      </c>
      <c r="M2266" t="s">
        <v>2230</v>
      </c>
      <c r="N2266" t="s">
        <v>31</v>
      </c>
      <c r="O2266" t="s">
        <v>61</v>
      </c>
      <c r="P2266" t="s">
        <v>2231</v>
      </c>
      <c r="Q2266" s="2">
        <v>76.14</v>
      </c>
      <c r="R2266">
        <v>3</v>
      </c>
      <c r="S2266">
        <v>0</v>
      </c>
      <c r="T2266">
        <v>26.649000000000001</v>
      </c>
    </row>
    <row r="2267" spans="1:20" x14ac:dyDescent="0.3">
      <c r="A2267" t="s">
        <v>6941</v>
      </c>
      <c r="B2267" s="1">
        <v>42149</v>
      </c>
      <c r="C2267" s="1">
        <v>42151</v>
      </c>
      <c r="D2267" t="s">
        <v>21</v>
      </c>
      <c r="E2267" t="s">
        <v>952</v>
      </c>
      <c r="F2267" t="s">
        <v>953</v>
      </c>
      <c r="G2267" t="s">
        <v>84</v>
      </c>
      <c r="H2267" t="s">
        <v>25</v>
      </c>
      <c r="I2267" t="s">
        <v>231</v>
      </c>
      <c r="J2267" t="s">
        <v>232</v>
      </c>
      <c r="K2267" t="s">
        <v>233</v>
      </c>
      <c r="L2267" t="s">
        <v>131</v>
      </c>
      <c r="M2267" t="s">
        <v>6808</v>
      </c>
      <c r="N2267" t="s">
        <v>43</v>
      </c>
      <c r="O2267" t="s">
        <v>115</v>
      </c>
      <c r="P2267" t="s">
        <v>6809</v>
      </c>
      <c r="Q2267" s="2">
        <v>21.24</v>
      </c>
      <c r="R2267">
        <v>3</v>
      </c>
      <c r="S2267">
        <v>0</v>
      </c>
      <c r="T2267">
        <v>8.0711999999999993</v>
      </c>
    </row>
    <row r="2268" spans="1:20" x14ac:dyDescent="0.3">
      <c r="A2268" t="s">
        <v>6942</v>
      </c>
      <c r="B2268" s="1">
        <v>42933</v>
      </c>
      <c r="C2268" s="1">
        <v>42937</v>
      </c>
      <c r="D2268" t="s">
        <v>47</v>
      </c>
      <c r="E2268" t="s">
        <v>3049</v>
      </c>
      <c r="F2268" t="s">
        <v>3050</v>
      </c>
      <c r="G2268" t="s">
        <v>84</v>
      </c>
      <c r="H2268" t="s">
        <v>25</v>
      </c>
      <c r="I2268" t="s">
        <v>2159</v>
      </c>
      <c r="J2268" t="s">
        <v>427</v>
      </c>
      <c r="K2268" t="s">
        <v>2160</v>
      </c>
      <c r="L2268" t="s">
        <v>131</v>
      </c>
      <c r="M2268" t="s">
        <v>6943</v>
      </c>
      <c r="N2268" t="s">
        <v>165</v>
      </c>
      <c r="O2268" t="s">
        <v>1419</v>
      </c>
      <c r="P2268" t="s">
        <v>6944</v>
      </c>
      <c r="Q2268" s="2">
        <v>479.98399999999998</v>
      </c>
      <c r="R2268">
        <v>2</v>
      </c>
      <c r="S2268">
        <v>0</v>
      </c>
      <c r="T2268">
        <v>89.997</v>
      </c>
    </row>
    <row r="2269" spans="1:20" x14ac:dyDescent="0.3">
      <c r="A2269" t="s">
        <v>6945</v>
      </c>
      <c r="B2269" s="1">
        <v>42716</v>
      </c>
      <c r="C2269" s="1">
        <v>42722</v>
      </c>
      <c r="D2269" t="s">
        <v>47</v>
      </c>
      <c r="E2269" t="s">
        <v>2590</v>
      </c>
      <c r="F2269" t="s">
        <v>2591</v>
      </c>
      <c r="G2269" t="s">
        <v>84</v>
      </c>
      <c r="H2269" t="s">
        <v>25</v>
      </c>
      <c r="I2269" t="s">
        <v>128</v>
      </c>
      <c r="J2269" t="s">
        <v>129</v>
      </c>
      <c r="K2269" t="s">
        <v>948</v>
      </c>
      <c r="L2269" t="s">
        <v>131</v>
      </c>
      <c r="M2269" t="s">
        <v>4108</v>
      </c>
      <c r="N2269" t="s">
        <v>165</v>
      </c>
      <c r="O2269" t="s">
        <v>166</v>
      </c>
      <c r="P2269" t="s">
        <v>4109</v>
      </c>
      <c r="Q2269" s="2">
        <v>657.93</v>
      </c>
      <c r="R2269">
        <v>7</v>
      </c>
      <c r="S2269">
        <v>0</v>
      </c>
      <c r="T2269">
        <v>184.22040000000001</v>
      </c>
    </row>
    <row r="2270" spans="1:20" x14ac:dyDescent="0.3">
      <c r="A2270" t="s">
        <v>6946</v>
      </c>
      <c r="B2270" s="1">
        <v>41740</v>
      </c>
      <c r="C2270" s="1">
        <v>41745</v>
      </c>
      <c r="D2270" t="s">
        <v>47</v>
      </c>
      <c r="E2270" t="s">
        <v>2330</v>
      </c>
      <c r="F2270" t="s">
        <v>2331</v>
      </c>
      <c r="G2270" t="s">
        <v>24</v>
      </c>
      <c r="H2270" t="s">
        <v>25</v>
      </c>
      <c r="I2270" t="s">
        <v>231</v>
      </c>
      <c r="J2270" t="s">
        <v>232</v>
      </c>
      <c r="K2270" t="s">
        <v>276</v>
      </c>
      <c r="L2270" t="s">
        <v>131</v>
      </c>
      <c r="M2270" t="s">
        <v>4195</v>
      </c>
      <c r="N2270" t="s">
        <v>43</v>
      </c>
      <c r="O2270" t="s">
        <v>79</v>
      </c>
      <c r="P2270" t="s">
        <v>4196</v>
      </c>
      <c r="Q2270" s="2">
        <v>9.5839999999999996</v>
      </c>
      <c r="R2270">
        <v>1</v>
      </c>
      <c r="S2270">
        <v>0</v>
      </c>
      <c r="T2270">
        <v>3.3544</v>
      </c>
    </row>
    <row r="2271" spans="1:20" x14ac:dyDescent="0.3">
      <c r="A2271" t="s">
        <v>6947</v>
      </c>
      <c r="B2271" s="1">
        <v>42164</v>
      </c>
      <c r="C2271" s="1">
        <v>42170</v>
      </c>
      <c r="D2271" t="s">
        <v>47</v>
      </c>
      <c r="E2271" t="s">
        <v>2233</v>
      </c>
      <c r="F2271" t="s">
        <v>2234</v>
      </c>
      <c r="G2271" t="s">
        <v>84</v>
      </c>
      <c r="H2271" t="s">
        <v>25</v>
      </c>
      <c r="I2271" t="s">
        <v>128</v>
      </c>
      <c r="J2271" t="s">
        <v>129</v>
      </c>
      <c r="K2271" t="s">
        <v>673</v>
      </c>
      <c r="L2271" t="s">
        <v>131</v>
      </c>
      <c r="M2271" t="s">
        <v>1394</v>
      </c>
      <c r="N2271" t="s">
        <v>43</v>
      </c>
      <c r="O2271" t="s">
        <v>79</v>
      </c>
      <c r="P2271" t="s">
        <v>1395</v>
      </c>
      <c r="Q2271" s="2">
        <v>113.1</v>
      </c>
      <c r="R2271">
        <v>3</v>
      </c>
      <c r="S2271">
        <v>0</v>
      </c>
      <c r="T2271">
        <v>56.55</v>
      </c>
    </row>
    <row r="2272" spans="1:20" x14ac:dyDescent="0.3">
      <c r="A2272" t="s">
        <v>6948</v>
      </c>
      <c r="B2272" s="1">
        <v>41847</v>
      </c>
      <c r="C2272" s="1">
        <v>41853</v>
      </c>
      <c r="D2272" t="s">
        <v>47</v>
      </c>
      <c r="E2272" t="s">
        <v>3077</v>
      </c>
      <c r="F2272" t="s">
        <v>3078</v>
      </c>
      <c r="G2272" t="s">
        <v>37</v>
      </c>
      <c r="H2272" t="s">
        <v>25</v>
      </c>
      <c r="I2272" t="s">
        <v>1241</v>
      </c>
      <c r="J2272" t="s">
        <v>67</v>
      </c>
      <c r="K2272" t="s">
        <v>3079</v>
      </c>
      <c r="L2272" t="s">
        <v>29</v>
      </c>
      <c r="M2272" t="s">
        <v>6949</v>
      </c>
      <c r="N2272" t="s">
        <v>43</v>
      </c>
      <c r="O2272" t="s">
        <v>70</v>
      </c>
      <c r="P2272" t="s">
        <v>6950</v>
      </c>
      <c r="Q2272" s="2">
        <v>65.78</v>
      </c>
      <c r="R2272">
        <v>11</v>
      </c>
      <c r="S2272">
        <v>0</v>
      </c>
      <c r="T2272">
        <v>32.232199999999999</v>
      </c>
    </row>
    <row r="2273" spans="1:20" x14ac:dyDescent="0.3">
      <c r="A2273" t="s">
        <v>6951</v>
      </c>
      <c r="B2273" s="1">
        <v>42216</v>
      </c>
      <c r="C2273" s="1">
        <v>42222</v>
      </c>
      <c r="D2273" t="s">
        <v>47</v>
      </c>
      <c r="E2273" t="s">
        <v>1069</v>
      </c>
      <c r="F2273" t="s">
        <v>1070</v>
      </c>
      <c r="G2273" t="s">
        <v>37</v>
      </c>
      <c r="H2273" t="s">
        <v>25</v>
      </c>
      <c r="I2273" t="s">
        <v>517</v>
      </c>
      <c r="J2273" t="s">
        <v>1011</v>
      </c>
      <c r="K2273" t="s">
        <v>1071</v>
      </c>
      <c r="L2273" t="s">
        <v>131</v>
      </c>
      <c r="M2273" t="s">
        <v>827</v>
      </c>
      <c r="N2273" t="s">
        <v>165</v>
      </c>
      <c r="O2273" t="s">
        <v>202</v>
      </c>
      <c r="P2273" t="s">
        <v>828</v>
      </c>
      <c r="Q2273" s="2">
        <v>239.7</v>
      </c>
      <c r="R2273">
        <v>6</v>
      </c>
      <c r="S2273">
        <v>0</v>
      </c>
      <c r="T2273">
        <v>105.468</v>
      </c>
    </row>
    <row r="2274" spans="1:20" x14ac:dyDescent="0.3">
      <c r="A2274" t="s">
        <v>6952</v>
      </c>
      <c r="B2274" s="1">
        <v>42632</v>
      </c>
      <c r="C2274" s="1">
        <v>42635</v>
      </c>
      <c r="D2274" t="s">
        <v>159</v>
      </c>
      <c r="E2274" t="s">
        <v>2757</v>
      </c>
      <c r="F2274" t="s">
        <v>2758</v>
      </c>
      <c r="G2274" t="s">
        <v>84</v>
      </c>
      <c r="H2274" t="s">
        <v>25</v>
      </c>
      <c r="I2274" t="s">
        <v>231</v>
      </c>
      <c r="J2274" t="s">
        <v>232</v>
      </c>
      <c r="K2274" t="s">
        <v>412</v>
      </c>
      <c r="L2274" t="s">
        <v>131</v>
      </c>
      <c r="M2274" t="s">
        <v>6953</v>
      </c>
      <c r="N2274" t="s">
        <v>31</v>
      </c>
      <c r="O2274" t="s">
        <v>61</v>
      </c>
      <c r="P2274" t="s">
        <v>6954</v>
      </c>
      <c r="Q2274" s="2">
        <v>25.632000000000001</v>
      </c>
      <c r="R2274">
        <v>3</v>
      </c>
      <c r="S2274">
        <v>0</v>
      </c>
      <c r="T2274">
        <v>3.8448000000000002</v>
      </c>
    </row>
    <row r="2275" spans="1:20" x14ac:dyDescent="0.3">
      <c r="A2275" t="s">
        <v>6955</v>
      </c>
      <c r="B2275" s="1">
        <v>42531</v>
      </c>
      <c r="C2275" s="1">
        <v>42533</v>
      </c>
      <c r="D2275" t="s">
        <v>159</v>
      </c>
      <c r="E2275" t="s">
        <v>5509</v>
      </c>
      <c r="F2275" t="s">
        <v>5510</v>
      </c>
      <c r="G2275" t="s">
        <v>24</v>
      </c>
      <c r="H2275" t="s">
        <v>25</v>
      </c>
      <c r="I2275" t="s">
        <v>2608</v>
      </c>
      <c r="J2275" t="s">
        <v>86</v>
      </c>
      <c r="K2275" t="s">
        <v>2609</v>
      </c>
      <c r="L2275" t="s">
        <v>88</v>
      </c>
      <c r="M2275" t="s">
        <v>6711</v>
      </c>
      <c r="N2275" t="s">
        <v>43</v>
      </c>
      <c r="O2275" t="s">
        <v>44</v>
      </c>
      <c r="P2275" t="s">
        <v>6712</v>
      </c>
      <c r="Q2275" s="2">
        <v>23.616</v>
      </c>
      <c r="R2275">
        <v>8</v>
      </c>
      <c r="S2275">
        <v>0</v>
      </c>
      <c r="T2275">
        <v>7.9703999999999997</v>
      </c>
    </row>
    <row r="2276" spans="1:20" x14ac:dyDescent="0.3">
      <c r="A2276" t="s">
        <v>6956</v>
      </c>
      <c r="B2276" s="1">
        <v>42608</v>
      </c>
      <c r="C2276" s="1">
        <v>42610</v>
      </c>
      <c r="D2276" t="s">
        <v>21</v>
      </c>
      <c r="E2276" t="s">
        <v>6957</v>
      </c>
      <c r="F2276" t="s">
        <v>6958</v>
      </c>
      <c r="G2276" t="s">
        <v>37</v>
      </c>
      <c r="H2276" t="s">
        <v>25</v>
      </c>
      <c r="I2276" t="s">
        <v>38</v>
      </c>
      <c r="J2276" t="s">
        <v>39</v>
      </c>
      <c r="K2276" t="s">
        <v>556</v>
      </c>
      <c r="L2276" t="s">
        <v>41</v>
      </c>
      <c r="M2276" t="s">
        <v>4432</v>
      </c>
      <c r="N2276" t="s">
        <v>43</v>
      </c>
      <c r="O2276" t="s">
        <v>115</v>
      </c>
      <c r="P2276" t="s">
        <v>4433</v>
      </c>
      <c r="Q2276" s="2">
        <v>8.26</v>
      </c>
      <c r="R2276">
        <v>2</v>
      </c>
      <c r="S2276">
        <v>0</v>
      </c>
      <c r="T2276">
        <v>3.7995999999999999</v>
      </c>
    </row>
    <row r="2277" spans="1:20" x14ac:dyDescent="0.3">
      <c r="A2277" t="s">
        <v>6959</v>
      </c>
      <c r="B2277" s="1">
        <v>43041</v>
      </c>
      <c r="C2277" s="1">
        <v>43043</v>
      </c>
      <c r="D2277" t="s">
        <v>21</v>
      </c>
      <c r="E2277" t="s">
        <v>5053</v>
      </c>
      <c r="F2277" t="s">
        <v>5054</v>
      </c>
      <c r="G2277" t="s">
        <v>84</v>
      </c>
      <c r="H2277" t="s">
        <v>25</v>
      </c>
      <c r="I2277" t="s">
        <v>38</v>
      </c>
      <c r="J2277" t="s">
        <v>39</v>
      </c>
      <c r="K2277" t="s">
        <v>556</v>
      </c>
      <c r="L2277" t="s">
        <v>41</v>
      </c>
      <c r="M2277" t="s">
        <v>2418</v>
      </c>
      <c r="N2277" t="s">
        <v>43</v>
      </c>
      <c r="O2277" t="s">
        <v>173</v>
      </c>
      <c r="P2277" t="s">
        <v>2419</v>
      </c>
      <c r="Q2277" s="2">
        <v>76.58</v>
      </c>
      <c r="R2277">
        <v>7</v>
      </c>
      <c r="S2277">
        <v>0</v>
      </c>
      <c r="T2277">
        <v>38.29</v>
      </c>
    </row>
    <row r="2278" spans="1:20" x14ac:dyDescent="0.3">
      <c r="A2278" t="s">
        <v>6960</v>
      </c>
      <c r="B2278" s="1">
        <v>42730</v>
      </c>
      <c r="C2278" s="1">
        <v>42735</v>
      </c>
      <c r="D2278" t="s">
        <v>47</v>
      </c>
      <c r="E2278" t="s">
        <v>2073</v>
      </c>
      <c r="F2278" t="s">
        <v>2074</v>
      </c>
      <c r="G2278" t="s">
        <v>37</v>
      </c>
      <c r="H2278" t="s">
        <v>25</v>
      </c>
      <c r="I2278" t="s">
        <v>618</v>
      </c>
      <c r="J2278" t="s">
        <v>619</v>
      </c>
      <c r="K2278" t="s">
        <v>620</v>
      </c>
      <c r="L2278" t="s">
        <v>29</v>
      </c>
      <c r="M2278" t="s">
        <v>4492</v>
      </c>
      <c r="N2278" t="s">
        <v>43</v>
      </c>
      <c r="O2278" t="s">
        <v>1145</v>
      </c>
      <c r="P2278" t="s">
        <v>4493</v>
      </c>
      <c r="Q2278" s="2">
        <v>17.760000000000002</v>
      </c>
      <c r="R2278">
        <v>2</v>
      </c>
      <c r="S2278">
        <v>0</v>
      </c>
      <c r="T2278">
        <v>4.9728000000000003</v>
      </c>
    </row>
    <row r="2279" spans="1:20" x14ac:dyDescent="0.3">
      <c r="A2279" t="s">
        <v>6961</v>
      </c>
      <c r="B2279" s="1">
        <v>42709</v>
      </c>
      <c r="C2279" s="1">
        <v>42714</v>
      </c>
      <c r="D2279" t="s">
        <v>21</v>
      </c>
      <c r="E2279" t="s">
        <v>5539</v>
      </c>
      <c r="F2279" t="s">
        <v>5540</v>
      </c>
      <c r="G2279" t="s">
        <v>84</v>
      </c>
      <c r="H2279" t="s">
        <v>25</v>
      </c>
      <c r="I2279" t="s">
        <v>426</v>
      </c>
      <c r="J2279" t="s">
        <v>1027</v>
      </c>
      <c r="K2279" t="s">
        <v>1028</v>
      </c>
      <c r="L2279" t="s">
        <v>29</v>
      </c>
      <c r="M2279" t="s">
        <v>2449</v>
      </c>
      <c r="N2279" t="s">
        <v>43</v>
      </c>
      <c r="O2279" t="s">
        <v>115</v>
      </c>
      <c r="P2279" t="s">
        <v>2450</v>
      </c>
      <c r="Q2279" s="2">
        <v>33.92</v>
      </c>
      <c r="R2279">
        <v>8</v>
      </c>
      <c r="S2279">
        <v>0</v>
      </c>
      <c r="T2279">
        <v>13.2288</v>
      </c>
    </row>
    <row r="2280" spans="1:20" x14ac:dyDescent="0.3">
      <c r="A2280" t="s">
        <v>6962</v>
      </c>
      <c r="B2280" s="1">
        <v>42975</v>
      </c>
      <c r="C2280" s="1">
        <v>42979</v>
      </c>
      <c r="D2280" t="s">
        <v>47</v>
      </c>
      <c r="E2280" t="s">
        <v>2590</v>
      </c>
      <c r="F2280" t="s">
        <v>2591</v>
      </c>
      <c r="G2280" t="s">
        <v>84</v>
      </c>
      <c r="H2280" t="s">
        <v>25</v>
      </c>
      <c r="I2280" t="s">
        <v>128</v>
      </c>
      <c r="J2280" t="s">
        <v>129</v>
      </c>
      <c r="K2280" t="s">
        <v>948</v>
      </c>
      <c r="L2280" t="s">
        <v>131</v>
      </c>
      <c r="M2280" t="s">
        <v>1617</v>
      </c>
      <c r="N2280" t="s">
        <v>43</v>
      </c>
      <c r="O2280" t="s">
        <v>1145</v>
      </c>
      <c r="P2280" t="s">
        <v>1618</v>
      </c>
      <c r="Q2280" s="2">
        <v>21.81</v>
      </c>
      <c r="R2280">
        <v>3</v>
      </c>
      <c r="S2280">
        <v>0</v>
      </c>
      <c r="T2280">
        <v>5.8887</v>
      </c>
    </row>
    <row r="2281" spans="1:20" x14ac:dyDescent="0.3">
      <c r="A2281" t="s">
        <v>6963</v>
      </c>
      <c r="B2281" s="1">
        <v>42201</v>
      </c>
      <c r="C2281" s="1">
        <v>42205</v>
      </c>
      <c r="D2281" t="s">
        <v>47</v>
      </c>
      <c r="E2281" t="s">
        <v>3124</v>
      </c>
      <c r="F2281" t="s">
        <v>3125</v>
      </c>
      <c r="G2281" t="s">
        <v>84</v>
      </c>
      <c r="H2281" t="s">
        <v>25</v>
      </c>
      <c r="I2281" t="s">
        <v>2666</v>
      </c>
      <c r="J2281" t="s">
        <v>2265</v>
      </c>
      <c r="K2281" t="s">
        <v>2667</v>
      </c>
      <c r="L2281" t="s">
        <v>131</v>
      </c>
      <c r="M2281" t="s">
        <v>1666</v>
      </c>
      <c r="N2281" t="s">
        <v>31</v>
      </c>
      <c r="O2281" t="s">
        <v>133</v>
      </c>
      <c r="P2281" t="s">
        <v>1667</v>
      </c>
      <c r="Q2281" s="2">
        <v>150.97999999999999</v>
      </c>
      <c r="R2281">
        <v>1</v>
      </c>
      <c r="S2281">
        <v>0</v>
      </c>
      <c r="T2281">
        <v>43.784199999999998</v>
      </c>
    </row>
    <row r="2282" spans="1:20" x14ac:dyDescent="0.3">
      <c r="A2282" t="s">
        <v>6964</v>
      </c>
      <c r="B2282" s="1">
        <v>42150</v>
      </c>
      <c r="C2282" s="1">
        <v>42153</v>
      </c>
      <c r="D2282" t="s">
        <v>21</v>
      </c>
      <c r="E2282" t="s">
        <v>2831</v>
      </c>
      <c r="F2282" t="s">
        <v>2832</v>
      </c>
      <c r="G2282" t="s">
        <v>84</v>
      </c>
      <c r="H2282" t="s">
        <v>25</v>
      </c>
      <c r="I2282" t="s">
        <v>38</v>
      </c>
      <c r="J2282" t="s">
        <v>39</v>
      </c>
      <c r="K2282" t="s">
        <v>40</v>
      </c>
      <c r="L2282" t="s">
        <v>41</v>
      </c>
      <c r="M2282" t="s">
        <v>4460</v>
      </c>
      <c r="N2282" t="s">
        <v>43</v>
      </c>
      <c r="O2282" t="s">
        <v>70</v>
      </c>
      <c r="P2282" t="s">
        <v>4461</v>
      </c>
      <c r="Q2282" s="2">
        <v>18.271999999999998</v>
      </c>
      <c r="R2282">
        <v>1</v>
      </c>
      <c r="S2282">
        <v>0</v>
      </c>
      <c r="T2282">
        <v>5.9383999999999997</v>
      </c>
    </row>
    <row r="2283" spans="1:20" x14ac:dyDescent="0.3">
      <c r="A2283" t="s">
        <v>6965</v>
      </c>
      <c r="B2283" s="1">
        <v>42152</v>
      </c>
      <c r="C2283" s="1">
        <v>42157</v>
      </c>
      <c r="D2283" t="s">
        <v>47</v>
      </c>
      <c r="E2283" t="s">
        <v>3322</v>
      </c>
      <c r="F2283" t="s">
        <v>3323</v>
      </c>
      <c r="G2283" t="s">
        <v>24</v>
      </c>
      <c r="H2283" t="s">
        <v>25</v>
      </c>
      <c r="I2283" t="s">
        <v>231</v>
      </c>
      <c r="J2283" t="s">
        <v>232</v>
      </c>
      <c r="K2283" t="s">
        <v>412</v>
      </c>
      <c r="L2283" t="s">
        <v>131</v>
      </c>
      <c r="M2283" t="s">
        <v>181</v>
      </c>
      <c r="N2283" t="s">
        <v>165</v>
      </c>
      <c r="O2283" t="s">
        <v>166</v>
      </c>
      <c r="P2283" t="s">
        <v>182</v>
      </c>
      <c r="Q2283" s="2">
        <v>45.99</v>
      </c>
      <c r="R2283">
        <v>1</v>
      </c>
      <c r="S2283">
        <v>0</v>
      </c>
      <c r="T2283">
        <v>13.3371</v>
      </c>
    </row>
    <row r="2284" spans="1:20" x14ac:dyDescent="0.3">
      <c r="A2284" t="s">
        <v>6966</v>
      </c>
      <c r="B2284" s="1">
        <v>43048</v>
      </c>
      <c r="C2284" s="1">
        <v>43053</v>
      </c>
      <c r="D2284" t="s">
        <v>47</v>
      </c>
      <c r="E2284" t="s">
        <v>283</v>
      </c>
      <c r="F2284" t="s">
        <v>284</v>
      </c>
      <c r="G2284" t="s">
        <v>24</v>
      </c>
      <c r="H2284" t="s">
        <v>25</v>
      </c>
      <c r="I2284" t="s">
        <v>285</v>
      </c>
      <c r="J2284" t="s">
        <v>286</v>
      </c>
      <c r="K2284" t="s">
        <v>287</v>
      </c>
      <c r="L2284" t="s">
        <v>29</v>
      </c>
      <c r="M2284" t="s">
        <v>1298</v>
      </c>
      <c r="N2284" t="s">
        <v>31</v>
      </c>
      <c r="O2284" t="s">
        <v>61</v>
      </c>
      <c r="P2284" t="s">
        <v>1299</v>
      </c>
      <c r="Q2284" s="2">
        <v>47.12</v>
      </c>
      <c r="R2284">
        <v>8</v>
      </c>
      <c r="S2284">
        <v>0</v>
      </c>
      <c r="T2284">
        <v>20.732800000000001</v>
      </c>
    </row>
    <row r="2285" spans="1:20" x14ac:dyDescent="0.3">
      <c r="A2285" t="s">
        <v>6967</v>
      </c>
      <c r="B2285" s="1">
        <v>42393</v>
      </c>
      <c r="C2285" s="1">
        <v>42395</v>
      </c>
      <c r="D2285" t="s">
        <v>21</v>
      </c>
      <c r="E2285" t="s">
        <v>3001</v>
      </c>
      <c r="F2285" t="s">
        <v>3002</v>
      </c>
      <c r="G2285" t="s">
        <v>37</v>
      </c>
      <c r="H2285" t="s">
        <v>25</v>
      </c>
      <c r="I2285" t="s">
        <v>38</v>
      </c>
      <c r="J2285" t="s">
        <v>39</v>
      </c>
      <c r="K2285" t="s">
        <v>59</v>
      </c>
      <c r="L2285" t="s">
        <v>41</v>
      </c>
      <c r="M2285" t="s">
        <v>5770</v>
      </c>
      <c r="N2285" t="s">
        <v>43</v>
      </c>
      <c r="O2285" t="s">
        <v>79</v>
      </c>
      <c r="P2285" t="s">
        <v>5771</v>
      </c>
      <c r="Q2285" s="2">
        <v>31.36</v>
      </c>
      <c r="R2285">
        <v>4</v>
      </c>
      <c r="S2285">
        <v>0</v>
      </c>
      <c r="T2285">
        <v>15.68</v>
      </c>
    </row>
    <row r="2286" spans="1:20" x14ac:dyDescent="0.3">
      <c r="A2286" t="s">
        <v>6968</v>
      </c>
      <c r="B2286" s="1">
        <v>42735</v>
      </c>
      <c r="C2286" s="1">
        <v>42741</v>
      </c>
      <c r="D2286" t="s">
        <v>47</v>
      </c>
      <c r="E2286" t="s">
        <v>1473</v>
      </c>
      <c r="F2286" t="s">
        <v>1474</v>
      </c>
      <c r="G2286" t="s">
        <v>24</v>
      </c>
      <c r="H2286" t="s">
        <v>25</v>
      </c>
      <c r="I2286" t="s">
        <v>253</v>
      </c>
      <c r="J2286" t="s">
        <v>179</v>
      </c>
      <c r="K2286" t="s">
        <v>1475</v>
      </c>
      <c r="L2286" t="s">
        <v>88</v>
      </c>
      <c r="M2286" t="s">
        <v>1273</v>
      </c>
      <c r="N2286" t="s">
        <v>43</v>
      </c>
      <c r="O2286" t="s">
        <v>115</v>
      </c>
      <c r="P2286" t="s">
        <v>1274</v>
      </c>
      <c r="Q2286" s="2">
        <v>47.616</v>
      </c>
      <c r="R2286">
        <v>3</v>
      </c>
      <c r="S2286">
        <v>0</v>
      </c>
      <c r="T2286">
        <v>3.5712000000000002</v>
      </c>
    </row>
    <row r="2287" spans="1:20" x14ac:dyDescent="0.3">
      <c r="A2287" t="s">
        <v>6969</v>
      </c>
      <c r="B2287" s="1">
        <v>42618</v>
      </c>
      <c r="C2287" s="1">
        <v>42623</v>
      </c>
      <c r="D2287" t="s">
        <v>47</v>
      </c>
      <c r="E2287" t="s">
        <v>5646</v>
      </c>
      <c r="F2287" t="s">
        <v>5647</v>
      </c>
      <c r="G2287" t="s">
        <v>84</v>
      </c>
      <c r="H2287" t="s">
        <v>25</v>
      </c>
      <c r="I2287" t="s">
        <v>5430</v>
      </c>
      <c r="J2287" t="s">
        <v>261</v>
      </c>
      <c r="K2287" t="s">
        <v>5431</v>
      </c>
      <c r="L2287" t="s">
        <v>41</v>
      </c>
      <c r="M2287" t="s">
        <v>1729</v>
      </c>
      <c r="N2287" t="s">
        <v>43</v>
      </c>
      <c r="O2287" t="s">
        <v>90</v>
      </c>
      <c r="P2287" t="s">
        <v>1730</v>
      </c>
      <c r="Q2287" s="2">
        <v>62.79</v>
      </c>
      <c r="R2287">
        <v>3</v>
      </c>
      <c r="S2287">
        <v>0</v>
      </c>
      <c r="T2287">
        <v>-166.39349999999999</v>
      </c>
    </row>
    <row r="2288" spans="1:20" x14ac:dyDescent="0.3">
      <c r="A2288" t="s">
        <v>6970</v>
      </c>
      <c r="B2288" s="1">
        <v>42251</v>
      </c>
      <c r="C2288" s="1">
        <v>42254</v>
      </c>
      <c r="D2288" t="s">
        <v>21</v>
      </c>
      <c r="E2288" t="s">
        <v>740</v>
      </c>
      <c r="F2288" t="s">
        <v>741</v>
      </c>
      <c r="G2288" t="s">
        <v>37</v>
      </c>
      <c r="H2288" t="s">
        <v>25</v>
      </c>
      <c r="I2288" t="s">
        <v>742</v>
      </c>
      <c r="J2288" t="s">
        <v>208</v>
      </c>
      <c r="K2288" t="s">
        <v>743</v>
      </c>
      <c r="L2288" t="s">
        <v>88</v>
      </c>
      <c r="M2288" t="s">
        <v>6971</v>
      </c>
      <c r="N2288" t="s">
        <v>165</v>
      </c>
      <c r="O2288" t="s">
        <v>202</v>
      </c>
      <c r="P2288" t="s">
        <v>6972</v>
      </c>
      <c r="Q2288" s="2">
        <v>134.376</v>
      </c>
      <c r="R2288">
        <v>3</v>
      </c>
      <c r="S2288">
        <v>0</v>
      </c>
      <c r="T2288">
        <v>6.7187999999999999</v>
      </c>
    </row>
    <row r="2289" spans="1:20" x14ac:dyDescent="0.3">
      <c r="A2289" t="s">
        <v>6973</v>
      </c>
      <c r="B2289" s="1">
        <v>42268</v>
      </c>
      <c r="C2289" s="1">
        <v>42273</v>
      </c>
      <c r="D2289" t="s">
        <v>47</v>
      </c>
      <c r="E2289" t="s">
        <v>1854</v>
      </c>
      <c r="F2289" t="s">
        <v>1855</v>
      </c>
      <c r="G2289" t="s">
        <v>84</v>
      </c>
      <c r="H2289" t="s">
        <v>25</v>
      </c>
      <c r="I2289" t="s">
        <v>231</v>
      </c>
      <c r="J2289" t="s">
        <v>232</v>
      </c>
      <c r="K2289" t="s">
        <v>412</v>
      </c>
      <c r="L2289" t="s">
        <v>131</v>
      </c>
      <c r="M2289" t="s">
        <v>5936</v>
      </c>
      <c r="N2289" t="s">
        <v>165</v>
      </c>
      <c r="O2289" t="s">
        <v>166</v>
      </c>
      <c r="P2289" t="s">
        <v>5937</v>
      </c>
      <c r="Q2289" s="2">
        <v>589.9</v>
      </c>
      <c r="R2289">
        <v>2</v>
      </c>
      <c r="S2289">
        <v>0</v>
      </c>
      <c r="T2289">
        <v>147.47499999999999</v>
      </c>
    </row>
    <row r="2290" spans="1:20" x14ac:dyDescent="0.3">
      <c r="A2290" t="s">
        <v>6974</v>
      </c>
      <c r="B2290" s="1">
        <v>43093</v>
      </c>
      <c r="C2290" s="1">
        <v>43094</v>
      </c>
      <c r="D2290" t="s">
        <v>159</v>
      </c>
      <c r="E2290" t="s">
        <v>616</v>
      </c>
      <c r="F2290" t="s">
        <v>617</v>
      </c>
      <c r="G2290" t="s">
        <v>84</v>
      </c>
      <c r="H2290" t="s">
        <v>25</v>
      </c>
      <c r="I2290" t="s">
        <v>618</v>
      </c>
      <c r="J2290" t="s">
        <v>619</v>
      </c>
      <c r="K2290" t="s">
        <v>620</v>
      </c>
      <c r="L2290" t="s">
        <v>29</v>
      </c>
      <c r="M2290" t="s">
        <v>4136</v>
      </c>
      <c r="N2290" t="s">
        <v>165</v>
      </c>
      <c r="O2290" t="s">
        <v>1419</v>
      </c>
      <c r="P2290" t="s">
        <v>4137</v>
      </c>
      <c r="Q2290" s="2">
        <v>2879.9520000000002</v>
      </c>
      <c r="R2290">
        <v>6</v>
      </c>
      <c r="S2290">
        <v>0</v>
      </c>
      <c r="T2290">
        <v>1007.9832</v>
      </c>
    </row>
    <row r="2291" spans="1:20" x14ac:dyDescent="0.3">
      <c r="A2291" t="s">
        <v>6975</v>
      </c>
      <c r="B2291" s="1">
        <v>42282</v>
      </c>
      <c r="C2291" s="1">
        <v>42285</v>
      </c>
      <c r="D2291" t="s">
        <v>21</v>
      </c>
      <c r="E2291" t="s">
        <v>1662</v>
      </c>
      <c r="F2291" t="s">
        <v>1663</v>
      </c>
      <c r="G2291" t="s">
        <v>37</v>
      </c>
      <c r="H2291" t="s">
        <v>25</v>
      </c>
      <c r="I2291" t="s">
        <v>1664</v>
      </c>
      <c r="J2291" t="s">
        <v>208</v>
      </c>
      <c r="K2291" t="s">
        <v>1665</v>
      </c>
      <c r="L2291" t="s">
        <v>88</v>
      </c>
      <c r="M2291" t="s">
        <v>641</v>
      </c>
      <c r="N2291" t="s">
        <v>43</v>
      </c>
      <c r="O2291" t="s">
        <v>99</v>
      </c>
      <c r="P2291" t="s">
        <v>642</v>
      </c>
      <c r="Q2291" s="2">
        <v>77.55</v>
      </c>
      <c r="R2291">
        <v>5</v>
      </c>
      <c r="S2291">
        <v>0</v>
      </c>
      <c r="T2291">
        <v>21.713999999999999</v>
      </c>
    </row>
    <row r="2292" spans="1:20" x14ac:dyDescent="0.3">
      <c r="A2292" t="s">
        <v>6976</v>
      </c>
      <c r="B2292" s="1">
        <v>42987</v>
      </c>
      <c r="C2292" s="1">
        <v>42992</v>
      </c>
      <c r="D2292" t="s">
        <v>47</v>
      </c>
      <c r="E2292" t="s">
        <v>48</v>
      </c>
      <c r="F2292" t="s">
        <v>49</v>
      </c>
      <c r="G2292" t="s">
        <v>24</v>
      </c>
      <c r="H2292" t="s">
        <v>25</v>
      </c>
      <c r="I2292" t="s">
        <v>50</v>
      </c>
      <c r="J2292" t="s">
        <v>51</v>
      </c>
      <c r="K2292" t="s">
        <v>52</v>
      </c>
      <c r="L2292" t="s">
        <v>29</v>
      </c>
      <c r="M2292" t="s">
        <v>2192</v>
      </c>
      <c r="N2292" t="s">
        <v>43</v>
      </c>
      <c r="O2292" t="s">
        <v>1145</v>
      </c>
      <c r="P2292" t="s">
        <v>2193</v>
      </c>
      <c r="Q2292" s="2">
        <v>8.8320000000000007</v>
      </c>
      <c r="R2292">
        <v>3</v>
      </c>
      <c r="S2292">
        <v>0</v>
      </c>
      <c r="T2292">
        <v>-1.9872000000000001</v>
      </c>
    </row>
    <row r="2293" spans="1:20" x14ac:dyDescent="0.3">
      <c r="A2293" t="s">
        <v>6977</v>
      </c>
      <c r="B2293" s="1">
        <v>42687</v>
      </c>
      <c r="C2293" s="1">
        <v>42692</v>
      </c>
      <c r="D2293" t="s">
        <v>47</v>
      </c>
      <c r="E2293" t="s">
        <v>2164</v>
      </c>
      <c r="F2293" t="s">
        <v>2165</v>
      </c>
      <c r="G2293" t="s">
        <v>37</v>
      </c>
      <c r="H2293" t="s">
        <v>25</v>
      </c>
      <c r="I2293" t="s">
        <v>2166</v>
      </c>
      <c r="J2293" t="s">
        <v>666</v>
      </c>
      <c r="K2293" t="s">
        <v>2167</v>
      </c>
      <c r="L2293" t="s">
        <v>131</v>
      </c>
      <c r="M2293" t="s">
        <v>613</v>
      </c>
      <c r="N2293" t="s">
        <v>43</v>
      </c>
      <c r="O2293" t="s">
        <v>99</v>
      </c>
      <c r="P2293" t="s">
        <v>614</v>
      </c>
      <c r="Q2293" s="2">
        <v>77.55</v>
      </c>
      <c r="R2293">
        <v>5</v>
      </c>
      <c r="S2293">
        <v>0</v>
      </c>
      <c r="T2293">
        <v>20.163</v>
      </c>
    </row>
    <row r="2294" spans="1:20" x14ac:dyDescent="0.3">
      <c r="A2294" t="s">
        <v>6978</v>
      </c>
      <c r="B2294" s="1">
        <v>42292</v>
      </c>
      <c r="C2294" s="1">
        <v>42292</v>
      </c>
      <c r="D2294" t="s">
        <v>1040</v>
      </c>
      <c r="E2294" t="s">
        <v>2157</v>
      </c>
      <c r="F2294" t="s">
        <v>2158</v>
      </c>
      <c r="G2294" t="s">
        <v>24</v>
      </c>
      <c r="H2294" t="s">
        <v>25</v>
      </c>
      <c r="I2294" t="s">
        <v>2159</v>
      </c>
      <c r="J2294" t="s">
        <v>427</v>
      </c>
      <c r="K2294" t="s">
        <v>2160</v>
      </c>
      <c r="L2294" t="s">
        <v>131</v>
      </c>
      <c r="M2294" t="s">
        <v>6979</v>
      </c>
      <c r="N2294" t="s">
        <v>31</v>
      </c>
      <c r="O2294" t="s">
        <v>61</v>
      </c>
      <c r="P2294" t="s">
        <v>6980</v>
      </c>
      <c r="Q2294" s="2">
        <v>17.14</v>
      </c>
      <c r="R2294">
        <v>2</v>
      </c>
      <c r="S2294">
        <v>0</v>
      </c>
      <c r="T2294">
        <v>6.1703999999999999</v>
      </c>
    </row>
    <row r="2295" spans="1:20" x14ac:dyDescent="0.3">
      <c r="A2295" t="s">
        <v>6981</v>
      </c>
      <c r="B2295" s="1">
        <v>42950</v>
      </c>
      <c r="C2295" s="1">
        <v>42955</v>
      </c>
      <c r="D2295" t="s">
        <v>21</v>
      </c>
      <c r="E2295" t="s">
        <v>1589</v>
      </c>
      <c r="F2295" t="s">
        <v>1590</v>
      </c>
      <c r="G2295" t="s">
        <v>24</v>
      </c>
      <c r="H2295" t="s">
        <v>25</v>
      </c>
      <c r="I2295" t="s">
        <v>1591</v>
      </c>
      <c r="J2295" t="s">
        <v>27</v>
      </c>
      <c r="K2295" t="s">
        <v>1592</v>
      </c>
      <c r="L2295" t="s">
        <v>29</v>
      </c>
      <c r="M2295" t="s">
        <v>1534</v>
      </c>
      <c r="N2295" t="s">
        <v>43</v>
      </c>
      <c r="O2295" t="s">
        <v>44</v>
      </c>
      <c r="P2295" t="s">
        <v>1535</v>
      </c>
      <c r="Q2295" s="2">
        <v>51.75</v>
      </c>
      <c r="R2295">
        <v>5</v>
      </c>
      <c r="S2295">
        <v>0</v>
      </c>
      <c r="T2295">
        <v>24.84</v>
      </c>
    </row>
    <row r="2296" spans="1:20" x14ac:dyDescent="0.3">
      <c r="A2296" t="s">
        <v>6982</v>
      </c>
      <c r="B2296" s="1">
        <v>42237</v>
      </c>
      <c r="C2296" s="1">
        <v>42242</v>
      </c>
      <c r="D2296" t="s">
        <v>47</v>
      </c>
      <c r="E2296" t="s">
        <v>740</v>
      </c>
      <c r="F2296" t="s">
        <v>741</v>
      </c>
      <c r="G2296" t="s">
        <v>37</v>
      </c>
      <c r="H2296" t="s">
        <v>25</v>
      </c>
      <c r="I2296" t="s">
        <v>742</v>
      </c>
      <c r="J2296" t="s">
        <v>208</v>
      </c>
      <c r="K2296" t="s">
        <v>743</v>
      </c>
      <c r="L2296" t="s">
        <v>88</v>
      </c>
      <c r="M2296" t="s">
        <v>6983</v>
      </c>
      <c r="N2296" t="s">
        <v>31</v>
      </c>
      <c r="O2296" t="s">
        <v>32</v>
      </c>
      <c r="P2296" t="s">
        <v>6984</v>
      </c>
      <c r="Q2296" s="2">
        <v>586.39800000000002</v>
      </c>
      <c r="R2296">
        <v>6</v>
      </c>
      <c r="S2296">
        <v>0</v>
      </c>
      <c r="T2296">
        <v>34.494</v>
      </c>
    </row>
    <row r="2297" spans="1:20" x14ac:dyDescent="0.3">
      <c r="A2297" t="s">
        <v>6985</v>
      </c>
      <c r="B2297" s="1">
        <v>42806</v>
      </c>
      <c r="C2297" s="1">
        <v>42811</v>
      </c>
      <c r="D2297" t="s">
        <v>47</v>
      </c>
      <c r="E2297" t="s">
        <v>3617</v>
      </c>
      <c r="F2297" t="s">
        <v>3618</v>
      </c>
      <c r="G2297" t="s">
        <v>37</v>
      </c>
      <c r="H2297" t="s">
        <v>25</v>
      </c>
      <c r="I2297" t="s">
        <v>3619</v>
      </c>
      <c r="J2297" t="s">
        <v>179</v>
      </c>
      <c r="K2297" t="s">
        <v>3620</v>
      </c>
      <c r="L2297" t="s">
        <v>88</v>
      </c>
      <c r="M2297" t="s">
        <v>1923</v>
      </c>
      <c r="N2297" t="s">
        <v>43</v>
      </c>
      <c r="O2297" t="s">
        <v>99</v>
      </c>
      <c r="P2297" t="s">
        <v>1924</v>
      </c>
      <c r="Q2297" s="2">
        <v>242.94</v>
      </c>
      <c r="R2297">
        <v>3</v>
      </c>
      <c r="S2297">
        <v>0</v>
      </c>
      <c r="T2297">
        <v>9.7175999999999991</v>
      </c>
    </row>
    <row r="2298" spans="1:20" x14ac:dyDescent="0.3">
      <c r="A2298" t="s">
        <v>6986</v>
      </c>
      <c r="B2298" s="1">
        <v>42852</v>
      </c>
      <c r="C2298" s="1">
        <v>42854</v>
      </c>
      <c r="D2298" t="s">
        <v>159</v>
      </c>
      <c r="E2298" t="s">
        <v>1857</v>
      </c>
      <c r="F2298" t="s">
        <v>1858</v>
      </c>
      <c r="G2298" t="s">
        <v>24</v>
      </c>
      <c r="H2298" t="s">
        <v>25</v>
      </c>
      <c r="I2298" t="s">
        <v>1859</v>
      </c>
      <c r="J2298" t="s">
        <v>51</v>
      </c>
      <c r="K2298" t="s">
        <v>1860</v>
      </c>
      <c r="L2298" t="s">
        <v>29</v>
      </c>
      <c r="M2298" t="s">
        <v>949</v>
      </c>
      <c r="N2298" t="s">
        <v>43</v>
      </c>
      <c r="O2298" t="s">
        <v>115</v>
      </c>
      <c r="P2298" t="s">
        <v>950</v>
      </c>
      <c r="Q2298" s="2">
        <v>123.92</v>
      </c>
      <c r="R2298">
        <v>4</v>
      </c>
      <c r="S2298">
        <v>0</v>
      </c>
      <c r="T2298">
        <v>33.458399999999997</v>
      </c>
    </row>
    <row r="2299" spans="1:20" x14ac:dyDescent="0.3">
      <c r="A2299" t="s">
        <v>6987</v>
      </c>
      <c r="B2299" s="1">
        <v>42624</v>
      </c>
      <c r="C2299" s="1">
        <v>42629</v>
      </c>
      <c r="D2299" t="s">
        <v>47</v>
      </c>
      <c r="E2299" t="s">
        <v>3850</v>
      </c>
      <c r="F2299" t="s">
        <v>3851</v>
      </c>
      <c r="G2299" t="s">
        <v>24</v>
      </c>
      <c r="H2299" t="s">
        <v>25</v>
      </c>
      <c r="I2299" t="s">
        <v>693</v>
      </c>
      <c r="J2299" t="s">
        <v>86</v>
      </c>
      <c r="K2299" t="s">
        <v>1767</v>
      </c>
      <c r="L2299" t="s">
        <v>88</v>
      </c>
      <c r="M2299" t="s">
        <v>6988</v>
      </c>
      <c r="N2299" t="s">
        <v>165</v>
      </c>
      <c r="O2299" t="s">
        <v>1419</v>
      </c>
      <c r="P2299" t="s">
        <v>6989</v>
      </c>
      <c r="Q2299" s="2">
        <v>1599.92</v>
      </c>
      <c r="R2299">
        <v>8</v>
      </c>
      <c r="S2299">
        <v>0</v>
      </c>
      <c r="T2299">
        <v>751.9624</v>
      </c>
    </row>
    <row r="2300" spans="1:20" x14ac:dyDescent="0.3">
      <c r="A2300" t="s">
        <v>6990</v>
      </c>
      <c r="B2300" s="1">
        <v>43030</v>
      </c>
      <c r="C2300" s="1">
        <v>43032</v>
      </c>
      <c r="D2300" t="s">
        <v>21</v>
      </c>
      <c r="E2300" t="s">
        <v>3177</v>
      </c>
      <c r="F2300" t="s">
        <v>3178</v>
      </c>
      <c r="G2300" t="s">
        <v>24</v>
      </c>
      <c r="H2300" t="s">
        <v>25</v>
      </c>
      <c r="I2300" t="s">
        <v>231</v>
      </c>
      <c r="J2300" t="s">
        <v>232</v>
      </c>
      <c r="K2300" t="s">
        <v>233</v>
      </c>
      <c r="L2300" t="s">
        <v>131</v>
      </c>
      <c r="M2300" t="s">
        <v>6991</v>
      </c>
      <c r="N2300" t="s">
        <v>43</v>
      </c>
      <c r="O2300" t="s">
        <v>79</v>
      </c>
      <c r="P2300" t="s">
        <v>6992</v>
      </c>
      <c r="Q2300" s="2">
        <v>3.1680000000000001</v>
      </c>
      <c r="R2300">
        <v>4</v>
      </c>
      <c r="S2300">
        <v>0</v>
      </c>
      <c r="T2300">
        <v>-2.5344000000000002</v>
      </c>
    </row>
    <row r="2301" spans="1:20" x14ac:dyDescent="0.3">
      <c r="A2301" t="s">
        <v>6993</v>
      </c>
      <c r="B2301" s="1">
        <v>42218</v>
      </c>
      <c r="C2301" s="1">
        <v>42222</v>
      </c>
      <c r="D2301" t="s">
        <v>47</v>
      </c>
      <c r="E2301" t="s">
        <v>3331</v>
      </c>
      <c r="F2301" t="s">
        <v>3332</v>
      </c>
      <c r="G2301" t="s">
        <v>24</v>
      </c>
      <c r="H2301" t="s">
        <v>25</v>
      </c>
      <c r="I2301" t="s">
        <v>128</v>
      </c>
      <c r="J2301" t="s">
        <v>129</v>
      </c>
      <c r="K2301" t="s">
        <v>948</v>
      </c>
      <c r="L2301" t="s">
        <v>131</v>
      </c>
      <c r="M2301" t="s">
        <v>5077</v>
      </c>
      <c r="N2301" t="s">
        <v>43</v>
      </c>
      <c r="O2301" t="s">
        <v>79</v>
      </c>
      <c r="P2301" t="s">
        <v>5078</v>
      </c>
      <c r="Q2301" s="2">
        <v>6.3680000000000003</v>
      </c>
      <c r="R2301">
        <v>2</v>
      </c>
      <c r="S2301">
        <v>0</v>
      </c>
      <c r="T2301">
        <v>2.1492</v>
      </c>
    </row>
    <row r="2302" spans="1:20" x14ac:dyDescent="0.3">
      <c r="A2302" t="s">
        <v>6994</v>
      </c>
      <c r="B2302" s="1">
        <v>42594</v>
      </c>
      <c r="C2302" s="1">
        <v>42598</v>
      </c>
      <c r="D2302" t="s">
        <v>47</v>
      </c>
      <c r="E2302" t="s">
        <v>4605</v>
      </c>
      <c r="F2302" t="s">
        <v>4606</v>
      </c>
      <c r="G2302" t="s">
        <v>84</v>
      </c>
      <c r="H2302" t="s">
        <v>25</v>
      </c>
      <c r="I2302" t="s">
        <v>1123</v>
      </c>
      <c r="J2302" t="s">
        <v>261</v>
      </c>
      <c r="K2302" t="s">
        <v>4607</v>
      </c>
      <c r="L2302" t="s">
        <v>41</v>
      </c>
      <c r="M2302" t="s">
        <v>1287</v>
      </c>
      <c r="N2302" t="s">
        <v>31</v>
      </c>
      <c r="O2302" t="s">
        <v>133</v>
      </c>
      <c r="P2302" t="s">
        <v>1288</v>
      </c>
      <c r="Q2302" s="2">
        <v>145.76400000000001</v>
      </c>
      <c r="R2302">
        <v>2</v>
      </c>
      <c r="S2302">
        <v>0</v>
      </c>
      <c r="T2302">
        <v>-8.0980000000000008</v>
      </c>
    </row>
    <row r="2303" spans="1:20" x14ac:dyDescent="0.3">
      <c r="A2303" t="s">
        <v>6995</v>
      </c>
      <c r="B2303" s="1">
        <v>41789</v>
      </c>
      <c r="C2303" s="1">
        <v>41795</v>
      </c>
      <c r="D2303" t="s">
        <v>47</v>
      </c>
      <c r="E2303" t="s">
        <v>1558</v>
      </c>
      <c r="F2303" t="s">
        <v>1559</v>
      </c>
      <c r="G2303" t="s">
        <v>37</v>
      </c>
      <c r="H2303" t="s">
        <v>25</v>
      </c>
      <c r="I2303" t="s">
        <v>75</v>
      </c>
      <c r="J2303" t="s">
        <v>76</v>
      </c>
      <c r="K2303" t="s">
        <v>538</v>
      </c>
      <c r="L2303" t="s">
        <v>41</v>
      </c>
      <c r="M2303" t="s">
        <v>2274</v>
      </c>
      <c r="N2303" t="s">
        <v>43</v>
      </c>
      <c r="O2303" t="s">
        <v>70</v>
      </c>
      <c r="P2303" t="s">
        <v>2275</v>
      </c>
      <c r="Q2303" s="2">
        <v>13.62</v>
      </c>
      <c r="R2303">
        <v>3</v>
      </c>
      <c r="S2303">
        <v>0</v>
      </c>
      <c r="T2303">
        <v>6.1289999999999996</v>
      </c>
    </row>
    <row r="2304" spans="1:20" x14ac:dyDescent="0.3">
      <c r="A2304" t="s">
        <v>6996</v>
      </c>
      <c r="B2304" s="1">
        <v>42486</v>
      </c>
      <c r="C2304" s="1">
        <v>42491</v>
      </c>
      <c r="D2304" t="s">
        <v>47</v>
      </c>
      <c r="E2304" t="s">
        <v>6997</v>
      </c>
      <c r="F2304" t="s">
        <v>6998</v>
      </c>
      <c r="G2304" t="s">
        <v>84</v>
      </c>
      <c r="H2304" t="s">
        <v>25</v>
      </c>
      <c r="I2304" t="s">
        <v>231</v>
      </c>
      <c r="J2304" t="s">
        <v>232</v>
      </c>
      <c r="K2304" t="s">
        <v>276</v>
      </c>
      <c r="L2304" t="s">
        <v>131</v>
      </c>
      <c r="M2304" t="s">
        <v>6999</v>
      </c>
      <c r="N2304" t="s">
        <v>31</v>
      </c>
      <c r="O2304" t="s">
        <v>133</v>
      </c>
      <c r="P2304" t="s">
        <v>7000</v>
      </c>
      <c r="Q2304" s="2">
        <v>434.64600000000002</v>
      </c>
      <c r="R2304">
        <v>3</v>
      </c>
      <c r="S2304">
        <v>0</v>
      </c>
      <c r="T2304">
        <v>62.782200000000003</v>
      </c>
    </row>
    <row r="2305" spans="1:20" x14ac:dyDescent="0.3">
      <c r="A2305" t="s">
        <v>7001</v>
      </c>
      <c r="B2305" s="1">
        <v>42869</v>
      </c>
      <c r="C2305" s="1">
        <v>42874</v>
      </c>
      <c r="D2305" t="s">
        <v>47</v>
      </c>
      <c r="E2305" t="s">
        <v>118</v>
      </c>
      <c r="F2305" t="s">
        <v>119</v>
      </c>
      <c r="G2305" t="s">
        <v>37</v>
      </c>
      <c r="H2305" t="s">
        <v>25</v>
      </c>
      <c r="I2305" t="s">
        <v>120</v>
      </c>
      <c r="J2305" t="s">
        <v>121</v>
      </c>
      <c r="K2305" t="s">
        <v>122</v>
      </c>
      <c r="L2305" t="s">
        <v>88</v>
      </c>
      <c r="M2305" t="s">
        <v>7002</v>
      </c>
      <c r="N2305" t="s">
        <v>43</v>
      </c>
      <c r="O2305" t="s">
        <v>70</v>
      </c>
      <c r="P2305" t="s">
        <v>7003</v>
      </c>
      <c r="Q2305" s="2">
        <v>440.19</v>
      </c>
      <c r="R2305">
        <v>9</v>
      </c>
      <c r="S2305">
        <v>0</v>
      </c>
      <c r="T2305">
        <v>206.88929999999999</v>
      </c>
    </row>
    <row r="2306" spans="1:20" x14ac:dyDescent="0.3">
      <c r="A2306" t="s">
        <v>7004</v>
      </c>
      <c r="B2306" s="1">
        <v>42833</v>
      </c>
      <c r="C2306" s="1">
        <v>42837</v>
      </c>
      <c r="D2306" t="s">
        <v>47</v>
      </c>
      <c r="E2306" t="s">
        <v>4271</v>
      </c>
      <c r="F2306" t="s">
        <v>4272</v>
      </c>
      <c r="G2306" t="s">
        <v>84</v>
      </c>
      <c r="H2306" t="s">
        <v>25</v>
      </c>
      <c r="I2306" t="s">
        <v>1057</v>
      </c>
      <c r="J2306" t="s">
        <v>261</v>
      </c>
      <c r="K2306" t="s">
        <v>1058</v>
      </c>
      <c r="L2306" t="s">
        <v>41</v>
      </c>
      <c r="M2306" t="s">
        <v>4041</v>
      </c>
      <c r="N2306" t="s">
        <v>43</v>
      </c>
      <c r="O2306" t="s">
        <v>70</v>
      </c>
      <c r="P2306" t="s">
        <v>4042</v>
      </c>
      <c r="Q2306" s="2">
        <v>244.55</v>
      </c>
      <c r="R2306">
        <v>5</v>
      </c>
      <c r="S2306">
        <v>0</v>
      </c>
      <c r="T2306">
        <v>114.9385</v>
      </c>
    </row>
    <row r="2307" spans="1:20" x14ac:dyDescent="0.3">
      <c r="A2307" t="s">
        <v>7005</v>
      </c>
      <c r="B2307" s="1">
        <v>42783</v>
      </c>
      <c r="C2307" s="1">
        <v>42789</v>
      </c>
      <c r="D2307" t="s">
        <v>47</v>
      </c>
      <c r="E2307" t="s">
        <v>5646</v>
      </c>
      <c r="F2307" t="s">
        <v>5647</v>
      </c>
      <c r="G2307" t="s">
        <v>84</v>
      </c>
      <c r="H2307" t="s">
        <v>25</v>
      </c>
      <c r="I2307" t="s">
        <v>5430</v>
      </c>
      <c r="J2307" t="s">
        <v>261</v>
      </c>
      <c r="K2307" t="s">
        <v>5431</v>
      </c>
      <c r="L2307" t="s">
        <v>41</v>
      </c>
      <c r="M2307" t="s">
        <v>3339</v>
      </c>
      <c r="N2307" t="s">
        <v>43</v>
      </c>
      <c r="O2307" t="s">
        <v>70</v>
      </c>
      <c r="P2307" t="s">
        <v>3340</v>
      </c>
      <c r="Q2307" s="2">
        <v>11.76</v>
      </c>
      <c r="R2307">
        <v>2</v>
      </c>
      <c r="S2307">
        <v>0</v>
      </c>
      <c r="T2307">
        <v>5.7624000000000004</v>
      </c>
    </row>
    <row r="2308" spans="1:20" x14ac:dyDescent="0.3">
      <c r="A2308" t="s">
        <v>7006</v>
      </c>
      <c r="B2308" s="1">
        <v>42910</v>
      </c>
      <c r="C2308" s="1">
        <v>42912</v>
      </c>
      <c r="D2308" t="s">
        <v>21</v>
      </c>
      <c r="E2308" t="s">
        <v>2836</v>
      </c>
      <c r="F2308" t="s">
        <v>2837</v>
      </c>
      <c r="G2308" t="s">
        <v>24</v>
      </c>
      <c r="H2308" t="s">
        <v>25</v>
      </c>
      <c r="I2308" t="s">
        <v>2838</v>
      </c>
      <c r="J2308" t="s">
        <v>232</v>
      </c>
      <c r="K2308" t="s">
        <v>2839</v>
      </c>
      <c r="L2308" t="s">
        <v>131</v>
      </c>
      <c r="M2308" t="s">
        <v>6209</v>
      </c>
      <c r="N2308" t="s">
        <v>43</v>
      </c>
      <c r="O2308" t="s">
        <v>235</v>
      </c>
      <c r="P2308" t="s">
        <v>6210</v>
      </c>
      <c r="Q2308" s="2">
        <v>2.88</v>
      </c>
      <c r="R2308">
        <v>1</v>
      </c>
      <c r="S2308">
        <v>0</v>
      </c>
      <c r="T2308">
        <v>1.3535999999999999</v>
      </c>
    </row>
    <row r="2309" spans="1:20" x14ac:dyDescent="0.3">
      <c r="A2309" t="s">
        <v>7007</v>
      </c>
      <c r="B2309" s="1">
        <v>41764</v>
      </c>
      <c r="C2309" s="1">
        <v>41769</v>
      </c>
      <c r="D2309" t="s">
        <v>47</v>
      </c>
      <c r="E2309" t="s">
        <v>3921</v>
      </c>
      <c r="F2309" t="s">
        <v>3922</v>
      </c>
      <c r="G2309" t="s">
        <v>37</v>
      </c>
      <c r="H2309" t="s">
        <v>25</v>
      </c>
      <c r="I2309" t="s">
        <v>3923</v>
      </c>
      <c r="J2309" t="s">
        <v>27</v>
      </c>
      <c r="K2309" t="s">
        <v>3924</v>
      </c>
      <c r="L2309" t="s">
        <v>29</v>
      </c>
      <c r="M2309" t="s">
        <v>338</v>
      </c>
      <c r="N2309" t="s">
        <v>43</v>
      </c>
      <c r="O2309" t="s">
        <v>99</v>
      </c>
      <c r="P2309" t="s">
        <v>339</v>
      </c>
      <c r="Q2309" s="2">
        <v>45.247999999999998</v>
      </c>
      <c r="R2309">
        <v>2</v>
      </c>
      <c r="S2309">
        <v>0</v>
      </c>
      <c r="T2309">
        <v>3.9592000000000001</v>
      </c>
    </row>
    <row r="2310" spans="1:20" x14ac:dyDescent="0.3">
      <c r="A2310" t="s">
        <v>7008</v>
      </c>
      <c r="B2310" s="1">
        <v>42127</v>
      </c>
      <c r="C2310" s="1">
        <v>42131</v>
      </c>
      <c r="D2310" t="s">
        <v>47</v>
      </c>
      <c r="E2310" t="s">
        <v>5065</v>
      </c>
      <c r="F2310" t="s">
        <v>5066</v>
      </c>
      <c r="G2310" t="s">
        <v>24</v>
      </c>
      <c r="H2310" t="s">
        <v>25</v>
      </c>
      <c r="I2310" t="s">
        <v>2963</v>
      </c>
      <c r="J2310" t="s">
        <v>391</v>
      </c>
      <c r="K2310" t="s">
        <v>2964</v>
      </c>
      <c r="L2310" t="s">
        <v>41</v>
      </c>
      <c r="M2310" t="s">
        <v>7009</v>
      </c>
      <c r="N2310" t="s">
        <v>43</v>
      </c>
      <c r="O2310" t="s">
        <v>115</v>
      </c>
      <c r="P2310" t="s">
        <v>7010</v>
      </c>
      <c r="Q2310" s="2">
        <v>59.904000000000003</v>
      </c>
      <c r="R2310">
        <v>2</v>
      </c>
      <c r="S2310">
        <v>0</v>
      </c>
      <c r="T2310">
        <v>14.2272</v>
      </c>
    </row>
    <row r="2311" spans="1:20" x14ac:dyDescent="0.3">
      <c r="A2311" t="s">
        <v>7011</v>
      </c>
      <c r="B2311" s="1">
        <v>42631</v>
      </c>
      <c r="C2311" s="1">
        <v>42635</v>
      </c>
      <c r="D2311" t="s">
        <v>47</v>
      </c>
      <c r="E2311" t="s">
        <v>978</v>
      </c>
      <c r="F2311" t="s">
        <v>979</v>
      </c>
      <c r="G2311" t="s">
        <v>24</v>
      </c>
      <c r="H2311" t="s">
        <v>25</v>
      </c>
      <c r="I2311" t="s">
        <v>128</v>
      </c>
      <c r="J2311" t="s">
        <v>129</v>
      </c>
      <c r="K2311" t="s">
        <v>948</v>
      </c>
      <c r="L2311" t="s">
        <v>131</v>
      </c>
      <c r="M2311" t="s">
        <v>3577</v>
      </c>
      <c r="N2311" t="s">
        <v>43</v>
      </c>
      <c r="O2311" t="s">
        <v>44</v>
      </c>
      <c r="P2311" t="s">
        <v>3578</v>
      </c>
      <c r="Q2311" s="2">
        <v>3</v>
      </c>
      <c r="R2311">
        <v>1</v>
      </c>
      <c r="S2311">
        <v>0</v>
      </c>
      <c r="T2311">
        <v>1.05</v>
      </c>
    </row>
    <row r="2312" spans="1:20" x14ac:dyDescent="0.3">
      <c r="A2312" t="s">
        <v>7012</v>
      </c>
      <c r="B2312" s="1">
        <v>42635</v>
      </c>
      <c r="C2312" s="1">
        <v>42639</v>
      </c>
      <c r="D2312" t="s">
        <v>47</v>
      </c>
      <c r="E2312" t="s">
        <v>4013</v>
      </c>
      <c r="F2312" t="s">
        <v>4014</v>
      </c>
      <c r="G2312" t="s">
        <v>24</v>
      </c>
      <c r="H2312" t="s">
        <v>25</v>
      </c>
      <c r="I2312" t="s">
        <v>348</v>
      </c>
      <c r="J2312" t="s">
        <v>199</v>
      </c>
      <c r="K2312" t="s">
        <v>349</v>
      </c>
      <c r="L2312" t="s">
        <v>88</v>
      </c>
      <c r="M2312" t="s">
        <v>2457</v>
      </c>
      <c r="N2312" t="s">
        <v>43</v>
      </c>
      <c r="O2312" t="s">
        <v>79</v>
      </c>
      <c r="P2312" t="s">
        <v>2458</v>
      </c>
      <c r="Q2312" s="2">
        <v>7.5060000000000002</v>
      </c>
      <c r="R2312">
        <v>9</v>
      </c>
      <c r="S2312">
        <v>0</v>
      </c>
      <c r="T2312">
        <v>-6.0048000000000004</v>
      </c>
    </row>
    <row r="2313" spans="1:20" x14ac:dyDescent="0.3">
      <c r="A2313" t="s">
        <v>7013</v>
      </c>
      <c r="B2313" s="1">
        <v>42379</v>
      </c>
      <c r="C2313" s="1">
        <v>42386</v>
      </c>
      <c r="D2313" t="s">
        <v>47</v>
      </c>
      <c r="E2313" t="s">
        <v>118</v>
      </c>
      <c r="F2313" t="s">
        <v>119</v>
      </c>
      <c r="G2313" t="s">
        <v>37</v>
      </c>
      <c r="H2313" t="s">
        <v>25</v>
      </c>
      <c r="I2313" t="s">
        <v>120</v>
      </c>
      <c r="J2313" t="s">
        <v>121</v>
      </c>
      <c r="K2313" t="s">
        <v>122</v>
      </c>
      <c r="L2313" t="s">
        <v>88</v>
      </c>
      <c r="M2313" t="s">
        <v>2846</v>
      </c>
      <c r="N2313" t="s">
        <v>31</v>
      </c>
      <c r="O2313" t="s">
        <v>61</v>
      </c>
      <c r="P2313" t="s">
        <v>2847</v>
      </c>
      <c r="Q2313" s="2">
        <v>79.92</v>
      </c>
      <c r="R2313">
        <v>4</v>
      </c>
      <c r="S2313">
        <v>0</v>
      </c>
      <c r="T2313">
        <v>34.365600000000001</v>
      </c>
    </row>
    <row r="2314" spans="1:20" x14ac:dyDescent="0.3">
      <c r="A2314" t="s">
        <v>7014</v>
      </c>
      <c r="B2314" s="1">
        <v>42861</v>
      </c>
      <c r="C2314" s="1">
        <v>42866</v>
      </c>
      <c r="D2314" t="s">
        <v>47</v>
      </c>
      <c r="E2314" t="s">
        <v>4445</v>
      </c>
      <c r="F2314" t="s">
        <v>4446</v>
      </c>
      <c r="G2314" t="s">
        <v>37</v>
      </c>
      <c r="H2314" t="s">
        <v>25</v>
      </c>
      <c r="I2314" t="s">
        <v>1241</v>
      </c>
      <c r="J2314" t="s">
        <v>51</v>
      </c>
      <c r="K2314" t="s">
        <v>1242</v>
      </c>
      <c r="L2314" t="s">
        <v>29</v>
      </c>
      <c r="M2314" t="s">
        <v>7015</v>
      </c>
      <c r="N2314" t="s">
        <v>43</v>
      </c>
      <c r="O2314" t="s">
        <v>79</v>
      </c>
      <c r="P2314" t="s">
        <v>7016</v>
      </c>
      <c r="Q2314" s="2">
        <v>11.06</v>
      </c>
      <c r="R2314">
        <v>10</v>
      </c>
      <c r="S2314">
        <v>0</v>
      </c>
      <c r="T2314">
        <v>-18.802</v>
      </c>
    </row>
    <row r="2315" spans="1:20" x14ac:dyDescent="0.3">
      <c r="A2315" t="s">
        <v>7017</v>
      </c>
      <c r="B2315" s="1">
        <v>42582</v>
      </c>
      <c r="C2315" s="1">
        <v>42588</v>
      </c>
      <c r="D2315" t="s">
        <v>47</v>
      </c>
      <c r="E2315" t="s">
        <v>769</v>
      </c>
      <c r="F2315" t="s">
        <v>770</v>
      </c>
      <c r="G2315" t="s">
        <v>24</v>
      </c>
      <c r="H2315" t="s">
        <v>25</v>
      </c>
      <c r="I2315" t="s">
        <v>253</v>
      </c>
      <c r="J2315" t="s">
        <v>179</v>
      </c>
      <c r="K2315" t="s">
        <v>254</v>
      </c>
      <c r="L2315" t="s">
        <v>88</v>
      </c>
      <c r="M2315" t="s">
        <v>7018</v>
      </c>
      <c r="N2315" t="s">
        <v>43</v>
      </c>
      <c r="O2315" t="s">
        <v>90</v>
      </c>
      <c r="P2315" t="s">
        <v>7019</v>
      </c>
      <c r="Q2315" s="2">
        <v>283.14</v>
      </c>
      <c r="R2315">
        <v>4</v>
      </c>
      <c r="S2315">
        <v>0</v>
      </c>
      <c r="T2315">
        <v>72.358000000000004</v>
      </c>
    </row>
    <row r="2316" spans="1:20" x14ac:dyDescent="0.3">
      <c r="A2316" t="s">
        <v>7020</v>
      </c>
      <c r="B2316" s="1">
        <v>42821</v>
      </c>
      <c r="C2316" s="1">
        <v>42823</v>
      </c>
      <c r="D2316" t="s">
        <v>21</v>
      </c>
      <c r="E2316" t="s">
        <v>102</v>
      </c>
      <c r="F2316" t="s">
        <v>103</v>
      </c>
      <c r="G2316" t="s">
        <v>24</v>
      </c>
      <c r="H2316" t="s">
        <v>25</v>
      </c>
      <c r="I2316" t="s">
        <v>104</v>
      </c>
      <c r="J2316" t="s">
        <v>105</v>
      </c>
      <c r="K2316" t="s">
        <v>106</v>
      </c>
      <c r="L2316" t="s">
        <v>41</v>
      </c>
      <c r="M2316" t="s">
        <v>5304</v>
      </c>
      <c r="N2316" t="s">
        <v>31</v>
      </c>
      <c r="O2316" t="s">
        <v>61</v>
      </c>
      <c r="P2316" t="s">
        <v>5305</v>
      </c>
      <c r="Q2316" s="2">
        <v>15.007999999999999</v>
      </c>
      <c r="R2316">
        <v>2</v>
      </c>
      <c r="S2316">
        <v>0</v>
      </c>
      <c r="T2316">
        <v>1.5007999999999999</v>
      </c>
    </row>
    <row r="2317" spans="1:20" x14ac:dyDescent="0.3">
      <c r="A2317" t="s">
        <v>7021</v>
      </c>
      <c r="B2317" s="1">
        <v>41712</v>
      </c>
      <c r="C2317" s="1">
        <v>41717</v>
      </c>
      <c r="D2317" t="s">
        <v>47</v>
      </c>
      <c r="E2317" t="s">
        <v>5013</v>
      </c>
      <c r="F2317" t="s">
        <v>5014</v>
      </c>
      <c r="G2317" t="s">
        <v>24</v>
      </c>
      <c r="H2317" t="s">
        <v>25</v>
      </c>
      <c r="I2317" t="s">
        <v>75</v>
      </c>
      <c r="J2317" t="s">
        <v>76</v>
      </c>
      <c r="K2317" t="s">
        <v>77</v>
      </c>
      <c r="L2317" t="s">
        <v>41</v>
      </c>
      <c r="M2317" t="s">
        <v>5912</v>
      </c>
      <c r="N2317" t="s">
        <v>43</v>
      </c>
      <c r="O2317" t="s">
        <v>79</v>
      </c>
      <c r="P2317" t="s">
        <v>5913</v>
      </c>
      <c r="Q2317" s="2">
        <v>33.088000000000001</v>
      </c>
      <c r="R2317">
        <v>4</v>
      </c>
      <c r="S2317">
        <v>0</v>
      </c>
      <c r="T2317">
        <v>11.167199999999999</v>
      </c>
    </row>
    <row r="2318" spans="1:20" x14ac:dyDescent="0.3">
      <c r="A2318" t="s">
        <v>7022</v>
      </c>
      <c r="B2318" s="1">
        <v>42565</v>
      </c>
      <c r="C2318" s="1">
        <v>42569</v>
      </c>
      <c r="D2318" t="s">
        <v>21</v>
      </c>
      <c r="E2318" t="s">
        <v>5555</v>
      </c>
      <c r="F2318" t="s">
        <v>5556</v>
      </c>
      <c r="G2318" t="s">
        <v>24</v>
      </c>
      <c r="H2318" t="s">
        <v>25</v>
      </c>
      <c r="I2318" t="s">
        <v>693</v>
      </c>
      <c r="J2318" t="s">
        <v>86</v>
      </c>
      <c r="K2318" t="s">
        <v>1767</v>
      </c>
      <c r="L2318" t="s">
        <v>88</v>
      </c>
      <c r="M2318" t="s">
        <v>6787</v>
      </c>
      <c r="N2318" t="s">
        <v>43</v>
      </c>
      <c r="O2318" t="s">
        <v>235</v>
      </c>
      <c r="P2318" t="s">
        <v>6788</v>
      </c>
      <c r="Q2318" s="2">
        <v>29.61</v>
      </c>
      <c r="R2318">
        <v>9</v>
      </c>
      <c r="S2318">
        <v>0</v>
      </c>
      <c r="T2318">
        <v>13.3245</v>
      </c>
    </row>
    <row r="2319" spans="1:20" x14ac:dyDescent="0.3">
      <c r="A2319" t="s">
        <v>7023</v>
      </c>
      <c r="B2319" s="1">
        <v>42705</v>
      </c>
      <c r="C2319" s="1">
        <v>42705</v>
      </c>
      <c r="D2319" t="s">
        <v>1040</v>
      </c>
      <c r="E2319" t="s">
        <v>1109</v>
      </c>
      <c r="F2319" t="s">
        <v>1110</v>
      </c>
      <c r="G2319" t="s">
        <v>24</v>
      </c>
      <c r="H2319" t="s">
        <v>25</v>
      </c>
      <c r="I2319" t="s">
        <v>231</v>
      </c>
      <c r="J2319" t="s">
        <v>232</v>
      </c>
      <c r="K2319" t="s">
        <v>276</v>
      </c>
      <c r="L2319" t="s">
        <v>131</v>
      </c>
      <c r="M2319" t="s">
        <v>4130</v>
      </c>
      <c r="N2319" t="s">
        <v>165</v>
      </c>
      <c r="O2319" t="s">
        <v>166</v>
      </c>
      <c r="P2319" t="s">
        <v>4131</v>
      </c>
      <c r="Q2319" s="2">
        <v>863.928</v>
      </c>
      <c r="R2319">
        <v>9</v>
      </c>
      <c r="S2319">
        <v>0</v>
      </c>
      <c r="T2319">
        <v>86.392799999999994</v>
      </c>
    </row>
    <row r="2320" spans="1:20" x14ac:dyDescent="0.3">
      <c r="A2320" t="s">
        <v>7024</v>
      </c>
      <c r="B2320" s="1">
        <v>42611</v>
      </c>
      <c r="C2320" s="1">
        <v>42616</v>
      </c>
      <c r="D2320" t="s">
        <v>47</v>
      </c>
      <c r="E2320" t="s">
        <v>2289</v>
      </c>
      <c r="F2320" t="s">
        <v>2290</v>
      </c>
      <c r="G2320" t="s">
        <v>37</v>
      </c>
      <c r="H2320" t="s">
        <v>25</v>
      </c>
      <c r="I2320" t="s">
        <v>1271</v>
      </c>
      <c r="J2320" t="s">
        <v>232</v>
      </c>
      <c r="K2320" t="s">
        <v>1272</v>
      </c>
      <c r="L2320" t="s">
        <v>131</v>
      </c>
      <c r="M2320" t="s">
        <v>7025</v>
      </c>
      <c r="N2320" t="s">
        <v>31</v>
      </c>
      <c r="O2320" t="s">
        <v>54</v>
      </c>
      <c r="P2320" t="s">
        <v>7026</v>
      </c>
      <c r="Q2320" s="2">
        <v>241.92</v>
      </c>
      <c r="R2320">
        <v>4</v>
      </c>
      <c r="S2320">
        <v>0</v>
      </c>
      <c r="T2320">
        <v>-56.448</v>
      </c>
    </row>
    <row r="2321" spans="1:20" x14ac:dyDescent="0.3">
      <c r="A2321" t="s">
        <v>7027</v>
      </c>
      <c r="B2321" s="1">
        <v>42545</v>
      </c>
      <c r="C2321" s="1">
        <v>42551</v>
      </c>
      <c r="D2321" t="s">
        <v>47</v>
      </c>
      <c r="E2321" t="s">
        <v>2282</v>
      </c>
      <c r="F2321" t="s">
        <v>2283</v>
      </c>
      <c r="G2321" t="s">
        <v>24</v>
      </c>
      <c r="H2321" t="s">
        <v>25</v>
      </c>
      <c r="I2321" t="s">
        <v>154</v>
      </c>
      <c r="J2321" t="s">
        <v>86</v>
      </c>
      <c r="K2321" t="s">
        <v>155</v>
      </c>
      <c r="L2321" t="s">
        <v>88</v>
      </c>
      <c r="M2321" t="s">
        <v>7028</v>
      </c>
      <c r="N2321" t="s">
        <v>165</v>
      </c>
      <c r="O2321" t="s">
        <v>166</v>
      </c>
      <c r="P2321" t="s">
        <v>7029</v>
      </c>
      <c r="Q2321" s="2">
        <v>440.91</v>
      </c>
      <c r="R2321">
        <v>9</v>
      </c>
      <c r="S2321">
        <v>0</v>
      </c>
      <c r="T2321">
        <v>123.45480000000001</v>
      </c>
    </row>
    <row r="2322" spans="1:20" x14ac:dyDescent="0.3">
      <c r="A2322" t="s">
        <v>7030</v>
      </c>
      <c r="B2322" s="1">
        <v>42824</v>
      </c>
      <c r="C2322" s="1">
        <v>42828</v>
      </c>
      <c r="D2322" t="s">
        <v>47</v>
      </c>
      <c r="E2322" t="s">
        <v>5404</v>
      </c>
      <c r="F2322" t="s">
        <v>5405</v>
      </c>
      <c r="G2322" t="s">
        <v>24</v>
      </c>
      <c r="H2322" t="s">
        <v>25</v>
      </c>
      <c r="I2322" t="s">
        <v>426</v>
      </c>
      <c r="J2322" t="s">
        <v>1027</v>
      </c>
      <c r="K2322" t="s">
        <v>1028</v>
      </c>
      <c r="L2322" t="s">
        <v>29</v>
      </c>
      <c r="M2322" t="s">
        <v>5903</v>
      </c>
      <c r="N2322" t="s">
        <v>43</v>
      </c>
      <c r="O2322" t="s">
        <v>79</v>
      </c>
      <c r="P2322" t="s">
        <v>5904</v>
      </c>
      <c r="Q2322" s="2">
        <v>5.7149999999999999</v>
      </c>
      <c r="R2322">
        <v>5</v>
      </c>
      <c r="S2322">
        <v>0</v>
      </c>
      <c r="T2322">
        <v>-4.7625000000000002</v>
      </c>
    </row>
    <row r="2323" spans="1:20" x14ac:dyDescent="0.3">
      <c r="A2323" t="s">
        <v>7031</v>
      </c>
      <c r="B2323" s="1">
        <v>41993</v>
      </c>
      <c r="C2323" s="1">
        <v>41995</v>
      </c>
      <c r="D2323" t="s">
        <v>159</v>
      </c>
      <c r="E2323" t="s">
        <v>4186</v>
      </c>
      <c r="F2323" t="s">
        <v>4187</v>
      </c>
      <c r="G2323" t="s">
        <v>24</v>
      </c>
      <c r="H2323" t="s">
        <v>25</v>
      </c>
      <c r="I2323" t="s">
        <v>331</v>
      </c>
      <c r="J2323" t="s">
        <v>199</v>
      </c>
      <c r="K2323" t="s">
        <v>332</v>
      </c>
      <c r="L2323" t="s">
        <v>88</v>
      </c>
      <c r="M2323" t="s">
        <v>5110</v>
      </c>
      <c r="N2323" t="s">
        <v>31</v>
      </c>
      <c r="O2323" t="s">
        <v>61</v>
      </c>
      <c r="P2323" t="s">
        <v>5111</v>
      </c>
      <c r="Q2323" s="2">
        <v>51.968000000000004</v>
      </c>
      <c r="R2323">
        <v>2</v>
      </c>
      <c r="S2323">
        <v>0</v>
      </c>
      <c r="T2323">
        <v>10.393599999999999</v>
      </c>
    </row>
    <row r="2324" spans="1:20" x14ac:dyDescent="0.3">
      <c r="A2324" t="s">
        <v>7032</v>
      </c>
      <c r="B2324" s="1">
        <v>42355</v>
      </c>
      <c r="C2324" s="1">
        <v>42355</v>
      </c>
      <c r="D2324" t="s">
        <v>1040</v>
      </c>
      <c r="E2324" t="s">
        <v>1710</v>
      </c>
      <c r="F2324" t="s">
        <v>1711</v>
      </c>
      <c r="G2324" t="s">
        <v>24</v>
      </c>
      <c r="H2324" t="s">
        <v>25</v>
      </c>
      <c r="I2324" t="s">
        <v>1712</v>
      </c>
      <c r="J2324" t="s">
        <v>39</v>
      </c>
      <c r="K2324" t="s">
        <v>1713</v>
      </c>
      <c r="L2324" t="s">
        <v>41</v>
      </c>
      <c r="M2324" t="s">
        <v>2528</v>
      </c>
      <c r="N2324" t="s">
        <v>43</v>
      </c>
      <c r="O2324" t="s">
        <v>79</v>
      </c>
      <c r="P2324" t="s">
        <v>2529</v>
      </c>
      <c r="Q2324" s="2">
        <v>29.52</v>
      </c>
      <c r="R2324">
        <v>4</v>
      </c>
      <c r="S2324">
        <v>0</v>
      </c>
      <c r="T2324">
        <v>14.4648</v>
      </c>
    </row>
    <row r="2325" spans="1:20" x14ac:dyDescent="0.3">
      <c r="A2325" t="s">
        <v>7033</v>
      </c>
      <c r="B2325" s="1">
        <v>42866</v>
      </c>
      <c r="C2325" s="1">
        <v>42872</v>
      </c>
      <c r="D2325" t="s">
        <v>47</v>
      </c>
      <c r="E2325" t="s">
        <v>3138</v>
      </c>
      <c r="F2325" t="s">
        <v>3139</v>
      </c>
      <c r="G2325" t="s">
        <v>84</v>
      </c>
      <c r="H2325" t="s">
        <v>25</v>
      </c>
      <c r="I2325" t="s">
        <v>390</v>
      </c>
      <c r="J2325" t="s">
        <v>179</v>
      </c>
      <c r="K2325" t="s">
        <v>1754</v>
      </c>
      <c r="L2325" t="s">
        <v>88</v>
      </c>
      <c r="M2325" t="s">
        <v>6397</v>
      </c>
      <c r="N2325" t="s">
        <v>43</v>
      </c>
      <c r="O2325" t="s">
        <v>115</v>
      </c>
      <c r="P2325" t="s">
        <v>6398</v>
      </c>
      <c r="Q2325" s="2">
        <v>5.2480000000000002</v>
      </c>
      <c r="R2325">
        <v>2</v>
      </c>
      <c r="S2325">
        <v>0</v>
      </c>
      <c r="T2325">
        <v>0.59040000000000004</v>
      </c>
    </row>
    <row r="2326" spans="1:20" x14ac:dyDescent="0.3">
      <c r="A2326" t="s">
        <v>7034</v>
      </c>
      <c r="B2326" s="1">
        <v>42545</v>
      </c>
      <c r="C2326" s="1">
        <v>42549</v>
      </c>
      <c r="D2326" t="s">
        <v>47</v>
      </c>
      <c r="E2326" t="s">
        <v>5886</v>
      </c>
      <c r="F2326" t="s">
        <v>5887</v>
      </c>
      <c r="G2326" t="s">
        <v>37</v>
      </c>
      <c r="H2326" t="s">
        <v>25</v>
      </c>
      <c r="I2326" t="s">
        <v>1591</v>
      </c>
      <c r="J2326" t="s">
        <v>27</v>
      </c>
      <c r="K2326" t="s">
        <v>1592</v>
      </c>
      <c r="L2326" t="s">
        <v>29</v>
      </c>
      <c r="M2326" t="s">
        <v>3760</v>
      </c>
      <c r="N2326" t="s">
        <v>43</v>
      </c>
      <c r="O2326" t="s">
        <v>90</v>
      </c>
      <c r="P2326" t="s">
        <v>3761</v>
      </c>
      <c r="Q2326" s="2">
        <v>8.7119999999999997</v>
      </c>
      <c r="R2326">
        <v>2</v>
      </c>
      <c r="S2326">
        <v>0</v>
      </c>
      <c r="T2326">
        <v>-19.602</v>
      </c>
    </row>
    <row r="2327" spans="1:20" x14ac:dyDescent="0.3">
      <c r="A2327" t="s">
        <v>7035</v>
      </c>
      <c r="B2327" s="1">
        <v>42507</v>
      </c>
      <c r="C2327" s="1">
        <v>42508</v>
      </c>
      <c r="D2327" t="s">
        <v>159</v>
      </c>
      <c r="E2327" t="s">
        <v>1055</v>
      </c>
      <c r="F2327" t="s">
        <v>1056</v>
      </c>
      <c r="G2327" t="s">
        <v>24</v>
      </c>
      <c r="H2327" t="s">
        <v>25</v>
      </c>
      <c r="I2327" t="s">
        <v>1057</v>
      </c>
      <c r="J2327" t="s">
        <v>261</v>
      </c>
      <c r="K2327" t="s">
        <v>1058</v>
      </c>
      <c r="L2327" t="s">
        <v>41</v>
      </c>
      <c r="M2327" t="s">
        <v>2781</v>
      </c>
      <c r="N2327" t="s">
        <v>43</v>
      </c>
      <c r="O2327" t="s">
        <v>1145</v>
      </c>
      <c r="P2327" t="s">
        <v>2782</v>
      </c>
      <c r="Q2327" s="2">
        <v>65.17</v>
      </c>
      <c r="R2327">
        <v>7</v>
      </c>
      <c r="S2327">
        <v>0</v>
      </c>
      <c r="T2327">
        <v>18.8993</v>
      </c>
    </row>
    <row r="2328" spans="1:20" x14ac:dyDescent="0.3">
      <c r="A2328" t="s">
        <v>7036</v>
      </c>
      <c r="B2328" s="1">
        <v>42915</v>
      </c>
      <c r="C2328" s="1">
        <v>42916</v>
      </c>
      <c r="D2328" t="s">
        <v>159</v>
      </c>
      <c r="E2328" t="s">
        <v>4323</v>
      </c>
      <c r="F2328" t="s">
        <v>4324</v>
      </c>
      <c r="G2328" t="s">
        <v>24</v>
      </c>
      <c r="H2328" t="s">
        <v>25</v>
      </c>
      <c r="I2328" t="s">
        <v>128</v>
      </c>
      <c r="J2328" t="s">
        <v>129</v>
      </c>
      <c r="K2328" t="s">
        <v>562</v>
      </c>
      <c r="L2328" t="s">
        <v>131</v>
      </c>
      <c r="M2328" t="s">
        <v>4058</v>
      </c>
      <c r="N2328" t="s">
        <v>43</v>
      </c>
      <c r="O2328" t="s">
        <v>79</v>
      </c>
      <c r="P2328" t="s">
        <v>4059</v>
      </c>
      <c r="Q2328" s="2">
        <v>895.92</v>
      </c>
      <c r="R2328">
        <v>5</v>
      </c>
      <c r="S2328">
        <v>0</v>
      </c>
      <c r="T2328">
        <v>302.37299999999999</v>
      </c>
    </row>
    <row r="2329" spans="1:20" x14ac:dyDescent="0.3">
      <c r="A2329" t="s">
        <v>7037</v>
      </c>
      <c r="B2329" s="1">
        <v>41729</v>
      </c>
      <c r="C2329" s="1">
        <v>41729</v>
      </c>
      <c r="D2329" t="s">
        <v>1040</v>
      </c>
      <c r="E2329" t="s">
        <v>871</v>
      </c>
      <c r="F2329" t="s">
        <v>872</v>
      </c>
      <c r="G2329" t="s">
        <v>24</v>
      </c>
      <c r="H2329" t="s">
        <v>25</v>
      </c>
      <c r="I2329" t="s">
        <v>38</v>
      </c>
      <c r="J2329" t="s">
        <v>39</v>
      </c>
      <c r="K2329" t="s">
        <v>247</v>
      </c>
      <c r="L2329" t="s">
        <v>41</v>
      </c>
      <c r="M2329" t="s">
        <v>7038</v>
      </c>
      <c r="N2329" t="s">
        <v>43</v>
      </c>
      <c r="O2329" t="s">
        <v>79</v>
      </c>
      <c r="P2329" t="s">
        <v>7039</v>
      </c>
      <c r="Q2329" s="2">
        <v>0.85199999999999998</v>
      </c>
      <c r="R2329">
        <v>1</v>
      </c>
      <c r="S2329">
        <v>0</v>
      </c>
      <c r="T2329">
        <v>-0.59640000000000004</v>
      </c>
    </row>
    <row r="2330" spans="1:20" x14ac:dyDescent="0.3">
      <c r="A2330" t="s">
        <v>7040</v>
      </c>
      <c r="B2330" s="1">
        <v>41989</v>
      </c>
      <c r="C2330" s="1">
        <v>41994</v>
      </c>
      <c r="D2330" t="s">
        <v>47</v>
      </c>
      <c r="E2330" t="s">
        <v>6238</v>
      </c>
      <c r="F2330" t="s">
        <v>6239</v>
      </c>
      <c r="G2330" t="s">
        <v>24</v>
      </c>
      <c r="H2330" t="s">
        <v>25</v>
      </c>
      <c r="I2330" t="s">
        <v>786</v>
      </c>
      <c r="J2330" t="s">
        <v>39</v>
      </c>
      <c r="K2330" t="s">
        <v>787</v>
      </c>
      <c r="L2330" t="s">
        <v>41</v>
      </c>
      <c r="M2330" t="s">
        <v>2650</v>
      </c>
      <c r="N2330" t="s">
        <v>43</v>
      </c>
      <c r="O2330" t="s">
        <v>70</v>
      </c>
      <c r="P2330" t="s">
        <v>2651</v>
      </c>
      <c r="Q2330" s="2">
        <v>36.287999999999997</v>
      </c>
      <c r="R2330">
        <v>7</v>
      </c>
      <c r="S2330">
        <v>0</v>
      </c>
      <c r="T2330">
        <v>12.700799999999999</v>
      </c>
    </row>
    <row r="2331" spans="1:20" x14ac:dyDescent="0.3">
      <c r="A2331" t="s">
        <v>7041</v>
      </c>
      <c r="B2331" s="1">
        <v>42873</v>
      </c>
      <c r="C2331" s="1">
        <v>42875</v>
      </c>
      <c r="D2331" t="s">
        <v>159</v>
      </c>
      <c r="E2331" t="s">
        <v>3172</v>
      </c>
      <c r="F2331" t="s">
        <v>3173</v>
      </c>
      <c r="G2331" t="s">
        <v>24</v>
      </c>
      <c r="H2331" t="s">
        <v>25</v>
      </c>
      <c r="I2331" t="s">
        <v>465</v>
      </c>
      <c r="J2331" t="s">
        <v>261</v>
      </c>
      <c r="K2331" t="s">
        <v>466</v>
      </c>
      <c r="L2331" t="s">
        <v>41</v>
      </c>
      <c r="M2331" t="s">
        <v>3855</v>
      </c>
      <c r="N2331" t="s">
        <v>165</v>
      </c>
      <c r="O2331" t="s">
        <v>166</v>
      </c>
      <c r="P2331" t="s">
        <v>3856</v>
      </c>
      <c r="Q2331" s="2">
        <v>344.70400000000001</v>
      </c>
      <c r="R2331">
        <v>2</v>
      </c>
      <c r="S2331">
        <v>0</v>
      </c>
      <c r="T2331">
        <v>38.779200000000003</v>
      </c>
    </row>
    <row r="2332" spans="1:20" x14ac:dyDescent="0.3">
      <c r="A2332" t="s">
        <v>7042</v>
      </c>
      <c r="B2332" s="1">
        <v>42136</v>
      </c>
      <c r="C2332" s="1">
        <v>42140</v>
      </c>
      <c r="D2332" t="s">
        <v>47</v>
      </c>
      <c r="E2332" t="s">
        <v>2750</v>
      </c>
      <c r="F2332" t="s">
        <v>2751</v>
      </c>
      <c r="G2332" t="s">
        <v>24</v>
      </c>
      <c r="H2332" t="s">
        <v>25</v>
      </c>
      <c r="I2332" t="s">
        <v>2752</v>
      </c>
      <c r="J2332" t="s">
        <v>39</v>
      </c>
      <c r="K2332" t="s">
        <v>2753</v>
      </c>
      <c r="L2332" t="s">
        <v>41</v>
      </c>
      <c r="M2332" t="s">
        <v>7043</v>
      </c>
      <c r="N2332" t="s">
        <v>165</v>
      </c>
      <c r="O2332" t="s">
        <v>166</v>
      </c>
      <c r="P2332" t="s">
        <v>7044</v>
      </c>
      <c r="Q2332" s="2">
        <v>201.584</v>
      </c>
      <c r="R2332">
        <v>2</v>
      </c>
      <c r="S2332">
        <v>0</v>
      </c>
      <c r="T2332">
        <v>20.1584</v>
      </c>
    </row>
    <row r="2333" spans="1:20" x14ac:dyDescent="0.3">
      <c r="A2333" t="s">
        <v>7045</v>
      </c>
      <c r="B2333" s="1">
        <v>43072</v>
      </c>
      <c r="C2333" s="1">
        <v>43076</v>
      </c>
      <c r="D2333" t="s">
        <v>21</v>
      </c>
      <c r="E2333" t="s">
        <v>3326</v>
      </c>
      <c r="F2333" t="s">
        <v>3327</v>
      </c>
      <c r="G2333" t="s">
        <v>84</v>
      </c>
      <c r="H2333" t="s">
        <v>25</v>
      </c>
      <c r="I2333" t="s">
        <v>38</v>
      </c>
      <c r="J2333" t="s">
        <v>39</v>
      </c>
      <c r="K2333" t="s">
        <v>1554</v>
      </c>
      <c r="L2333" t="s">
        <v>41</v>
      </c>
      <c r="M2333" t="s">
        <v>3153</v>
      </c>
      <c r="N2333" t="s">
        <v>31</v>
      </c>
      <c r="O2333" t="s">
        <v>54</v>
      </c>
      <c r="P2333" t="s">
        <v>3154</v>
      </c>
      <c r="Q2333" s="2">
        <v>521.96</v>
      </c>
      <c r="R2333">
        <v>2</v>
      </c>
      <c r="S2333">
        <v>0</v>
      </c>
      <c r="T2333">
        <v>88.733199999999997</v>
      </c>
    </row>
    <row r="2334" spans="1:20" x14ac:dyDescent="0.3">
      <c r="A2334" t="s">
        <v>7046</v>
      </c>
      <c r="B2334" s="1">
        <v>42350</v>
      </c>
      <c r="C2334" s="1">
        <v>42355</v>
      </c>
      <c r="D2334" t="s">
        <v>47</v>
      </c>
      <c r="E2334" t="s">
        <v>560</v>
      </c>
      <c r="F2334" t="s">
        <v>561</v>
      </c>
      <c r="G2334" t="s">
        <v>24</v>
      </c>
      <c r="H2334" t="s">
        <v>25</v>
      </c>
      <c r="I2334" t="s">
        <v>128</v>
      </c>
      <c r="J2334" t="s">
        <v>129</v>
      </c>
      <c r="K2334" t="s">
        <v>562</v>
      </c>
      <c r="L2334" t="s">
        <v>131</v>
      </c>
      <c r="M2334" t="s">
        <v>1402</v>
      </c>
      <c r="N2334" t="s">
        <v>43</v>
      </c>
      <c r="O2334" t="s">
        <v>115</v>
      </c>
      <c r="P2334" t="s">
        <v>1403</v>
      </c>
      <c r="Q2334" s="2">
        <v>8.2200000000000006</v>
      </c>
      <c r="R2334">
        <v>3</v>
      </c>
      <c r="S2334">
        <v>0</v>
      </c>
      <c r="T2334">
        <v>2.2193999999999998</v>
      </c>
    </row>
    <row r="2335" spans="1:20" x14ac:dyDescent="0.3">
      <c r="A2335" t="s">
        <v>7047</v>
      </c>
      <c r="B2335" s="1">
        <v>42287</v>
      </c>
      <c r="C2335" s="1">
        <v>42288</v>
      </c>
      <c r="D2335" t="s">
        <v>159</v>
      </c>
      <c r="E2335" t="s">
        <v>1690</v>
      </c>
      <c r="F2335" t="s">
        <v>1691</v>
      </c>
      <c r="G2335" t="s">
        <v>37</v>
      </c>
      <c r="H2335" t="s">
        <v>25</v>
      </c>
      <c r="I2335" t="s">
        <v>1692</v>
      </c>
      <c r="J2335" t="s">
        <v>1027</v>
      </c>
      <c r="K2335" t="s">
        <v>1693</v>
      </c>
      <c r="L2335" t="s">
        <v>29</v>
      </c>
      <c r="M2335" t="s">
        <v>2375</v>
      </c>
      <c r="N2335" t="s">
        <v>43</v>
      </c>
      <c r="O2335" t="s">
        <v>70</v>
      </c>
      <c r="P2335" t="s">
        <v>2376</v>
      </c>
      <c r="Q2335" s="2">
        <v>45.36</v>
      </c>
      <c r="R2335">
        <v>7</v>
      </c>
      <c r="S2335">
        <v>0</v>
      </c>
      <c r="T2335">
        <v>21.7728</v>
      </c>
    </row>
    <row r="2336" spans="1:20" x14ac:dyDescent="0.3">
      <c r="A2336" t="s">
        <v>7048</v>
      </c>
      <c r="B2336" s="1">
        <v>42112</v>
      </c>
      <c r="C2336" s="1">
        <v>42114</v>
      </c>
      <c r="D2336" t="s">
        <v>21</v>
      </c>
      <c r="E2336" t="s">
        <v>2531</v>
      </c>
      <c r="F2336" t="s">
        <v>2532</v>
      </c>
      <c r="G2336" t="s">
        <v>84</v>
      </c>
      <c r="H2336" t="s">
        <v>25</v>
      </c>
      <c r="I2336" t="s">
        <v>268</v>
      </c>
      <c r="J2336" t="s">
        <v>427</v>
      </c>
      <c r="K2336" t="s">
        <v>1499</v>
      </c>
      <c r="L2336" t="s">
        <v>131</v>
      </c>
      <c r="M2336" t="s">
        <v>7049</v>
      </c>
      <c r="N2336" t="s">
        <v>43</v>
      </c>
      <c r="O2336" t="s">
        <v>99</v>
      </c>
      <c r="P2336" t="s">
        <v>7050</v>
      </c>
      <c r="Q2336" s="2">
        <v>947.17</v>
      </c>
      <c r="R2336">
        <v>7</v>
      </c>
      <c r="S2336">
        <v>0</v>
      </c>
      <c r="T2336">
        <v>9.4717000000000002</v>
      </c>
    </row>
    <row r="2337" spans="1:20" x14ac:dyDescent="0.3">
      <c r="A2337" t="s">
        <v>7051</v>
      </c>
      <c r="B2337" s="1">
        <v>41797</v>
      </c>
      <c r="C2337" s="1">
        <v>41801</v>
      </c>
      <c r="D2337" t="s">
        <v>21</v>
      </c>
      <c r="E2337" t="s">
        <v>7052</v>
      </c>
      <c r="F2337" t="s">
        <v>7053</v>
      </c>
      <c r="G2337" t="s">
        <v>24</v>
      </c>
      <c r="H2337" t="s">
        <v>25</v>
      </c>
      <c r="I2337" t="s">
        <v>390</v>
      </c>
      <c r="J2337" t="s">
        <v>179</v>
      </c>
      <c r="K2337" t="s">
        <v>1754</v>
      </c>
      <c r="L2337" t="s">
        <v>88</v>
      </c>
      <c r="M2337" t="s">
        <v>7054</v>
      </c>
      <c r="N2337" t="s">
        <v>31</v>
      </c>
      <c r="O2337" t="s">
        <v>54</v>
      </c>
      <c r="P2337" t="s">
        <v>7055</v>
      </c>
      <c r="Q2337" s="2">
        <v>268.935</v>
      </c>
      <c r="R2337">
        <v>3</v>
      </c>
      <c r="S2337">
        <v>0</v>
      </c>
      <c r="T2337">
        <v>-209.76929999999999</v>
      </c>
    </row>
    <row r="2338" spans="1:20" x14ac:dyDescent="0.3">
      <c r="A2338" t="s">
        <v>7056</v>
      </c>
      <c r="B2338" s="1">
        <v>42979</v>
      </c>
      <c r="C2338" s="1">
        <v>42985</v>
      </c>
      <c r="D2338" t="s">
        <v>47</v>
      </c>
      <c r="E2338" t="s">
        <v>1882</v>
      </c>
      <c r="F2338" t="s">
        <v>1883</v>
      </c>
      <c r="G2338" t="s">
        <v>84</v>
      </c>
      <c r="H2338" t="s">
        <v>25</v>
      </c>
      <c r="I2338" t="s">
        <v>138</v>
      </c>
      <c r="J2338" t="s">
        <v>105</v>
      </c>
      <c r="K2338" t="s">
        <v>139</v>
      </c>
      <c r="L2338" t="s">
        <v>41</v>
      </c>
      <c r="M2338" t="s">
        <v>2520</v>
      </c>
      <c r="N2338" t="s">
        <v>43</v>
      </c>
      <c r="O2338" t="s">
        <v>115</v>
      </c>
      <c r="P2338" t="s">
        <v>2521</v>
      </c>
      <c r="Q2338" s="2">
        <v>7.58</v>
      </c>
      <c r="R2338">
        <v>1</v>
      </c>
      <c r="S2338">
        <v>0</v>
      </c>
      <c r="T2338">
        <v>2.9561999999999999</v>
      </c>
    </row>
    <row r="2339" spans="1:20" x14ac:dyDescent="0.3">
      <c r="A2339" t="s">
        <v>7057</v>
      </c>
      <c r="B2339" s="1">
        <v>42512</v>
      </c>
      <c r="C2339" s="1">
        <v>42512</v>
      </c>
      <c r="D2339" t="s">
        <v>1040</v>
      </c>
      <c r="E2339" t="s">
        <v>1547</v>
      </c>
      <c r="F2339" t="s">
        <v>1548</v>
      </c>
      <c r="G2339" t="s">
        <v>24</v>
      </c>
      <c r="H2339" t="s">
        <v>25</v>
      </c>
      <c r="I2339" t="s">
        <v>75</v>
      </c>
      <c r="J2339" t="s">
        <v>76</v>
      </c>
      <c r="K2339" t="s">
        <v>538</v>
      </c>
      <c r="L2339" t="s">
        <v>41</v>
      </c>
      <c r="M2339" t="s">
        <v>5602</v>
      </c>
      <c r="N2339" t="s">
        <v>43</v>
      </c>
      <c r="O2339" t="s">
        <v>44</v>
      </c>
      <c r="P2339" t="s">
        <v>5603</v>
      </c>
      <c r="Q2339" s="2">
        <v>14.73</v>
      </c>
      <c r="R2339">
        <v>3</v>
      </c>
      <c r="S2339">
        <v>0</v>
      </c>
      <c r="T2339">
        <v>7.2176999999999998</v>
      </c>
    </row>
    <row r="2340" spans="1:20" x14ac:dyDescent="0.3">
      <c r="A2340" t="s">
        <v>7058</v>
      </c>
      <c r="B2340" s="1">
        <v>42685</v>
      </c>
      <c r="C2340" s="1">
        <v>42689</v>
      </c>
      <c r="D2340" t="s">
        <v>47</v>
      </c>
      <c r="E2340" t="s">
        <v>5766</v>
      </c>
      <c r="F2340" t="s">
        <v>5767</v>
      </c>
      <c r="G2340" t="s">
        <v>84</v>
      </c>
      <c r="H2340" t="s">
        <v>25</v>
      </c>
      <c r="I2340" t="s">
        <v>5768</v>
      </c>
      <c r="J2340" t="s">
        <v>179</v>
      </c>
      <c r="K2340" t="s">
        <v>5769</v>
      </c>
      <c r="L2340" t="s">
        <v>88</v>
      </c>
      <c r="M2340" t="s">
        <v>5210</v>
      </c>
      <c r="N2340" t="s">
        <v>43</v>
      </c>
      <c r="O2340" t="s">
        <v>79</v>
      </c>
      <c r="P2340" t="s">
        <v>5211</v>
      </c>
      <c r="Q2340" s="2">
        <v>9.8879999999999999</v>
      </c>
      <c r="R2340">
        <v>2</v>
      </c>
      <c r="S2340">
        <v>0</v>
      </c>
      <c r="T2340">
        <v>-6.9215999999999998</v>
      </c>
    </row>
    <row r="2341" spans="1:20" x14ac:dyDescent="0.3">
      <c r="A2341" t="s">
        <v>7059</v>
      </c>
      <c r="B2341" s="1">
        <v>41968</v>
      </c>
      <c r="C2341" s="1">
        <v>41972</v>
      </c>
      <c r="D2341" t="s">
        <v>21</v>
      </c>
      <c r="E2341" t="s">
        <v>3418</v>
      </c>
      <c r="F2341" t="s">
        <v>3419</v>
      </c>
      <c r="G2341" t="s">
        <v>84</v>
      </c>
      <c r="H2341" t="s">
        <v>25</v>
      </c>
      <c r="I2341" t="s">
        <v>3420</v>
      </c>
      <c r="J2341" t="s">
        <v>39</v>
      </c>
      <c r="K2341" t="s">
        <v>3421</v>
      </c>
      <c r="L2341" t="s">
        <v>41</v>
      </c>
      <c r="M2341" t="s">
        <v>4864</v>
      </c>
      <c r="N2341" t="s">
        <v>43</v>
      </c>
      <c r="O2341" t="s">
        <v>99</v>
      </c>
      <c r="P2341" t="s">
        <v>4865</v>
      </c>
      <c r="Q2341" s="2">
        <v>1117.92</v>
      </c>
      <c r="R2341">
        <v>4</v>
      </c>
      <c r="S2341">
        <v>0</v>
      </c>
      <c r="T2341">
        <v>55.896000000000001</v>
      </c>
    </row>
    <row r="2342" spans="1:20" x14ac:dyDescent="0.3">
      <c r="A2342" t="s">
        <v>7060</v>
      </c>
      <c r="B2342" s="1">
        <v>41950</v>
      </c>
      <c r="C2342" s="1">
        <v>41955</v>
      </c>
      <c r="D2342" t="s">
        <v>47</v>
      </c>
      <c r="E2342" t="s">
        <v>213</v>
      </c>
      <c r="F2342" t="s">
        <v>214</v>
      </c>
      <c r="G2342" t="s">
        <v>24</v>
      </c>
      <c r="H2342" t="s">
        <v>25</v>
      </c>
      <c r="I2342" t="s">
        <v>215</v>
      </c>
      <c r="J2342" t="s">
        <v>216</v>
      </c>
      <c r="K2342" t="s">
        <v>217</v>
      </c>
      <c r="L2342" t="s">
        <v>131</v>
      </c>
      <c r="M2342" t="s">
        <v>3057</v>
      </c>
      <c r="N2342" t="s">
        <v>43</v>
      </c>
      <c r="O2342" t="s">
        <v>79</v>
      </c>
      <c r="P2342" t="s">
        <v>3058</v>
      </c>
      <c r="Q2342" s="2">
        <v>123.14400000000001</v>
      </c>
      <c r="R2342">
        <v>7</v>
      </c>
      <c r="S2342">
        <v>0</v>
      </c>
      <c r="T2342">
        <v>46.179000000000002</v>
      </c>
    </row>
    <row r="2343" spans="1:20" x14ac:dyDescent="0.3">
      <c r="A2343" t="s">
        <v>7061</v>
      </c>
      <c r="B2343" s="1">
        <v>42569</v>
      </c>
      <c r="C2343" s="1">
        <v>42574</v>
      </c>
      <c r="D2343" t="s">
        <v>21</v>
      </c>
      <c r="E2343" t="s">
        <v>4602</v>
      </c>
      <c r="F2343" t="s">
        <v>4603</v>
      </c>
      <c r="G2343" t="s">
        <v>24</v>
      </c>
      <c r="H2343" t="s">
        <v>25</v>
      </c>
      <c r="I2343" t="s">
        <v>231</v>
      </c>
      <c r="J2343" t="s">
        <v>232</v>
      </c>
      <c r="K2343" t="s">
        <v>276</v>
      </c>
      <c r="L2343" t="s">
        <v>131</v>
      </c>
      <c r="M2343" t="s">
        <v>7062</v>
      </c>
      <c r="N2343" t="s">
        <v>165</v>
      </c>
      <c r="O2343" t="s">
        <v>202</v>
      </c>
      <c r="P2343" t="s">
        <v>7063</v>
      </c>
      <c r="Q2343" s="2">
        <v>15.576000000000001</v>
      </c>
      <c r="R2343">
        <v>3</v>
      </c>
      <c r="S2343">
        <v>0</v>
      </c>
      <c r="T2343">
        <v>3.3098999999999998</v>
      </c>
    </row>
    <row r="2344" spans="1:20" x14ac:dyDescent="0.3">
      <c r="A2344" t="s">
        <v>7064</v>
      </c>
      <c r="B2344" s="1">
        <v>42092</v>
      </c>
      <c r="C2344" s="1">
        <v>42094</v>
      </c>
      <c r="D2344" t="s">
        <v>21</v>
      </c>
      <c r="E2344" t="s">
        <v>4346</v>
      </c>
      <c r="F2344" t="s">
        <v>4347</v>
      </c>
      <c r="G2344" t="s">
        <v>24</v>
      </c>
      <c r="H2344" t="s">
        <v>25</v>
      </c>
      <c r="I2344" t="s">
        <v>4348</v>
      </c>
      <c r="J2344" t="s">
        <v>498</v>
      </c>
      <c r="K2344" t="s">
        <v>4349</v>
      </c>
      <c r="L2344" t="s">
        <v>88</v>
      </c>
      <c r="M2344" t="s">
        <v>7065</v>
      </c>
      <c r="N2344" t="s">
        <v>43</v>
      </c>
      <c r="O2344" t="s">
        <v>70</v>
      </c>
      <c r="P2344" t="s">
        <v>7066</v>
      </c>
      <c r="Q2344" s="2">
        <v>212.64</v>
      </c>
      <c r="R2344">
        <v>6</v>
      </c>
      <c r="S2344">
        <v>0</v>
      </c>
      <c r="T2344">
        <v>99.940799999999996</v>
      </c>
    </row>
    <row r="2345" spans="1:20" x14ac:dyDescent="0.3">
      <c r="A2345" t="s">
        <v>7067</v>
      </c>
      <c r="B2345" s="1">
        <v>42467</v>
      </c>
      <c r="C2345" s="1">
        <v>42472</v>
      </c>
      <c r="D2345" t="s">
        <v>47</v>
      </c>
      <c r="E2345" t="s">
        <v>806</v>
      </c>
      <c r="F2345" t="s">
        <v>807</v>
      </c>
      <c r="G2345" t="s">
        <v>37</v>
      </c>
      <c r="H2345" t="s">
        <v>25</v>
      </c>
      <c r="I2345" t="s">
        <v>505</v>
      </c>
      <c r="J2345" t="s">
        <v>86</v>
      </c>
      <c r="K2345" t="s">
        <v>808</v>
      </c>
      <c r="L2345" t="s">
        <v>88</v>
      </c>
      <c r="M2345" t="s">
        <v>7068</v>
      </c>
      <c r="N2345" t="s">
        <v>31</v>
      </c>
      <c r="O2345" t="s">
        <v>133</v>
      </c>
      <c r="P2345" t="s">
        <v>7069</v>
      </c>
      <c r="Q2345" s="2">
        <v>658.74599999999998</v>
      </c>
      <c r="R2345">
        <v>3</v>
      </c>
      <c r="S2345">
        <v>0</v>
      </c>
      <c r="T2345">
        <v>146.38800000000001</v>
      </c>
    </row>
    <row r="2346" spans="1:20" x14ac:dyDescent="0.3">
      <c r="A2346" t="s">
        <v>7070</v>
      </c>
      <c r="B2346" s="1">
        <v>42168</v>
      </c>
      <c r="C2346" s="1">
        <v>42174</v>
      </c>
      <c r="D2346" t="s">
        <v>47</v>
      </c>
      <c r="E2346" t="s">
        <v>2671</v>
      </c>
      <c r="F2346" t="s">
        <v>2672</v>
      </c>
      <c r="G2346" t="s">
        <v>84</v>
      </c>
      <c r="H2346" t="s">
        <v>25</v>
      </c>
      <c r="I2346" t="s">
        <v>398</v>
      </c>
      <c r="J2346" t="s">
        <v>67</v>
      </c>
      <c r="K2346" t="s">
        <v>399</v>
      </c>
      <c r="L2346" t="s">
        <v>29</v>
      </c>
      <c r="M2346" t="s">
        <v>2955</v>
      </c>
      <c r="N2346" t="s">
        <v>43</v>
      </c>
      <c r="O2346" t="s">
        <v>79</v>
      </c>
      <c r="P2346" t="s">
        <v>2956</v>
      </c>
      <c r="Q2346" s="2">
        <v>8.26</v>
      </c>
      <c r="R2346">
        <v>2</v>
      </c>
      <c r="S2346">
        <v>0</v>
      </c>
      <c r="T2346">
        <v>3.8822000000000001</v>
      </c>
    </row>
    <row r="2347" spans="1:20" x14ac:dyDescent="0.3">
      <c r="A2347" t="s">
        <v>7071</v>
      </c>
      <c r="B2347" s="1">
        <v>42053</v>
      </c>
      <c r="C2347" s="1">
        <v>42059</v>
      </c>
      <c r="D2347" t="s">
        <v>47</v>
      </c>
      <c r="E2347" t="s">
        <v>1048</v>
      </c>
      <c r="F2347" t="s">
        <v>1049</v>
      </c>
      <c r="G2347" t="s">
        <v>24</v>
      </c>
      <c r="H2347" t="s">
        <v>25</v>
      </c>
      <c r="I2347" t="s">
        <v>1050</v>
      </c>
      <c r="J2347" t="s">
        <v>86</v>
      </c>
      <c r="K2347" t="s">
        <v>1051</v>
      </c>
      <c r="L2347" t="s">
        <v>88</v>
      </c>
      <c r="M2347" t="s">
        <v>4246</v>
      </c>
      <c r="N2347" t="s">
        <v>43</v>
      </c>
      <c r="O2347" t="s">
        <v>44</v>
      </c>
      <c r="P2347" t="s">
        <v>4247</v>
      </c>
      <c r="Q2347" s="2">
        <v>61.06</v>
      </c>
      <c r="R2347">
        <v>2</v>
      </c>
      <c r="S2347">
        <v>0</v>
      </c>
      <c r="T2347">
        <v>28.087599999999998</v>
      </c>
    </row>
    <row r="2348" spans="1:20" x14ac:dyDescent="0.3">
      <c r="A2348" t="s">
        <v>7072</v>
      </c>
      <c r="B2348" s="1">
        <v>43051</v>
      </c>
      <c r="C2348" s="1">
        <v>43055</v>
      </c>
      <c r="D2348" t="s">
        <v>47</v>
      </c>
      <c r="E2348" t="s">
        <v>2701</v>
      </c>
      <c r="F2348" t="s">
        <v>2702</v>
      </c>
      <c r="G2348" t="s">
        <v>24</v>
      </c>
      <c r="H2348" t="s">
        <v>25</v>
      </c>
      <c r="I2348" t="s">
        <v>2703</v>
      </c>
      <c r="J2348" t="s">
        <v>1027</v>
      </c>
      <c r="K2348" t="s">
        <v>2704</v>
      </c>
      <c r="L2348" t="s">
        <v>29</v>
      </c>
      <c r="M2348" t="s">
        <v>2205</v>
      </c>
      <c r="N2348" t="s">
        <v>43</v>
      </c>
      <c r="O2348" t="s">
        <v>44</v>
      </c>
      <c r="P2348" t="s">
        <v>2206</v>
      </c>
      <c r="Q2348" s="2">
        <v>9.9600000000000009</v>
      </c>
      <c r="R2348">
        <v>2</v>
      </c>
      <c r="S2348">
        <v>0</v>
      </c>
      <c r="T2348">
        <v>4.5815999999999999</v>
      </c>
    </row>
    <row r="2349" spans="1:20" x14ac:dyDescent="0.3">
      <c r="A2349" t="s">
        <v>7073</v>
      </c>
      <c r="B2349" s="1">
        <v>42799</v>
      </c>
      <c r="C2349" s="1">
        <v>42799</v>
      </c>
      <c r="D2349" t="s">
        <v>1040</v>
      </c>
      <c r="E2349" t="s">
        <v>1037</v>
      </c>
      <c r="F2349" t="s">
        <v>1038</v>
      </c>
      <c r="G2349" t="s">
        <v>24</v>
      </c>
      <c r="H2349" t="s">
        <v>25</v>
      </c>
      <c r="I2349" t="s">
        <v>112</v>
      </c>
      <c r="J2349" t="s">
        <v>39</v>
      </c>
      <c r="K2349" t="s">
        <v>113</v>
      </c>
      <c r="L2349" t="s">
        <v>41</v>
      </c>
      <c r="M2349" t="s">
        <v>5392</v>
      </c>
      <c r="N2349" t="s">
        <v>43</v>
      </c>
      <c r="O2349" t="s">
        <v>235</v>
      </c>
      <c r="P2349" t="s">
        <v>5393</v>
      </c>
      <c r="Q2349" s="2">
        <v>7.9</v>
      </c>
      <c r="R2349">
        <v>2</v>
      </c>
      <c r="S2349">
        <v>0</v>
      </c>
      <c r="T2349">
        <v>2.528</v>
      </c>
    </row>
    <row r="2350" spans="1:20" x14ac:dyDescent="0.3">
      <c r="A2350" t="s">
        <v>7074</v>
      </c>
      <c r="B2350" s="1">
        <v>42432</v>
      </c>
      <c r="C2350" s="1">
        <v>42432</v>
      </c>
      <c r="D2350" t="s">
        <v>1040</v>
      </c>
      <c r="E2350" t="s">
        <v>2596</v>
      </c>
      <c r="F2350" t="s">
        <v>2597</v>
      </c>
      <c r="G2350" t="s">
        <v>37</v>
      </c>
      <c r="H2350" t="s">
        <v>25</v>
      </c>
      <c r="I2350" t="s">
        <v>2598</v>
      </c>
      <c r="J2350" t="s">
        <v>427</v>
      </c>
      <c r="K2350" t="s">
        <v>2599</v>
      </c>
      <c r="L2350" t="s">
        <v>131</v>
      </c>
      <c r="M2350" t="s">
        <v>6113</v>
      </c>
      <c r="N2350" t="s">
        <v>43</v>
      </c>
      <c r="O2350" t="s">
        <v>1145</v>
      </c>
      <c r="P2350" t="s">
        <v>6114</v>
      </c>
      <c r="Q2350" s="2">
        <v>25.35</v>
      </c>
      <c r="R2350">
        <v>3</v>
      </c>
      <c r="S2350">
        <v>0</v>
      </c>
      <c r="T2350">
        <v>7.6050000000000004</v>
      </c>
    </row>
    <row r="2351" spans="1:20" x14ac:dyDescent="0.3">
      <c r="A2351" t="s">
        <v>7075</v>
      </c>
      <c r="B2351" s="1">
        <v>42728</v>
      </c>
      <c r="C2351" s="1">
        <v>42729</v>
      </c>
      <c r="D2351" t="s">
        <v>159</v>
      </c>
      <c r="E2351" t="s">
        <v>2002</v>
      </c>
      <c r="F2351" t="s">
        <v>2003</v>
      </c>
      <c r="G2351" t="s">
        <v>37</v>
      </c>
      <c r="H2351" t="s">
        <v>25</v>
      </c>
      <c r="I2351" t="s">
        <v>1116</v>
      </c>
      <c r="J2351" t="s">
        <v>419</v>
      </c>
      <c r="K2351" t="s">
        <v>2004</v>
      </c>
      <c r="L2351" t="s">
        <v>88</v>
      </c>
      <c r="M2351" t="s">
        <v>2994</v>
      </c>
      <c r="N2351" t="s">
        <v>43</v>
      </c>
      <c r="O2351" t="s">
        <v>70</v>
      </c>
      <c r="P2351" t="s">
        <v>2995</v>
      </c>
      <c r="Q2351" s="2">
        <v>33.4</v>
      </c>
      <c r="R2351">
        <v>5</v>
      </c>
      <c r="S2351">
        <v>0</v>
      </c>
      <c r="T2351">
        <v>16.032</v>
      </c>
    </row>
    <row r="2352" spans="1:20" x14ac:dyDescent="0.3">
      <c r="A2352" t="s">
        <v>7076</v>
      </c>
      <c r="B2352" s="1">
        <v>42650</v>
      </c>
      <c r="C2352" s="1">
        <v>42652</v>
      </c>
      <c r="D2352" t="s">
        <v>159</v>
      </c>
      <c r="E2352" t="s">
        <v>2696</v>
      </c>
      <c r="F2352" t="s">
        <v>2697</v>
      </c>
      <c r="G2352" t="s">
        <v>37</v>
      </c>
      <c r="H2352" t="s">
        <v>25</v>
      </c>
      <c r="I2352" t="s">
        <v>112</v>
      </c>
      <c r="J2352" t="s">
        <v>39</v>
      </c>
      <c r="K2352" t="s">
        <v>849</v>
      </c>
      <c r="L2352" t="s">
        <v>41</v>
      </c>
      <c r="M2352" t="s">
        <v>5609</v>
      </c>
      <c r="N2352" t="s">
        <v>165</v>
      </c>
      <c r="O2352" t="s">
        <v>815</v>
      </c>
      <c r="P2352" t="s">
        <v>5610</v>
      </c>
      <c r="Q2352" s="2">
        <v>837.6</v>
      </c>
      <c r="R2352">
        <v>3</v>
      </c>
      <c r="S2352">
        <v>0</v>
      </c>
      <c r="T2352">
        <v>62.82</v>
      </c>
    </row>
    <row r="2353" spans="1:20" x14ac:dyDescent="0.3">
      <c r="A2353" t="s">
        <v>7077</v>
      </c>
      <c r="B2353" s="1">
        <v>42713</v>
      </c>
      <c r="C2353" s="1">
        <v>42717</v>
      </c>
      <c r="D2353" t="s">
        <v>47</v>
      </c>
      <c r="E2353" t="s">
        <v>136</v>
      </c>
      <c r="F2353" t="s">
        <v>137</v>
      </c>
      <c r="G2353" t="s">
        <v>24</v>
      </c>
      <c r="H2353" t="s">
        <v>25</v>
      </c>
      <c r="I2353" t="s">
        <v>138</v>
      </c>
      <c r="J2353" t="s">
        <v>105</v>
      </c>
      <c r="K2353" t="s">
        <v>139</v>
      </c>
      <c r="L2353" t="s">
        <v>41</v>
      </c>
      <c r="M2353" t="s">
        <v>3513</v>
      </c>
      <c r="N2353" t="s">
        <v>165</v>
      </c>
      <c r="O2353" t="s">
        <v>166</v>
      </c>
      <c r="P2353" t="s">
        <v>3514</v>
      </c>
      <c r="Q2353" s="2">
        <v>40.68</v>
      </c>
      <c r="R2353">
        <v>3</v>
      </c>
      <c r="S2353">
        <v>0</v>
      </c>
      <c r="T2353">
        <v>-9.1530000000000005</v>
      </c>
    </row>
    <row r="2354" spans="1:20" x14ac:dyDescent="0.3">
      <c r="A2354" t="s">
        <v>7078</v>
      </c>
      <c r="B2354" s="1">
        <v>43059</v>
      </c>
      <c r="C2354" s="1">
        <v>43063</v>
      </c>
      <c r="D2354" t="s">
        <v>47</v>
      </c>
      <c r="E2354" t="s">
        <v>2044</v>
      </c>
      <c r="F2354" t="s">
        <v>2045</v>
      </c>
      <c r="G2354" t="s">
        <v>24</v>
      </c>
      <c r="H2354" t="s">
        <v>25</v>
      </c>
      <c r="I2354" t="s">
        <v>112</v>
      </c>
      <c r="J2354" t="s">
        <v>39</v>
      </c>
      <c r="K2354" t="s">
        <v>849</v>
      </c>
      <c r="L2354" t="s">
        <v>41</v>
      </c>
      <c r="M2354" t="s">
        <v>1694</v>
      </c>
      <c r="N2354" t="s">
        <v>31</v>
      </c>
      <c r="O2354" t="s">
        <v>133</v>
      </c>
      <c r="P2354" t="s">
        <v>1695</v>
      </c>
      <c r="Q2354" s="2">
        <v>209.56800000000001</v>
      </c>
      <c r="R2354">
        <v>2</v>
      </c>
      <c r="S2354">
        <v>0</v>
      </c>
      <c r="T2354">
        <v>-23.5764</v>
      </c>
    </row>
    <row r="2355" spans="1:20" x14ac:dyDescent="0.3">
      <c r="A2355" t="s">
        <v>7079</v>
      </c>
      <c r="B2355" s="1">
        <v>42350</v>
      </c>
      <c r="C2355" s="1">
        <v>42354</v>
      </c>
      <c r="D2355" t="s">
        <v>47</v>
      </c>
      <c r="E2355" t="s">
        <v>733</v>
      </c>
      <c r="F2355" t="s">
        <v>734</v>
      </c>
      <c r="G2355" t="s">
        <v>24</v>
      </c>
      <c r="H2355" t="s">
        <v>25</v>
      </c>
      <c r="I2355" t="s">
        <v>735</v>
      </c>
      <c r="J2355" t="s">
        <v>427</v>
      </c>
      <c r="K2355" t="s">
        <v>736</v>
      </c>
      <c r="L2355" t="s">
        <v>131</v>
      </c>
      <c r="M2355" t="s">
        <v>7080</v>
      </c>
      <c r="N2355" t="s">
        <v>165</v>
      </c>
      <c r="O2355" t="s">
        <v>202</v>
      </c>
      <c r="P2355" t="s">
        <v>7081</v>
      </c>
      <c r="Q2355" s="2">
        <v>22.367999999999999</v>
      </c>
      <c r="R2355">
        <v>4</v>
      </c>
      <c r="S2355">
        <v>0</v>
      </c>
      <c r="T2355">
        <v>6.4307999999999996</v>
      </c>
    </row>
    <row r="2356" spans="1:20" x14ac:dyDescent="0.3">
      <c r="A2356" t="s">
        <v>7082</v>
      </c>
      <c r="B2356" s="1">
        <v>42769</v>
      </c>
      <c r="C2356" s="1">
        <v>42774</v>
      </c>
      <c r="D2356" t="s">
        <v>47</v>
      </c>
      <c r="E2356" t="s">
        <v>4791</v>
      </c>
      <c r="F2356" t="s">
        <v>4792</v>
      </c>
      <c r="G2356" t="s">
        <v>24</v>
      </c>
      <c r="H2356" t="s">
        <v>25</v>
      </c>
      <c r="I2356" t="s">
        <v>75</v>
      </c>
      <c r="J2356" t="s">
        <v>76</v>
      </c>
      <c r="K2356" t="s">
        <v>544</v>
      </c>
      <c r="L2356" t="s">
        <v>41</v>
      </c>
      <c r="M2356" t="s">
        <v>2775</v>
      </c>
      <c r="N2356" t="s">
        <v>43</v>
      </c>
      <c r="O2356" t="s">
        <v>79</v>
      </c>
      <c r="P2356" t="s">
        <v>2776</v>
      </c>
      <c r="Q2356" s="2">
        <v>3.8820000000000001</v>
      </c>
      <c r="R2356">
        <v>2</v>
      </c>
      <c r="S2356">
        <v>0</v>
      </c>
      <c r="T2356">
        <v>-2.5880000000000001</v>
      </c>
    </row>
    <row r="2357" spans="1:20" x14ac:dyDescent="0.3">
      <c r="A2357" t="s">
        <v>7083</v>
      </c>
      <c r="B2357" s="1">
        <v>42999</v>
      </c>
      <c r="C2357" s="1">
        <v>43003</v>
      </c>
      <c r="D2357" t="s">
        <v>47</v>
      </c>
      <c r="E2357" t="s">
        <v>136</v>
      </c>
      <c r="F2357" t="s">
        <v>137</v>
      </c>
      <c r="G2357" t="s">
        <v>24</v>
      </c>
      <c r="H2357" t="s">
        <v>25</v>
      </c>
      <c r="I2357" t="s">
        <v>138</v>
      </c>
      <c r="J2357" t="s">
        <v>105</v>
      </c>
      <c r="K2357" t="s">
        <v>139</v>
      </c>
      <c r="L2357" t="s">
        <v>41</v>
      </c>
      <c r="M2357" t="s">
        <v>7084</v>
      </c>
      <c r="N2357" t="s">
        <v>43</v>
      </c>
      <c r="O2357" t="s">
        <v>79</v>
      </c>
      <c r="P2357" t="s">
        <v>7085</v>
      </c>
      <c r="Q2357" s="2">
        <v>1.9079999999999999</v>
      </c>
      <c r="R2357">
        <v>2</v>
      </c>
      <c r="S2357">
        <v>0</v>
      </c>
      <c r="T2357">
        <v>-1.5264</v>
      </c>
    </row>
    <row r="2358" spans="1:20" x14ac:dyDescent="0.3">
      <c r="A2358" t="s">
        <v>7086</v>
      </c>
      <c r="B2358" s="1">
        <v>42855</v>
      </c>
      <c r="C2358" s="1">
        <v>42860</v>
      </c>
      <c r="D2358" t="s">
        <v>47</v>
      </c>
      <c r="E2358" t="s">
        <v>5539</v>
      </c>
      <c r="F2358" t="s">
        <v>5540</v>
      </c>
      <c r="G2358" t="s">
        <v>84</v>
      </c>
      <c r="H2358" t="s">
        <v>25</v>
      </c>
      <c r="I2358" t="s">
        <v>426</v>
      </c>
      <c r="J2358" t="s">
        <v>1027</v>
      </c>
      <c r="K2358" t="s">
        <v>1028</v>
      </c>
      <c r="L2358" t="s">
        <v>29</v>
      </c>
      <c r="M2358" t="s">
        <v>2884</v>
      </c>
      <c r="N2358" t="s">
        <v>43</v>
      </c>
      <c r="O2358" t="s">
        <v>79</v>
      </c>
      <c r="P2358" t="s">
        <v>2885</v>
      </c>
      <c r="Q2358" s="2">
        <v>43.372</v>
      </c>
      <c r="R2358">
        <v>7</v>
      </c>
      <c r="S2358">
        <v>0</v>
      </c>
      <c r="T2358">
        <v>-69.395200000000003</v>
      </c>
    </row>
    <row r="2359" spans="1:20" x14ac:dyDescent="0.3">
      <c r="A2359" t="s">
        <v>7087</v>
      </c>
      <c r="B2359" s="1">
        <v>41946</v>
      </c>
      <c r="C2359" s="1">
        <v>41950</v>
      </c>
      <c r="D2359" t="s">
        <v>47</v>
      </c>
      <c r="E2359" t="s">
        <v>4703</v>
      </c>
      <c r="F2359" t="s">
        <v>4704</v>
      </c>
      <c r="G2359" t="s">
        <v>24</v>
      </c>
      <c r="H2359" t="s">
        <v>25</v>
      </c>
      <c r="I2359" t="s">
        <v>231</v>
      </c>
      <c r="J2359" t="s">
        <v>232</v>
      </c>
      <c r="K2359" t="s">
        <v>276</v>
      </c>
      <c r="L2359" t="s">
        <v>131</v>
      </c>
      <c r="M2359" t="s">
        <v>1463</v>
      </c>
      <c r="N2359" t="s">
        <v>165</v>
      </c>
      <c r="O2359" t="s">
        <v>166</v>
      </c>
      <c r="P2359" t="s">
        <v>1464</v>
      </c>
      <c r="Q2359" s="2">
        <v>783.96</v>
      </c>
      <c r="R2359">
        <v>4</v>
      </c>
      <c r="S2359">
        <v>0</v>
      </c>
      <c r="T2359">
        <v>219.50880000000001</v>
      </c>
    </row>
    <row r="2360" spans="1:20" x14ac:dyDescent="0.3">
      <c r="A2360" t="s">
        <v>7088</v>
      </c>
      <c r="B2360" s="1">
        <v>42734</v>
      </c>
      <c r="C2360" s="1">
        <v>42739</v>
      </c>
      <c r="D2360" t="s">
        <v>47</v>
      </c>
      <c r="E2360" t="s">
        <v>2016</v>
      </c>
      <c r="F2360" t="s">
        <v>2017</v>
      </c>
      <c r="G2360" t="s">
        <v>24</v>
      </c>
      <c r="H2360" t="s">
        <v>25</v>
      </c>
      <c r="I2360" t="s">
        <v>426</v>
      </c>
      <c r="J2360" t="s">
        <v>427</v>
      </c>
      <c r="K2360" t="s">
        <v>428</v>
      </c>
      <c r="L2360" t="s">
        <v>131</v>
      </c>
      <c r="M2360" t="s">
        <v>6711</v>
      </c>
      <c r="N2360" t="s">
        <v>43</v>
      </c>
      <c r="O2360" t="s">
        <v>44</v>
      </c>
      <c r="P2360" t="s">
        <v>6712</v>
      </c>
      <c r="Q2360" s="2">
        <v>5.9039999999999999</v>
      </c>
      <c r="R2360">
        <v>2</v>
      </c>
      <c r="S2360">
        <v>0</v>
      </c>
      <c r="T2360">
        <v>1.9925999999999999</v>
      </c>
    </row>
    <row r="2361" spans="1:20" x14ac:dyDescent="0.3">
      <c r="A2361" t="s">
        <v>7089</v>
      </c>
      <c r="B2361" s="1">
        <v>41899</v>
      </c>
      <c r="C2361" s="1">
        <v>41903</v>
      </c>
      <c r="D2361" t="s">
        <v>47</v>
      </c>
      <c r="E2361" t="s">
        <v>7052</v>
      </c>
      <c r="F2361" t="s">
        <v>7053</v>
      </c>
      <c r="G2361" t="s">
        <v>24</v>
      </c>
      <c r="H2361" t="s">
        <v>25</v>
      </c>
      <c r="I2361" t="s">
        <v>390</v>
      </c>
      <c r="J2361" t="s">
        <v>179</v>
      </c>
      <c r="K2361" t="s">
        <v>1754</v>
      </c>
      <c r="L2361" t="s">
        <v>88</v>
      </c>
      <c r="M2361" t="s">
        <v>7090</v>
      </c>
      <c r="N2361" t="s">
        <v>43</v>
      </c>
      <c r="O2361" t="s">
        <v>173</v>
      </c>
      <c r="P2361" t="s">
        <v>7091</v>
      </c>
      <c r="Q2361" s="2">
        <v>182.94</v>
      </c>
      <c r="R2361">
        <v>3</v>
      </c>
      <c r="S2361">
        <v>0</v>
      </c>
      <c r="T2361">
        <v>85.981800000000007</v>
      </c>
    </row>
    <row r="2362" spans="1:20" x14ac:dyDescent="0.3">
      <c r="A2362" t="s">
        <v>7092</v>
      </c>
      <c r="B2362" s="1">
        <v>43063</v>
      </c>
      <c r="C2362" s="1">
        <v>43066</v>
      </c>
      <c r="D2362" t="s">
        <v>159</v>
      </c>
      <c r="E2362" t="s">
        <v>2115</v>
      </c>
      <c r="F2362" t="s">
        <v>2116</v>
      </c>
      <c r="G2362" t="s">
        <v>24</v>
      </c>
      <c r="H2362" t="s">
        <v>25</v>
      </c>
      <c r="I2362" t="s">
        <v>112</v>
      </c>
      <c r="J2362" t="s">
        <v>39</v>
      </c>
      <c r="K2362" t="s">
        <v>849</v>
      </c>
      <c r="L2362" t="s">
        <v>41</v>
      </c>
      <c r="M2362" t="s">
        <v>4198</v>
      </c>
      <c r="N2362" t="s">
        <v>43</v>
      </c>
      <c r="O2362" t="s">
        <v>115</v>
      </c>
      <c r="P2362" t="s">
        <v>4199</v>
      </c>
      <c r="Q2362" s="2">
        <v>27.76</v>
      </c>
      <c r="R2362">
        <v>4</v>
      </c>
      <c r="S2362">
        <v>0</v>
      </c>
      <c r="T2362">
        <v>9.9936000000000007</v>
      </c>
    </row>
    <row r="2363" spans="1:20" x14ac:dyDescent="0.3">
      <c r="A2363" t="s">
        <v>7093</v>
      </c>
      <c r="B2363" s="1">
        <v>42118</v>
      </c>
      <c r="C2363" s="1">
        <v>42122</v>
      </c>
      <c r="D2363" t="s">
        <v>47</v>
      </c>
      <c r="E2363" t="s">
        <v>3439</v>
      </c>
      <c r="F2363" t="s">
        <v>3440</v>
      </c>
      <c r="G2363" t="s">
        <v>84</v>
      </c>
      <c r="H2363" t="s">
        <v>25</v>
      </c>
      <c r="I2363" t="s">
        <v>786</v>
      </c>
      <c r="J2363" t="s">
        <v>39</v>
      </c>
      <c r="K2363" t="s">
        <v>1339</v>
      </c>
      <c r="L2363" t="s">
        <v>41</v>
      </c>
      <c r="M2363" t="s">
        <v>3566</v>
      </c>
      <c r="N2363" t="s">
        <v>43</v>
      </c>
      <c r="O2363" t="s">
        <v>115</v>
      </c>
      <c r="P2363" t="s">
        <v>3567</v>
      </c>
      <c r="Q2363" s="2">
        <v>25.99</v>
      </c>
      <c r="R2363">
        <v>1</v>
      </c>
      <c r="S2363">
        <v>0</v>
      </c>
      <c r="T2363">
        <v>7.5370999999999997</v>
      </c>
    </row>
    <row r="2364" spans="1:20" x14ac:dyDescent="0.3">
      <c r="A2364" t="s">
        <v>7094</v>
      </c>
      <c r="B2364" s="1">
        <v>42072</v>
      </c>
      <c r="C2364" s="1">
        <v>42075</v>
      </c>
      <c r="D2364" t="s">
        <v>159</v>
      </c>
      <c r="E2364" t="s">
        <v>2565</v>
      </c>
      <c r="F2364" t="s">
        <v>2566</v>
      </c>
      <c r="G2364" t="s">
        <v>37</v>
      </c>
      <c r="H2364" t="s">
        <v>25</v>
      </c>
      <c r="I2364" t="s">
        <v>253</v>
      </c>
      <c r="J2364" t="s">
        <v>179</v>
      </c>
      <c r="K2364" t="s">
        <v>254</v>
      </c>
      <c r="L2364" t="s">
        <v>88</v>
      </c>
      <c r="M2364" t="s">
        <v>2332</v>
      </c>
      <c r="N2364" t="s">
        <v>165</v>
      </c>
      <c r="O2364" t="s">
        <v>202</v>
      </c>
      <c r="P2364" t="s">
        <v>2333</v>
      </c>
      <c r="Q2364" s="2">
        <v>113.52</v>
      </c>
      <c r="R2364">
        <v>5</v>
      </c>
      <c r="S2364">
        <v>0</v>
      </c>
      <c r="T2364">
        <v>29.798999999999999</v>
      </c>
    </row>
    <row r="2365" spans="1:20" x14ac:dyDescent="0.3">
      <c r="A2365" t="s">
        <v>7095</v>
      </c>
      <c r="B2365" s="1">
        <v>42888</v>
      </c>
      <c r="C2365" s="1">
        <v>42889</v>
      </c>
      <c r="D2365" t="s">
        <v>1040</v>
      </c>
      <c r="E2365" t="s">
        <v>7096</v>
      </c>
      <c r="F2365" t="s">
        <v>7097</v>
      </c>
      <c r="G2365" t="s">
        <v>24</v>
      </c>
      <c r="H2365" t="s">
        <v>25</v>
      </c>
      <c r="I2365" t="s">
        <v>1241</v>
      </c>
      <c r="J2365" t="s">
        <v>67</v>
      </c>
      <c r="K2365" t="s">
        <v>3079</v>
      </c>
      <c r="L2365" t="s">
        <v>29</v>
      </c>
      <c r="M2365" t="s">
        <v>7098</v>
      </c>
      <c r="N2365" t="s">
        <v>43</v>
      </c>
      <c r="O2365" t="s">
        <v>70</v>
      </c>
      <c r="P2365" t="s">
        <v>7099</v>
      </c>
      <c r="Q2365" s="2">
        <v>25.344000000000001</v>
      </c>
      <c r="R2365">
        <v>4</v>
      </c>
      <c r="S2365">
        <v>0</v>
      </c>
      <c r="T2365">
        <v>9.1872000000000007</v>
      </c>
    </row>
    <row r="2366" spans="1:20" x14ac:dyDescent="0.3">
      <c r="A2366" t="s">
        <v>7100</v>
      </c>
      <c r="B2366" s="1">
        <v>42632</v>
      </c>
      <c r="C2366" s="1">
        <v>42637</v>
      </c>
      <c r="D2366" t="s">
        <v>21</v>
      </c>
      <c r="E2366" t="s">
        <v>1727</v>
      </c>
      <c r="F2366" t="s">
        <v>1728</v>
      </c>
      <c r="G2366" t="s">
        <v>84</v>
      </c>
      <c r="H2366" t="s">
        <v>25</v>
      </c>
      <c r="I2366" t="s">
        <v>426</v>
      </c>
      <c r="J2366" t="s">
        <v>224</v>
      </c>
      <c r="K2366" t="s">
        <v>1265</v>
      </c>
      <c r="L2366" t="s">
        <v>88</v>
      </c>
      <c r="M2366" t="s">
        <v>1871</v>
      </c>
      <c r="N2366" t="s">
        <v>43</v>
      </c>
      <c r="O2366" t="s">
        <v>79</v>
      </c>
      <c r="P2366" t="s">
        <v>1872</v>
      </c>
      <c r="Q2366" s="2">
        <v>11.952</v>
      </c>
      <c r="R2366">
        <v>3</v>
      </c>
      <c r="S2366">
        <v>0</v>
      </c>
      <c r="T2366">
        <v>4.1832000000000003</v>
      </c>
    </row>
    <row r="2367" spans="1:20" x14ac:dyDescent="0.3">
      <c r="A2367" t="s">
        <v>7101</v>
      </c>
      <c r="B2367" s="1">
        <v>41943</v>
      </c>
      <c r="C2367" s="1">
        <v>41946</v>
      </c>
      <c r="D2367" t="s">
        <v>21</v>
      </c>
      <c r="E2367" t="s">
        <v>4013</v>
      </c>
      <c r="F2367" t="s">
        <v>4014</v>
      </c>
      <c r="G2367" t="s">
        <v>24</v>
      </c>
      <c r="H2367" t="s">
        <v>25</v>
      </c>
      <c r="I2367" t="s">
        <v>348</v>
      </c>
      <c r="J2367" t="s">
        <v>199</v>
      </c>
      <c r="K2367" t="s">
        <v>349</v>
      </c>
      <c r="L2367" t="s">
        <v>88</v>
      </c>
      <c r="M2367" t="s">
        <v>2574</v>
      </c>
      <c r="N2367" t="s">
        <v>165</v>
      </c>
      <c r="O2367" t="s">
        <v>166</v>
      </c>
      <c r="P2367" t="s">
        <v>2575</v>
      </c>
      <c r="Q2367" s="2">
        <v>742.33600000000001</v>
      </c>
      <c r="R2367">
        <v>8</v>
      </c>
      <c r="S2367">
        <v>0</v>
      </c>
      <c r="T2367">
        <v>83.512799999999999</v>
      </c>
    </row>
    <row r="2368" spans="1:20" x14ac:dyDescent="0.3">
      <c r="A2368" t="s">
        <v>7102</v>
      </c>
      <c r="B2368" s="1">
        <v>43062</v>
      </c>
      <c r="C2368" s="1">
        <v>43066</v>
      </c>
      <c r="D2368" t="s">
        <v>47</v>
      </c>
      <c r="E2368" t="s">
        <v>1398</v>
      </c>
      <c r="F2368" t="s">
        <v>1399</v>
      </c>
      <c r="G2368" t="s">
        <v>24</v>
      </c>
      <c r="H2368" t="s">
        <v>25</v>
      </c>
      <c r="I2368" t="s">
        <v>1400</v>
      </c>
      <c r="J2368" t="s">
        <v>1027</v>
      </c>
      <c r="K2368" t="s">
        <v>1401</v>
      </c>
      <c r="L2368" t="s">
        <v>29</v>
      </c>
      <c r="M2368" t="s">
        <v>4924</v>
      </c>
      <c r="N2368" t="s">
        <v>31</v>
      </c>
      <c r="O2368" t="s">
        <v>61</v>
      </c>
      <c r="P2368" t="s">
        <v>4925</v>
      </c>
      <c r="Q2368" s="2">
        <v>6.4640000000000004</v>
      </c>
      <c r="R2368">
        <v>1</v>
      </c>
      <c r="S2368">
        <v>0</v>
      </c>
      <c r="T2368">
        <v>-4.04</v>
      </c>
    </row>
    <row r="2369" spans="1:20" x14ac:dyDescent="0.3">
      <c r="A2369" t="s">
        <v>7103</v>
      </c>
      <c r="B2369" s="1">
        <v>43055</v>
      </c>
      <c r="C2369" s="1">
        <v>43060</v>
      </c>
      <c r="D2369" t="s">
        <v>47</v>
      </c>
      <c r="E2369" t="s">
        <v>6580</v>
      </c>
      <c r="F2369" t="s">
        <v>6581</v>
      </c>
      <c r="G2369" t="s">
        <v>84</v>
      </c>
      <c r="H2369" t="s">
        <v>25</v>
      </c>
      <c r="I2369" t="s">
        <v>2092</v>
      </c>
      <c r="J2369" t="s">
        <v>39</v>
      </c>
      <c r="K2369" t="s">
        <v>2093</v>
      </c>
      <c r="L2369" t="s">
        <v>41</v>
      </c>
      <c r="M2369" t="s">
        <v>2637</v>
      </c>
      <c r="N2369" t="s">
        <v>43</v>
      </c>
      <c r="O2369" t="s">
        <v>115</v>
      </c>
      <c r="P2369" t="s">
        <v>2638</v>
      </c>
      <c r="Q2369" s="2">
        <v>23.36</v>
      </c>
      <c r="R2369">
        <v>4</v>
      </c>
      <c r="S2369">
        <v>0</v>
      </c>
      <c r="T2369">
        <v>6.0735999999999999</v>
      </c>
    </row>
    <row r="2370" spans="1:20" x14ac:dyDescent="0.3">
      <c r="A2370" t="s">
        <v>7104</v>
      </c>
      <c r="B2370" s="1">
        <v>42419</v>
      </c>
      <c r="C2370" s="1">
        <v>42423</v>
      </c>
      <c r="D2370" t="s">
        <v>21</v>
      </c>
      <c r="E2370" t="s">
        <v>2164</v>
      </c>
      <c r="F2370" t="s">
        <v>2165</v>
      </c>
      <c r="G2370" t="s">
        <v>37</v>
      </c>
      <c r="H2370" t="s">
        <v>25</v>
      </c>
      <c r="I2370" t="s">
        <v>2166</v>
      </c>
      <c r="J2370" t="s">
        <v>666</v>
      </c>
      <c r="K2370" t="s">
        <v>2167</v>
      </c>
      <c r="L2370" t="s">
        <v>131</v>
      </c>
      <c r="M2370" t="s">
        <v>2786</v>
      </c>
      <c r="N2370" t="s">
        <v>43</v>
      </c>
      <c r="O2370" t="s">
        <v>44</v>
      </c>
      <c r="P2370" t="s">
        <v>2787</v>
      </c>
      <c r="Q2370" s="2">
        <v>8.67</v>
      </c>
      <c r="R2370">
        <v>3</v>
      </c>
      <c r="S2370">
        <v>0</v>
      </c>
      <c r="T2370">
        <v>4.0749000000000004</v>
      </c>
    </row>
    <row r="2371" spans="1:20" x14ac:dyDescent="0.3">
      <c r="A2371" t="s">
        <v>7105</v>
      </c>
      <c r="B2371" s="1">
        <v>43046</v>
      </c>
      <c r="C2371" s="1">
        <v>43050</v>
      </c>
      <c r="D2371" t="s">
        <v>47</v>
      </c>
      <c r="E2371" t="s">
        <v>93</v>
      </c>
      <c r="F2371" t="s">
        <v>94</v>
      </c>
      <c r="G2371" t="s">
        <v>24</v>
      </c>
      <c r="H2371" t="s">
        <v>25</v>
      </c>
      <c r="I2371" t="s">
        <v>95</v>
      </c>
      <c r="J2371" t="s">
        <v>96</v>
      </c>
      <c r="K2371" t="s">
        <v>97</v>
      </c>
      <c r="L2371" t="s">
        <v>88</v>
      </c>
      <c r="M2371" t="s">
        <v>1077</v>
      </c>
      <c r="N2371" t="s">
        <v>43</v>
      </c>
      <c r="O2371" t="s">
        <v>90</v>
      </c>
      <c r="P2371" t="s">
        <v>1078</v>
      </c>
      <c r="Q2371" s="2">
        <v>100.94</v>
      </c>
      <c r="R2371">
        <v>7</v>
      </c>
      <c r="S2371">
        <v>0</v>
      </c>
      <c r="T2371">
        <v>33.310200000000002</v>
      </c>
    </row>
    <row r="2372" spans="1:20" x14ac:dyDescent="0.3">
      <c r="A2372" t="s">
        <v>7106</v>
      </c>
      <c r="B2372" s="1">
        <v>41828</v>
      </c>
      <c r="C2372" s="1">
        <v>41830</v>
      </c>
      <c r="D2372" t="s">
        <v>159</v>
      </c>
      <c r="E2372" t="s">
        <v>5257</v>
      </c>
      <c r="F2372" t="s">
        <v>5258</v>
      </c>
      <c r="G2372" t="s">
        <v>24</v>
      </c>
      <c r="H2372" t="s">
        <v>25</v>
      </c>
      <c r="I2372" t="s">
        <v>75</v>
      </c>
      <c r="J2372" t="s">
        <v>76</v>
      </c>
      <c r="K2372" t="s">
        <v>544</v>
      </c>
      <c r="L2372" t="s">
        <v>41</v>
      </c>
      <c r="M2372" t="s">
        <v>2061</v>
      </c>
      <c r="N2372" t="s">
        <v>31</v>
      </c>
      <c r="O2372" t="s">
        <v>133</v>
      </c>
      <c r="P2372" t="s">
        <v>2062</v>
      </c>
      <c r="Q2372" s="2">
        <v>63.881999999999998</v>
      </c>
      <c r="R2372">
        <v>1</v>
      </c>
      <c r="S2372">
        <v>0</v>
      </c>
      <c r="T2372">
        <v>10.647</v>
      </c>
    </row>
    <row r="2373" spans="1:20" x14ac:dyDescent="0.3">
      <c r="A2373" t="s">
        <v>7107</v>
      </c>
      <c r="B2373" s="1">
        <v>41950</v>
      </c>
      <c r="C2373" s="1">
        <v>41955</v>
      </c>
      <c r="D2373" t="s">
        <v>47</v>
      </c>
      <c r="E2373" t="s">
        <v>444</v>
      </c>
      <c r="F2373" t="s">
        <v>445</v>
      </c>
      <c r="G2373" t="s">
        <v>24</v>
      </c>
      <c r="H2373" t="s">
        <v>25</v>
      </c>
      <c r="I2373" t="s">
        <v>446</v>
      </c>
      <c r="J2373" t="s">
        <v>216</v>
      </c>
      <c r="K2373" t="s">
        <v>447</v>
      </c>
      <c r="L2373" t="s">
        <v>131</v>
      </c>
      <c r="M2373" t="s">
        <v>5174</v>
      </c>
      <c r="N2373" t="s">
        <v>31</v>
      </c>
      <c r="O2373" t="s">
        <v>133</v>
      </c>
      <c r="P2373" t="s">
        <v>5175</v>
      </c>
      <c r="Q2373" s="2">
        <v>683.14400000000001</v>
      </c>
      <c r="R2373">
        <v>4</v>
      </c>
      <c r="S2373">
        <v>0</v>
      </c>
      <c r="T2373">
        <v>0</v>
      </c>
    </row>
    <row r="2374" spans="1:20" x14ac:dyDescent="0.3">
      <c r="A2374" t="s">
        <v>7108</v>
      </c>
      <c r="B2374" s="1">
        <v>42763</v>
      </c>
      <c r="C2374" s="1">
        <v>42767</v>
      </c>
      <c r="D2374" t="s">
        <v>47</v>
      </c>
      <c r="E2374" t="s">
        <v>5456</v>
      </c>
      <c r="F2374" t="s">
        <v>5457</v>
      </c>
      <c r="G2374" t="s">
        <v>24</v>
      </c>
      <c r="H2374" t="s">
        <v>25</v>
      </c>
      <c r="I2374" t="s">
        <v>128</v>
      </c>
      <c r="J2374" t="s">
        <v>129</v>
      </c>
      <c r="K2374" t="s">
        <v>562</v>
      </c>
      <c r="L2374" t="s">
        <v>131</v>
      </c>
      <c r="M2374" t="s">
        <v>3454</v>
      </c>
      <c r="N2374" t="s">
        <v>43</v>
      </c>
      <c r="O2374" t="s">
        <v>70</v>
      </c>
      <c r="P2374" t="s">
        <v>3455</v>
      </c>
      <c r="Q2374" s="2">
        <v>279.89999999999998</v>
      </c>
      <c r="R2374">
        <v>5</v>
      </c>
      <c r="S2374">
        <v>0</v>
      </c>
      <c r="T2374">
        <v>137.15100000000001</v>
      </c>
    </row>
    <row r="2375" spans="1:20" x14ac:dyDescent="0.3">
      <c r="A2375" t="s">
        <v>7109</v>
      </c>
      <c r="B2375" s="1">
        <v>42349</v>
      </c>
      <c r="C2375" s="1">
        <v>42354</v>
      </c>
      <c r="D2375" t="s">
        <v>47</v>
      </c>
      <c r="E2375" t="s">
        <v>73</v>
      </c>
      <c r="F2375" t="s">
        <v>74</v>
      </c>
      <c r="G2375" t="s">
        <v>24</v>
      </c>
      <c r="H2375" t="s">
        <v>25</v>
      </c>
      <c r="I2375" t="s">
        <v>75</v>
      </c>
      <c r="J2375" t="s">
        <v>76</v>
      </c>
      <c r="K2375" t="s">
        <v>77</v>
      </c>
      <c r="L2375" t="s">
        <v>41</v>
      </c>
      <c r="M2375" t="s">
        <v>7110</v>
      </c>
      <c r="N2375" t="s">
        <v>43</v>
      </c>
      <c r="O2375" t="s">
        <v>115</v>
      </c>
      <c r="P2375" t="s">
        <v>7111</v>
      </c>
      <c r="Q2375" s="2">
        <v>13.12</v>
      </c>
      <c r="R2375">
        <v>5</v>
      </c>
      <c r="S2375">
        <v>0</v>
      </c>
      <c r="T2375">
        <v>1.1479999999999999</v>
      </c>
    </row>
    <row r="2376" spans="1:20" x14ac:dyDescent="0.3">
      <c r="A2376" t="s">
        <v>7112</v>
      </c>
      <c r="B2376" s="1">
        <v>42184</v>
      </c>
      <c r="C2376" s="1">
        <v>42189</v>
      </c>
      <c r="D2376" t="s">
        <v>47</v>
      </c>
      <c r="E2376" t="s">
        <v>3643</v>
      </c>
      <c r="F2376" t="s">
        <v>3644</v>
      </c>
      <c r="G2376" t="s">
        <v>24</v>
      </c>
      <c r="H2376" t="s">
        <v>25</v>
      </c>
      <c r="I2376" t="s">
        <v>75</v>
      </c>
      <c r="J2376" t="s">
        <v>76</v>
      </c>
      <c r="K2376" t="s">
        <v>544</v>
      </c>
      <c r="L2376" t="s">
        <v>41</v>
      </c>
      <c r="M2376" t="s">
        <v>2914</v>
      </c>
      <c r="N2376" t="s">
        <v>43</v>
      </c>
      <c r="O2376" t="s">
        <v>70</v>
      </c>
      <c r="P2376" t="s">
        <v>2915</v>
      </c>
      <c r="Q2376" s="2">
        <v>24.96</v>
      </c>
      <c r="R2376">
        <v>4</v>
      </c>
      <c r="S2376">
        <v>0</v>
      </c>
      <c r="T2376">
        <v>11.231999999999999</v>
      </c>
    </row>
    <row r="2377" spans="1:20" x14ac:dyDescent="0.3">
      <c r="A2377" t="s">
        <v>7113</v>
      </c>
      <c r="B2377" s="1">
        <v>42079</v>
      </c>
      <c r="C2377" s="1">
        <v>42086</v>
      </c>
      <c r="D2377" t="s">
        <v>47</v>
      </c>
      <c r="E2377" t="s">
        <v>7114</v>
      </c>
      <c r="F2377" t="s">
        <v>7115</v>
      </c>
      <c r="G2377" t="s">
        <v>37</v>
      </c>
      <c r="H2377" t="s">
        <v>25</v>
      </c>
      <c r="I2377" t="s">
        <v>38</v>
      </c>
      <c r="J2377" t="s">
        <v>39</v>
      </c>
      <c r="K2377" t="s">
        <v>40</v>
      </c>
      <c r="L2377" t="s">
        <v>41</v>
      </c>
      <c r="M2377" t="s">
        <v>6442</v>
      </c>
      <c r="N2377" t="s">
        <v>31</v>
      </c>
      <c r="O2377" t="s">
        <v>61</v>
      </c>
      <c r="P2377" t="s">
        <v>6443</v>
      </c>
      <c r="Q2377" s="2">
        <v>43.13</v>
      </c>
      <c r="R2377">
        <v>1</v>
      </c>
      <c r="S2377">
        <v>0</v>
      </c>
      <c r="T2377">
        <v>18.114599999999999</v>
      </c>
    </row>
    <row r="2378" spans="1:20" x14ac:dyDescent="0.3">
      <c r="A2378" t="s">
        <v>7116</v>
      </c>
      <c r="B2378" s="1">
        <v>42229</v>
      </c>
      <c r="C2378" s="1">
        <v>42233</v>
      </c>
      <c r="D2378" t="s">
        <v>47</v>
      </c>
      <c r="E2378" t="s">
        <v>1644</v>
      </c>
      <c r="F2378" t="s">
        <v>1645</v>
      </c>
      <c r="G2378" t="s">
        <v>24</v>
      </c>
      <c r="H2378" t="s">
        <v>25</v>
      </c>
      <c r="I2378" t="s">
        <v>1646</v>
      </c>
      <c r="J2378" t="s">
        <v>427</v>
      </c>
      <c r="K2378" t="s">
        <v>1647</v>
      </c>
      <c r="L2378" t="s">
        <v>131</v>
      </c>
      <c r="M2378" t="s">
        <v>4127</v>
      </c>
      <c r="N2378" t="s">
        <v>43</v>
      </c>
      <c r="O2378" t="s">
        <v>79</v>
      </c>
      <c r="P2378" t="s">
        <v>4128</v>
      </c>
      <c r="Q2378" s="2">
        <v>5.64</v>
      </c>
      <c r="R2378">
        <v>3</v>
      </c>
      <c r="S2378">
        <v>0</v>
      </c>
      <c r="T2378">
        <v>2.7071999999999998</v>
      </c>
    </row>
    <row r="2379" spans="1:20" x14ac:dyDescent="0.3">
      <c r="A2379" t="s">
        <v>7117</v>
      </c>
      <c r="B2379" s="1">
        <v>42504</v>
      </c>
      <c r="C2379" s="1">
        <v>42509</v>
      </c>
      <c r="D2379" t="s">
        <v>47</v>
      </c>
      <c r="E2379" t="s">
        <v>1041</v>
      </c>
      <c r="F2379" t="s">
        <v>1042</v>
      </c>
      <c r="G2379" t="s">
        <v>37</v>
      </c>
      <c r="H2379" t="s">
        <v>25</v>
      </c>
      <c r="I2379" t="s">
        <v>1043</v>
      </c>
      <c r="J2379" t="s">
        <v>627</v>
      </c>
      <c r="K2379" t="s">
        <v>1044</v>
      </c>
      <c r="L2379" t="s">
        <v>131</v>
      </c>
      <c r="M2379" t="s">
        <v>4264</v>
      </c>
      <c r="N2379" t="s">
        <v>43</v>
      </c>
      <c r="O2379" t="s">
        <v>79</v>
      </c>
      <c r="P2379" t="s">
        <v>4265</v>
      </c>
      <c r="Q2379" s="2">
        <v>57.582000000000001</v>
      </c>
      <c r="R2379">
        <v>3</v>
      </c>
      <c r="S2379">
        <v>0</v>
      </c>
      <c r="T2379">
        <v>-44.1462</v>
      </c>
    </row>
    <row r="2380" spans="1:20" x14ac:dyDescent="0.3">
      <c r="A2380" t="s">
        <v>7118</v>
      </c>
      <c r="B2380" s="1">
        <v>42929</v>
      </c>
      <c r="C2380" s="1">
        <v>42933</v>
      </c>
      <c r="D2380" t="s">
        <v>21</v>
      </c>
      <c r="E2380" t="s">
        <v>5959</v>
      </c>
      <c r="F2380" t="s">
        <v>5960</v>
      </c>
      <c r="G2380" t="s">
        <v>24</v>
      </c>
      <c r="H2380" t="s">
        <v>25</v>
      </c>
      <c r="I2380" t="s">
        <v>1241</v>
      </c>
      <c r="J2380" t="s">
        <v>67</v>
      </c>
      <c r="K2380" t="s">
        <v>3079</v>
      </c>
      <c r="L2380" t="s">
        <v>29</v>
      </c>
      <c r="M2380" t="s">
        <v>7119</v>
      </c>
      <c r="N2380" t="s">
        <v>165</v>
      </c>
      <c r="O2380" t="s">
        <v>166</v>
      </c>
      <c r="P2380" t="s">
        <v>7120</v>
      </c>
      <c r="Q2380" s="2">
        <v>39.594000000000001</v>
      </c>
      <c r="R2380">
        <v>1</v>
      </c>
      <c r="S2380">
        <v>0</v>
      </c>
      <c r="T2380">
        <v>-7.2588999999999997</v>
      </c>
    </row>
    <row r="2381" spans="1:20" x14ac:dyDescent="0.3">
      <c r="A2381" t="s">
        <v>7121</v>
      </c>
      <c r="B2381" s="1">
        <v>42330</v>
      </c>
      <c r="C2381" s="1">
        <v>42333</v>
      </c>
      <c r="D2381" t="s">
        <v>21</v>
      </c>
      <c r="E2381" t="s">
        <v>1104</v>
      </c>
      <c r="F2381" t="s">
        <v>1105</v>
      </c>
      <c r="G2381" t="s">
        <v>24</v>
      </c>
      <c r="H2381" t="s">
        <v>25</v>
      </c>
      <c r="I2381" t="s">
        <v>842</v>
      </c>
      <c r="J2381" t="s">
        <v>427</v>
      </c>
      <c r="K2381" t="s">
        <v>843</v>
      </c>
      <c r="L2381" t="s">
        <v>131</v>
      </c>
      <c r="M2381" t="s">
        <v>2054</v>
      </c>
      <c r="N2381" t="s">
        <v>43</v>
      </c>
      <c r="O2381" t="s">
        <v>70</v>
      </c>
      <c r="P2381" t="s">
        <v>2055</v>
      </c>
      <c r="Q2381" s="2">
        <v>37.94</v>
      </c>
      <c r="R2381">
        <v>2</v>
      </c>
      <c r="S2381">
        <v>0</v>
      </c>
      <c r="T2381">
        <v>18.211200000000002</v>
      </c>
    </row>
    <row r="2382" spans="1:20" x14ac:dyDescent="0.3">
      <c r="A2382" t="s">
        <v>7122</v>
      </c>
      <c r="B2382" s="1">
        <v>41966</v>
      </c>
      <c r="C2382" s="1">
        <v>41971</v>
      </c>
      <c r="D2382" t="s">
        <v>47</v>
      </c>
      <c r="E2382" t="s">
        <v>3858</v>
      </c>
      <c r="F2382" t="s">
        <v>3859</v>
      </c>
      <c r="G2382" t="s">
        <v>37</v>
      </c>
      <c r="H2382" t="s">
        <v>25</v>
      </c>
      <c r="I2382" t="s">
        <v>3860</v>
      </c>
      <c r="J2382" t="s">
        <v>549</v>
      </c>
      <c r="K2382" t="s">
        <v>3861</v>
      </c>
      <c r="L2382" t="s">
        <v>88</v>
      </c>
      <c r="M2382" t="s">
        <v>4304</v>
      </c>
      <c r="N2382" t="s">
        <v>43</v>
      </c>
      <c r="O2382" t="s">
        <v>173</v>
      </c>
      <c r="P2382" t="s">
        <v>4305</v>
      </c>
      <c r="Q2382" s="2">
        <v>62.808</v>
      </c>
      <c r="R2382">
        <v>3</v>
      </c>
      <c r="S2382">
        <v>0</v>
      </c>
      <c r="T2382">
        <v>21.197700000000001</v>
      </c>
    </row>
    <row r="2383" spans="1:20" x14ac:dyDescent="0.3">
      <c r="A2383" t="s">
        <v>7123</v>
      </c>
      <c r="B2383" s="1">
        <v>42365</v>
      </c>
      <c r="C2383" s="1">
        <v>42368</v>
      </c>
      <c r="D2383" t="s">
        <v>159</v>
      </c>
      <c r="E2383" t="s">
        <v>5555</v>
      </c>
      <c r="F2383" t="s">
        <v>5556</v>
      </c>
      <c r="G2383" t="s">
        <v>24</v>
      </c>
      <c r="H2383" t="s">
        <v>25</v>
      </c>
      <c r="I2383" t="s">
        <v>693</v>
      </c>
      <c r="J2383" t="s">
        <v>86</v>
      </c>
      <c r="K2383" t="s">
        <v>1767</v>
      </c>
      <c r="L2383" t="s">
        <v>88</v>
      </c>
      <c r="M2383" t="s">
        <v>7002</v>
      </c>
      <c r="N2383" t="s">
        <v>43</v>
      </c>
      <c r="O2383" t="s">
        <v>70</v>
      </c>
      <c r="P2383" t="s">
        <v>7003</v>
      </c>
      <c r="Q2383" s="2">
        <v>195.64</v>
      </c>
      <c r="R2383">
        <v>4</v>
      </c>
      <c r="S2383">
        <v>0</v>
      </c>
      <c r="T2383">
        <v>91.950800000000001</v>
      </c>
    </row>
    <row r="2384" spans="1:20" x14ac:dyDescent="0.3">
      <c r="A2384" t="s">
        <v>7124</v>
      </c>
      <c r="B2384" s="1">
        <v>42688</v>
      </c>
      <c r="C2384" s="1">
        <v>42693</v>
      </c>
      <c r="D2384" t="s">
        <v>21</v>
      </c>
      <c r="E2384" t="s">
        <v>5613</v>
      </c>
      <c r="F2384" t="s">
        <v>5614</v>
      </c>
      <c r="G2384" t="s">
        <v>24</v>
      </c>
      <c r="H2384" t="s">
        <v>25</v>
      </c>
      <c r="I2384" t="s">
        <v>128</v>
      </c>
      <c r="J2384" t="s">
        <v>129</v>
      </c>
      <c r="K2384" t="s">
        <v>562</v>
      </c>
      <c r="L2384" t="s">
        <v>131</v>
      </c>
      <c r="M2384" t="s">
        <v>4597</v>
      </c>
      <c r="N2384" t="s">
        <v>31</v>
      </c>
      <c r="O2384" t="s">
        <v>133</v>
      </c>
      <c r="P2384" t="s">
        <v>4598</v>
      </c>
      <c r="Q2384" s="2">
        <v>380.05799999999999</v>
      </c>
      <c r="R2384">
        <v>3</v>
      </c>
      <c r="S2384">
        <v>0</v>
      </c>
      <c r="T2384">
        <v>-21.717600000000001</v>
      </c>
    </row>
    <row r="2385" spans="1:20" x14ac:dyDescent="0.3">
      <c r="A2385" t="s">
        <v>7125</v>
      </c>
      <c r="B2385" s="1">
        <v>42498</v>
      </c>
      <c r="C2385" s="1">
        <v>42500</v>
      </c>
      <c r="D2385" t="s">
        <v>159</v>
      </c>
      <c r="E2385" t="s">
        <v>4326</v>
      </c>
      <c r="F2385" t="s">
        <v>4327</v>
      </c>
      <c r="G2385" t="s">
        <v>24</v>
      </c>
      <c r="H2385" t="s">
        <v>25</v>
      </c>
      <c r="I2385" t="s">
        <v>639</v>
      </c>
      <c r="J2385" t="s">
        <v>86</v>
      </c>
      <c r="K2385" t="s">
        <v>640</v>
      </c>
      <c r="L2385" t="s">
        <v>88</v>
      </c>
      <c r="M2385" t="s">
        <v>557</v>
      </c>
      <c r="N2385" t="s">
        <v>43</v>
      </c>
      <c r="O2385" t="s">
        <v>70</v>
      </c>
      <c r="P2385" t="s">
        <v>558</v>
      </c>
      <c r="Q2385" s="2">
        <v>17.940000000000001</v>
      </c>
      <c r="R2385">
        <v>3</v>
      </c>
      <c r="S2385">
        <v>0</v>
      </c>
      <c r="T2385">
        <v>8.0730000000000004</v>
      </c>
    </row>
    <row r="2386" spans="1:20" x14ac:dyDescent="0.3">
      <c r="A2386" t="s">
        <v>7126</v>
      </c>
      <c r="B2386" s="1">
        <v>41999</v>
      </c>
      <c r="C2386" s="1">
        <v>42004</v>
      </c>
      <c r="D2386" t="s">
        <v>47</v>
      </c>
      <c r="E2386" t="s">
        <v>6375</v>
      </c>
      <c r="F2386" t="s">
        <v>6376</v>
      </c>
      <c r="G2386" t="s">
        <v>24</v>
      </c>
      <c r="H2386" t="s">
        <v>25</v>
      </c>
      <c r="I2386" t="s">
        <v>2838</v>
      </c>
      <c r="J2386" t="s">
        <v>232</v>
      </c>
      <c r="K2386" t="s">
        <v>2839</v>
      </c>
      <c r="L2386" t="s">
        <v>131</v>
      </c>
      <c r="M2386" t="s">
        <v>788</v>
      </c>
      <c r="N2386" t="s">
        <v>43</v>
      </c>
      <c r="O2386" t="s">
        <v>70</v>
      </c>
      <c r="P2386" t="s">
        <v>789</v>
      </c>
      <c r="Q2386" s="2">
        <v>18.263999999999999</v>
      </c>
      <c r="R2386">
        <v>3</v>
      </c>
      <c r="S2386">
        <v>0</v>
      </c>
      <c r="T2386">
        <v>6.1641000000000004</v>
      </c>
    </row>
    <row r="2387" spans="1:20" x14ac:dyDescent="0.3">
      <c r="A2387" t="s">
        <v>7127</v>
      </c>
      <c r="B2387" s="1">
        <v>42894</v>
      </c>
      <c r="C2387" s="1">
        <v>42900</v>
      </c>
      <c r="D2387" t="s">
        <v>47</v>
      </c>
      <c r="E2387" t="s">
        <v>7128</v>
      </c>
      <c r="F2387" t="s">
        <v>7129</v>
      </c>
      <c r="G2387" t="s">
        <v>24</v>
      </c>
      <c r="H2387" t="s">
        <v>25</v>
      </c>
      <c r="I2387" t="s">
        <v>2319</v>
      </c>
      <c r="J2387" t="s">
        <v>627</v>
      </c>
      <c r="K2387" t="s">
        <v>2320</v>
      </c>
      <c r="L2387" t="s">
        <v>131</v>
      </c>
      <c r="M2387" t="s">
        <v>5655</v>
      </c>
      <c r="N2387" t="s">
        <v>43</v>
      </c>
      <c r="O2387" t="s">
        <v>79</v>
      </c>
      <c r="P2387" t="s">
        <v>5656</v>
      </c>
      <c r="Q2387" s="2">
        <v>10.36</v>
      </c>
      <c r="R2387">
        <v>2</v>
      </c>
      <c r="S2387">
        <v>0</v>
      </c>
      <c r="T2387">
        <v>5.0763999999999996</v>
      </c>
    </row>
    <row r="2388" spans="1:20" x14ac:dyDescent="0.3">
      <c r="A2388" t="s">
        <v>7130</v>
      </c>
      <c r="B2388" s="1">
        <v>42101</v>
      </c>
      <c r="C2388" s="1">
        <v>42105</v>
      </c>
      <c r="D2388" t="s">
        <v>47</v>
      </c>
      <c r="E2388" t="s">
        <v>6316</v>
      </c>
      <c r="F2388" t="s">
        <v>6317</v>
      </c>
      <c r="G2388" t="s">
        <v>24</v>
      </c>
      <c r="H2388" t="s">
        <v>25</v>
      </c>
      <c r="I2388" t="s">
        <v>260</v>
      </c>
      <c r="J2388" t="s">
        <v>261</v>
      </c>
      <c r="K2388" t="s">
        <v>262</v>
      </c>
      <c r="L2388" t="s">
        <v>41</v>
      </c>
      <c r="M2388" t="s">
        <v>7131</v>
      </c>
      <c r="N2388" t="s">
        <v>43</v>
      </c>
      <c r="O2388" t="s">
        <v>90</v>
      </c>
      <c r="P2388" t="s">
        <v>7132</v>
      </c>
      <c r="Q2388" s="2">
        <v>463.24799999999999</v>
      </c>
      <c r="R2388">
        <v>8</v>
      </c>
      <c r="S2388">
        <v>0</v>
      </c>
      <c r="T2388">
        <v>-1181.2824000000001</v>
      </c>
    </row>
    <row r="2389" spans="1:20" x14ac:dyDescent="0.3">
      <c r="A2389" t="s">
        <v>7133</v>
      </c>
      <c r="B2389" s="1">
        <v>42561</v>
      </c>
      <c r="C2389" s="1">
        <v>42562</v>
      </c>
      <c r="D2389" t="s">
        <v>1040</v>
      </c>
      <c r="E2389" t="s">
        <v>885</v>
      </c>
      <c r="F2389" t="s">
        <v>886</v>
      </c>
      <c r="G2389" t="s">
        <v>84</v>
      </c>
      <c r="H2389" t="s">
        <v>25</v>
      </c>
      <c r="I2389" t="s">
        <v>426</v>
      </c>
      <c r="J2389" t="s">
        <v>427</v>
      </c>
      <c r="K2389" t="s">
        <v>428</v>
      </c>
      <c r="L2389" t="s">
        <v>131</v>
      </c>
      <c r="M2389" t="s">
        <v>1884</v>
      </c>
      <c r="N2389" t="s">
        <v>43</v>
      </c>
      <c r="O2389" t="s">
        <v>79</v>
      </c>
      <c r="P2389" t="s">
        <v>1885</v>
      </c>
      <c r="Q2389" s="2">
        <v>44.856000000000002</v>
      </c>
      <c r="R2389">
        <v>6</v>
      </c>
      <c r="S2389">
        <v>0</v>
      </c>
      <c r="T2389">
        <v>-35.884799999999998</v>
      </c>
    </row>
    <row r="2390" spans="1:20" x14ac:dyDescent="0.3">
      <c r="A2390" t="s">
        <v>7134</v>
      </c>
      <c r="B2390" s="1">
        <v>42695</v>
      </c>
      <c r="C2390" s="1">
        <v>42700</v>
      </c>
      <c r="D2390" t="s">
        <v>47</v>
      </c>
      <c r="E2390" t="s">
        <v>1620</v>
      </c>
      <c r="F2390" t="s">
        <v>1621</v>
      </c>
      <c r="G2390" t="s">
        <v>24</v>
      </c>
      <c r="H2390" t="s">
        <v>25</v>
      </c>
      <c r="I2390" t="s">
        <v>128</v>
      </c>
      <c r="J2390" t="s">
        <v>129</v>
      </c>
      <c r="K2390" t="s">
        <v>673</v>
      </c>
      <c r="L2390" t="s">
        <v>131</v>
      </c>
      <c r="M2390" t="s">
        <v>7135</v>
      </c>
      <c r="N2390" t="s">
        <v>165</v>
      </c>
      <c r="O2390" t="s">
        <v>815</v>
      </c>
      <c r="P2390" t="s">
        <v>7136</v>
      </c>
      <c r="Q2390" s="2">
        <v>30.344999999999999</v>
      </c>
      <c r="R2390">
        <v>7</v>
      </c>
      <c r="S2390">
        <v>0</v>
      </c>
      <c r="T2390">
        <v>-24.276</v>
      </c>
    </row>
    <row r="2391" spans="1:20" x14ac:dyDescent="0.3">
      <c r="A2391" t="s">
        <v>7137</v>
      </c>
      <c r="B2391" s="1">
        <v>43051</v>
      </c>
      <c r="C2391" s="1">
        <v>43054</v>
      </c>
      <c r="D2391" t="s">
        <v>159</v>
      </c>
      <c r="E2391" t="s">
        <v>3821</v>
      </c>
      <c r="F2391" t="s">
        <v>3822</v>
      </c>
      <c r="G2391" t="s">
        <v>37</v>
      </c>
      <c r="H2391" t="s">
        <v>25</v>
      </c>
      <c r="I2391" t="s">
        <v>2097</v>
      </c>
      <c r="J2391" t="s">
        <v>96</v>
      </c>
      <c r="K2391" t="s">
        <v>2098</v>
      </c>
      <c r="L2391" t="s">
        <v>88</v>
      </c>
      <c r="M2391" t="s">
        <v>4284</v>
      </c>
      <c r="N2391" t="s">
        <v>43</v>
      </c>
      <c r="O2391" t="s">
        <v>79</v>
      </c>
      <c r="P2391" t="s">
        <v>4285</v>
      </c>
      <c r="Q2391" s="2">
        <v>14.016</v>
      </c>
      <c r="R2391">
        <v>4</v>
      </c>
      <c r="S2391">
        <v>0</v>
      </c>
      <c r="T2391">
        <v>4.9055999999999997</v>
      </c>
    </row>
    <row r="2392" spans="1:20" x14ac:dyDescent="0.3">
      <c r="A2392" t="s">
        <v>7138</v>
      </c>
      <c r="B2392" s="1">
        <v>41944</v>
      </c>
      <c r="C2392" s="1">
        <v>41951</v>
      </c>
      <c r="D2392" t="s">
        <v>47</v>
      </c>
      <c r="E2392" t="s">
        <v>5922</v>
      </c>
      <c r="F2392" t="s">
        <v>5923</v>
      </c>
      <c r="G2392" t="s">
        <v>37</v>
      </c>
      <c r="H2392" t="s">
        <v>25</v>
      </c>
      <c r="I2392" t="s">
        <v>128</v>
      </c>
      <c r="J2392" t="s">
        <v>129</v>
      </c>
      <c r="K2392" t="s">
        <v>130</v>
      </c>
      <c r="L2392" t="s">
        <v>131</v>
      </c>
      <c r="M2392" t="s">
        <v>3938</v>
      </c>
      <c r="N2392" t="s">
        <v>43</v>
      </c>
      <c r="O2392" t="s">
        <v>99</v>
      </c>
      <c r="P2392" t="s">
        <v>3939</v>
      </c>
      <c r="Q2392" s="2">
        <v>69.52</v>
      </c>
      <c r="R2392">
        <v>2</v>
      </c>
      <c r="S2392">
        <v>0</v>
      </c>
      <c r="T2392">
        <v>19.465599999999998</v>
      </c>
    </row>
    <row r="2393" spans="1:20" x14ac:dyDescent="0.3">
      <c r="A2393" t="s">
        <v>7139</v>
      </c>
      <c r="B2393" s="1">
        <v>42505</v>
      </c>
      <c r="C2393" s="1">
        <v>42511</v>
      </c>
      <c r="D2393" t="s">
        <v>47</v>
      </c>
      <c r="E2393" t="s">
        <v>4882</v>
      </c>
      <c r="F2393" t="s">
        <v>4883</v>
      </c>
      <c r="G2393" t="s">
        <v>24</v>
      </c>
      <c r="H2393" t="s">
        <v>25</v>
      </c>
      <c r="I2393" t="s">
        <v>154</v>
      </c>
      <c r="J2393" t="s">
        <v>86</v>
      </c>
      <c r="K2393" t="s">
        <v>171</v>
      </c>
      <c r="L2393" t="s">
        <v>88</v>
      </c>
      <c r="M2393" t="s">
        <v>4139</v>
      </c>
      <c r="N2393" t="s">
        <v>43</v>
      </c>
      <c r="O2393" t="s">
        <v>79</v>
      </c>
      <c r="P2393" t="s">
        <v>4140</v>
      </c>
      <c r="Q2393" s="2">
        <v>13.776</v>
      </c>
      <c r="R2393">
        <v>3</v>
      </c>
      <c r="S2393">
        <v>0</v>
      </c>
      <c r="T2393">
        <v>4.4771999999999998</v>
      </c>
    </row>
    <row r="2394" spans="1:20" x14ac:dyDescent="0.3">
      <c r="A2394" t="s">
        <v>7140</v>
      </c>
      <c r="B2394" s="1">
        <v>41950</v>
      </c>
      <c r="C2394" s="1">
        <v>41955</v>
      </c>
      <c r="D2394" t="s">
        <v>47</v>
      </c>
      <c r="E2394" t="s">
        <v>2286</v>
      </c>
      <c r="F2394" t="s">
        <v>2287</v>
      </c>
      <c r="G2394" t="s">
        <v>24</v>
      </c>
      <c r="H2394" t="s">
        <v>25</v>
      </c>
      <c r="I2394" t="s">
        <v>742</v>
      </c>
      <c r="J2394" t="s">
        <v>208</v>
      </c>
      <c r="K2394" t="s">
        <v>743</v>
      </c>
      <c r="L2394" t="s">
        <v>88</v>
      </c>
      <c r="M2394" t="s">
        <v>4858</v>
      </c>
      <c r="N2394" t="s">
        <v>43</v>
      </c>
      <c r="O2394" t="s">
        <v>90</v>
      </c>
      <c r="P2394" t="s">
        <v>4859</v>
      </c>
      <c r="Q2394" s="2">
        <v>245.88</v>
      </c>
      <c r="R2394">
        <v>6</v>
      </c>
      <c r="S2394">
        <v>0</v>
      </c>
      <c r="T2394">
        <v>68.846400000000003</v>
      </c>
    </row>
    <row r="2395" spans="1:20" x14ac:dyDescent="0.3">
      <c r="A2395" t="s">
        <v>7141</v>
      </c>
      <c r="B2395" s="1">
        <v>43013</v>
      </c>
      <c r="C2395" s="1">
        <v>43018</v>
      </c>
      <c r="D2395" t="s">
        <v>47</v>
      </c>
      <c r="E2395" t="s">
        <v>3418</v>
      </c>
      <c r="F2395" t="s">
        <v>3419</v>
      </c>
      <c r="G2395" t="s">
        <v>84</v>
      </c>
      <c r="H2395" t="s">
        <v>25</v>
      </c>
      <c r="I2395" t="s">
        <v>3420</v>
      </c>
      <c r="J2395" t="s">
        <v>39</v>
      </c>
      <c r="K2395" t="s">
        <v>3421</v>
      </c>
      <c r="L2395" t="s">
        <v>41</v>
      </c>
      <c r="M2395" t="s">
        <v>6333</v>
      </c>
      <c r="N2395" t="s">
        <v>43</v>
      </c>
      <c r="O2395" t="s">
        <v>79</v>
      </c>
      <c r="P2395" t="s">
        <v>6334</v>
      </c>
      <c r="Q2395" s="2">
        <v>39.92</v>
      </c>
      <c r="R2395">
        <v>5</v>
      </c>
      <c r="S2395">
        <v>0</v>
      </c>
      <c r="T2395">
        <v>13.473000000000001</v>
      </c>
    </row>
    <row r="2396" spans="1:20" x14ac:dyDescent="0.3">
      <c r="A2396" t="s">
        <v>7142</v>
      </c>
      <c r="B2396" s="1">
        <v>42887</v>
      </c>
      <c r="C2396" s="1">
        <v>42889</v>
      </c>
      <c r="D2396" t="s">
        <v>159</v>
      </c>
      <c r="E2396" t="s">
        <v>5146</v>
      </c>
      <c r="F2396" t="s">
        <v>5147</v>
      </c>
      <c r="G2396" t="s">
        <v>24</v>
      </c>
      <c r="H2396" t="s">
        <v>25</v>
      </c>
      <c r="I2396" t="s">
        <v>75</v>
      </c>
      <c r="J2396" t="s">
        <v>76</v>
      </c>
      <c r="K2396" t="s">
        <v>538</v>
      </c>
      <c r="L2396" t="s">
        <v>41</v>
      </c>
      <c r="M2396" t="s">
        <v>7143</v>
      </c>
      <c r="N2396" t="s">
        <v>43</v>
      </c>
      <c r="O2396" t="s">
        <v>79</v>
      </c>
      <c r="P2396" t="s">
        <v>7144</v>
      </c>
      <c r="Q2396" s="2">
        <v>3.798</v>
      </c>
      <c r="R2396">
        <v>2</v>
      </c>
      <c r="S2396">
        <v>0</v>
      </c>
      <c r="T2396">
        <v>-2.6585999999999999</v>
      </c>
    </row>
    <row r="2397" spans="1:20" x14ac:dyDescent="0.3">
      <c r="A2397" t="s">
        <v>7145</v>
      </c>
      <c r="B2397" s="1">
        <v>43059</v>
      </c>
      <c r="C2397" s="1">
        <v>43064</v>
      </c>
      <c r="D2397" t="s">
        <v>47</v>
      </c>
      <c r="E2397" t="s">
        <v>2317</v>
      </c>
      <c r="F2397" t="s">
        <v>2318</v>
      </c>
      <c r="G2397" t="s">
        <v>84</v>
      </c>
      <c r="H2397" t="s">
        <v>25</v>
      </c>
      <c r="I2397" t="s">
        <v>2319</v>
      </c>
      <c r="J2397" t="s">
        <v>627</v>
      </c>
      <c r="K2397" t="s">
        <v>2320</v>
      </c>
      <c r="L2397" t="s">
        <v>131</v>
      </c>
      <c r="M2397" t="s">
        <v>363</v>
      </c>
      <c r="N2397" t="s">
        <v>31</v>
      </c>
      <c r="O2397" t="s">
        <v>61</v>
      </c>
      <c r="P2397" t="s">
        <v>364</v>
      </c>
      <c r="Q2397" s="2">
        <v>27.58</v>
      </c>
      <c r="R2397">
        <v>2</v>
      </c>
      <c r="S2397">
        <v>0</v>
      </c>
      <c r="T2397">
        <v>11.583600000000001</v>
      </c>
    </row>
    <row r="2398" spans="1:20" x14ac:dyDescent="0.3">
      <c r="A2398" t="s">
        <v>7146</v>
      </c>
      <c r="B2398" s="1">
        <v>42727</v>
      </c>
      <c r="C2398" s="1">
        <v>42732</v>
      </c>
      <c r="D2398" t="s">
        <v>47</v>
      </c>
      <c r="E2398" t="s">
        <v>2687</v>
      </c>
      <c r="F2398" t="s">
        <v>2688</v>
      </c>
      <c r="G2398" t="s">
        <v>24</v>
      </c>
      <c r="H2398" t="s">
        <v>25</v>
      </c>
      <c r="I2398" t="s">
        <v>2362</v>
      </c>
      <c r="J2398" t="s">
        <v>39</v>
      </c>
      <c r="K2398" t="s">
        <v>2363</v>
      </c>
      <c r="L2398" t="s">
        <v>41</v>
      </c>
      <c r="M2398" t="s">
        <v>5594</v>
      </c>
      <c r="N2398" t="s">
        <v>43</v>
      </c>
      <c r="O2398" t="s">
        <v>79</v>
      </c>
      <c r="P2398" t="s">
        <v>5595</v>
      </c>
      <c r="Q2398" s="2">
        <v>5.5529999999999999</v>
      </c>
      <c r="R2398">
        <v>3</v>
      </c>
      <c r="S2398">
        <v>0</v>
      </c>
      <c r="T2398">
        <v>-4.0721999999999996</v>
      </c>
    </row>
    <row r="2399" spans="1:20" x14ac:dyDescent="0.3">
      <c r="A2399" t="s">
        <v>7147</v>
      </c>
      <c r="B2399" s="1">
        <v>43007</v>
      </c>
      <c r="C2399" s="1">
        <v>43012</v>
      </c>
      <c r="D2399" t="s">
        <v>47</v>
      </c>
      <c r="E2399" t="s">
        <v>871</v>
      </c>
      <c r="F2399" t="s">
        <v>872</v>
      </c>
      <c r="G2399" t="s">
        <v>24</v>
      </c>
      <c r="H2399" t="s">
        <v>25</v>
      </c>
      <c r="I2399" t="s">
        <v>38</v>
      </c>
      <c r="J2399" t="s">
        <v>39</v>
      </c>
      <c r="K2399" t="s">
        <v>247</v>
      </c>
      <c r="L2399" t="s">
        <v>41</v>
      </c>
      <c r="M2399" t="s">
        <v>7148</v>
      </c>
      <c r="N2399" t="s">
        <v>43</v>
      </c>
      <c r="O2399" t="s">
        <v>99</v>
      </c>
      <c r="P2399" t="s">
        <v>7149</v>
      </c>
      <c r="Q2399" s="2">
        <v>243.92</v>
      </c>
      <c r="R2399">
        <v>5</v>
      </c>
      <c r="S2399">
        <v>0</v>
      </c>
      <c r="T2399">
        <v>-54.881999999999998</v>
      </c>
    </row>
    <row r="2400" spans="1:20" x14ac:dyDescent="0.3">
      <c r="A2400" t="s">
        <v>7150</v>
      </c>
      <c r="B2400" s="1">
        <v>42681</v>
      </c>
      <c r="C2400" s="1">
        <v>42683</v>
      </c>
      <c r="D2400" t="s">
        <v>159</v>
      </c>
      <c r="E2400" t="s">
        <v>5735</v>
      </c>
      <c r="F2400" t="s">
        <v>5736</v>
      </c>
      <c r="G2400" t="s">
        <v>24</v>
      </c>
      <c r="H2400" t="s">
        <v>25</v>
      </c>
      <c r="I2400" t="s">
        <v>231</v>
      </c>
      <c r="J2400" t="s">
        <v>232</v>
      </c>
      <c r="K2400" t="s">
        <v>233</v>
      </c>
      <c r="L2400" t="s">
        <v>131</v>
      </c>
      <c r="M2400" t="s">
        <v>3406</v>
      </c>
      <c r="N2400" t="s">
        <v>43</v>
      </c>
      <c r="O2400" t="s">
        <v>235</v>
      </c>
      <c r="P2400" t="s">
        <v>3407</v>
      </c>
      <c r="Q2400" s="2">
        <v>14.96</v>
      </c>
      <c r="R2400">
        <v>4</v>
      </c>
      <c r="S2400">
        <v>0</v>
      </c>
      <c r="T2400">
        <v>0.29920000000000002</v>
      </c>
    </row>
    <row r="2401" spans="1:20" x14ac:dyDescent="0.3">
      <c r="A2401" t="s">
        <v>7151</v>
      </c>
      <c r="B2401" s="1">
        <v>41733</v>
      </c>
      <c r="C2401" s="1">
        <v>41734</v>
      </c>
      <c r="D2401" t="s">
        <v>159</v>
      </c>
      <c r="E2401" t="s">
        <v>649</v>
      </c>
      <c r="F2401" t="s">
        <v>650</v>
      </c>
      <c r="G2401" t="s">
        <v>37</v>
      </c>
      <c r="H2401" t="s">
        <v>25</v>
      </c>
      <c r="I2401" t="s">
        <v>651</v>
      </c>
      <c r="J2401" t="s">
        <v>39</v>
      </c>
      <c r="K2401" t="s">
        <v>652</v>
      </c>
      <c r="L2401" t="s">
        <v>41</v>
      </c>
      <c r="M2401" t="s">
        <v>2684</v>
      </c>
      <c r="N2401" t="s">
        <v>43</v>
      </c>
      <c r="O2401" t="s">
        <v>79</v>
      </c>
      <c r="P2401" t="s">
        <v>2685</v>
      </c>
      <c r="Q2401" s="2">
        <v>7.1840000000000002</v>
      </c>
      <c r="R2401">
        <v>2</v>
      </c>
      <c r="S2401">
        <v>0</v>
      </c>
      <c r="T2401">
        <v>2.2450000000000001</v>
      </c>
    </row>
    <row r="2402" spans="1:20" x14ac:dyDescent="0.3">
      <c r="A2402" t="s">
        <v>7152</v>
      </c>
      <c r="B2402" s="1">
        <v>42208</v>
      </c>
      <c r="C2402" s="1">
        <v>42211</v>
      </c>
      <c r="D2402" t="s">
        <v>21</v>
      </c>
      <c r="E2402" t="s">
        <v>1603</v>
      </c>
      <c r="F2402" t="s">
        <v>1604</v>
      </c>
      <c r="G2402" t="s">
        <v>24</v>
      </c>
      <c r="H2402" t="s">
        <v>25</v>
      </c>
      <c r="I2402" t="s">
        <v>1605</v>
      </c>
      <c r="J2402" t="s">
        <v>86</v>
      </c>
      <c r="K2402" t="s">
        <v>1606</v>
      </c>
      <c r="L2402" t="s">
        <v>88</v>
      </c>
      <c r="M2402" t="s">
        <v>4284</v>
      </c>
      <c r="N2402" t="s">
        <v>43</v>
      </c>
      <c r="O2402" t="s">
        <v>79</v>
      </c>
      <c r="P2402" t="s">
        <v>4285</v>
      </c>
      <c r="Q2402" s="2">
        <v>10.512</v>
      </c>
      <c r="R2402">
        <v>3</v>
      </c>
      <c r="S2402">
        <v>0</v>
      </c>
      <c r="T2402">
        <v>3.6791999999999998</v>
      </c>
    </row>
    <row r="2403" spans="1:20" x14ac:dyDescent="0.3">
      <c r="A2403" t="s">
        <v>7153</v>
      </c>
      <c r="B2403" s="1">
        <v>41815</v>
      </c>
      <c r="C2403" s="1">
        <v>41817</v>
      </c>
      <c r="D2403" t="s">
        <v>21</v>
      </c>
      <c r="E2403" t="s">
        <v>964</v>
      </c>
      <c r="F2403" t="s">
        <v>965</v>
      </c>
      <c r="G2403" t="s">
        <v>37</v>
      </c>
      <c r="H2403" t="s">
        <v>25</v>
      </c>
      <c r="I2403" t="s">
        <v>966</v>
      </c>
      <c r="J2403" t="s">
        <v>39</v>
      </c>
      <c r="K2403" t="s">
        <v>967</v>
      </c>
      <c r="L2403" t="s">
        <v>41</v>
      </c>
      <c r="M2403" t="s">
        <v>5684</v>
      </c>
      <c r="N2403" t="s">
        <v>165</v>
      </c>
      <c r="O2403" t="s">
        <v>166</v>
      </c>
      <c r="P2403" t="s">
        <v>5685</v>
      </c>
      <c r="Q2403" s="2">
        <v>263.95999999999998</v>
      </c>
      <c r="R2403">
        <v>5</v>
      </c>
      <c r="S2403">
        <v>0</v>
      </c>
      <c r="T2403">
        <v>19.797000000000001</v>
      </c>
    </row>
    <row r="2404" spans="1:20" x14ac:dyDescent="0.3">
      <c r="A2404" t="s">
        <v>7154</v>
      </c>
      <c r="B2404" s="1">
        <v>41890</v>
      </c>
      <c r="C2404" s="1">
        <v>41896</v>
      </c>
      <c r="D2404" t="s">
        <v>47</v>
      </c>
      <c r="E2404" t="s">
        <v>3594</v>
      </c>
      <c r="F2404" t="s">
        <v>3595</v>
      </c>
      <c r="G2404" t="s">
        <v>24</v>
      </c>
      <c r="H2404" t="s">
        <v>25</v>
      </c>
      <c r="I2404" t="s">
        <v>3596</v>
      </c>
      <c r="J2404" t="s">
        <v>619</v>
      </c>
      <c r="K2404" t="s">
        <v>3597</v>
      </c>
      <c r="L2404" t="s">
        <v>29</v>
      </c>
      <c r="M2404" t="s">
        <v>1334</v>
      </c>
      <c r="N2404" t="s">
        <v>43</v>
      </c>
      <c r="O2404" t="s">
        <v>115</v>
      </c>
      <c r="P2404" t="s">
        <v>1335</v>
      </c>
      <c r="Q2404" s="2">
        <v>5.88</v>
      </c>
      <c r="R2404">
        <v>2</v>
      </c>
      <c r="S2404">
        <v>0</v>
      </c>
      <c r="T2404">
        <v>2.6459999999999999</v>
      </c>
    </row>
    <row r="2405" spans="1:20" x14ac:dyDescent="0.3">
      <c r="A2405" t="s">
        <v>7155</v>
      </c>
      <c r="B2405" s="1">
        <v>41985</v>
      </c>
      <c r="C2405" s="1">
        <v>41988</v>
      </c>
      <c r="D2405" t="s">
        <v>21</v>
      </c>
      <c r="E2405" t="s">
        <v>779</v>
      </c>
      <c r="F2405" t="s">
        <v>780</v>
      </c>
      <c r="G2405" t="s">
        <v>24</v>
      </c>
      <c r="H2405" t="s">
        <v>25</v>
      </c>
      <c r="I2405" t="s">
        <v>112</v>
      </c>
      <c r="J2405" t="s">
        <v>39</v>
      </c>
      <c r="K2405" t="s">
        <v>113</v>
      </c>
      <c r="L2405" t="s">
        <v>41</v>
      </c>
      <c r="M2405" t="s">
        <v>3296</v>
      </c>
      <c r="N2405" t="s">
        <v>31</v>
      </c>
      <c r="O2405" t="s">
        <v>61</v>
      </c>
      <c r="P2405" t="s">
        <v>3297</v>
      </c>
      <c r="Q2405" s="2">
        <v>12.54</v>
      </c>
      <c r="R2405">
        <v>3</v>
      </c>
      <c r="S2405">
        <v>0</v>
      </c>
      <c r="T2405">
        <v>4.5144000000000002</v>
      </c>
    </row>
    <row r="2406" spans="1:20" x14ac:dyDescent="0.3">
      <c r="A2406" t="s">
        <v>7156</v>
      </c>
      <c r="B2406" s="1">
        <v>42017</v>
      </c>
      <c r="C2406" s="1">
        <v>42021</v>
      </c>
      <c r="D2406" t="s">
        <v>47</v>
      </c>
      <c r="E2406" t="s">
        <v>1185</v>
      </c>
      <c r="F2406" t="s">
        <v>1186</v>
      </c>
      <c r="G2406" t="s">
        <v>24</v>
      </c>
      <c r="H2406" t="s">
        <v>25</v>
      </c>
      <c r="I2406" t="s">
        <v>38</v>
      </c>
      <c r="J2406" t="s">
        <v>39</v>
      </c>
      <c r="K2406" t="s">
        <v>247</v>
      </c>
      <c r="L2406" t="s">
        <v>41</v>
      </c>
      <c r="M2406" t="s">
        <v>2693</v>
      </c>
      <c r="N2406" t="s">
        <v>43</v>
      </c>
      <c r="O2406" t="s">
        <v>79</v>
      </c>
      <c r="P2406" t="s">
        <v>2694</v>
      </c>
      <c r="Q2406" s="2">
        <v>70.007999999999996</v>
      </c>
      <c r="R2406">
        <v>3</v>
      </c>
      <c r="S2406">
        <v>0</v>
      </c>
      <c r="T2406">
        <v>24.502800000000001</v>
      </c>
    </row>
    <row r="2407" spans="1:20" x14ac:dyDescent="0.3">
      <c r="A2407" t="s">
        <v>7157</v>
      </c>
      <c r="B2407" s="1">
        <v>43084</v>
      </c>
      <c r="C2407" s="1">
        <v>43088</v>
      </c>
      <c r="D2407" t="s">
        <v>47</v>
      </c>
      <c r="E2407" t="s">
        <v>1136</v>
      </c>
      <c r="F2407" t="s">
        <v>1137</v>
      </c>
      <c r="G2407" t="s">
        <v>37</v>
      </c>
      <c r="H2407" t="s">
        <v>25</v>
      </c>
      <c r="I2407" t="s">
        <v>1138</v>
      </c>
      <c r="J2407" t="s">
        <v>1139</v>
      </c>
      <c r="K2407" t="s">
        <v>1140</v>
      </c>
      <c r="L2407" t="s">
        <v>131</v>
      </c>
      <c r="M2407" t="s">
        <v>7158</v>
      </c>
      <c r="N2407" t="s">
        <v>43</v>
      </c>
      <c r="O2407" t="s">
        <v>115</v>
      </c>
      <c r="P2407" t="s">
        <v>7159</v>
      </c>
      <c r="Q2407" s="2">
        <v>10.192</v>
      </c>
      <c r="R2407">
        <v>7</v>
      </c>
      <c r="S2407">
        <v>0</v>
      </c>
      <c r="T2407">
        <v>1.0192000000000001</v>
      </c>
    </row>
    <row r="2408" spans="1:20" x14ac:dyDescent="0.3">
      <c r="A2408" t="s">
        <v>7160</v>
      </c>
      <c r="B2408" s="1">
        <v>42722</v>
      </c>
      <c r="C2408" s="1">
        <v>42728</v>
      </c>
      <c r="D2408" t="s">
        <v>47</v>
      </c>
      <c r="E2408" t="s">
        <v>964</v>
      </c>
      <c r="F2408" t="s">
        <v>965</v>
      </c>
      <c r="G2408" t="s">
        <v>37</v>
      </c>
      <c r="H2408" t="s">
        <v>25</v>
      </c>
      <c r="I2408" t="s">
        <v>966</v>
      </c>
      <c r="J2408" t="s">
        <v>39</v>
      </c>
      <c r="K2408" t="s">
        <v>967</v>
      </c>
      <c r="L2408" t="s">
        <v>41</v>
      </c>
      <c r="M2408" t="s">
        <v>4015</v>
      </c>
      <c r="N2408" t="s">
        <v>43</v>
      </c>
      <c r="O2408" t="s">
        <v>79</v>
      </c>
      <c r="P2408" t="s">
        <v>4016</v>
      </c>
      <c r="Q2408" s="2">
        <v>1793.98</v>
      </c>
      <c r="R2408">
        <v>2</v>
      </c>
      <c r="S2408">
        <v>0</v>
      </c>
      <c r="T2408">
        <v>843.17060000000004</v>
      </c>
    </row>
    <row r="2409" spans="1:20" x14ac:dyDescent="0.3">
      <c r="A2409" t="s">
        <v>7161</v>
      </c>
      <c r="B2409" s="1">
        <v>41740</v>
      </c>
      <c r="C2409" s="1">
        <v>41745</v>
      </c>
      <c r="D2409" t="s">
        <v>21</v>
      </c>
      <c r="E2409" t="s">
        <v>336</v>
      </c>
      <c r="F2409" t="s">
        <v>337</v>
      </c>
      <c r="G2409" t="s">
        <v>84</v>
      </c>
      <c r="H2409" t="s">
        <v>25</v>
      </c>
      <c r="I2409" t="s">
        <v>154</v>
      </c>
      <c r="J2409" t="s">
        <v>86</v>
      </c>
      <c r="K2409" t="s">
        <v>155</v>
      </c>
      <c r="L2409" t="s">
        <v>88</v>
      </c>
      <c r="M2409" t="s">
        <v>4827</v>
      </c>
      <c r="N2409" t="s">
        <v>165</v>
      </c>
      <c r="O2409" t="s">
        <v>166</v>
      </c>
      <c r="P2409" t="s">
        <v>4828</v>
      </c>
      <c r="Q2409" s="2">
        <v>758.35199999999998</v>
      </c>
      <c r="R2409">
        <v>6</v>
      </c>
      <c r="S2409">
        <v>0</v>
      </c>
      <c r="T2409">
        <v>265.42320000000001</v>
      </c>
    </row>
    <row r="2410" spans="1:20" x14ac:dyDescent="0.3">
      <c r="A2410" t="s">
        <v>7162</v>
      </c>
      <c r="B2410" s="1">
        <v>42684</v>
      </c>
      <c r="C2410" s="1">
        <v>42688</v>
      </c>
      <c r="D2410" t="s">
        <v>47</v>
      </c>
      <c r="E2410" t="s">
        <v>490</v>
      </c>
      <c r="F2410" t="s">
        <v>491</v>
      </c>
      <c r="G2410" t="s">
        <v>37</v>
      </c>
      <c r="H2410" t="s">
        <v>25</v>
      </c>
      <c r="I2410" t="s">
        <v>112</v>
      </c>
      <c r="J2410" t="s">
        <v>39</v>
      </c>
      <c r="K2410" t="s">
        <v>309</v>
      </c>
      <c r="L2410" t="s">
        <v>41</v>
      </c>
      <c r="M2410" t="s">
        <v>3205</v>
      </c>
      <c r="N2410" t="s">
        <v>43</v>
      </c>
      <c r="O2410" t="s">
        <v>79</v>
      </c>
      <c r="P2410" t="s">
        <v>3206</v>
      </c>
      <c r="Q2410" s="2">
        <v>20.367999999999999</v>
      </c>
      <c r="R2410">
        <v>1</v>
      </c>
      <c r="S2410">
        <v>0</v>
      </c>
      <c r="T2410">
        <v>7.3834</v>
      </c>
    </row>
    <row r="2411" spans="1:20" x14ac:dyDescent="0.3">
      <c r="A2411" t="s">
        <v>7163</v>
      </c>
      <c r="B2411" s="1">
        <v>42912</v>
      </c>
      <c r="C2411" s="1">
        <v>42916</v>
      </c>
      <c r="D2411" t="s">
        <v>47</v>
      </c>
      <c r="E2411" t="s">
        <v>444</v>
      </c>
      <c r="F2411" t="s">
        <v>445</v>
      </c>
      <c r="G2411" t="s">
        <v>24</v>
      </c>
      <c r="H2411" t="s">
        <v>25</v>
      </c>
      <c r="I2411" t="s">
        <v>446</v>
      </c>
      <c r="J2411" t="s">
        <v>216</v>
      </c>
      <c r="K2411" t="s">
        <v>447</v>
      </c>
      <c r="L2411" t="s">
        <v>131</v>
      </c>
      <c r="M2411" t="s">
        <v>1622</v>
      </c>
      <c r="N2411" t="s">
        <v>165</v>
      </c>
      <c r="O2411" t="s">
        <v>166</v>
      </c>
      <c r="P2411" t="s">
        <v>1623</v>
      </c>
      <c r="Q2411" s="2">
        <v>239.97</v>
      </c>
      <c r="R2411">
        <v>3</v>
      </c>
      <c r="S2411">
        <v>0</v>
      </c>
      <c r="T2411">
        <v>67.191599999999994</v>
      </c>
    </row>
    <row r="2412" spans="1:20" x14ac:dyDescent="0.3">
      <c r="A2412" t="s">
        <v>7164</v>
      </c>
      <c r="B2412" s="1">
        <v>43052</v>
      </c>
      <c r="C2412" s="1">
        <v>43057</v>
      </c>
      <c r="D2412" t="s">
        <v>47</v>
      </c>
      <c r="E2412" t="s">
        <v>554</v>
      </c>
      <c r="F2412" t="s">
        <v>555</v>
      </c>
      <c r="G2412" t="s">
        <v>24</v>
      </c>
      <c r="H2412" t="s">
        <v>25</v>
      </c>
      <c r="I2412" t="s">
        <v>38</v>
      </c>
      <c r="J2412" t="s">
        <v>39</v>
      </c>
      <c r="K2412" t="s">
        <v>556</v>
      </c>
      <c r="L2412" t="s">
        <v>41</v>
      </c>
      <c r="M2412" t="s">
        <v>1755</v>
      </c>
      <c r="N2412" t="s">
        <v>31</v>
      </c>
      <c r="O2412" t="s">
        <v>133</v>
      </c>
      <c r="P2412" t="s">
        <v>1756</v>
      </c>
      <c r="Q2412" s="2">
        <v>2404.7040000000002</v>
      </c>
      <c r="R2412">
        <v>6</v>
      </c>
      <c r="S2412">
        <v>0</v>
      </c>
      <c r="T2412">
        <v>150.29400000000001</v>
      </c>
    </row>
    <row r="2413" spans="1:20" x14ac:dyDescent="0.3">
      <c r="A2413" t="s">
        <v>7165</v>
      </c>
      <c r="B2413" s="1">
        <v>43063</v>
      </c>
      <c r="C2413" s="1">
        <v>43068</v>
      </c>
      <c r="D2413" t="s">
        <v>47</v>
      </c>
      <c r="E2413" t="s">
        <v>3233</v>
      </c>
      <c r="F2413" t="s">
        <v>3234</v>
      </c>
      <c r="G2413" t="s">
        <v>37</v>
      </c>
      <c r="H2413" t="s">
        <v>25</v>
      </c>
      <c r="I2413" t="s">
        <v>390</v>
      </c>
      <c r="J2413" t="s">
        <v>391</v>
      </c>
      <c r="K2413" t="s">
        <v>392</v>
      </c>
      <c r="L2413" t="s">
        <v>41</v>
      </c>
      <c r="M2413" t="s">
        <v>2991</v>
      </c>
      <c r="N2413" t="s">
        <v>165</v>
      </c>
      <c r="O2413" t="s">
        <v>166</v>
      </c>
      <c r="P2413" t="s">
        <v>2992</v>
      </c>
      <c r="Q2413" s="2">
        <v>89.988</v>
      </c>
      <c r="R2413">
        <v>2</v>
      </c>
      <c r="S2413">
        <v>0</v>
      </c>
      <c r="T2413">
        <v>-14.997999999999999</v>
      </c>
    </row>
    <row r="2414" spans="1:20" x14ac:dyDescent="0.3">
      <c r="A2414" t="s">
        <v>7166</v>
      </c>
      <c r="B2414" s="1">
        <v>42878</v>
      </c>
      <c r="C2414" s="1">
        <v>42882</v>
      </c>
      <c r="D2414" t="s">
        <v>47</v>
      </c>
      <c r="E2414" t="s">
        <v>769</v>
      </c>
      <c r="F2414" t="s">
        <v>770</v>
      </c>
      <c r="G2414" t="s">
        <v>24</v>
      </c>
      <c r="H2414" t="s">
        <v>25</v>
      </c>
      <c r="I2414" t="s">
        <v>253</v>
      </c>
      <c r="J2414" t="s">
        <v>179</v>
      </c>
      <c r="K2414" t="s">
        <v>254</v>
      </c>
      <c r="L2414" t="s">
        <v>88</v>
      </c>
      <c r="M2414" t="s">
        <v>7167</v>
      </c>
      <c r="N2414" t="s">
        <v>43</v>
      </c>
      <c r="O2414" t="s">
        <v>235</v>
      </c>
      <c r="P2414" t="s">
        <v>7168</v>
      </c>
      <c r="Q2414" s="2">
        <v>1.8240000000000001</v>
      </c>
      <c r="R2414">
        <v>2</v>
      </c>
      <c r="S2414">
        <v>0</v>
      </c>
      <c r="T2414">
        <v>0.61560000000000004</v>
      </c>
    </row>
    <row r="2415" spans="1:20" x14ac:dyDescent="0.3">
      <c r="A2415" t="s">
        <v>7169</v>
      </c>
      <c r="B2415" s="1">
        <v>41975</v>
      </c>
      <c r="C2415" s="1">
        <v>41980</v>
      </c>
      <c r="D2415" t="s">
        <v>47</v>
      </c>
      <c r="E2415" t="s">
        <v>3293</v>
      </c>
      <c r="F2415" t="s">
        <v>3294</v>
      </c>
      <c r="G2415" t="s">
        <v>37</v>
      </c>
      <c r="H2415" t="s">
        <v>25</v>
      </c>
      <c r="I2415" t="s">
        <v>38</v>
      </c>
      <c r="J2415" t="s">
        <v>39</v>
      </c>
      <c r="K2415" t="s">
        <v>247</v>
      </c>
      <c r="L2415" t="s">
        <v>41</v>
      </c>
      <c r="M2415" t="s">
        <v>7170</v>
      </c>
      <c r="N2415" t="s">
        <v>165</v>
      </c>
      <c r="O2415" t="s">
        <v>202</v>
      </c>
      <c r="P2415" t="s">
        <v>7171</v>
      </c>
      <c r="Q2415" s="2">
        <v>119.8</v>
      </c>
      <c r="R2415">
        <v>5</v>
      </c>
      <c r="S2415">
        <v>0</v>
      </c>
      <c r="T2415">
        <v>29.95</v>
      </c>
    </row>
    <row r="2416" spans="1:20" x14ac:dyDescent="0.3">
      <c r="A2416" t="s">
        <v>7172</v>
      </c>
      <c r="B2416" s="1">
        <v>41915</v>
      </c>
      <c r="C2416" s="1">
        <v>41921</v>
      </c>
      <c r="D2416" t="s">
        <v>47</v>
      </c>
      <c r="E2416" t="s">
        <v>2461</v>
      </c>
      <c r="F2416" t="s">
        <v>2462</v>
      </c>
      <c r="G2416" t="s">
        <v>84</v>
      </c>
      <c r="H2416" t="s">
        <v>25</v>
      </c>
      <c r="I2416" t="s">
        <v>1241</v>
      </c>
      <c r="J2416" t="s">
        <v>51</v>
      </c>
      <c r="K2416" t="s">
        <v>1242</v>
      </c>
      <c r="L2416" t="s">
        <v>29</v>
      </c>
      <c r="M2416" t="s">
        <v>5177</v>
      </c>
      <c r="N2416" t="s">
        <v>43</v>
      </c>
      <c r="O2416" t="s">
        <v>99</v>
      </c>
      <c r="P2416" t="s">
        <v>5178</v>
      </c>
      <c r="Q2416" s="2">
        <v>61.567999999999998</v>
      </c>
      <c r="R2416">
        <v>2</v>
      </c>
      <c r="S2416">
        <v>0</v>
      </c>
      <c r="T2416">
        <v>4.6176000000000004</v>
      </c>
    </row>
    <row r="2417" spans="1:20" x14ac:dyDescent="0.3">
      <c r="A2417" t="s">
        <v>7173</v>
      </c>
      <c r="B2417" s="1">
        <v>42580</v>
      </c>
      <c r="C2417" s="1">
        <v>42582</v>
      </c>
      <c r="D2417" t="s">
        <v>159</v>
      </c>
      <c r="E2417" t="s">
        <v>4770</v>
      </c>
      <c r="F2417" t="s">
        <v>4771</v>
      </c>
      <c r="G2417" t="s">
        <v>24</v>
      </c>
      <c r="H2417" t="s">
        <v>25</v>
      </c>
      <c r="I2417" t="s">
        <v>2152</v>
      </c>
      <c r="J2417" t="s">
        <v>391</v>
      </c>
      <c r="K2417" t="s">
        <v>2448</v>
      </c>
      <c r="L2417" t="s">
        <v>41</v>
      </c>
      <c r="M2417" t="s">
        <v>7174</v>
      </c>
      <c r="N2417" t="s">
        <v>43</v>
      </c>
      <c r="O2417" t="s">
        <v>79</v>
      </c>
      <c r="P2417" t="s">
        <v>7175</v>
      </c>
      <c r="Q2417" s="2">
        <v>2.214</v>
      </c>
      <c r="R2417">
        <v>3</v>
      </c>
      <c r="S2417">
        <v>0</v>
      </c>
      <c r="T2417">
        <v>-1.476</v>
      </c>
    </row>
    <row r="2418" spans="1:20" x14ac:dyDescent="0.3">
      <c r="A2418" t="s">
        <v>7176</v>
      </c>
      <c r="B2418" s="1">
        <v>43041</v>
      </c>
      <c r="C2418" s="1">
        <v>43044</v>
      </c>
      <c r="D2418" t="s">
        <v>21</v>
      </c>
      <c r="E2418" t="s">
        <v>3835</v>
      </c>
      <c r="F2418" t="s">
        <v>3836</v>
      </c>
      <c r="G2418" t="s">
        <v>37</v>
      </c>
      <c r="H2418" t="s">
        <v>25</v>
      </c>
      <c r="I2418" t="s">
        <v>154</v>
      </c>
      <c r="J2418" t="s">
        <v>86</v>
      </c>
      <c r="K2418" t="s">
        <v>171</v>
      </c>
      <c r="L2418" t="s">
        <v>88</v>
      </c>
      <c r="M2418" t="s">
        <v>7177</v>
      </c>
      <c r="N2418" t="s">
        <v>43</v>
      </c>
      <c r="O2418" t="s">
        <v>173</v>
      </c>
      <c r="P2418" t="s">
        <v>7178</v>
      </c>
      <c r="Q2418" s="2">
        <v>5.32</v>
      </c>
      <c r="R2418">
        <v>2</v>
      </c>
      <c r="S2418">
        <v>0</v>
      </c>
      <c r="T2418">
        <v>2.6067999999999998</v>
      </c>
    </row>
    <row r="2419" spans="1:20" x14ac:dyDescent="0.3">
      <c r="A2419" t="s">
        <v>7179</v>
      </c>
      <c r="B2419" s="1">
        <v>42802</v>
      </c>
      <c r="C2419" s="1">
        <v>42809</v>
      </c>
      <c r="D2419" t="s">
        <v>47</v>
      </c>
      <c r="E2419" t="s">
        <v>823</v>
      </c>
      <c r="F2419" t="s">
        <v>824</v>
      </c>
      <c r="G2419" t="s">
        <v>24</v>
      </c>
      <c r="H2419" t="s">
        <v>25</v>
      </c>
      <c r="I2419" t="s">
        <v>825</v>
      </c>
      <c r="J2419" t="s">
        <v>39</v>
      </c>
      <c r="K2419" t="s">
        <v>826</v>
      </c>
      <c r="L2419" t="s">
        <v>41</v>
      </c>
      <c r="M2419" t="s">
        <v>6623</v>
      </c>
      <c r="N2419" t="s">
        <v>43</v>
      </c>
      <c r="O2419" t="s">
        <v>79</v>
      </c>
      <c r="P2419" t="s">
        <v>6624</v>
      </c>
      <c r="Q2419" s="2">
        <v>171.2</v>
      </c>
      <c r="R2419">
        <v>5</v>
      </c>
      <c r="S2419">
        <v>0</v>
      </c>
      <c r="T2419">
        <v>64.2</v>
      </c>
    </row>
    <row r="2420" spans="1:20" x14ac:dyDescent="0.3">
      <c r="A2420" t="s">
        <v>7180</v>
      </c>
      <c r="B2420" s="1">
        <v>41989</v>
      </c>
      <c r="C2420" s="1">
        <v>41993</v>
      </c>
      <c r="D2420" t="s">
        <v>47</v>
      </c>
      <c r="E2420" t="s">
        <v>1900</v>
      </c>
      <c r="F2420" t="s">
        <v>1901</v>
      </c>
      <c r="G2420" t="s">
        <v>37</v>
      </c>
      <c r="H2420" t="s">
        <v>25</v>
      </c>
      <c r="I2420" t="s">
        <v>1902</v>
      </c>
      <c r="J2420" t="s">
        <v>51</v>
      </c>
      <c r="K2420" t="s">
        <v>1903</v>
      </c>
      <c r="L2420" t="s">
        <v>29</v>
      </c>
      <c r="M2420" t="s">
        <v>4886</v>
      </c>
      <c r="N2420" t="s">
        <v>43</v>
      </c>
      <c r="O2420" t="s">
        <v>70</v>
      </c>
      <c r="P2420" t="s">
        <v>4887</v>
      </c>
      <c r="Q2420" s="2">
        <v>114.2</v>
      </c>
      <c r="R2420">
        <v>5</v>
      </c>
      <c r="S2420">
        <v>0</v>
      </c>
      <c r="T2420">
        <v>52.531999999999996</v>
      </c>
    </row>
    <row r="2421" spans="1:20" x14ac:dyDescent="0.3">
      <c r="A2421" t="s">
        <v>7181</v>
      </c>
      <c r="B2421" s="1">
        <v>42702</v>
      </c>
      <c r="C2421" s="1">
        <v>42705</v>
      </c>
      <c r="D2421" t="s">
        <v>21</v>
      </c>
      <c r="E2421" t="s">
        <v>4313</v>
      </c>
      <c r="F2421" t="s">
        <v>4314</v>
      </c>
      <c r="G2421" t="s">
        <v>37</v>
      </c>
      <c r="H2421" t="s">
        <v>25</v>
      </c>
      <c r="I2421" t="s">
        <v>215</v>
      </c>
      <c r="J2421" t="s">
        <v>4315</v>
      </c>
      <c r="K2421" t="s">
        <v>4316</v>
      </c>
      <c r="L2421" t="s">
        <v>131</v>
      </c>
      <c r="M2421" t="s">
        <v>6918</v>
      </c>
      <c r="N2421" t="s">
        <v>31</v>
      </c>
      <c r="O2421" t="s">
        <v>133</v>
      </c>
      <c r="P2421" t="s">
        <v>6919</v>
      </c>
      <c r="Q2421" s="2">
        <v>182.67</v>
      </c>
      <c r="R2421">
        <v>3</v>
      </c>
      <c r="S2421">
        <v>0</v>
      </c>
      <c r="T2421">
        <v>52.974299999999999</v>
      </c>
    </row>
    <row r="2422" spans="1:20" x14ac:dyDescent="0.3">
      <c r="A2422" t="s">
        <v>7182</v>
      </c>
      <c r="B2422" s="1">
        <v>42727</v>
      </c>
      <c r="C2422" s="1">
        <v>42734</v>
      </c>
      <c r="D2422" t="s">
        <v>47</v>
      </c>
      <c r="E2422" t="s">
        <v>4054</v>
      </c>
      <c r="F2422" t="s">
        <v>4055</v>
      </c>
      <c r="G2422" t="s">
        <v>37</v>
      </c>
      <c r="H2422" t="s">
        <v>25</v>
      </c>
      <c r="I2422" t="s">
        <v>4056</v>
      </c>
      <c r="J2422" t="s">
        <v>232</v>
      </c>
      <c r="K2422" t="s">
        <v>4057</v>
      </c>
      <c r="L2422" t="s">
        <v>131</v>
      </c>
      <c r="M2422" t="s">
        <v>6250</v>
      </c>
      <c r="N2422" t="s">
        <v>43</v>
      </c>
      <c r="O2422" t="s">
        <v>115</v>
      </c>
      <c r="P2422" t="s">
        <v>6251</v>
      </c>
      <c r="Q2422" s="2">
        <v>8.82</v>
      </c>
      <c r="R2422">
        <v>3</v>
      </c>
      <c r="S2422">
        <v>0</v>
      </c>
      <c r="T2422">
        <v>2.5577999999999999</v>
      </c>
    </row>
    <row r="2423" spans="1:20" x14ac:dyDescent="0.3">
      <c r="A2423" t="s">
        <v>7183</v>
      </c>
      <c r="B2423" s="1">
        <v>41927</v>
      </c>
      <c r="C2423" s="1">
        <v>41929</v>
      </c>
      <c r="D2423" t="s">
        <v>159</v>
      </c>
      <c r="E2423" t="s">
        <v>5295</v>
      </c>
      <c r="F2423" t="s">
        <v>5296</v>
      </c>
      <c r="G2423" t="s">
        <v>24</v>
      </c>
      <c r="H2423" t="s">
        <v>25</v>
      </c>
      <c r="I2423" t="s">
        <v>1358</v>
      </c>
      <c r="J2423" t="s">
        <v>86</v>
      </c>
      <c r="K2423" t="s">
        <v>1359</v>
      </c>
      <c r="L2423" t="s">
        <v>88</v>
      </c>
      <c r="M2423" t="s">
        <v>7184</v>
      </c>
      <c r="N2423" t="s">
        <v>31</v>
      </c>
      <c r="O2423" t="s">
        <v>133</v>
      </c>
      <c r="P2423" t="s">
        <v>7185</v>
      </c>
      <c r="Q2423" s="2">
        <v>183.37200000000001</v>
      </c>
      <c r="R2423">
        <v>2</v>
      </c>
      <c r="S2423">
        <v>0</v>
      </c>
      <c r="T2423">
        <v>-7.8587999999999996</v>
      </c>
    </row>
    <row r="2424" spans="1:20" x14ac:dyDescent="0.3">
      <c r="A2424" t="s">
        <v>7186</v>
      </c>
      <c r="B2424" s="1">
        <v>42604</v>
      </c>
      <c r="C2424" s="1">
        <v>42609</v>
      </c>
      <c r="D2424" t="s">
        <v>47</v>
      </c>
      <c r="E2424" t="s">
        <v>3483</v>
      </c>
      <c r="F2424" t="s">
        <v>3484</v>
      </c>
      <c r="G2424" t="s">
        <v>24</v>
      </c>
      <c r="H2424" t="s">
        <v>25</v>
      </c>
      <c r="I2424" t="s">
        <v>231</v>
      </c>
      <c r="J2424" t="s">
        <v>232</v>
      </c>
      <c r="K2424" t="s">
        <v>1653</v>
      </c>
      <c r="L2424" t="s">
        <v>131</v>
      </c>
      <c r="M2424" t="s">
        <v>4171</v>
      </c>
      <c r="N2424" t="s">
        <v>43</v>
      </c>
      <c r="O2424" t="s">
        <v>79</v>
      </c>
      <c r="P2424" t="s">
        <v>4172</v>
      </c>
      <c r="Q2424" s="2">
        <v>26.352</v>
      </c>
      <c r="R2424">
        <v>8</v>
      </c>
      <c r="S2424">
        <v>0</v>
      </c>
      <c r="T2424">
        <v>-18.446400000000001</v>
      </c>
    </row>
    <row r="2425" spans="1:20" x14ac:dyDescent="0.3">
      <c r="A2425" t="s">
        <v>7187</v>
      </c>
      <c r="B2425" s="1">
        <v>43086</v>
      </c>
      <c r="C2425" s="1">
        <v>43090</v>
      </c>
      <c r="D2425" t="s">
        <v>47</v>
      </c>
      <c r="E2425" t="s">
        <v>840</v>
      </c>
      <c r="F2425" t="s">
        <v>841</v>
      </c>
      <c r="G2425" t="s">
        <v>37</v>
      </c>
      <c r="H2425" t="s">
        <v>25</v>
      </c>
      <c r="I2425" t="s">
        <v>842</v>
      </c>
      <c r="J2425" t="s">
        <v>427</v>
      </c>
      <c r="K2425" t="s">
        <v>843</v>
      </c>
      <c r="L2425" t="s">
        <v>131</v>
      </c>
      <c r="M2425" t="s">
        <v>5290</v>
      </c>
      <c r="N2425" t="s">
        <v>43</v>
      </c>
      <c r="O2425" t="s">
        <v>99</v>
      </c>
      <c r="P2425" t="s">
        <v>5291</v>
      </c>
      <c r="Q2425" s="2">
        <v>481.32</v>
      </c>
      <c r="R2425">
        <v>4</v>
      </c>
      <c r="S2425">
        <v>0</v>
      </c>
      <c r="T2425">
        <v>125.14319999999999</v>
      </c>
    </row>
    <row r="2426" spans="1:20" x14ac:dyDescent="0.3">
      <c r="A2426" t="s">
        <v>7188</v>
      </c>
      <c r="B2426" s="1">
        <v>42801</v>
      </c>
      <c r="C2426" s="1">
        <v>42806</v>
      </c>
      <c r="D2426" t="s">
        <v>47</v>
      </c>
      <c r="E2426" t="s">
        <v>918</v>
      </c>
      <c r="F2426" t="s">
        <v>919</v>
      </c>
      <c r="G2426" t="s">
        <v>24</v>
      </c>
      <c r="H2426" t="s">
        <v>25</v>
      </c>
      <c r="I2426" t="s">
        <v>920</v>
      </c>
      <c r="J2426" t="s">
        <v>269</v>
      </c>
      <c r="K2426" t="s">
        <v>921</v>
      </c>
      <c r="L2426" t="s">
        <v>29</v>
      </c>
      <c r="M2426" t="s">
        <v>2627</v>
      </c>
      <c r="N2426" t="s">
        <v>43</v>
      </c>
      <c r="O2426" t="s">
        <v>79</v>
      </c>
      <c r="P2426" t="s">
        <v>2628</v>
      </c>
      <c r="Q2426" s="2">
        <v>25.92</v>
      </c>
      <c r="R2426">
        <v>6</v>
      </c>
      <c r="S2426">
        <v>0</v>
      </c>
      <c r="T2426">
        <v>9.0719999999999992</v>
      </c>
    </row>
    <row r="2427" spans="1:20" x14ac:dyDescent="0.3">
      <c r="A2427" t="s">
        <v>7189</v>
      </c>
      <c r="B2427" s="1">
        <v>41974</v>
      </c>
      <c r="C2427" s="1">
        <v>41976</v>
      </c>
      <c r="D2427" t="s">
        <v>21</v>
      </c>
      <c r="E2427" t="s">
        <v>1425</v>
      </c>
      <c r="F2427" t="s">
        <v>1426</v>
      </c>
      <c r="G2427" t="s">
        <v>37</v>
      </c>
      <c r="H2427" t="s">
        <v>25</v>
      </c>
      <c r="I2427" t="s">
        <v>742</v>
      </c>
      <c r="J2427" t="s">
        <v>208</v>
      </c>
      <c r="K2427" t="s">
        <v>1427</v>
      </c>
      <c r="L2427" t="s">
        <v>88</v>
      </c>
      <c r="M2427" t="s">
        <v>1999</v>
      </c>
      <c r="N2427" t="s">
        <v>31</v>
      </c>
      <c r="O2427" t="s">
        <v>133</v>
      </c>
      <c r="P2427" t="s">
        <v>2000</v>
      </c>
      <c r="Q2427" s="2">
        <v>674.05799999999999</v>
      </c>
      <c r="R2427">
        <v>3</v>
      </c>
      <c r="S2427">
        <v>0</v>
      </c>
      <c r="T2427">
        <v>-19.258800000000001</v>
      </c>
    </row>
    <row r="2428" spans="1:20" x14ac:dyDescent="0.3">
      <c r="A2428" t="s">
        <v>7190</v>
      </c>
      <c r="B2428" s="1">
        <v>41926</v>
      </c>
      <c r="C2428" s="1">
        <v>41928</v>
      </c>
      <c r="D2428" t="s">
        <v>21</v>
      </c>
      <c r="E2428" t="s">
        <v>3821</v>
      </c>
      <c r="F2428" t="s">
        <v>3822</v>
      </c>
      <c r="G2428" t="s">
        <v>37</v>
      </c>
      <c r="H2428" t="s">
        <v>25</v>
      </c>
      <c r="I2428" t="s">
        <v>2097</v>
      </c>
      <c r="J2428" t="s">
        <v>96</v>
      </c>
      <c r="K2428" t="s">
        <v>2098</v>
      </c>
      <c r="L2428" t="s">
        <v>88</v>
      </c>
      <c r="M2428" t="s">
        <v>7191</v>
      </c>
      <c r="N2428" t="s">
        <v>43</v>
      </c>
      <c r="O2428" t="s">
        <v>79</v>
      </c>
      <c r="P2428" t="s">
        <v>7192</v>
      </c>
      <c r="Q2428" s="2">
        <v>22.92</v>
      </c>
      <c r="R2428">
        <v>4</v>
      </c>
      <c r="S2428">
        <v>0</v>
      </c>
      <c r="T2428">
        <v>11.0016</v>
      </c>
    </row>
    <row r="2429" spans="1:20" x14ac:dyDescent="0.3">
      <c r="A2429" t="s">
        <v>7193</v>
      </c>
      <c r="B2429" s="1">
        <v>41961</v>
      </c>
      <c r="C2429" s="1">
        <v>41966</v>
      </c>
      <c r="D2429" t="s">
        <v>21</v>
      </c>
      <c r="E2429" t="s">
        <v>5158</v>
      </c>
      <c r="F2429" t="s">
        <v>5159</v>
      </c>
      <c r="G2429" t="s">
        <v>24</v>
      </c>
      <c r="H2429" t="s">
        <v>25</v>
      </c>
      <c r="I2429" t="s">
        <v>786</v>
      </c>
      <c r="J2429" t="s">
        <v>39</v>
      </c>
      <c r="K2429" t="s">
        <v>787</v>
      </c>
      <c r="L2429" t="s">
        <v>41</v>
      </c>
      <c r="M2429" t="s">
        <v>4029</v>
      </c>
      <c r="N2429" t="s">
        <v>43</v>
      </c>
      <c r="O2429" t="s">
        <v>79</v>
      </c>
      <c r="P2429" t="s">
        <v>4030</v>
      </c>
      <c r="Q2429" s="2">
        <v>11.808</v>
      </c>
      <c r="R2429">
        <v>8</v>
      </c>
      <c r="S2429">
        <v>0</v>
      </c>
      <c r="T2429">
        <v>-8.6592000000000002</v>
      </c>
    </row>
    <row r="2430" spans="1:20" x14ac:dyDescent="0.3">
      <c r="A2430" t="s">
        <v>7194</v>
      </c>
      <c r="B2430" s="1">
        <v>42749</v>
      </c>
      <c r="C2430" s="1">
        <v>42753</v>
      </c>
      <c r="D2430" t="s">
        <v>47</v>
      </c>
      <c r="E2430" t="s">
        <v>57</v>
      </c>
      <c r="F2430" t="s">
        <v>58</v>
      </c>
      <c r="G2430" t="s">
        <v>24</v>
      </c>
      <c r="H2430" t="s">
        <v>25</v>
      </c>
      <c r="I2430" t="s">
        <v>38</v>
      </c>
      <c r="J2430" t="s">
        <v>39</v>
      </c>
      <c r="K2430" t="s">
        <v>59</v>
      </c>
      <c r="L2430" t="s">
        <v>41</v>
      </c>
      <c r="M2430" t="s">
        <v>1861</v>
      </c>
      <c r="N2430" t="s">
        <v>43</v>
      </c>
      <c r="O2430" t="s">
        <v>173</v>
      </c>
      <c r="P2430" t="s">
        <v>1862</v>
      </c>
      <c r="Q2430" s="2">
        <v>18.335999999999999</v>
      </c>
      <c r="R2430">
        <v>3</v>
      </c>
      <c r="S2430">
        <v>0</v>
      </c>
      <c r="T2430">
        <v>6.6467999999999998</v>
      </c>
    </row>
    <row r="2431" spans="1:20" x14ac:dyDescent="0.3">
      <c r="A2431" t="s">
        <v>7195</v>
      </c>
      <c r="B2431" s="1">
        <v>42271</v>
      </c>
      <c r="C2431" s="1">
        <v>42273</v>
      </c>
      <c r="D2431" t="s">
        <v>21</v>
      </c>
      <c r="E2431" t="s">
        <v>1697</v>
      </c>
      <c r="F2431" t="s">
        <v>1698</v>
      </c>
      <c r="G2431" t="s">
        <v>24</v>
      </c>
      <c r="H2431" t="s">
        <v>25</v>
      </c>
      <c r="I2431" t="s">
        <v>390</v>
      </c>
      <c r="J2431" t="s">
        <v>391</v>
      </c>
      <c r="K2431" t="s">
        <v>392</v>
      </c>
      <c r="L2431" t="s">
        <v>41</v>
      </c>
      <c r="M2431" t="s">
        <v>2754</v>
      </c>
      <c r="N2431" t="s">
        <v>43</v>
      </c>
      <c r="O2431" t="s">
        <v>115</v>
      </c>
      <c r="P2431" t="s">
        <v>2755</v>
      </c>
      <c r="Q2431" s="2">
        <v>35.96</v>
      </c>
      <c r="R2431">
        <v>2</v>
      </c>
      <c r="S2431">
        <v>0</v>
      </c>
      <c r="T2431">
        <v>10.4284</v>
      </c>
    </row>
    <row r="2432" spans="1:20" x14ac:dyDescent="0.3">
      <c r="A2432" t="s">
        <v>7196</v>
      </c>
      <c r="B2432" s="1">
        <v>43017</v>
      </c>
      <c r="C2432" s="1">
        <v>43019</v>
      </c>
      <c r="D2432" t="s">
        <v>21</v>
      </c>
      <c r="E2432" t="s">
        <v>677</v>
      </c>
      <c r="F2432" t="s">
        <v>678</v>
      </c>
      <c r="G2432" t="s">
        <v>24</v>
      </c>
      <c r="H2432" t="s">
        <v>25</v>
      </c>
      <c r="I2432" t="s">
        <v>679</v>
      </c>
      <c r="J2432" t="s">
        <v>427</v>
      </c>
      <c r="K2432" t="s">
        <v>680</v>
      </c>
      <c r="L2432" t="s">
        <v>131</v>
      </c>
      <c r="M2432" t="s">
        <v>1182</v>
      </c>
      <c r="N2432" t="s">
        <v>43</v>
      </c>
      <c r="O2432" t="s">
        <v>115</v>
      </c>
      <c r="P2432" t="s">
        <v>1183</v>
      </c>
      <c r="Q2432" s="2">
        <v>67.144000000000005</v>
      </c>
      <c r="R2432">
        <v>7</v>
      </c>
      <c r="S2432">
        <v>0</v>
      </c>
      <c r="T2432">
        <v>5.8750999999999998</v>
      </c>
    </row>
    <row r="2433" spans="1:20" x14ac:dyDescent="0.3">
      <c r="A2433" t="s">
        <v>7197</v>
      </c>
      <c r="B2433" s="1">
        <v>42371</v>
      </c>
      <c r="C2433" s="1">
        <v>42376</v>
      </c>
      <c r="D2433" t="s">
        <v>47</v>
      </c>
      <c r="E2433" t="s">
        <v>4624</v>
      </c>
      <c r="F2433" t="s">
        <v>4625</v>
      </c>
      <c r="G2433" t="s">
        <v>37</v>
      </c>
      <c r="H2433" t="s">
        <v>25</v>
      </c>
      <c r="I2433" t="s">
        <v>231</v>
      </c>
      <c r="J2433" t="s">
        <v>232</v>
      </c>
      <c r="K2433" t="s">
        <v>412</v>
      </c>
      <c r="L2433" t="s">
        <v>131</v>
      </c>
      <c r="M2433" t="s">
        <v>6432</v>
      </c>
      <c r="N2433" t="s">
        <v>31</v>
      </c>
      <c r="O2433" t="s">
        <v>32</v>
      </c>
      <c r="P2433" t="s">
        <v>6433</v>
      </c>
      <c r="Q2433" s="2">
        <v>173.94</v>
      </c>
      <c r="R2433">
        <v>3</v>
      </c>
      <c r="S2433">
        <v>0</v>
      </c>
      <c r="T2433">
        <v>38.266800000000003</v>
      </c>
    </row>
    <row r="2434" spans="1:20" x14ac:dyDescent="0.3">
      <c r="A2434" t="s">
        <v>7198</v>
      </c>
      <c r="B2434" s="1">
        <v>42966</v>
      </c>
      <c r="C2434" s="1">
        <v>42970</v>
      </c>
      <c r="D2434" t="s">
        <v>47</v>
      </c>
      <c r="E2434" t="s">
        <v>4837</v>
      </c>
      <c r="F2434" t="s">
        <v>4838</v>
      </c>
      <c r="G2434" t="s">
        <v>24</v>
      </c>
      <c r="H2434" t="s">
        <v>25</v>
      </c>
      <c r="I2434" t="s">
        <v>4839</v>
      </c>
      <c r="J2434" t="s">
        <v>224</v>
      </c>
      <c r="K2434" t="s">
        <v>4840</v>
      </c>
      <c r="L2434" t="s">
        <v>88</v>
      </c>
      <c r="M2434" t="s">
        <v>4139</v>
      </c>
      <c r="N2434" t="s">
        <v>43</v>
      </c>
      <c r="O2434" t="s">
        <v>79</v>
      </c>
      <c r="P2434" t="s">
        <v>4140</v>
      </c>
      <c r="Q2434" s="2">
        <v>2.2959999999999998</v>
      </c>
      <c r="R2434">
        <v>2</v>
      </c>
      <c r="S2434">
        <v>0</v>
      </c>
      <c r="T2434">
        <v>-3.9032</v>
      </c>
    </row>
    <row r="2435" spans="1:20" x14ac:dyDescent="0.3">
      <c r="A2435" t="s">
        <v>7199</v>
      </c>
      <c r="B2435" s="1">
        <v>43094</v>
      </c>
      <c r="C2435" s="1">
        <v>43098</v>
      </c>
      <c r="D2435" t="s">
        <v>21</v>
      </c>
      <c r="E2435" t="s">
        <v>2879</v>
      </c>
      <c r="F2435" t="s">
        <v>2880</v>
      </c>
      <c r="G2435" t="s">
        <v>84</v>
      </c>
      <c r="H2435" t="s">
        <v>25</v>
      </c>
      <c r="I2435" t="s">
        <v>1832</v>
      </c>
      <c r="J2435" t="s">
        <v>129</v>
      </c>
      <c r="K2435" t="s">
        <v>1833</v>
      </c>
      <c r="L2435" t="s">
        <v>131</v>
      </c>
      <c r="M2435" t="s">
        <v>7200</v>
      </c>
      <c r="N2435" t="s">
        <v>43</v>
      </c>
      <c r="O2435" t="s">
        <v>70</v>
      </c>
      <c r="P2435" t="s">
        <v>7201</v>
      </c>
      <c r="Q2435" s="2">
        <v>96.08</v>
      </c>
      <c r="R2435">
        <v>2</v>
      </c>
      <c r="S2435">
        <v>0</v>
      </c>
      <c r="T2435">
        <v>46.118400000000001</v>
      </c>
    </row>
    <row r="2436" spans="1:20" x14ac:dyDescent="0.3">
      <c r="A2436" t="s">
        <v>7202</v>
      </c>
      <c r="B2436" s="1">
        <v>42988</v>
      </c>
      <c r="C2436" s="1">
        <v>42991</v>
      </c>
      <c r="D2436" t="s">
        <v>159</v>
      </c>
      <c r="E2436" t="s">
        <v>7203</v>
      </c>
      <c r="F2436" t="s">
        <v>7204</v>
      </c>
      <c r="G2436" t="s">
        <v>37</v>
      </c>
      <c r="H2436" t="s">
        <v>25</v>
      </c>
      <c r="I2436" t="s">
        <v>1201</v>
      </c>
      <c r="J2436" t="s">
        <v>1011</v>
      </c>
      <c r="K2436" t="s">
        <v>1202</v>
      </c>
      <c r="L2436" t="s">
        <v>131</v>
      </c>
      <c r="M2436" t="s">
        <v>5389</v>
      </c>
      <c r="N2436" t="s">
        <v>43</v>
      </c>
      <c r="O2436" t="s">
        <v>115</v>
      </c>
      <c r="P2436" t="s">
        <v>5390</v>
      </c>
      <c r="Q2436" s="2">
        <v>14.88</v>
      </c>
      <c r="R2436">
        <v>2</v>
      </c>
      <c r="S2436">
        <v>0</v>
      </c>
      <c r="T2436">
        <v>3.72</v>
      </c>
    </row>
    <row r="2437" spans="1:20" x14ac:dyDescent="0.3">
      <c r="A2437" t="s">
        <v>7205</v>
      </c>
      <c r="B2437" s="1">
        <v>43027</v>
      </c>
      <c r="C2437" s="1">
        <v>43031</v>
      </c>
      <c r="D2437" t="s">
        <v>47</v>
      </c>
      <c r="E2437" t="s">
        <v>2560</v>
      </c>
      <c r="F2437" t="s">
        <v>2561</v>
      </c>
      <c r="G2437" t="s">
        <v>24</v>
      </c>
      <c r="H2437" t="s">
        <v>25</v>
      </c>
      <c r="I2437" t="s">
        <v>231</v>
      </c>
      <c r="J2437" t="s">
        <v>232</v>
      </c>
      <c r="K2437" t="s">
        <v>412</v>
      </c>
      <c r="L2437" t="s">
        <v>131</v>
      </c>
      <c r="M2437" t="s">
        <v>3132</v>
      </c>
      <c r="N2437" t="s">
        <v>31</v>
      </c>
      <c r="O2437" t="s">
        <v>54</v>
      </c>
      <c r="P2437" t="s">
        <v>3133</v>
      </c>
      <c r="Q2437" s="2">
        <v>91.275000000000006</v>
      </c>
      <c r="R2437">
        <v>1</v>
      </c>
      <c r="S2437">
        <v>0</v>
      </c>
      <c r="T2437">
        <v>-67.543499999999995</v>
      </c>
    </row>
    <row r="2438" spans="1:20" x14ac:dyDescent="0.3">
      <c r="A2438" t="s">
        <v>7206</v>
      </c>
      <c r="B2438" s="1">
        <v>43070</v>
      </c>
      <c r="C2438" s="1">
        <v>43075</v>
      </c>
      <c r="D2438" t="s">
        <v>47</v>
      </c>
      <c r="E2438" t="s">
        <v>451</v>
      </c>
      <c r="F2438" t="s">
        <v>452</v>
      </c>
      <c r="G2438" t="s">
        <v>84</v>
      </c>
      <c r="H2438" t="s">
        <v>25</v>
      </c>
      <c r="I2438" t="s">
        <v>154</v>
      </c>
      <c r="J2438" t="s">
        <v>86</v>
      </c>
      <c r="K2438" t="s">
        <v>171</v>
      </c>
      <c r="L2438" t="s">
        <v>88</v>
      </c>
      <c r="M2438" t="s">
        <v>4078</v>
      </c>
      <c r="N2438" t="s">
        <v>43</v>
      </c>
      <c r="O2438" t="s">
        <v>70</v>
      </c>
      <c r="P2438" t="s">
        <v>4079</v>
      </c>
      <c r="Q2438" s="2">
        <v>19.440000000000001</v>
      </c>
      <c r="R2438">
        <v>3</v>
      </c>
      <c r="S2438">
        <v>0</v>
      </c>
      <c r="T2438">
        <v>9.3312000000000008</v>
      </c>
    </row>
    <row r="2439" spans="1:20" x14ac:dyDescent="0.3">
      <c r="A2439" t="s">
        <v>7207</v>
      </c>
      <c r="B2439" s="1">
        <v>41884</v>
      </c>
      <c r="C2439" s="1">
        <v>41885</v>
      </c>
      <c r="D2439" t="s">
        <v>159</v>
      </c>
      <c r="E2439" t="s">
        <v>366</v>
      </c>
      <c r="F2439" t="s">
        <v>367</v>
      </c>
      <c r="G2439" t="s">
        <v>24</v>
      </c>
      <c r="H2439" t="s">
        <v>25</v>
      </c>
      <c r="I2439" t="s">
        <v>112</v>
      </c>
      <c r="J2439" t="s">
        <v>39</v>
      </c>
      <c r="K2439" t="s">
        <v>309</v>
      </c>
      <c r="L2439" t="s">
        <v>41</v>
      </c>
      <c r="M2439" t="s">
        <v>2345</v>
      </c>
      <c r="N2439" t="s">
        <v>43</v>
      </c>
      <c r="O2439" t="s">
        <v>115</v>
      </c>
      <c r="P2439" t="s">
        <v>2346</v>
      </c>
      <c r="Q2439" s="2">
        <v>57.75</v>
      </c>
      <c r="R2439">
        <v>5</v>
      </c>
      <c r="S2439">
        <v>0</v>
      </c>
      <c r="T2439">
        <v>16.170000000000002</v>
      </c>
    </row>
    <row r="2440" spans="1:20" x14ac:dyDescent="0.3">
      <c r="A2440" t="s">
        <v>7208</v>
      </c>
      <c r="B2440" s="1">
        <v>42819</v>
      </c>
      <c r="C2440" s="1">
        <v>42824</v>
      </c>
      <c r="D2440" t="s">
        <v>47</v>
      </c>
      <c r="E2440" t="s">
        <v>3746</v>
      </c>
      <c r="F2440" t="s">
        <v>3747</v>
      </c>
      <c r="G2440" t="s">
        <v>37</v>
      </c>
      <c r="H2440" t="s">
        <v>25</v>
      </c>
      <c r="I2440" t="s">
        <v>735</v>
      </c>
      <c r="J2440" t="s">
        <v>427</v>
      </c>
      <c r="K2440" t="s">
        <v>736</v>
      </c>
      <c r="L2440" t="s">
        <v>131</v>
      </c>
      <c r="M2440" t="s">
        <v>4007</v>
      </c>
      <c r="N2440" t="s">
        <v>43</v>
      </c>
      <c r="O2440" t="s">
        <v>115</v>
      </c>
      <c r="P2440" t="s">
        <v>4008</v>
      </c>
      <c r="Q2440" s="2">
        <v>23.1</v>
      </c>
      <c r="R2440">
        <v>2</v>
      </c>
      <c r="S2440">
        <v>0</v>
      </c>
      <c r="T2440">
        <v>6.93</v>
      </c>
    </row>
    <row r="2441" spans="1:20" x14ac:dyDescent="0.3">
      <c r="A2441" t="s">
        <v>7209</v>
      </c>
      <c r="B2441" s="1">
        <v>42275</v>
      </c>
      <c r="C2441" s="1">
        <v>42281</v>
      </c>
      <c r="D2441" t="s">
        <v>47</v>
      </c>
      <c r="E2441" t="s">
        <v>1596</v>
      </c>
      <c r="F2441" t="s">
        <v>1597</v>
      </c>
      <c r="G2441" t="s">
        <v>24</v>
      </c>
      <c r="H2441" t="s">
        <v>25</v>
      </c>
      <c r="I2441" t="s">
        <v>1598</v>
      </c>
      <c r="J2441" t="s">
        <v>356</v>
      </c>
      <c r="K2441" t="s">
        <v>1599</v>
      </c>
      <c r="L2441" t="s">
        <v>41</v>
      </c>
      <c r="M2441" t="s">
        <v>4846</v>
      </c>
      <c r="N2441" t="s">
        <v>43</v>
      </c>
      <c r="O2441" t="s">
        <v>173</v>
      </c>
      <c r="P2441" t="s">
        <v>4847</v>
      </c>
      <c r="Q2441" s="2">
        <v>12.536</v>
      </c>
      <c r="R2441">
        <v>1</v>
      </c>
      <c r="S2441">
        <v>0</v>
      </c>
      <c r="T2441">
        <v>4.2309000000000001</v>
      </c>
    </row>
    <row r="2442" spans="1:20" x14ac:dyDescent="0.3">
      <c r="A2442" t="s">
        <v>7210</v>
      </c>
      <c r="B2442" s="1">
        <v>42078</v>
      </c>
      <c r="C2442" s="1">
        <v>42084</v>
      </c>
      <c r="D2442" t="s">
        <v>47</v>
      </c>
      <c r="E2442" t="s">
        <v>7211</v>
      </c>
      <c r="F2442" t="s">
        <v>7212</v>
      </c>
      <c r="G2442" t="s">
        <v>37</v>
      </c>
      <c r="H2442" t="s">
        <v>25</v>
      </c>
      <c r="I2442" t="s">
        <v>7213</v>
      </c>
      <c r="J2442" t="s">
        <v>105</v>
      </c>
      <c r="K2442" t="s">
        <v>7214</v>
      </c>
      <c r="L2442" t="s">
        <v>41</v>
      </c>
      <c r="M2442" t="s">
        <v>7215</v>
      </c>
      <c r="N2442" t="s">
        <v>165</v>
      </c>
      <c r="O2442" t="s">
        <v>166</v>
      </c>
      <c r="P2442" t="s">
        <v>7216</v>
      </c>
      <c r="Q2442" s="2">
        <v>16.776</v>
      </c>
      <c r="R2442">
        <v>3</v>
      </c>
      <c r="S2442">
        <v>0</v>
      </c>
      <c r="T2442">
        <v>1.6776</v>
      </c>
    </row>
    <row r="2443" spans="1:20" x14ac:dyDescent="0.3">
      <c r="A2443" t="s">
        <v>7217</v>
      </c>
      <c r="B2443" s="1">
        <v>42741</v>
      </c>
      <c r="C2443" s="1">
        <v>42748</v>
      </c>
      <c r="D2443" t="s">
        <v>47</v>
      </c>
      <c r="E2443" t="s">
        <v>3548</v>
      </c>
      <c r="F2443" t="s">
        <v>3549</v>
      </c>
      <c r="G2443" t="s">
        <v>84</v>
      </c>
      <c r="H2443" t="s">
        <v>25</v>
      </c>
      <c r="I2443" t="s">
        <v>1123</v>
      </c>
      <c r="J2443" t="s">
        <v>179</v>
      </c>
      <c r="K2443" t="s">
        <v>1124</v>
      </c>
      <c r="L2443" t="s">
        <v>88</v>
      </c>
      <c r="M2443" t="s">
        <v>5675</v>
      </c>
      <c r="N2443" t="s">
        <v>43</v>
      </c>
      <c r="O2443" t="s">
        <v>79</v>
      </c>
      <c r="P2443" t="s">
        <v>5676</v>
      </c>
      <c r="Q2443" s="2">
        <v>33.74</v>
      </c>
      <c r="R2443">
        <v>7</v>
      </c>
      <c r="S2443">
        <v>0</v>
      </c>
      <c r="T2443">
        <v>15.5204</v>
      </c>
    </row>
    <row r="2444" spans="1:20" x14ac:dyDescent="0.3">
      <c r="A2444" t="s">
        <v>7218</v>
      </c>
      <c r="B2444" s="1">
        <v>41652</v>
      </c>
      <c r="C2444" s="1">
        <v>41657</v>
      </c>
      <c r="D2444" t="s">
        <v>47</v>
      </c>
      <c r="E2444" t="s">
        <v>1432</v>
      </c>
      <c r="F2444" t="s">
        <v>1433</v>
      </c>
      <c r="G2444" t="s">
        <v>24</v>
      </c>
      <c r="H2444" t="s">
        <v>25</v>
      </c>
      <c r="I2444" t="s">
        <v>1201</v>
      </c>
      <c r="J2444" t="s">
        <v>1011</v>
      </c>
      <c r="K2444" t="s">
        <v>1202</v>
      </c>
      <c r="L2444" t="s">
        <v>131</v>
      </c>
      <c r="M2444" t="s">
        <v>4268</v>
      </c>
      <c r="N2444" t="s">
        <v>43</v>
      </c>
      <c r="O2444" t="s">
        <v>99</v>
      </c>
      <c r="P2444" t="s">
        <v>4269</v>
      </c>
      <c r="Q2444" s="2">
        <v>1325.85</v>
      </c>
      <c r="R2444">
        <v>5</v>
      </c>
      <c r="S2444">
        <v>0</v>
      </c>
      <c r="T2444">
        <v>238.65299999999999</v>
      </c>
    </row>
    <row r="2445" spans="1:20" x14ac:dyDescent="0.3">
      <c r="A2445" t="s">
        <v>7219</v>
      </c>
      <c r="B2445" s="1">
        <v>42041</v>
      </c>
      <c r="C2445" s="1">
        <v>42048</v>
      </c>
      <c r="D2445" t="s">
        <v>47</v>
      </c>
      <c r="E2445" t="s">
        <v>4383</v>
      </c>
      <c r="F2445" t="s">
        <v>4384</v>
      </c>
      <c r="G2445" t="s">
        <v>24</v>
      </c>
      <c r="H2445" t="s">
        <v>25</v>
      </c>
      <c r="I2445" t="s">
        <v>112</v>
      </c>
      <c r="J2445" t="s">
        <v>39</v>
      </c>
      <c r="K2445" t="s">
        <v>309</v>
      </c>
      <c r="L2445" t="s">
        <v>41</v>
      </c>
      <c r="M2445" t="s">
        <v>7220</v>
      </c>
      <c r="N2445" t="s">
        <v>31</v>
      </c>
      <c r="O2445" t="s">
        <v>133</v>
      </c>
      <c r="P2445" t="s">
        <v>7221</v>
      </c>
      <c r="Q2445" s="2">
        <v>1268.82</v>
      </c>
      <c r="R2445">
        <v>9</v>
      </c>
      <c r="S2445">
        <v>0</v>
      </c>
      <c r="T2445">
        <v>266.4522</v>
      </c>
    </row>
    <row r="2446" spans="1:20" x14ac:dyDescent="0.3">
      <c r="A2446" t="s">
        <v>7222</v>
      </c>
      <c r="B2446" s="1">
        <v>43090</v>
      </c>
      <c r="C2446" s="1">
        <v>43096</v>
      </c>
      <c r="D2446" t="s">
        <v>47</v>
      </c>
      <c r="E2446" t="s">
        <v>3017</v>
      </c>
      <c r="F2446" t="s">
        <v>3018</v>
      </c>
      <c r="G2446" t="s">
        <v>24</v>
      </c>
      <c r="H2446" t="s">
        <v>25</v>
      </c>
      <c r="I2446" t="s">
        <v>3019</v>
      </c>
      <c r="J2446" t="s">
        <v>27</v>
      </c>
      <c r="K2446" t="s">
        <v>3020</v>
      </c>
      <c r="L2446" t="s">
        <v>29</v>
      </c>
      <c r="M2446" t="s">
        <v>4889</v>
      </c>
      <c r="N2446" t="s">
        <v>43</v>
      </c>
      <c r="O2446" t="s">
        <v>99</v>
      </c>
      <c r="P2446" t="s">
        <v>4890</v>
      </c>
      <c r="Q2446" s="2">
        <v>375.34</v>
      </c>
      <c r="R2446">
        <v>1</v>
      </c>
      <c r="S2446">
        <v>0</v>
      </c>
      <c r="T2446">
        <v>18.766999999999999</v>
      </c>
    </row>
    <row r="2447" spans="1:20" x14ac:dyDescent="0.3">
      <c r="A2447" t="s">
        <v>7223</v>
      </c>
      <c r="B2447" s="1">
        <v>42618</v>
      </c>
      <c r="C2447" s="1">
        <v>42619</v>
      </c>
      <c r="D2447" t="s">
        <v>159</v>
      </c>
      <c r="E2447" t="s">
        <v>711</v>
      </c>
      <c r="F2447" t="s">
        <v>712</v>
      </c>
      <c r="G2447" t="s">
        <v>24</v>
      </c>
      <c r="H2447" t="s">
        <v>25</v>
      </c>
      <c r="I2447" t="s">
        <v>713</v>
      </c>
      <c r="J2447" t="s">
        <v>208</v>
      </c>
      <c r="K2447" t="s">
        <v>714</v>
      </c>
      <c r="L2447" t="s">
        <v>88</v>
      </c>
      <c r="M2447" t="s">
        <v>7200</v>
      </c>
      <c r="N2447" t="s">
        <v>43</v>
      </c>
      <c r="O2447" t="s">
        <v>70</v>
      </c>
      <c r="P2447" t="s">
        <v>7201</v>
      </c>
      <c r="Q2447" s="2">
        <v>96.08</v>
      </c>
      <c r="R2447">
        <v>2</v>
      </c>
      <c r="S2447">
        <v>0</v>
      </c>
      <c r="T2447">
        <v>46.118400000000001</v>
      </c>
    </row>
    <row r="2448" spans="1:20" x14ac:dyDescent="0.3">
      <c r="A2448" t="s">
        <v>7224</v>
      </c>
      <c r="B2448" s="1">
        <v>41916</v>
      </c>
      <c r="C2448" s="1">
        <v>41921</v>
      </c>
      <c r="D2448" t="s">
        <v>47</v>
      </c>
      <c r="E2448" t="s">
        <v>4117</v>
      </c>
      <c r="F2448" t="s">
        <v>4118</v>
      </c>
      <c r="G2448" t="s">
        <v>24</v>
      </c>
      <c r="H2448" t="s">
        <v>25</v>
      </c>
      <c r="I2448" t="s">
        <v>253</v>
      </c>
      <c r="J2448" t="s">
        <v>179</v>
      </c>
      <c r="K2448" t="s">
        <v>254</v>
      </c>
      <c r="L2448" t="s">
        <v>88</v>
      </c>
      <c r="M2448" t="s">
        <v>551</v>
      </c>
      <c r="N2448" t="s">
        <v>43</v>
      </c>
      <c r="O2448" t="s">
        <v>44</v>
      </c>
      <c r="P2448" t="s">
        <v>552</v>
      </c>
      <c r="Q2448" s="2">
        <v>29.24</v>
      </c>
      <c r="R2448">
        <v>4</v>
      </c>
      <c r="S2448">
        <v>0</v>
      </c>
      <c r="T2448">
        <v>13.742800000000001</v>
      </c>
    </row>
    <row r="2449" spans="1:20" x14ac:dyDescent="0.3">
      <c r="A2449" t="s">
        <v>7225</v>
      </c>
      <c r="B2449" s="1">
        <v>43066</v>
      </c>
      <c r="C2449" s="1">
        <v>43071</v>
      </c>
      <c r="D2449" t="s">
        <v>47</v>
      </c>
      <c r="E2449" t="s">
        <v>1510</v>
      </c>
      <c r="F2449" t="s">
        <v>1511</v>
      </c>
      <c r="G2449" t="s">
        <v>24</v>
      </c>
      <c r="H2449" t="s">
        <v>25</v>
      </c>
      <c r="I2449" t="s">
        <v>112</v>
      </c>
      <c r="J2449" t="s">
        <v>39</v>
      </c>
      <c r="K2449" t="s">
        <v>849</v>
      </c>
      <c r="L2449" t="s">
        <v>41</v>
      </c>
      <c r="M2449" t="s">
        <v>1699</v>
      </c>
      <c r="N2449" t="s">
        <v>43</v>
      </c>
      <c r="O2449" t="s">
        <v>79</v>
      </c>
      <c r="P2449" t="s">
        <v>1700</v>
      </c>
      <c r="Q2449" s="2">
        <v>117.488</v>
      </c>
      <c r="R2449">
        <v>7</v>
      </c>
      <c r="S2449">
        <v>0</v>
      </c>
      <c r="T2449">
        <v>41.120800000000003</v>
      </c>
    </row>
    <row r="2450" spans="1:20" x14ac:dyDescent="0.3">
      <c r="A2450" t="s">
        <v>7226</v>
      </c>
      <c r="B2450" s="1">
        <v>42671</v>
      </c>
      <c r="C2450" s="1">
        <v>42675</v>
      </c>
      <c r="D2450" t="s">
        <v>21</v>
      </c>
      <c r="E2450" t="s">
        <v>5246</v>
      </c>
      <c r="F2450" t="s">
        <v>5247</v>
      </c>
      <c r="G2450" t="s">
        <v>24</v>
      </c>
      <c r="H2450" t="s">
        <v>25</v>
      </c>
      <c r="I2450" t="s">
        <v>5248</v>
      </c>
      <c r="J2450" t="s">
        <v>569</v>
      </c>
      <c r="K2450" t="s">
        <v>5249</v>
      </c>
      <c r="L2450" t="s">
        <v>41</v>
      </c>
      <c r="M2450" t="s">
        <v>583</v>
      </c>
      <c r="N2450" t="s">
        <v>43</v>
      </c>
      <c r="O2450" t="s">
        <v>115</v>
      </c>
      <c r="P2450" t="s">
        <v>584</v>
      </c>
      <c r="Q2450" s="2">
        <v>12.42</v>
      </c>
      <c r="R2450">
        <v>3</v>
      </c>
      <c r="S2450">
        <v>0</v>
      </c>
      <c r="T2450">
        <v>5.2164000000000001</v>
      </c>
    </row>
    <row r="2451" spans="1:20" x14ac:dyDescent="0.3">
      <c r="A2451" t="s">
        <v>7227</v>
      </c>
      <c r="B2451" s="1">
        <v>42164</v>
      </c>
      <c r="C2451" s="1">
        <v>42168</v>
      </c>
      <c r="D2451" t="s">
        <v>47</v>
      </c>
      <c r="E2451" t="s">
        <v>6245</v>
      </c>
      <c r="F2451" t="s">
        <v>6246</v>
      </c>
      <c r="G2451" t="s">
        <v>24</v>
      </c>
      <c r="H2451" t="s">
        <v>25</v>
      </c>
      <c r="I2451" t="s">
        <v>1241</v>
      </c>
      <c r="J2451" t="s">
        <v>67</v>
      </c>
      <c r="K2451" t="s">
        <v>3079</v>
      </c>
      <c r="L2451" t="s">
        <v>29</v>
      </c>
      <c r="M2451" t="s">
        <v>2105</v>
      </c>
      <c r="N2451" t="s">
        <v>43</v>
      </c>
      <c r="O2451" t="s">
        <v>70</v>
      </c>
      <c r="P2451" t="s">
        <v>2106</v>
      </c>
      <c r="Q2451" s="2">
        <v>12.96</v>
      </c>
      <c r="R2451">
        <v>2</v>
      </c>
      <c r="S2451">
        <v>0</v>
      </c>
      <c r="T2451">
        <v>6.2207999999999997</v>
      </c>
    </row>
    <row r="2452" spans="1:20" x14ac:dyDescent="0.3">
      <c r="A2452" t="s">
        <v>7228</v>
      </c>
      <c r="B2452" s="1">
        <v>43077</v>
      </c>
      <c r="C2452" s="1">
        <v>43081</v>
      </c>
      <c r="D2452" t="s">
        <v>21</v>
      </c>
      <c r="E2452" t="s">
        <v>903</v>
      </c>
      <c r="F2452" t="s">
        <v>904</v>
      </c>
      <c r="G2452" t="s">
        <v>37</v>
      </c>
      <c r="H2452" t="s">
        <v>25</v>
      </c>
      <c r="I2452" t="s">
        <v>231</v>
      </c>
      <c r="J2452" t="s">
        <v>232</v>
      </c>
      <c r="K2452" t="s">
        <v>233</v>
      </c>
      <c r="L2452" t="s">
        <v>131</v>
      </c>
      <c r="M2452" t="s">
        <v>7229</v>
      </c>
      <c r="N2452" t="s">
        <v>43</v>
      </c>
      <c r="O2452" t="s">
        <v>90</v>
      </c>
      <c r="P2452" t="s">
        <v>7230</v>
      </c>
      <c r="Q2452" s="2">
        <v>69.48</v>
      </c>
      <c r="R2452">
        <v>1</v>
      </c>
      <c r="S2452">
        <v>0</v>
      </c>
      <c r="T2452">
        <v>20.844000000000001</v>
      </c>
    </row>
    <row r="2453" spans="1:20" x14ac:dyDescent="0.3">
      <c r="A2453" t="s">
        <v>7231</v>
      </c>
      <c r="B2453" s="1">
        <v>42079</v>
      </c>
      <c r="C2453" s="1">
        <v>42083</v>
      </c>
      <c r="D2453" t="s">
        <v>47</v>
      </c>
      <c r="E2453" t="s">
        <v>718</v>
      </c>
      <c r="F2453" t="s">
        <v>719</v>
      </c>
      <c r="G2453" t="s">
        <v>37</v>
      </c>
      <c r="H2453" t="s">
        <v>25</v>
      </c>
      <c r="I2453" t="s">
        <v>693</v>
      </c>
      <c r="J2453" t="s">
        <v>86</v>
      </c>
      <c r="K2453" t="s">
        <v>694</v>
      </c>
      <c r="L2453" t="s">
        <v>88</v>
      </c>
      <c r="M2453" t="s">
        <v>7232</v>
      </c>
      <c r="N2453" t="s">
        <v>165</v>
      </c>
      <c r="O2453" t="s">
        <v>166</v>
      </c>
      <c r="P2453" t="s">
        <v>7233</v>
      </c>
      <c r="Q2453" s="2">
        <v>85.9</v>
      </c>
      <c r="R2453">
        <v>2</v>
      </c>
      <c r="S2453">
        <v>0</v>
      </c>
      <c r="T2453">
        <v>2.577</v>
      </c>
    </row>
    <row r="2454" spans="1:20" x14ac:dyDescent="0.3">
      <c r="A2454" t="s">
        <v>7234</v>
      </c>
      <c r="B2454" s="1">
        <v>41799</v>
      </c>
      <c r="C2454" s="1">
        <v>41803</v>
      </c>
      <c r="D2454" t="s">
        <v>21</v>
      </c>
      <c r="E2454" t="s">
        <v>932</v>
      </c>
      <c r="F2454" t="s">
        <v>933</v>
      </c>
      <c r="G2454" t="s">
        <v>37</v>
      </c>
      <c r="H2454" t="s">
        <v>25</v>
      </c>
      <c r="I2454" t="s">
        <v>934</v>
      </c>
      <c r="J2454" t="s">
        <v>666</v>
      </c>
      <c r="K2454" t="s">
        <v>935</v>
      </c>
      <c r="L2454" t="s">
        <v>131</v>
      </c>
      <c r="M2454" t="s">
        <v>2175</v>
      </c>
      <c r="N2454" t="s">
        <v>43</v>
      </c>
      <c r="O2454" t="s">
        <v>115</v>
      </c>
      <c r="P2454" t="s">
        <v>2176</v>
      </c>
      <c r="Q2454" s="2">
        <v>18.059999999999999</v>
      </c>
      <c r="R2454">
        <v>7</v>
      </c>
      <c r="S2454">
        <v>0</v>
      </c>
      <c r="T2454">
        <v>4.6955999999999998</v>
      </c>
    </row>
    <row r="2455" spans="1:20" x14ac:dyDescent="0.3">
      <c r="A2455" t="s">
        <v>7235</v>
      </c>
      <c r="B2455" s="1">
        <v>42083</v>
      </c>
      <c r="C2455" s="1">
        <v>42089</v>
      </c>
      <c r="D2455" t="s">
        <v>47</v>
      </c>
      <c r="E2455" t="s">
        <v>2037</v>
      </c>
      <c r="F2455" t="s">
        <v>2038</v>
      </c>
      <c r="G2455" t="s">
        <v>24</v>
      </c>
      <c r="H2455" t="s">
        <v>25</v>
      </c>
      <c r="I2455" t="s">
        <v>2039</v>
      </c>
      <c r="J2455" t="s">
        <v>67</v>
      </c>
      <c r="K2455" t="s">
        <v>2040</v>
      </c>
      <c r="L2455" t="s">
        <v>29</v>
      </c>
      <c r="M2455" t="s">
        <v>4938</v>
      </c>
      <c r="N2455" t="s">
        <v>43</v>
      </c>
      <c r="O2455" t="s">
        <v>79</v>
      </c>
      <c r="P2455" t="s">
        <v>4939</v>
      </c>
      <c r="Q2455" s="2">
        <v>2.512</v>
      </c>
      <c r="R2455">
        <v>2</v>
      </c>
      <c r="S2455">
        <v>0</v>
      </c>
      <c r="T2455">
        <v>-4.3959999999999999</v>
      </c>
    </row>
    <row r="2456" spans="1:20" x14ac:dyDescent="0.3">
      <c r="A2456" t="s">
        <v>7236</v>
      </c>
      <c r="B2456" s="1">
        <v>42692</v>
      </c>
      <c r="C2456" s="1">
        <v>42696</v>
      </c>
      <c r="D2456" t="s">
        <v>47</v>
      </c>
      <c r="E2456" t="s">
        <v>2981</v>
      </c>
      <c r="F2456" t="s">
        <v>2982</v>
      </c>
      <c r="G2456" t="s">
        <v>84</v>
      </c>
      <c r="H2456" t="s">
        <v>25</v>
      </c>
      <c r="I2456" t="s">
        <v>920</v>
      </c>
      <c r="J2456" t="s">
        <v>269</v>
      </c>
      <c r="K2456" t="s">
        <v>921</v>
      </c>
      <c r="L2456" t="s">
        <v>29</v>
      </c>
      <c r="M2456" t="s">
        <v>7237</v>
      </c>
      <c r="N2456" t="s">
        <v>165</v>
      </c>
      <c r="O2456" t="s">
        <v>166</v>
      </c>
      <c r="P2456" t="s">
        <v>7238</v>
      </c>
      <c r="Q2456" s="2">
        <v>61.192</v>
      </c>
      <c r="R2456">
        <v>1</v>
      </c>
      <c r="S2456">
        <v>0</v>
      </c>
      <c r="T2456">
        <v>6.1192000000000002</v>
      </c>
    </row>
    <row r="2457" spans="1:20" x14ac:dyDescent="0.3">
      <c r="A2457" t="s">
        <v>7239</v>
      </c>
      <c r="B2457" s="1">
        <v>41705</v>
      </c>
      <c r="C2457" s="1">
        <v>41706</v>
      </c>
      <c r="D2457" t="s">
        <v>159</v>
      </c>
      <c r="E2457" t="s">
        <v>7240</v>
      </c>
      <c r="F2457" t="s">
        <v>7241</v>
      </c>
      <c r="G2457" t="s">
        <v>24</v>
      </c>
      <c r="H2457" t="s">
        <v>25</v>
      </c>
      <c r="I2457" t="s">
        <v>75</v>
      </c>
      <c r="J2457" t="s">
        <v>76</v>
      </c>
      <c r="K2457" t="s">
        <v>77</v>
      </c>
      <c r="L2457" t="s">
        <v>41</v>
      </c>
      <c r="M2457" t="s">
        <v>6918</v>
      </c>
      <c r="N2457" t="s">
        <v>31</v>
      </c>
      <c r="O2457" t="s">
        <v>133</v>
      </c>
      <c r="P2457" t="s">
        <v>6919</v>
      </c>
      <c r="Q2457" s="2">
        <v>48.712000000000003</v>
      </c>
      <c r="R2457">
        <v>1</v>
      </c>
      <c r="S2457">
        <v>0</v>
      </c>
      <c r="T2457">
        <v>5.4801000000000002</v>
      </c>
    </row>
    <row r="2458" spans="1:20" x14ac:dyDescent="0.3">
      <c r="A2458" t="s">
        <v>7242</v>
      </c>
      <c r="B2458" s="1">
        <v>42505</v>
      </c>
      <c r="C2458" s="1">
        <v>42509</v>
      </c>
      <c r="D2458" t="s">
        <v>21</v>
      </c>
      <c r="E2458" t="s">
        <v>221</v>
      </c>
      <c r="F2458" t="s">
        <v>222</v>
      </c>
      <c r="G2458" t="s">
        <v>24</v>
      </c>
      <c r="H2458" t="s">
        <v>25</v>
      </c>
      <c r="I2458" t="s">
        <v>223</v>
      </c>
      <c r="J2458" t="s">
        <v>224</v>
      </c>
      <c r="K2458" t="s">
        <v>225</v>
      </c>
      <c r="L2458" t="s">
        <v>88</v>
      </c>
      <c r="M2458" t="s">
        <v>2775</v>
      </c>
      <c r="N2458" t="s">
        <v>43</v>
      </c>
      <c r="O2458" t="s">
        <v>79</v>
      </c>
      <c r="P2458" t="s">
        <v>2776</v>
      </c>
      <c r="Q2458" s="2">
        <v>7.7640000000000002</v>
      </c>
      <c r="R2458">
        <v>4</v>
      </c>
      <c r="S2458">
        <v>0</v>
      </c>
      <c r="T2458">
        <v>-5.1760000000000002</v>
      </c>
    </row>
    <row r="2459" spans="1:20" x14ac:dyDescent="0.3">
      <c r="A2459" t="s">
        <v>7243</v>
      </c>
      <c r="B2459" s="1">
        <v>42149</v>
      </c>
      <c r="C2459" s="1">
        <v>42152</v>
      </c>
      <c r="D2459" t="s">
        <v>21</v>
      </c>
      <c r="E2459" t="s">
        <v>2653</v>
      </c>
      <c r="F2459" t="s">
        <v>2654</v>
      </c>
      <c r="G2459" t="s">
        <v>37</v>
      </c>
      <c r="H2459" t="s">
        <v>25</v>
      </c>
      <c r="I2459" t="s">
        <v>2655</v>
      </c>
      <c r="J2459" t="s">
        <v>39</v>
      </c>
      <c r="K2459" t="s">
        <v>2656</v>
      </c>
      <c r="L2459" t="s">
        <v>41</v>
      </c>
      <c r="M2459" t="s">
        <v>4516</v>
      </c>
      <c r="N2459" t="s">
        <v>165</v>
      </c>
      <c r="O2459" t="s">
        <v>166</v>
      </c>
      <c r="P2459" t="s">
        <v>4517</v>
      </c>
      <c r="Q2459" s="2">
        <v>467.04</v>
      </c>
      <c r="R2459">
        <v>4</v>
      </c>
      <c r="S2459">
        <v>0</v>
      </c>
      <c r="T2459">
        <v>58.38</v>
      </c>
    </row>
    <row r="2460" spans="1:20" x14ac:dyDescent="0.3">
      <c r="A2460" t="s">
        <v>7244</v>
      </c>
      <c r="B2460" s="1">
        <v>42218</v>
      </c>
      <c r="C2460" s="1">
        <v>42221</v>
      </c>
      <c r="D2460" t="s">
        <v>21</v>
      </c>
      <c r="E2460" t="s">
        <v>3840</v>
      </c>
      <c r="F2460" t="s">
        <v>3841</v>
      </c>
      <c r="G2460" t="s">
        <v>84</v>
      </c>
      <c r="H2460" t="s">
        <v>25</v>
      </c>
      <c r="I2460" t="s">
        <v>3842</v>
      </c>
      <c r="J2460" t="s">
        <v>3843</v>
      </c>
      <c r="K2460" t="s">
        <v>3844</v>
      </c>
      <c r="L2460" t="s">
        <v>88</v>
      </c>
      <c r="M2460" t="s">
        <v>7232</v>
      </c>
      <c r="N2460" t="s">
        <v>165</v>
      </c>
      <c r="O2460" t="s">
        <v>166</v>
      </c>
      <c r="P2460" t="s">
        <v>7233</v>
      </c>
      <c r="Q2460" s="2">
        <v>128.85</v>
      </c>
      <c r="R2460">
        <v>3</v>
      </c>
      <c r="S2460">
        <v>0</v>
      </c>
      <c r="T2460">
        <v>3.8654999999999999</v>
      </c>
    </row>
    <row r="2461" spans="1:20" x14ac:dyDescent="0.3">
      <c r="A2461" t="s">
        <v>7245</v>
      </c>
      <c r="B2461" s="1">
        <v>42680</v>
      </c>
      <c r="C2461" s="1">
        <v>42683</v>
      </c>
      <c r="D2461" t="s">
        <v>159</v>
      </c>
      <c r="E2461" t="s">
        <v>890</v>
      </c>
      <c r="F2461" t="s">
        <v>891</v>
      </c>
      <c r="G2461" t="s">
        <v>37</v>
      </c>
      <c r="H2461" t="s">
        <v>25</v>
      </c>
      <c r="I2461" t="s">
        <v>892</v>
      </c>
      <c r="J2461" t="s">
        <v>391</v>
      </c>
      <c r="K2461" t="s">
        <v>893</v>
      </c>
      <c r="L2461" t="s">
        <v>41</v>
      </c>
      <c r="M2461" t="s">
        <v>288</v>
      </c>
      <c r="N2461" t="s">
        <v>31</v>
      </c>
      <c r="O2461" t="s">
        <v>133</v>
      </c>
      <c r="P2461" t="s">
        <v>289</v>
      </c>
      <c r="Q2461" s="2">
        <v>207.98400000000001</v>
      </c>
      <c r="R2461">
        <v>2</v>
      </c>
      <c r="S2461">
        <v>0</v>
      </c>
      <c r="T2461">
        <v>-28.597799999999999</v>
      </c>
    </row>
    <row r="2462" spans="1:20" x14ac:dyDescent="0.3">
      <c r="A2462" t="s">
        <v>7246</v>
      </c>
      <c r="B2462" s="1">
        <v>42681</v>
      </c>
      <c r="C2462" s="1">
        <v>42686</v>
      </c>
      <c r="D2462" t="s">
        <v>47</v>
      </c>
      <c r="E2462" t="s">
        <v>2671</v>
      </c>
      <c r="F2462" t="s">
        <v>2672</v>
      </c>
      <c r="G2462" t="s">
        <v>84</v>
      </c>
      <c r="H2462" t="s">
        <v>25</v>
      </c>
      <c r="I2462" t="s">
        <v>398</v>
      </c>
      <c r="J2462" t="s">
        <v>67</v>
      </c>
      <c r="K2462" t="s">
        <v>399</v>
      </c>
      <c r="L2462" t="s">
        <v>29</v>
      </c>
      <c r="M2462" t="s">
        <v>5087</v>
      </c>
      <c r="N2462" t="s">
        <v>43</v>
      </c>
      <c r="O2462" t="s">
        <v>70</v>
      </c>
      <c r="P2462" t="s">
        <v>5088</v>
      </c>
      <c r="Q2462" s="2">
        <v>12.9</v>
      </c>
      <c r="R2462">
        <v>2</v>
      </c>
      <c r="S2462">
        <v>0</v>
      </c>
      <c r="T2462">
        <v>6.3209999999999997</v>
      </c>
    </row>
    <row r="2463" spans="1:20" x14ac:dyDescent="0.3">
      <c r="A2463" t="s">
        <v>7247</v>
      </c>
      <c r="B2463" s="1">
        <v>42265</v>
      </c>
      <c r="C2463" s="1">
        <v>42270</v>
      </c>
      <c r="D2463" t="s">
        <v>21</v>
      </c>
      <c r="E2463" t="s">
        <v>2294</v>
      </c>
      <c r="F2463" t="s">
        <v>2295</v>
      </c>
      <c r="G2463" t="s">
        <v>37</v>
      </c>
      <c r="H2463" t="s">
        <v>25</v>
      </c>
      <c r="I2463" t="s">
        <v>268</v>
      </c>
      <c r="J2463" t="s">
        <v>427</v>
      </c>
      <c r="K2463" t="s">
        <v>1499</v>
      </c>
      <c r="L2463" t="s">
        <v>131</v>
      </c>
      <c r="M2463" t="s">
        <v>7248</v>
      </c>
      <c r="N2463" t="s">
        <v>165</v>
      </c>
      <c r="O2463" t="s">
        <v>202</v>
      </c>
      <c r="P2463" t="s">
        <v>7249</v>
      </c>
      <c r="Q2463" s="2">
        <v>717.12</v>
      </c>
      <c r="R2463">
        <v>9</v>
      </c>
      <c r="S2463">
        <v>0</v>
      </c>
      <c r="T2463">
        <v>152.38800000000001</v>
      </c>
    </row>
    <row r="2464" spans="1:20" x14ac:dyDescent="0.3">
      <c r="A2464" t="s">
        <v>7250</v>
      </c>
      <c r="B2464" s="1">
        <v>42345</v>
      </c>
      <c r="C2464" s="1">
        <v>42347</v>
      </c>
      <c r="D2464" t="s">
        <v>159</v>
      </c>
      <c r="E2464" t="s">
        <v>823</v>
      </c>
      <c r="F2464" t="s">
        <v>824</v>
      </c>
      <c r="G2464" t="s">
        <v>24</v>
      </c>
      <c r="H2464" t="s">
        <v>25</v>
      </c>
      <c r="I2464" t="s">
        <v>825</v>
      </c>
      <c r="J2464" t="s">
        <v>39</v>
      </c>
      <c r="K2464" t="s">
        <v>826</v>
      </c>
      <c r="L2464" t="s">
        <v>41</v>
      </c>
      <c r="M2464" t="s">
        <v>6261</v>
      </c>
      <c r="N2464" t="s">
        <v>43</v>
      </c>
      <c r="O2464" t="s">
        <v>79</v>
      </c>
      <c r="P2464" t="s">
        <v>6262</v>
      </c>
      <c r="Q2464" s="2">
        <v>21.36</v>
      </c>
      <c r="R2464">
        <v>5</v>
      </c>
      <c r="S2464">
        <v>0</v>
      </c>
      <c r="T2464">
        <v>7.2089999999999996</v>
      </c>
    </row>
    <row r="2465" spans="1:20" x14ac:dyDescent="0.3">
      <c r="A2465" t="s">
        <v>7251</v>
      </c>
      <c r="B2465" s="1">
        <v>42713</v>
      </c>
      <c r="C2465" s="1">
        <v>42717</v>
      </c>
      <c r="D2465" t="s">
        <v>21</v>
      </c>
      <c r="E2465" t="s">
        <v>2326</v>
      </c>
      <c r="F2465" t="s">
        <v>2327</v>
      </c>
      <c r="G2465" t="s">
        <v>37</v>
      </c>
      <c r="H2465" t="s">
        <v>25</v>
      </c>
      <c r="I2465" t="s">
        <v>693</v>
      </c>
      <c r="J2465" t="s">
        <v>86</v>
      </c>
      <c r="K2465" t="s">
        <v>694</v>
      </c>
      <c r="L2465" t="s">
        <v>88</v>
      </c>
      <c r="M2465" t="s">
        <v>7252</v>
      </c>
      <c r="N2465" t="s">
        <v>43</v>
      </c>
      <c r="O2465" t="s">
        <v>1145</v>
      </c>
      <c r="P2465" t="s">
        <v>7253</v>
      </c>
      <c r="Q2465" s="2">
        <v>20.568000000000001</v>
      </c>
      <c r="R2465">
        <v>3</v>
      </c>
      <c r="S2465">
        <v>0</v>
      </c>
      <c r="T2465">
        <v>1.5426</v>
      </c>
    </row>
    <row r="2466" spans="1:20" x14ac:dyDescent="0.3">
      <c r="A2466" t="s">
        <v>7254</v>
      </c>
      <c r="B2466" s="1">
        <v>41959</v>
      </c>
      <c r="C2466" s="1">
        <v>41965</v>
      </c>
      <c r="D2466" t="s">
        <v>47</v>
      </c>
      <c r="E2466" t="s">
        <v>2335</v>
      </c>
      <c r="F2466" t="s">
        <v>2336</v>
      </c>
      <c r="G2466" t="s">
        <v>37</v>
      </c>
      <c r="H2466" t="s">
        <v>25</v>
      </c>
      <c r="I2466" t="s">
        <v>231</v>
      </c>
      <c r="J2466" t="s">
        <v>232</v>
      </c>
      <c r="K2466" t="s">
        <v>1653</v>
      </c>
      <c r="L2466" t="s">
        <v>131</v>
      </c>
      <c r="M2466" t="s">
        <v>2299</v>
      </c>
      <c r="N2466" t="s">
        <v>43</v>
      </c>
      <c r="O2466" t="s">
        <v>44</v>
      </c>
      <c r="P2466" t="s">
        <v>2300</v>
      </c>
      <c r="Q2466" s="2">
        <v>5.22</v>
      </c>
      <c r="R2466">
        <v>2</v>
      </c>
      <c r="S2466">
        <v>0</v>
      </c>
      <c r="T2466">
        <v>2.4011999999999998</v>
      </c>
    </row>
    <row r="2467" spans="1:20" x14ac:dyDescent="0.3">
      <c r="A2467" t="s">
        <v>7255</v>
      </c>
      <c r="B2467" s="1">
        <v>42680</v>
      </c>
      <c r="C2467" s="1">
        <v>42684</v>
      </c>
      <c r="D2467" t="s">
        <v>21</v>
      </c>
      <c r="E2467" t="s">
        <v>73</v>
      </c>
      <c r="F2467" t="s">
        <v>74</v>
      </c>
      <c r="G2467" t="s">
        <v>24</v>
      </c>
      <c r="H2467" t="s">
        <v>25</v>
      </c>
      <c r="I2467" t="s">
        <v>75</v>
      </c>
      <c r="J2467" t="s">
        <v>76</v>
      </c>
      <c r="K2467" t="s">
        <v>77</v>
      </c>
      <c r="L2467" t="s">
        <v>41</v>
      </c>
      <c r="M2467" t="s">
        <v>338</v>
      </c>
      <c r="N2467" t="s">
        <v>43</v>
      </c>
      <c r="O2467" t="s">
        <v>99</v>
      </c>
      <c r="P2467" t="s">
        <v>339</v>
      </c>
      <c r="Q2467" s="2">
        <v>84.84</v>
      </c>
      <c r="R2467">
        <v>3</v>
      </c>
      <c r="S2467">
        <v>0</v>
      </c>
      <c r="T2467">
        <v>22.9068</v>
      </c>
    </row>
    <row r="2468" spans="1:20" x14ac:dyDescent="0.3">
      <c r="A2468" t="s">
        <v>7256</v>
      </c>
      <c r="B2468" s="1">
        <v>42253</v>
      </c>
      <c r="C2468" s="1">
        <v>42257</v>
      </c>
      <c r="D2468" t="s">
        <v>47</v>
      </c>
      <c r="E2468" t="s">
        <v>2164</v>
      </c>
      <c r="F2468" t="s">
        <v>2165</v>
      </c>
      <c r="G2468" t="s">
        <v>37</v>
      </c>
      <c r="H2468" t="s">
        <v>25</v>
      </c>
      <c r="I2468" t="s">
        <v>2166</v>
      </c>
      <c r="J2468" t="s">
        <v>666</v>
      </c>
      <c r="K2468" t="s">
        <v>2167</v>
      </c>
      <c r="L2468" t="s">
        <v>131</v>
      </c>
      <c r="M2468" t="s">
        <v>4470</v>
      </c>
      <c r="N2468" t="s">
        <v>43</v>
      </c>
      <c r="O2468" t="s">
        <v>235</v>
      </c>
      <c r="P2468" t="s">
        <v>4471</v>
      </c>
      <c r="Q2468" s="2">
        <v>7.24</v>
      </c>
      <c r="R2468">
        <v>5</v>
      </c>
      <c r="S2468">
        <v>0</v>
      </c>
      <c r="T2468">
        <v>1.1765000000000001</v>
      </c>
    </row>
    <row r="2469" spans="1:20" x14ac:dyDescent="0.3">
      <c r="A2469" t="s">
        <v>7257</v>
      </c>
      <c r="B2469" s="1">
        <v>41885</v>
      </c>
      <c r="C2469" s="1">
        <v>41885</v>
      </c>
      <c r="D2469" t="s">
        <v>1040</v>
      </c>
      <c r="E2469" t="s">
        <v>2537</v>
      </c>
      <c r="F2469" t="s">
        <v>2538</v>
      </c>
      <c r="G2469" t="s">
        <v>24</v>
      </c>
      <c r="H2469" t="s">
        <v>25</v>
      </c>
      <c r="I2469" t="s">
        <v>842</v>
      </c>
      <c r="J2469" t="s">
        <v>427</v>
      </c>
      <c r="K2469" t="s">
        <v>843</v>
      </c>
      <c r="L2469" t="s">
        <v>131</v>
      </c>
      <c r="M2469" t="s">
        <v>7258</v>
      </c>
      <c r="N2469" t="s">
        <v>43</v>
      </c>
      <c r="O2469" t="s">
        <v>44</v>
      </c>
      <c r="P2469" t="s">
        <v>7259</v>
      </c>
      <c r="Q2469" s="2">
        <v>14.4</v>
      </c>
      <c r="R2469">
        <v>5</v>
      </c>
      <c r="S2469">
        <v>0</v>
      </c>
      <c r="T2469">
        <v>7.056</v>
      </c>
    </row>
    <row r="2470" spans="1:20" x14ac:dyDescent="0.3">
      <c r="A2470" t="s">
        <v>7260</v>
      </c>
      <c r="B2470" s="1">
        <v>42484</v>
      </c>
      <c r="C2470" s="1">
        <v>42488</v>
      </c>
      <c r="D2470" t="s">
        <v>47</v>
      </c>
      <c r="E2470" t="s">
        <v>5043</v>
      </c>
      <c r="F2470" t="s">
        <v>5044</v>
      </c>
      <c r="G2470" t="s">
        <v>84</v>
      </c>
      <c r="H2470" t="s">
        <v>25</v>
      </c>
      <c r="I2470" t="s">
        <v>268</v>
      </c>
      <c r="J2470" t="s">
        <v>498</v>
      </c>
      <c r="K2470" t="s">
        <v>5045</v>
      </c>
      <c r="L2470" t="s">
        <v>88</v>
      </c>
      <c r="M2470" t="s">
        <v>1978</v>
      </c>
      <c r="N2470" t="s">
        <v>43</v>
      </c>
      <c r="O2470" t="s">
        <v>70</v>
      </c>
      <c r="P2470" t="s">
        <v>1979</v>
      </c>
      <c r="Q2470" s="2">
        <v>15.552</v>
      </c>
      <c r="R2470">
        <v>3</v>
      </c>
      <c r="S2470">
        <v>0</v>
      </c>
      <c r="T2470">
        <v>5.4432</v>
      </c>
    </row>
    <row r="2471" spans="1:20" x14ac:dyDescent="0.3">
      <c r="A2471" t="s">
        <v>7261</v>
      </c>
      <c r="B2471" s="1">
        <v>42978</v>
      </c>
      <c r="C2471" s="1">
        <v>42982</v>
      </c>
      <c r="D2471" t="s">
        <v>47</v>
      </c>
      <c r="E2471" t="s">
        <v>4429</v>
      </c>
      <c r="F2471" t="s">
        <v>4430</v>
      </c>
      <c r="G2471" t="s">
        <v>84</v>
      </c>
      <c r="H2471" t="s">
        <v>25</v>
      </c>
      <c r="I2471" t="s">
        <v>390</v>
      </c>
      <c r="J2471" t="s">
        <v>179</v>
      </c>
      <c r="K2471" t="s">
        <v>1754</v>
      </c>
      <c r="L2471" t="s">
        <v>88</v>
      </c>
      <c r="M2471" t="s">
        <v>2457</v>
      </c>
      <c r="N2471" t="s">
        <v>43</v>
      </c>
      <c r="O2471" t="s">
        <v>79</v>
      </c>
      <c r="P2471" t="s">
        <v>2458</v>
      </c>
      <c r="Q2471" s="2">
        <v>6.6719999999999997</v>
      </c>
      <c r="R2471">
        <v>3</v>
      </c>
      <c r="S2471">
        <v>0</v>
      </c>
      <c r="T2471">
        <v>2.1684000000000001</v>
      </c>
    </row>
    <row r="2472" spans="1:20" x14ac:dyDescent="0.3">
      <c r="A2472" t="s">
        <v>7262</v>
      </c>
      <c r="B2472" s="1">
        <v>43076</v>
      </c>
      <c r="C2472" s="1">
        <v>43082</v>
      </c>
      <c r="D2472" t="s">
        <v>47</v>
      </c>
      <c r="E2472" t="s">
        <v>3001</v>
      </c>
      <c r="F2472" t="s">
        <v>3002</v>
      </c>
      <c r="G2472" t="s">
        <v>37</v>
      </c>
      <c r="H2472" t="s">
        <v>25</v>
      </c>
      <c r="I2472" t="s">
        <v>38</v>
      </c>
      <c r="J2472" t="s">
        <v>39</v>
      </c>
      <c r="K2472" t="s">
        <v>59</v>
      </c>
      <c r="L2472" t="s">
        <v>41</v>
      </c>
      <c r="M2472" t="s">
        <v>7263</v>
      </c>
      <c r="N2472" t="s">
        <v>43</v>
      </c>
      <c r="O2472" t="s">
        <v>79</v>
      </c>
      <c r="P2472" t="s">
        <v>7264</v>
      </c>
      <c r="Q2472" s="2">
        <v>1889.99</v>
      </c>
      <c r="R2472">
        <v>5</v>
      </c>
      <c r="S2472">
        <v>0</v>
      </c>
      <c r="T2472">
        <v>-2929.4845</v>
      </c>
    </row>
    <row r="2473" spans="1:20" x14ac:dyDescent="0.3">
      <c r="A2473" t="s">
        <v>7265</v>
      </c>
      <c r="B2473" s="1">
        <v>42356</v>
      </c>
      <c r="C2473" s="1">
        <v>42363</v>
      </c>
      <c r="D2473" t="s">
        <v>47</v>
      </c>
      <c r="E2473" t="s">
        <v>3660</v>
      </c>
      <c r="F2473" t="s">
        <v>3661</v>
      </c>
      <c r="G2473" t="s">
        <v>37</v>
      </c>
      <c r="H2473" t="s">
        <v>25</v>
      </c>
      <c r="I2473" t="s">
        <v>3662</v>
      </c>
      <c r="J2473" t="s">
        <v>1131</v>
      </c>
      <c r="K2473" t="s">
        <v>3663</v>
      </c>
      <c r="L2473" t="s">
        <v>41</v>
      </c>
      <c r="M2473" t="s">
        <v>4777</v>
      </c>
      <c r="N2473" t="s">
        <v>43</v>
      </c>
      <c r="O2473" t="s">
        <v>173</v>
      </c>
      <c r="P2473" t="s">
        <v>4778</v>
      </c>
      <c r="Q2473" s="2">
        <v>55.936</v>
      </c>
      <c r="R2473">
        <v>8</v>
      </c>
      <c r="S2473">
        <v>0</v>
      </c>
      <c r="T2473">
        <v>18.878399999999999</v>
      </c>
    </row>
    <row r="2474" spans="1:20" x14ac:dyDescent="0.3">
      <c r="A2474" t="s">
        <v>7266</v>
      </c>
      <c r="B2474" s="1">
        <v>41947</v>
      </c>
      <c r="C2474" s="1">
        <v>41953</v>
      </c>
      <c r="D2474" t="s">
        <v>47</v>
      </c>
      <c r="E2474" t="s">
        <v>3118</v>
      </c>
      <c r="F2474" t="s">
        <v>3119</v>
      </c>
      <c r="G2474" t="s">
        <v>84</v>
      </c>
      <c r="H2474" t="s">
        <v>25</v>
      </c>
      <c r="I2474" t="s">
        <v>3120</v>
      </c>
      <c r="J2474" t="s">
        <v>39</v>
      </c>
      <c r="K2474" t="s">
        <v>3121</v>
      </c>
      <c r="L2474" t="s">
        <v>41</v>
      </c>
      <c r="M2474" t="s">
        <v>6554</v>
      </c>
      <c r="N2474" t="s">
        <v>43</v>
      </c>
      <c r="O2474" t="s">
        <v>79</v>
      </c>
      <c r="P2474" t="s">
        <v>6555</v>
      </c>
      <c r="Q2474" s="2">
        <v>52.064</v>
      </c>
      <c r="R2474">
        <v>4</v>
      </c>
      <c r="S2474">
        <v>0</v>
      </c>
      <c r="T2474">
        <v>18.873200000000001</v>
      </c>
    </row>
    <row r="2475" spans="1:20" x14ac:dyDescent="0.3">
      <c r="A2475" t="s">
        <v>7267</v>
      </c>
      <c r="B2475" s="1">
        <v>42804</v>
      </c>
      <c r="C2475" s="1">
        <v>42809</v>
      </c>
      <c r="D2475" t="s">
        <v>47</v>
      </c>
      <c r="E2475" t="s">
        <v>7211</v>
      </c>
      <c r="F2475" t="s">
        <v>7212</v>
      </c>
      <c r="G2475" t="s">
        <v>37</v>
      </c>
      <c r="H2475" t="s">
        <v>25</v>
      </c>
      <c r="I2475" t="s">
        <v>7213</v>
      </c>
      <c r="J2475" t="s">
        <v>105</v>
      </c>
      <c r="K2475" t="s">
        <v>7214</v>
      </c>
      <c r="L2475" t="s">
        <v>41</v>
      </c>
      <c r="M2475" t="s">
        <v>7268</v>
      </c>
      <c r="N2475" t="s">
        <v>43</v>
      </c>
      <c r="O2475" t="s">
        <v>90</v>
      </c>
      <c r="P2475" t="s">
        <v>7269</v>
      </c>
      <c r="Q2475" s="2">
        <v>48.783999999999999</v>
      </c>
      <c r="R2475">
        <v>1</v>
      </c>
      <c r="S2475">
        <v>0</v>
      </c>
      <c r="T2475">
        <v>3.6587999999999998</v>
      </c>
    </row>
    <row r="2476" spans="1:20" x14ac:dyDescent="0.3">
      <c r="A2476" t="s">
        <v>7270</v>
      </c>
      <c r="B2476" s="1">
        <v>42400</v>
      </c>
      <c r="C2476" s="1">
        <v>42404</v>
      </c>
      <c r="D2476" t="s">
        <v>47</v>
      </c>
      <c r="E2476" t="s">
        <v>2317</v>
      </c>
      <c r="F2476" t="s">
        <v>2318</v>
      </c>
      <c r="G2476" t="s">
        <v>84</v>
      </c>
      <c r="H2476" t="s">
        <v>25</v>
      </c>
      <c r="I2476" t="s">
        <v>2319</v>
      </c>
      <c r="J2476" t="s">
        <v>627</v>
      </c>
      <c r="K2476" t="s">
        <v>2320</v>
      </c>
      <c r="L2476" t="s">
        <v>131</v>
      </c>
      <c r="M2476" t="s">
        <v>6007</v>
      </c>
      <c r="N2476" t="s">
        <v>165</v>
      </c>
      <c r="O2476" t="s">
        <v>166</v>
      </c>
      <c r="P2476" t="s">
        <v>6008</v>
      </c>
      <c r="Q2476" s="2">
        <v>109.592</v>
      </c>
      <c r="R2476">
        <v>1</v>
      </c>
      <c r="S2476">
        <v>0</v>
      </c>
      <c r="T2476">
        <v>8.2194000000000003</v>
      </c>
    </row>
    <row r="2477" spans="1:20" x14ac:dyDescent="0.3">
      <c r="A2477" t="s">
        <v>7271</v>
      </c>
      <c r="B2477" s="1">
        <v>42862</v>
      </c>
      <c r="C2477" s="1">
        <v>42867</v>
      </c>
      <c r="D2477" t="s">
        <v>47</v>
      </c>
      <c r="E2477" t="s">
        <v>1016</v>
      </c>
      <c r="F2477" t="s">
        <v>1017</v>
      </c>
      <c r="G2477" t="s">
        <v>84</v>
      </c>
      <c r="H2477" t="s">
        <v>25</v>
      </c>
      <c r="I2477" t="s">
        <v>231</v>
      </c>
      <c r="J2477" t="s">
        <v>232</v>
      </c>
      <c r="K2477" t="s">
        <v>276</v>
      </c>
      <c r="L2477" t="s">
        <v>131</v>
      </c>
      <c r="M2477" t="s">
        <v>7272</v>
      </c>
      <c r="N2477" t="s">
        <v>165</v>
      </c>
      <c r="O2477" t="s">
        <v>202</v>
      </c>
      <c r="P2477" t="s">
        <v>7273</v>
      </c>
      <c r="Q2477" s="2">
        <v>79.989999999999995</v>
      </c>
      <c r="R2477">
        <v>1</v>
      </c>
      <c r="S2477">
        <v>0</v>
      </c>
      <c r="T2477">
        <v>28.796399999999998</v>
      </c>
    </row>
    <row r="2478" spans="1:20" x14ac:dyDescent="0.3">
      <c r="A2478" t="s">
        <v>7274</v>
      </c>
      <c r="B2478" s="1">
        <v>42514</v>
      </c>
      <c r="C2478" s="1">
        <v>42514</v>
      </c>
      <c r="D2478" t="s">
        <v>1040</v>
      </c>
      <c r="E2478" t="s">
        <v>1752</v>
      </c>
      <c r="F2478" t="s">
        <v>1753</v>
      </c>
      <c r="G2478" t="s">
        <v>84</v>
      </c>
      <c r="H2478" t="s">
        <v>25</v>
      </c>
      <c r="I2478" t="s">
        <v>390</v>
      </c>
      <c r="J2478" t="s">
        <v>179</v>
      </c>
      <c r="K2478" t="s">
        <v>1754</v>
      </c>
      <c r="L2478" t="s">
        <v>88</v>
      </c>
      <c r="M2478" t="s">
        <v>7275</v>
      </c>
      <c r="N2478" t="s">
        <v>43</v>
      </c>
      <c r="O2478" t="s">
        <v>1145</v>
      </c>
      <c r="P2478" t="s">
        <v>7276</v>
      </c>
      <c r="Q2478" s="2">
        <v>69.5</v>
      </c>
      <c r="R2478">
        <v>5</v>
      </c>
      <c r="S2478">
        <v>0</v>
      </c>
      <c r="T2478">
        <v>20.155000000000001</v>
      </c>
    </row>
    <row r="2479" spans="1:20" x14ac:dyDescent="0.3">
      <c r="A2479" t="s">
        <v>7277</v>
      </c>
      <c r="B2479" s="1">
        <v>42650</v>
      </c>
      <c r="C2479" s="1">
        <v>42655</v>
      </c>
      <c r="D2479" t="s">
        <v>47</v>
      </c>
      <c r="E2479" t="s">
        <v>5735</v>
      </c>
      <c r="F2479" t="s">
        <v>5736</v>
      </c>
      <c r="G2479" t="s">
        <v>24</v>
      </c>
      <c r="H2479" t="s">
        <v>25</v>
      </c>
      <c r="I2479" t="s">
        <v>231</v>
      </c>
      <c r="J2479" t="s">
        <v>232</v>
      </c>
      <c r="K2479" t="s">
        <v>233</v>
      </c>
      <c r="L2479" t="s">
        <v>131</v>
      </c>
      <c r="M2479" t="s">
        <v>7278</v>
      </c>
      <c r="N2479" t="s">
        <v>43</v>
      </c>
      <c r="O2479" t="s">
        <v>70</v>
      </c>
      <c r="P2479" t="s">
        <v>7279</v>
      </c>
      <c r="Q2479" s="2">
        <v>10.56</v>
      </c>
      <c r="R2479">
        <v>2</v>
      </c>
      <c r="S2479">
        <v>0</v>
      </c>
      <c r="T2479">
        <v>5.0688000000000004</v>
      </c>
    </row>
    <row r="2480" spans="1:20" x14ac:dyDescent="0.3">
      <c r="A2480" t="s">
        <v>7280</v>
      </c>
      <c r="B2480" s="1">
        <v>41759</v>
      </c>
      <c r="C2480" s="1">
        <v>41761</v>
      </c>
      <c r="D2480" t="s">
        <v>21</v>
      </c>
      <c r="E2480" t="s">
        <v>4721</v>
      </c>
      <c r="F2480" t="s">
        <v>4722</v>
      </c>
      <c r="G2480" t="s">
        <v>24</v>
      </c>
      <c r="H2480" t="s">
        <v>25</v>
      </c>
      <c r="I2480" t="s">
        <v>112</v>
      </c>
      <c r="J2480" t="s">
        <v>39</v>
      </c>
      <c r="K2480" t="s">
        <v>309</v>
      </c>
      <c r="L2480" t="s">
        <v>41</v>
      </c>
      <c r="M2480" t="s">
        <v>7281</v>
      </c>
      <c r="N2480" t="s">
        <v>165</v>
      </c>
      <c r="O2480" t="s">
        <v>202</v>
      </c>
      <c r="P2480" t="s">
        <v>7282</v>
      </c>
      <c r="Q2480" s="2">
        <v>47.79</v>
      </c>
      <c r="R2480">
        <v>3</v>
      </c>
      <c r="S2480">
        <v>0</v>
      </c>
      <c r="T2480">
        <v>16.2486</v>
      </c>
    </row>
    <row r="2481" spans="1:20" x14ac:dyDescent="0.3">
      <c r="A2481" t="s">
        <v>7283</v>
      </c>
      <c r="B2481" s="1">
        <v>42318</v>
      </c>
      <c r="C2481" s="1">
        <v>42322</v>
      </c>
      <c r="D2481" t="s">
        <v>21</v>
      </c>
      <c r="E2481" t="s">
        <v>1900</v>
      </c>
      <c r="F2481" t="s">
        <v>1901</v>
      </c>
      <c r="G2481" t="s">
        <v>37</v>
      </c>
      <c r="H2481" t="s">
        <v>25</v>
      </c>
      <c r="I2481" t="s">
        <v>1902</v>
      </c>
      <c r="J2481" t="s">
        <v>51</v>
      </c>
      <c r="K2481" t="s">
        <v>1903</v>
      </c>
      <c r="L2481" t="s">
        <v>29</v>
      </c>
      <c r="M2481" t="s">
        <v>1236</v>
      </c>
      <c r="N2481" t="s">
        <v>43</v>
      </c>
      <c r="O2481" t="s">
        <v>99</v>
      </c>
      <c r="P2481" t="s">
        <v>1237</v>
      </c>
      <c r="Q2481" s="2">
        <v>714.3</v>
      </c>
      <c r="R2481">
        <v>5</v>
      </c>
      <c r="S2481">
        <v>0</v>
      </c>
      <c r="T2481">
        <v>207.14699999999999</v>
      </c>
    </row>
    <row r="2482" spans="1:20" x14ac:dyDescent="0.3">
      <c r="A2482" t="s">
        <v>7284</v>
      </c>
      <c r="B2482" s="1">
        <v>42317</v>
      </c>
      <c r="C2482" s="1">
        <v>42322</v>
      </c>
      <c r="D2482" t="s">
        <v>47</v>
      </c>
      <c r="E2482" t="s">
        <v>5188</v>
      </c>
      <c r="F2482" t="s">
        <v>5189</v>
      </c>
      <c r="G2482" t="s">
        <v>84</v>
      </c>
      <c r="H2482" t="s">
        <v>25</v>
      </c>
      <c r="I2482" t="s">
        <v>3019</v>
      </c>
      <c r="J2482" t="s">
        <v>105</v>
      </c>
      <c r="K2482" t="s">
        <v>5190</v>
      </c>
      <c r="L2482" t="s">
        <v>41</v>
      </c>
      <c r="M2482" t="s">
        <v>7285</v>
      </c>
      <c r="N2482" t="s">
        <v>165</v>
      </c>
      <c r="O2482" t="s">
        <v>815</v>
      </c>
      <c r="P2482" t="s">
        <v>7286</v>
      </c>
      <c r="Q2482" s="2">
        <v>2321.9</v>
      </c>
      <c r="R2482">
        <v>2</v>
      </c>
      <c r="S2482">
        <v>0</v>
      </c>
      <c r="T2482">
        <v>1114.5119999999999</v>
      </c>
    </row>
    <row r="2483" spans="1:20" x14ac:dyDescent="0.3">
      <c r="A2483" t="s">
        <v>7287</v>
      </c>
      <c r="B2483" s="1">
        <v>42254</v>
      </c>
      <c r="C2483" s="1">
        <v>42261</v>
      </c>
      <c r="D2483" t="s">
        <v>47</v>
      </c>
      <c r="E2483" t="s">
        <v>7288</v>
      </c>
      <c r="F2483" t="s">
        <v>7289</v>
      </c>
      <c r="G2483" t="s">
        <v>37</v>
      </c>
      <c r="H2483" t="s">
        <v>25</v>
      </c>
      <c r="I2483" t="s">
        <v>128</v>
      </c>
      <c r="J2483" t="s">
        <v>129</v>
      </c>
      <c r="K2483" t="s">
        <v>562</v>
      </c>
      <c r="L2483" t="s">
        <v>131</v>
      </c>
      <c r="M2483" t="s">
        <v>6558</v>
      </c>
      <c r="N2483" t="s">
        <v>43</v>
      </c>
      <c r="O2483" t="s">
        <v>79</v>
      </c>
      <c r="P2483" t="s">
        <v>6559</v>
      </c>
      <c r="Q2483" s="2">
        <v>9.5220000000000002</v>
      </c>
      <c r="R2483">
        <v>1</v>
      </c>
      <c r="S2483">
        <v>0</v>
      </c>
      <c r="T2483">
        <v>-6.9828000000000001</v>
      </c>
    </row>
    <row r="2484" spans="1:20" x14ac:dyDescent="0.3">
      <c r="A2484" t="s">
        <v>7290</v>
      </c>
      <c r="B2484" s="1">
        <v>42866</v>
      </c>
      <c r="C2484" s="1">
        <v>42868</v>
      </c>
      <c r="D2484" t="s">
        <v>159</v>
      </c>
      <c r="E2484" t="s">
        <v>3337</v>
      </c>
      <c r="F2484" t="s">
        <v>3338</v>
      </c>
      <c r="G2484" t="s">
        <v>37</v>
      </c>
      <c r="H2484" t="s">
        <v>25</v>
      </c>
      <c r="I2484" t="s">
        <v>231</v>
      </c>
      <c r="J2484" t="s">
        <v>232</v>
      </c>
      <c r="K2484" t="s">
        <v>412</v>
      </c>
      <c r="L2484" t="s">
        <v>131</v>
      </c>
      <c r="M2484" t="s">
        <v>5031</v>
      </c>
      <c r="N2484" t="s">
        <v>31</v>
      </c>
      <c r="O2484" t="s">
        <v>32</v>
      </c>
      <c r="P2484" t="s">
        <v>5032</v>
      </c>
      <c r="Q2484" s="2">
        <v>209.97900000000001</v>
      </c>
      <c r="R2484">
        <v>7</v>
      </c>
      <c r="S2484">
        <v>0</v>
      </c>
      <c r="T2484">
        <v>-356.96429999999998</v>
      </c>
    </row>
    <row r="2485" spans="1:20" x14ac:dyDescent="0.3">
      <c r="A2485" t="s">
        <v>7291</v>
      </c>
      <c r="B2485" s="1">
        <v>42937</v>
      </c>
      <c r="C2485" s="1">
        <v>42942</v>
      </c>
      <c r="D2485" t="s">
        <v>47</v>
      </c>
      <c r="E2485" t="s">
        <v>5545</v>
      </c>
      <c r="F2485" t="s">
        <v>5546</v>
      </c>
      <c r="G2485" t="s">
        <v>84</v>
      </c>
      <c r="H2485" t="s">
        <v>25</v>
      </c>
      <c r="I2485" t="s">
        <v>742</v>
      </c>
      <c r="J2485" t="s">
        <v>208</v>
      </c>
      <c r="K2485" t="s">
        <v>743</v>
      </c>
      <c r="L2485" t="s">
        <v>88</v>
      </c>
      <c r="M2485" t="s">
        <v>1394</v>
      </c>
      <c r="N2485" t="s">
        <v>43</v>
      </c>
      <c r="O2485" t="s">
        <v>79</v>
      </c>
      <c r="P2485" t="s">
        <v>1395</v>
      </c>
      <c r="Q2485" s="2">
        <v>33.93</v>
      </c>
      <c r="R2485">
        <v>3</v>
      </c>
      <c r="S2485">
        <v>0</v>
      </c>
      <c r="T2485">
        <v>-22.62</v>
      </c>
    </row>
    <row r="2486" spans="1:20" x14ac:dyDescent="0.3">
      <c r="A2486" t="s">
        <v>7292</v>
      </c>
      <c r="B2486" s="1">
        <v>41967</v>
      </c>
      <c r="C2486" s="1">
        <v>41972</v>
      </c>
      <c r="D2486" t="s">
        <v>47</v>
      </c>
      <c r="E2486" t="s">
        <v>3638</v>
      </c>
      <c r="F2486" t="s">
        <v>3639</v>
      </c>
      <c r="G2486" t="s">
        <v>24</v>
      </c>
      <c r="H2486" t="s">
        <v>25</v>
      </c>
      <c r="I2486" t="s">
        <v>38</v>
      </c>
      <c r="J2486" t="s">
        <v>39</v>
      </c>
      <c r="K2486" t="s">
        <v>556</v>
      </c>
      <c r="L2486" t="s">
        <v>41</v>
      </c>
      <c r="M2486" t="s">
        <v>701</v>
      </c>
      <c r="N2486" t="s">
        <v>31</v>
      </c>
      <c r="O2486" t="s">
        <v>61</v>
      </c>
      <c r="P2486" t="s">
        <v>702</v>
      </c>
      <c r="Q2486" s="2">
        <v>35.167999999999999</v>
      </c>
      <c r="R2486">
        <v>7</v>
      </c>
      <c r="S2486">
        <v>0</v>
      </c>
      <c r="T2486">
        <v>9.6712000000000007</v>
      </c>
    </row>
    <row r="2487" spans="1:20" x14ac:dyDescent="0.3">
      <c r="A2487" t="s">
        <v>7293</v>
      </c>
      <c r="B2487" s="1">
        <v>41958</v>
      </c>
      <c r="C2487" s="1">
        <v>41961</v>
      </c>
      <c r="D2487" t="s">
        <v>159</v>
      </c>
      <c r="E2487" t="s">
        <v>7294</v>
      </c>
      <c r="F2487" t="s">
        <v>7295</v>
      </c>
      <c r="G2487" t="s">
        <v>24</v>
      </c>
      <c r="H2487" t="s">
        <v>25</v>
      </c>
      <c r="I2487" t="s">
        <v>38</v>
      </c>
      <c r="J2487" t="s">
        <v>39</v>
      </c>
      <c r="K2487" t="s">
        <v>1554</v>
      </c>
      <c r="L2487" t="s">
        <v>41</v>
      </c>
      <c r="M2487" t="s">
        <v>798</v>
      </c>
      <c r="N2487" t="s">
        <v>31</v>
      </c>
      <c r="O2487" t="s">
        <v>61</v>
      </c>
      <c r="P2487" t="s">
        <v>799</v>
      </c>
      <c r="Q2487" s="2">
        <v>10.11</v>
      </c>
      <c r="R2487">
        <v>3</v>
      </c>
      <c r="S2487">
        <v>0</v>
      </c>
      <c r="T2487">
        <v>3.2351999999999999</v>
      </c>
    </row>
    <row r="2488" spans="1:20" x14ac:dyDescent="0.3">
      <c r="A2488" t="s">
        <v>7296</v>
      </c>
      <c r="B2488" s="1">
        <v>42817</v>
      </c>
      <c r="C2488" s="1">
        <v>42819</v>
      </c>
      <c r="D2488" t="s">
        <v>21</v>
      </c>
      <c r="E2488" t="s">
        <v>649</v>
      </c>
      <c r="F2488" t="s">
        <v>650</v>
      </c>
      <c r="G2488" t="s">
        <v>37</v>
      </c>
      <c r="H2488" t="s">
        <v>25</v>
      </c>
      <c r="I2488" t="s">
        <v>651</v>
      </c>
      <c r="J2488" t="s">
        <v>39</v>
      </c>
      <c r="K2488" t="s">
        <v>652</v>
      </c>
      <c r="L2488" t="s">
        <v>41</v>
      </c>
      <c r="M2488" t="s">
        <v>5591</v>
      </c>
      <c r="N2488" t="s">
        <v>43</v>
      </c>
      <c r="O2488" t="s">
        <v>1145</v>
      </c>
      <c r="P2488" t="s">
        <v>5592</v>
      </c>
      <c r="Q2488" s="2">
        <v>347.58</v>
      </c>
      <c r="R2488">
        <v>3</v>
      </c>
      <c r="S2488">
        <v>0</v>
      </c>
      <c r="T2488">
        <v>17.379000000000001</v>
      </c>
    </row>
    <row r="2489" spans="1:20" x14ac:dyDescent="0.3">
      <c r="A2489" t="s">
        <v>7297</v>
      </c>
      <c r="B2489" s="1">
        <v>42722</v>
      </c>
      <c r="C2489" s="1">
        <v>42728</v>
      </c>
      <c r="D2489" t="s">
        <v>47</v>
      </c>
      <c r="E2489" t="s">
        <v>1329</v>
      </c>
      <c r="F2489" t="s">
        <v>1330</v>
      </c>
      <c r="G2489" t="s">
        <v>24</v>
      </c>
      <c r="H2489" t="s">
        <v>25</v>
      </c>
      <c r="I2489" t="s">
        <v>240</v>
      </c>
      <c r="J2489" t="s">
        <v>232</v>
      </c>
      <c r="K2489" t="s">
        <v>241</v>
      </c>
      <c r="L2489" t="s">
        <v>131</v>
      </c>
      <c r="M2489" t="s">
        <v>1501</v>
      </c>
      <c r="N2489" t="s">
        <v>165</v>
      </c>
      <c r="O2489" t="s">
        <v>202</v>
      </c>
      <c r="P2489" t="s">
        <v>1502</v>
      </c>
      <c r="Q2489" s="2">
        <v>72.64</v>
      </c>
      <c r="R2489">
        <v>2</v>
      </c>
      <c r="S2489">
        <v>0</v>
      </c>
      <c r="T2489">
        <v>21.792000000000002</v>
      </c>
    </row>
    <row r="2490" spans="1:20" x14ac:dyDescent="0.3">
      <c r="A2490" t="s">
        <v>7298</v>
      </c>
      <c r="B2490" s="1">
        <v>42945</v>
      </c>
      <c r="C2490" s="1">
        <v>42950</v>
      </c>
      <c r="D2490" t="s">
        <v>47</v>
      </c>
      <c r="E2490" t="s">
        <v>1947</v>
      </c>
      <c r="F2490" t="s">
        <v>1948</v>
      </c>
      <c r="G2490" t="s">
        <v>24</v>
      </c>
      <c r="H2490" t="s">
        <v>25</v>
      </c>
      <c r="I2490" t="s">
        <v>1949</v>
      </c>
      <c r="J2490" t="s">
        <v>208</v>
      </c>
      <c r="K2490" t="s">
        <v>1950</v>
      </c>
      <c r="L2490" t="s">
        <v>88</v>
      </c>
      <c r="M2490" t="s">
        <v>6301</v>
      </c>
      <c r="N2490" t="s">
        <v>43</v>
      </c>
      <c r="O2490" t="s">
        <v>79</v>
      </c>
      <c r="P2490" t="s">
        <v>6302</v>
      </c>
      <c r="Q2490" s="2">
        <v>33.479999999999997</v>
      </c>
      <c r="R2490">
        <v>2</v>
      </c>
      <c r="S2490">
        <v>0</v>
      </c>
      <c r="T2490">
        <v>16.405200000000001</v>
      </c>
    </row>
    <row r="2491" spans="1:20" x14ac:dyDescent="0.3">
      <c r="A2491" t="s">
        <v>7299</v>
      </c>
      <c r="B2491" s="1">
        <v>41884</v>
      </c>
      <c r="C2491" s="1">
        <v>41889</v>
      </c>
      <c r="D2491" t="s">
        <v>21</v>
      </c>
      <c r="E2491" t="s">
        <v>4696</v>
      </c>
      <c r="F2491" t="s">
        <v>4697</v>
      </c>
      <c r="G2491" t="s">
        <v>24</v>
      </c>
      <c r="H2491" t="s">
        <v>25</v>
      </c>
      <c r="I2491" t="s">
        <v>2869</v>
      </c>
      <c r="J2491" t="s">
        <v>39</v>
      </c>
      <c r="K2491" t="s">
        <v>2870</v>
      </c>
      <c r="L2491" t="s">
        <v>41</v>
      </c>
      <c r="M2491" t="s">
        <v>4164</v>
      </c>
      <c r="N2491" t="s">
        <v>165</v>
      </c>
      <c r="O2491" t="s">
        <v>202</v>
      </c>
      <c r="P2491" t="s">
        <v>4165</v>
      </c>
      <c r="Q2491" s="2">
        <v>239.976</v>
      </c>
      <c r="R2491">
        <v>3</v>
      </c>
      <c r="S2491">
        <v>0</v>
      </c>
      <c r="T2491">
        <v>53.994599999999998</v>
      </c>
    </row>
    <row r="2492" spans="1:20" x14ac:dyDescent="0.3">
      <c r="A2492" t="s">
        <v>7300</v>
      </c>
      <c r="B2492" s="1">
        <v>42764</v>
      </c>
      <c r="C2492" s="1">
        <v>42768</v>
      </c>
      <c r="D2492" t="s">
        <v>47</v>
      </c>
      <c r="E2492" t="s">
        <v>2501</v>
      </c>
      <c r="F2492" t="s">
        <v>2502</v>
      </c>
      <c r="G2492" t="s">
        <v>24</v>
      </c>
      <c r="H2492" t="s">
        <v>25</v>
      </c>
      <c r="I2492" t="s">
        <v>786</v>
      </c>
      <c r="J2492" t="s">
        <v>39</v>
      </c>
      <c r="K2492" t="s">
        <v>787</v>
      </c>
      <c r="L2492" t="s">
        <v>41</v>
      </c>
      <c r="M2492" t="s">
        <v>5535</v>
      </c>
      <c r="N2492" t="s">
        <v>43</v>
      </c>
      <c r="O2492" t="s">
        <v>115</v>
      </c>
      <c r="P2492" t="s">
        <v>5536</v>
      </c>
      <c r="Q2492" s="2">
        <v>8.34</v>
      </c>
      <c r="R2492">
        <v>3</v>
      </c>
      <c r="S2492">
        <v>0</v>
      </c>
      <c r="T2492">
        <v>2.1684000000000001</v>
      </c>
    </row>
    <row r="2493" spans="1:20" x14ac:dyDescent="0.3">
      <c r="A2493" t="s">
        <v>7301</v>
      </c>
      <c r="B2493" s="1">
        <v>42730</v>
      </c>
      <c r="C2493" s="1">
        <v>42737</v>
      </c>
      <c r="D2493" t="s">
        <v>47</v>
      </c>
      <c r="E2493" t="s">
        <v>1251</v>
      </c>
      <c r="F2493" t="s">
        <v>1252</v>
      </c>
      <c r="G2493" t="s">
        <v>37</v>
      </c>
      <c r="H2493" t="s">
        <v>25</v>
      </c>
      <c r="I2493" t="s">
        <v>154</v>
      </c>
      <c r="J2493" t="s">
        <v>86</v>
      </c>
      <c r="K2493" t="s">
        <v>1253</v>
      </c>
      <c r="L2493" t="s">
        <v>88</v>
      </c>
      <c r="M2493" t="s">
        <v>7302</v>
      </c>
      <c r="N2493" t="s">
        <v>31</v>
      </c>
      <c r="O2493" t="s">
        <v>133</v>
      </c>
      <c r="P2493" t="s">
        <v>7303</v>
      </c>
      <c r="Q2493" s="2">
        <v>212.94</v>
      </c>
      <c r="R2493">
        <v>3</v>
      </c>
      <c r="S2493">
        <v>0</v>
      </c>
      <c r="T2493">
        <v>25.552800000000001</v>
      </c>
    </row>
    <row r="2494" spans="1:20" x14ac:dyDescent="0.3">
      <c r="A2494" t="s">
        <v>7304</v>
      </c>
      <c r="B2494" s="1">
        <v>42225</v>
      </c>
      <c r="C2494" s="1">
        <v>42229</v>
      </c>
      <c r="D2494" t="s">
        <v>21</v>
      </c>
      <c r="E2494" t="s">
        <v>2526</v>
      </c>
      <c r="F2494" t="s">
        <v>2527</v>
      </c>
      <c r="G2494" t="s">
        <v>84</v>
      </c>
      <c r="H2494" t="s">
        <v>25</v>
      </c>
      <c r="I2494" t="s">
        <v>38</v>
      </c>
      <c r="J2494" t="s">
        <v>39</v>
      </c>
      <c r="K2494" t="s">
        <v>556</v>
      </c>
      <c r="L2494" t="s">
        <v>41</v>
      </c>
      <c r="M2494" t="s">
        <v>7305</v>
      </c>
      <c r="N2494" t="s">
        <v>31</v>
      </c>
      <c r="O2494" t="s">
        <v>32</v>
      </c>
      <c r="P2494" t="s">
        <v>7306</v>
      </c>
      <c r="Q2494" s="2">
        <v>687.4</v>
      </c>
      <c r="R2494">
        <v>5</v>
      </c>
      <c r="S2494">
        <v>0</v>
      </c>
      <c r="T2494">
        <v>48.118000000000002</v>
      </c>
    </row>
    <row r="2495" spans="1:20" x14ac:dyDescent="0.3">
      <c r="A2495" t="s">
        <v>7307</v>
      </c>
      <c r="B2495" s="1">
        <v>41735</v>
      </c>
      <c r="C2495" s="1">
        <v>41741</v>
      </c>
      <c r="D2495" t="s">
        <v>47</v>
      </c>
      <c r="E2495" t="s">
        <v>4663</v>
      </c>
      <c r="F2495" t="s">
        <v>4664</v>
      </c>
      <c r="G2495" t="s">
        <v>37</v>
      </c>
      <c r="H2495" t="s">
        <v>25</v>
      </c>
      <c r="I2495" t="s">
        <v>112</v>
      </c>
      <c r="J2495" t="s">
        <v>39</v>
      </c>
      <c r="K2495" t="s">
        <v>309</v>
      </c>
      <c r="L2495" t="s">
        <v>41</v>
      </c>
      <c r="M2495" t="s">
        <v>6691</v>
      </c>
      <c r="N2495" t="s">
        <v>31</v>
      </c>
      <c r="O2495" t="s">
        <v>54</v>
      </c>
      <c r="P2495" t="s">
        <v>6692</v>
      </c>
      <c r="Q2495" s="2">
        <v>653.54999999999995</v>
      </c>
      <c r="R2495">
        <v>3</v>
      </c>
      <c r="S2495">
        <v>0</v>
      </c>
      <c r="T2495">
        <v>111.1035</v>
      </c>
    </row>
    <row r="2496" spans="1:20" x14ac:dyDescent="0.3">
      <c r="A2496" t="s">
        <v>7308</v>
      </c>
      <c r="B2496" s="1">
        <v>43056</v>
      </c>
      <c r="C2496" s="1">
        <v>43060</v>
      </c>
      <c r="D2496" t="s">
        <v>21</v>
      </c>
      <c r="E2496" t="s">
        <v>1914</v>
      </c>
      <c r="F2496" t="s">
        <v>1915</v>
      </c>
      <c r="G2496" t="s">
        <v>24</v>
      </c>
      <c r="H2496" t="s">
        <v>25</v>
      </c>
      <c r="I2496" t="s">
        <v>1916</v>
      </c>
      <c r="J2496" t="s">
        <v>232</v>
      </c>
      <c r="K2496" t="s">
        <v>1917</v>
      </c>
      <c r="L2496" t="s">
        <v>131</v>
      </c>
      <c r="M2496" t="s">
        <v>7309</v>
      </c>
      <c r="N2496" t="s">
        <v>165</v>
      </c>
      <c r="O2496" t="s">
        <v>202</v>
      </c>
      <c r="P2496" t="s">
        <v>7310</v>
      </c>
      <c r="Q2496" s="2">
        <v>239.96</v>
      </c>
      <c r="R2496">
        <v>5</v>
      </c>
      <c r="S2496">
        <v>0</v>
      </c>
      <c r="T2496">
        <v>83.986000000000004</v>
      </c>
    </row>
    <row r="2497" spans="1:20" x14ac:dyDescent="0.3">
      <c r="A2497" t="s">
        <v>7311</v>
      </c>
      <c r="B2497" s="1">
        <v>42196</v>
      </c>
      <c r="C2497" s="1">
        <v>42197</v>
      </c>
      <c r="D2497" t="s">
        <v>159</v>
      </c>
      <c r="E2497" t="s">
        <v>3337</v>
      </c>
      <c r="F2497" t="s">
        <v>3338</v>
      </c>
      <c r="G2497" t="s">
        <v>37</v>
      </c>
      <c r="H2497" t="s">
        <v>25</v>
      </c>
      <c r="I2497" t="s">
        <v>231</v>
      </c>
      <c r="J2497" t="s">
        <v>232</v>
      </c>
      <c r="K2497" t="s">
        <v>412</v>
      </c>
      <c r="L2497" t="s">
        <v>131</v>
      </c>
      <c r="M2497" t="s">
        <v>2323</v>
      </c>
      <c r="N2497" t="s">
        <v>31</v>
      </c>
      <c r="O2497" t="s">
        <v>54</v>
      </c>
      <c r="P2497" t="s">
        <v>2324</v>
      </c>
      <c r="Q2497" s="2">
        <v>199.83600000000001</v>
      </c>
      <c r="R2497">
        <v>4</v>
      </c>
      <c r="S2497">
        <v>0</v>
      </c>
      <c r="T2497">
        <v>-37.112400000000001</v>
      </c>
    </row>
    <row r="2498" spans="1:20" x14ac:dyDescent="0.3">
      <c r="A2498" t="s">
        <v>7312</v>
      </c>
      <c r="B2498" s="1">
        <v>42684</v>
      </c>
      <c r="C2498" s="1">
        <v>42687</v>
      </c>
      <c r="D2498" t="s">
        <v>21</v>
      </c>
      <c r="E2498" t="s">
        <v>3385</v>
      </c>
      <c r="F2498" t="s">
        <v>3386</v>
      </c>
      <c r="G2498" t="s">
        <v>24</v>
      </c>
      <c r="H2498" t="s">
        <v>25</v>
      </c>
      <c r="I2498" t="s">
        <v>128</v>
      </c>
      <c r="J2498" t="s">
        <v>129</v>
      </c>
      <c r="K2498" t="s">
        <v>673</v>
      </c>
      <c r="L2498" t="s">
        <v>131</v>
      </c>
      <c r="M2498" t="s">
        <v>5277</v>
      </c>
      <c r="N2498" t="s">
        <v>43</v>
      </c>
      <c r="O2498" t="s">
        <v>70</v>
      </c>
      <c r="P2498" t="s">
        <v>5278</v>
      </c>
      <c r="Q2498" s="2">
        <v>67.709999999999994</v>
      </c>
      <c r="R2498">
        <v>3</v>
      </c>
      <c r="S2498">
        <v>0</v>
      </c>
      <c r="T2498">
        <v>32.500799999999998</v>
      </c>
    </row>
    <row r="2499" spans="1:20" x14ac:dyDescent="0.3">
      <c r="A2499" t="s">
        <v>7313</v>
      </c>
      <c r="B2499" s="1">
        <v>41729</v>
      </c>
      <c r="C2499" s="1">
        <v>41733</v>
      </c>
      <c r="D2499" t="s">
        <v>47</v>
      </c>
      <c r="E2499" t="s">
        <v>6514</v>
      </c>
      <c r="F2499" t="s">
        <v>6515</v>
      </c>
      <c r="G2499" t="s">
        <v>24</v>
      </c>
      <c r="H2499" t="s">
        <v>25</v>
      </c>
      <c r="I2499" t="s">
        <v>154</v>
      </c>
      <c r="J2499" t="s">
        <v>86</v>
      </c>
      <c r="K2499" t="s">
        <v>171</v>
      </c>
      <c r="L2499" t="s">
        <v>88</v>
      </c>
      <c r="M2499" t="s">
        <v>2257</v>
      </c>
      <c r="N2499" t="s">
        <v>43</v>
      </c>
      <c r="O2499" t="s">
        <v>79</v>
      </c>
      <c r="P2499" t="s">
        <v>2258</v>
      </c>
      <c r="Q2499" s="2">
        <v>8.1340000000000003</v>
      </c>
      <c r="R2499">
        <v>7</v>
      </c>
      <c r="S2499">
        <v>0</v>
      </c>
      <c r="T2499">
        <v>-13.8278</v>
      </c>
    </row>
    <row r="2500" spans="1:20" x14ac:dyDescent="0.3">
      <c r="A2500" t="s">
        <v>7314</v>
      </c>
      <c r="B2500" s="1">
        <v>42265</v>
      </c>
      <c r="C2500" s="1">
        <v>42271</v>
      </c>
      <c r="D2500" t="s">
        <v>47</v>
      </c>
      <c r="E2500" t="s">
        <v>1016</v>
      </c>
      <c r="F2500" t="s">
        <v>1017</v>
      </c>
      <c r="G2500" t="s">
        <v>84</v>
      </c>
      <c r="H2500" t="s">
        <v>25</v>
      </c>
      <c r="I2500" t="s">
        <v>231</v>
      </c>
      <c r="J2500" t="s">
        <v>232</v>
      </c>
      <c r="K2500" t="s">
        <v>276</v>
      </c>
      <c r="L2500" t="s">
        <v>131</v>
      </c>
      <c r="M2500" t="s">
        <v>6452</v>
      </c>
      <c r="N2500" t="s">
        <v>43</v>
      </c>
      <c r="O2500" t="s">
        <v>70</v>
      </c>
      <c r="P2500" t="s">
        <v>6453</v>
      </c>
      <c r="Q2500" s="2">
        <v>18.54</v>
      </c>
      <c r="R2500">
        <v>2</v>
      </c>
      <c r="S2500">
        <v>0</v>
      </c>
      <c r="T2500">
        <v>8.7138000000000009</v>
      </c>
    </row>
    <row r="2501" spans="1:20" x14ac:dyDescent="0.3">
      <c r="A2501" t="s">
        <v>7315</v>
      </c>
      <c r="B2501" s="1">
        <v>42315</v>
      </c>
      <c r="C2501" s="1">
        <v>42319</v>
      </c>
      <c r="D2501" t="s">
        <v>47</v>
      </c>
      <c r="E2501" t="s">
        <v>1449</v>
      </c>
      <c r="F2501" t="s">
        <v>1450</v>
      </c>
      <c r="G2501" t="s">
        <v>37</v>
      </c>
      <c r="H2501" t="s">
        <v>25</v>
      </c>
      <c r="I2501" t="s">
        <v>38</v>
      </c>
      <c r="J2501" t="s">
        <v>39</v>
      </c>
      <c r="K2501" t="s">
        <v>40</v>
      </c>
      <c r="L2501" t="s">
        <v>41</v>
      </c>
      <c r="M2501" t="s">
        <v>7316</v>
      </c>
      <c r="N2501" t="s">
        <v>43</v>
      </c>
      <c r="O2501" t="s">
        <v>173</v>
      </c>
      <c r="P2501" t="s">
        <v>7317</v>
      </c>
      <c r="Q2501" s="2">
        <v>24.4</v>
      </c>
      <c r="R2501">
        <v>2</v>
      </c>
      <c r="S2501">
        <v>0</v>
      </c>
      <c r="T2501">
        <v>7.93</v>
      </c>
    </row>
    <row r="2502" spans="1:20" x14ac:dyDescent="0.3">
      <c r="A2502" t="s">
        <v>7318</v>
      </c>
      <c r="B2502" s="1">
        <v>42874</v>
      </c>
      <c r="C2502" s="1">
        <v>42874</v>
      </c>
      <c r="D2502" t="s">
        <v>1040</v>
      </c>
      <c r="E2502" t="s">
        <v>3980</v>
      </c>
      <c r="F2502" t="s">
        <v>3981</v>
      </c>
      <c r="G2502" t="s">
        <v>24</v>
      </c>
      <c r="H2502" t="s">
        <v>25</v>
      </c>
      <c r="I2502" t="s">
        <v>581</v>
      </c>
      <c r="J2502" t="s">
        <v>86</v>
      </c>
      <c r="K2502" t="s">
        <v>582</v>
      </c>
      <c r="L2502" t="s">
        <v>88</v>
      </c>
      <c r="M2502" t="s">
        <v>4087</v>
      </c>
      <c r="N2502" t="s">
        <v>43</v>
      </c>
      <c r="O2502" t="s">
        <v>70</v>
      </c>
      <c r="P2502" t="s">
        <v>4088</v>
      </c>
      <c r="Q2502" s="2">
        <v>195.64</v>
      </c>
      <c r="R2502">
        <v>4</v>
      </c>
      <c r="S2502">
        <v>0</v>
      </c>
      <c r="T2502">
        <v>91.950800000000001</v>
      </c>
    </row>
    <row r="2503" spans="1:20" x14ac:dyDescent="0.3">
      <c r="A2503" t="s">
        <v>7319</v>
      </c>
      <c r="B2503" s="1">
        <v>42007</v>
      </c>
      <c r="C2503" s="1">
        <v>42012</v>
      </c>
      <c r="D2503" t="s">
        <v>21</v>
      </c>
      <c r="E2503" t="s">
        <v>6566</v>
      </c>
      <c r="F2503" t="s">
        <v>6567</v>
      </c>
      <c r="G2503" t="s">
        <v>24</v>
      </c>
      <c r="H2503" t="s">
        <v>25</v>
      </c>
      <c r="I2503" t="s">
        <v>231</v>
      </c>
      <c r="J2503" t="s">
        <v>232</v>
      </c>
      <c r="K2503" t="s">
        <v>412</v>
      </c>
      <c r="L2503" t="s">
        <v>131</v>
      </c>
      <c r="M2503" t="s">
        <v>7248</v>
      </c>
      <c r="N2503" t="s">
        <v>165</v>
      </c>
      <c r="O2503" t="s">
        <v>202</v>
      </c>
      <c r="P2503" t="s">
        <v>7249</v>
      </c>
      <c r="Q2503" s="2">
        <v>398.4</v>
      </c>
      <c r="R2503">
        <v>5</v>
      </c>
      <c r="S2503">
        <v>0</v>
      </c>
      <c r="T2503">
        <v>84.66</v>
      </c>
    </row>
    <row r="2504" spans="1:20" x14ac:dyDescent="0.3">
      <c r="A2504" t="s">
        <v>7320</v>
      </c>
      <c r="B2504" s="1">
        <v>42255</v>
      </c>
      <c r="C2504" s="1">
        <v>42258</v>
      </c>
      <c r="D2504" t="s">
        <v>159</v>
      </c>
      <c r="E2504" t="s">
        <v>2687</v>
      </c>
      <c r="F2504" t="s">
        <v>2688</v>
      </c>
      <c r="G2504" t="s">
        <v>24</v>
      </c>
      <c r="H2504" t="s">
        <v>25</v>
      </c>
      <c r="I2504" t="s">
        <v>2362</v>
      </c>
      <c r="J2504" t="s">
        <v>39</v>
      </c>
      <c r="K2504" t="s">
        <v>2363</v>
      </c>
      <c r="L2504" t="s">
        <v>41</v>
      </c>
      <c r="M2504" t="s">
        <v>7321</v>
      </c>
      <c r="N2504" t="s">
        <v>43</v>
      </c>
      <c r="O2504" t="s">
        <v>70</v>
      </c>
      <c r="P2504" t="s">
        <v>7322</v>
      </c>
      <c r="Q2504" s="2">
        <v>26.4</v>
      </c>
      <c r="R2504">
        <v>5</v>
      </c>
      <c r="S2504">
        <v>0</v>
      </c>
      <c r="T2504">
        <v>11.88</v>
      </c>
    </row>
    <row r="2505" spans="1:20" x14ac:dyDescent="0.3">
      <c r="A2505" t="s">
        <v>7323</v>
      </c>
      <c r="B2505" s="1">
        <v>42463</v>
      </c>
      <c r="C2505" s="1">
        <v>42467</v>
      </c>
      <c r="D2505" t="s">
        <v>47</v>
      </c>
      <c r="E2505" t="s">
        <v>1576</v>
      </c>
      <c r="F2505" t="s">
        <v>1577</v>
      </c>
      <c r="G2505" t="s">
        <v>24</v>
      </c>
      <c r="H2505" t="s">
        <v>25</v>
      </c>
      <c r="I2505" t="s">
        <v>253</v>
      </c>
      <c r="J2505" t="s">
        <v>179</v>
      </c>
      <c r="K2505" t="s">
        <v>254</v>
      </c>
      <c r="L2505" t="s">
        <v>88</v>
      </c>
      <c r="M2505" t="s">
        <v>3645</v>
      </c>
      <c r="N2505" t="s">
        <v>43</v>
      </c>
      <c r="O2505" t="s">
        <v>79</v>
      </c>
      <c r="P2505" t="s">
        <v>3646</v>
      </c>
      <c r="Q2505" s="2">
        <v>99.846000000000004</v>
      </c>
      <c r="R2505">
        <v>9</v>
      </c>
      <c r="S2505">
        <v>0</v>
      </c>
      <c r="T2505">
        <v>-83.204999999999998</v>
      </c>
    </row>
    <row r="2506" spans="1:20" x14ac:dyDescent="0.3">
      <c r="A2506" t="s">
        <v>7324</v>
      </c>
      <c r="B2506" s="1">
        <v>42709</v>
      </c>
      <c r="C2506" s="1">
        <v>42711</v>
      </c>
      <c r="D2506" t="s">
        <v>21</v>
      </c>
      <c r="E2506" t="s">
        <v>1615</v>
      </c>
      <c r="F2506" t="s">
        <v>1616</v>
      </c>
      <c r="G2506" t="s">
        <v>24</v>
      </c>
      <c r="H2506" t="s">
        <v>25</v>
      </c>
      <c r="I2506" t="s">
        <v>128</v>
      </c>
      <c r="J2506" t="s">
        <v>129</v>
      </c>
      <c r="K2506" t="s">
        <v>562</v>
      </c>
      <c r="L2506" t="s">
        <v>131</v>
      </c>
      <c r="M2506" t="s">
        <v>6270</v>
      </c>
      <c r="N2506" t="s">
        <v>165</v>
      </c>
      <c r="O2506" t="s">
        <v>166</v>
      </c>
      <c r="P2506" t="s">
        <v>6271</v>
      </c>
      <c r="Q2506" s="2">
        <v>699.98</v>
      </c>
      <c r="R2506">
        <v>2</v>
      </c>
      <c r="S2506">
        <v>0</v>
      </c>
      <c r="T2506">
        <v>195.99440000000001</v>
      </c>
    </row>
    <row r="2507" spans="1:20" x14ac:dyDescent="0.3">
      <c r="A2507" t="s">
        <v>7325</v>
      </c>
      <c r="B2507" s="1">
        <v>42132</v>
      </c>
      <c r="C2507" s="1">
        <v>42136</v>
      </c>
      <c r="D2507" t="s">
        <v>47</v>
      </c>
      <c r="E2507" t="s">
        <v>2404</v>
      </c>
      <c r="F2507" t="s">
        <v>2405</v>
      </c>
      <c r="G2507" t="s">
        <v>24</v>
      </c>
      <c r="H2507" t="s">
        <v>25</v>
      </c>
      <c r="I2507" t="s">
        <v>1916</v>
      </c>
      <c r="J2507" t="s">
        <v>39</v>
      </c>
      <c r="K2507" t="s">
        <v>2406</v>
      </c>
      <c r="L2507" t="s">
        <v>41</v>
      </c>
      <c r="M2507" t="s">
        <v>3057</v>
      </c>
      <c r="N2507" t="s">
        <v>43</v>
      </c>
      <c r="O2507" t="s">
        <v>79</v>
      </c>
      <c r="P2507" t="s">
        <v>3058</v>
      </c>
      <c r="Q2507" s="2">
        <v>43.98</v>
      </c>
      <c r="R2507">
        <v>2</v>
      </c>
      <c r="S2507">
        <v>0</v>
      </c>
      <c r="T2507">
        <v>21.99</v>
      </c>
    </row>
    <row r="2508" spans="1:20" x14ac:dyDescent="0.3">
      <c r="A2508" t="s">
        <v>7326</v>
      </c>
      <c r="B2508" s="1">
        <v>43000</v>
      </c>
      <c r="C2508" s="1">
        <v>43002</v>
      </c>
      <c r="D2508" t="s">
        <v>159</v>
      </c>
      <c r="E2508" t="s">
        <v>1657</v>
      </c>
      <c r="F2508" t="s">
        <v>1658</v>
      </c>
      <c r="G2508" t="s">
        <v>24</v>
      </c>
      <c r="H2508" t="s">
        <v>25</v>
      </c>
      <c r="I2508" t="s">
        <v>253</v>
      </c>
      <c r="J2508" t="s">
        <v>179</v>
      </c>
      <c r="K2508" t="s">
        <v>254</v>
      </c>
      <c r="L2508" t="s">
        <v>88</v>
      </c>
      <c r="M2508" t="s">
        <v>164</v>
      </c>
      <c r="N2508" t="s">
        <v>165</v>
      </c>
      <c r="O2508" t="s">
        <v>166</v>
      </c>
      <c r="P2508" t="s">
        <v>167</v>
      </c>
      <c r="Q2508" s="2">
        <v>391.98</v>
      </c>
      <c r="R2508">
        <v>2</v>
      </c>
      <c r="S2508">
        <v>0</v>
      </c>
      <c r="T2508">
        <v>113.6742</v>
      </c>
    </row>
    <row r="2509" spans="1:20" x14ac:dyDescent="0.3">
      <c r="A2509" t="s">
        <v>7327</v>
      </c>
      <c r="B2509" s="1">
        <v>43069</v>
      </c>
      <c r="C2509" s="1">
        <v>43076</v>
      </c>
      <c r="D2509" t="s">
        <v>47</v>
      </c>
      <c r="E2509" t="s">
        <v>4791</v>
      </c>
      <c r="F2509" t="s">
        <v>4792</v>
      </c>
      <c r="G2509" t="s">
        <v>24</v>
      </c>
      <c r="H2509" t="s">
        <v>25</v>
      </c>
      <c r="I2509" t="s">
        <v>75</v>
      </c>
      <c r="J2509" t="s">
        <v>76</v>
      </c>
      <c r="K2509" t="s">
        <v>544</v>
      </c>
      <c r="L2509" t="s">
        <v>41</v>
      </c>
      <c r="M2509" t="s">
        <v>7328</v>
      </c>
      <c r="N2509" t="s">
        <v>165</v>
      </c>
      <c r="O2509" t="s">
        <v>202</v>
      </c>
      <c r="P2509" t="s">
        <v>7329</v>
      </c>
      <c r="Q2509" s="2">
        <v>383.976</v>
      </c>
      <c r="R2509">
        <v>3</v>
      </c>
      <c r="S2509">
        <v>0</v>
      </c>
      <c r="T2509">
        <v>81.594899999999996</v>
      </c>
    </row>
    <row r="2510" spans="1:20" x14ac:dyDescent="0.3">
      <c r="A2510" t="s">
        <v>7330</v>
      </c>
      <c r="B2510" s="1">
        <v>42750</v>
      </c>
      <c r="C2510" s="1">
        <v>42754</v>
      </c>
      <c r="D2510" t="s">
        <v>47</v>
      </c>
      <c r="E2510" t="s">
        <v>3516</v>
      </c>
      <c r="F2510" t="s">
        <v>3517</v>
      </c>
      <c r="G2510" t="s">
        <v>84</v>
      </c>
      <c r="H2510" t="s">
        <v>25</v>
      </c>
      <c r="I2510" t="s">
        <v>390</v>
      </c>
      <c r="J2510" t="s">
        <v>179</v>
      </c>
      <c r="K2510" t="s">
        <v>1754</v>
      </c>
      <c r="L2510" t="s">
        <v>88</v>
      </c>
      <c r="M2510" t="s">
        <v>3505</v>
      </c>
      <c r="N2510" t="s">
        <v>43</v>
      </c>
      <c r="O2510" t="s">
        <v>115</v>
      </c>
      <c r="P2510" t="s">
        <v>3506</v>
      </c>
      <c r="Q2510" s="2">
        <v>21.4</v>
      </c>
      <c r="R2510">
        <v>5</v>
      </c>
      <c r="S2510">
        <v>0</v>
      </c>
      <c r="T2510">
        <v>6.2060000000000004</v>
      </c>
    </row>
    <row r="2511" spans="1:20" x14ac:dyDescent="0.3">
      <c r="A2511" t="s">
        <v>7331</v>
      </c>
      <c r="B2511" s="1">
        <v>41859</v>
      </c>
      <c r="C2511" s="1">
        <v>41863</v>
      </c>
      <c r="D2511" t="s">
        <v>47</v>
      </c>
      <c r="E2511" t="s">
        <v>152</v>
      </c>
      <c r="F2511" t="s">
        <v>153</v>
      </c>
      <c r="G2511" t="s">
        <v>84</v>
      </c>
      <c r="H2511" t="s">
        <v>25</v>
      </c>
      <c r="I2511" t="s">
        <v>154</v>
      </c>
      <c r="J2511" t="s">
        <v>86</v>
      </c>
      <c r="K2511" t="s">
        <v>155</v>
      </c>
      <c r="L2511" t="s">
        <v>88</v>
      </c>
      <c r="M2511" t="s">
        <v>6863</v>
      </c>
      <c r="N2511" t="s">
        <v>165</v>
      </c>
      <c r="O2511" t="s">
        <v>1419</v>
      </c>
      <c r="P2511" t="s">
        <v>6864</v>
      </c>
      <c r="Q2511" s="2">
        <v>549.99</v>
      </c>
      <c r="R2511">
        <v>1</v>
      </c>
      <c r="S2511">
        <v>0</v>
      </c>
      <c r="T2511">
        <v>274.995</v>
      </c>
    </row>
    <row r="2512" spans="1:20" x14ac:dyDescent="0.3">
      <c r="A2512" t="s">
        <v>7332</v>
      </c>
      <c r="B2512" s="1">
        <v>42313</v>
      </c>
      <c r="C2512" s="1">
        <v>42313</v>
      </c>
      <c r="D2512" t="s">
        <v>1040</v>
      </c>
      <c r="E2512" t="s">
        <v>4507</v>
      </c>
      <c r="F2512" t="s">
        <v>4508</v>
      </c>
      <c r="G2512" t="s">
        <v>24</v>
      </c>
      <c r="H2512" t="s">
        <v>25</v>
      </c>
      <c r="I2512" t="s">
        <v>38</v>
      </c>
      <c r="J2512" t="s">
        <v>39</v>
      </c>
      <c r="K2512" t="s">
        <v>247</v>
      </c>
      <c r="L2512" t="s">
        <v>41</v>
      </c>
      <c r="M2512" t="s">
        <v>3092</v>
      </c>
      <c r="N2512" t="s">
        <v>43</v>
      </c>
      <c r="O2512" t="s">
        <v>99</v>
      </c>
      <c r="P2512" t="s">
        <v>3093</v>
      </c>
      <c r="Q2512" s="2">
        <v>62.8</v>
      </c>
      <c r="R2512">
        <v>4</v>
      </c>
      <c r="S2512">
        <v>0</v>
      </c>
      <c r="T2512">
        <v>15.7</v>
      </c>
    </row>
    <row r="2513" spans="1:20" x14ac:dyDescent="0.3">
      <c r="A2513" t="s">
        <v>7333</v>
      </c>
      <c r="B2513" s="1">
        <v>42850</v>
      </c>
      <c r="C2513" s="1">
        <v>42854</v>
      </c>
      <c r="D2513" t="s">
        <v>21</v>
      </c>
      <c r="E2513" t="s">
        <v>3274</v>
      </c>
      <c r="F2513" t="s">
        <v>3275</v>
      </c>
      <c r="G2513" t="s">
        <v>24</v>
      </c>
      <c r="H2513" t="s">
        <v>25</v>
      </c>
      <c r="I2513" t="s">
        <v>3276</v>
      </c>
      <c r="J2513" t="s">
        <v>666</v>
      </c>
      <c r="K2513" t="s">
        <v>3277</v>
      </c>
      <c r="L2513" t="s">
        <v>131</v>
      </c>
      <c r="M2513" t="s">
        <v>1659</v>
      </c>
      <c r="N2513" t="s">
        <v>43</v>
      </c>
      <c r="O2513" t="s">
        <v>79</v>
      </c>
      <c r="P2513" t="s">
        <v>1660</v>
      </c>
      <c r="Q2513" s="2">
        <v>13.904</v>
      </c>
      <c r="R2513">
        <v>2</v>
      </c>
      <c r="S2513">
        <v>0</v>
      </c>
      <c r="T2513">
        <v>4.5187999999999997</v>
      </c>
    </row>
    <row r="2514" spans="1:20" x14ac:dyDescent="0.3">
      <c r="A2514" t="s">
        <v>7334</v>
      </c>
      <c r="B2514" s="1">
        <v>41749</v>
      </c>
      <c r="C2514" s="1">
        <v>41751</v>
      </c>
      <c r="D2514" t="s">
        <v>21</v>
      </c>
      <c r="E2514" t="s">
        <v>1874</v>
      </c>
      <c r="F2514" t="s">
        <v>1875</v>
      </c>
      <c r="G2514" t="s">
        <v>24</v>
      </c>
      <c r="H2514" t="s">
        <v>25</v>
      </c>
      <c r="I2514" t="s">
        <v>215</v>
      </c>
      <c r="J2514" t="s">
        <v>216</v>
      </c>
      <c r="K2514" t="s">
        <v>217</v>
      </c>
      <c r="L2514" t="s">
        <v>131</v>
      </c>
      <c r="M2514" t="s">
        <v>759</v>
      </c>
      <c r="N2514" t="s">
        <v>31</v>
      </c>
      <c r="O2514" t="s">
        <v>54</v>
      </c>
      <c r="P2514" t="s">
        <v>760</v>
      </c>
      <c r="Q2514" s="2">
        <v>744.1</v>
      </c>
      <c r="R2514">
        <v>5</v>
      </c>
      <c r="S2514">
        <v>0</v>
      </c>
      <c r="T2514">
        <v>-95.67</v>
      </c>
    </row>
    <row r="2515" spans="1:20" x14ac:dyDescent="0.3">
      <c r="A2515" t="s">
        <v>7335</v>
      </c>
      <c r="B2515" s="1">
        <v>43050</v>
      </c>
      <c r="C2515" s="1">
        <v>43056</v>
      </c>
      <c r="D2515" t="s">
        <v>47</v>
      </c>
      <c r="E2515" t="s">
        <v>2354</v>
      </c>
      <c r="F2515" t="s">
        <v>2355</v>
      </c>
      <c r="G2515" t="s">
        <v>84</v>
      </c>
      <c r="H2515" t="s">
        <v>25</v>
      </c>
      <c r="I2515" t="s">
        <v>128</v>
      </c>
      <c r="J2515" t="s">
        <v>129</v>
      </c>
      <c r="K2515" t="s">
        <v>673</v>
      </c>
      <c r="L2515" t="s">
        <v>131</v>
      </c>
      <c r="M2515" t="s">
        <v>3201</v>
      </c>
      <c r="N2515" t="s">
        <v>43</v>
      </c>
      <c r="O2515" t="s">
        <v>79</v>
      </c>
      <c r="P2515" t="s">
        <v>3202</v>
      </c>
      <c r="Q2515" s="2">
        <v>18.239999999999998</v>
      </c>
      <c r="R2515">
        <v>3</v>
      </c>
      <c r="S2515">
        <v>0</v>
      </c>
      <c r="T2515">
        <v>8.5728000000000009</v>
      </c>
    </row>
    <row r="2516" spans="1:20" x14ac:dyDescent="0.3">
      <c r="A2516" t="s">
        <v>7336</v>
      </c>
      <c r="B2516" s="1">
        <v>43064</v>
      </c>
      <c r="C2516" s="1">
        <v>43068</v>
      </c>
      <c r="D2516" t="s">
        <v>47</v>
      </c>
      <c r="E2516" t="s">
        <v>1487</v>
      </c>
      <c r="F2516" t="s">
        <v>1488</v>
      </c>
      <c r="G2516" t="s">
        <v>24</v>
      </c>
      <c r="H2516" t="s">
        <v>25</v>
      </c>
      <c r="I2516" t="s">
        <v>1489</v>
      </c>
      <c r="J2516" t="s">
        <v>96</v>
      </c>
      <c r="K2516" t="s">
        <v>1490</v>
      </c>
      <c r="L2516" t="s">
        <v>88</v>
      </c>
      <c r="M2516" t="s">
        <v>7337</v>
      </c>
      <c r="N2516" t="s">
        <v>31</v>
      </c>
      <c r="O2516" t="s">
        <v>32</v>
      </c>
      <c r="P2516" t="s">
        <v>7338</v>
      </c>
      <c r="Q2516" s="2">
        <v>359.49900000000002</v>
      </c>
      <c r="R2516">
        <v>3</v>
      </c>
      <c r="S2516">
        <v>0</v>
      </c>
      <c r="T2516">
        <v>-29.605799999999999</v>
      </c>
    </row>
    <row r="2517" spans="1:20" x14ac:dyDescent="0.3">
      <c r="A2517" t="s">
        <v>7339</v>
      </c>
      <c r="B2517" s="1">
        <v>42356</v>
      </c>
      <c r="C2517" s="1">
        <v>42356</v>
      </c>
      <c r="D2517" t="s">
        <v>1040</v>
      </c>
      <c r="E2517" t="s">
        <v>605</v>
      </c>
      <c r="F2517" t="s">
        <v>606</v>
      </c>
      <c r="G2517" t="s">
        <v>84</v>
      </c>
      <c r="H2517" t="s">
        <v>25</v>
      </c>
      <c r="I2517" t="s">
        <v>231</v>
      </c>
      <c r="J2517" t="s">
        <v>232</v>
      </c>
      <c r="K2517" t="s">
        <v>276</v>
      </c>
      <c r="L2517" t="s">
        <v>131</v>
      </c>
      <c r="M2517" t="s">
        <v>1978</v>
      </c>
      <c r="N2517" t="s">
        <v>43</v>
      </c>
      <c r="O2517" t="s">
        <v>70</v>
      </c>
      <c r="P2517" t="s">
        <v>1979</v>
      </c>
      <c r="Q2517" s="2">
        <v>20.736000000000001</v>
      </c>
      <c r="R2517">
        <v>4</v>
      </c>
      <c r="S2517">
        <v>0</v>
      </c>
      <c r="T2517">
        <v>7.2576000000000001</v>
      </c>
    </row>
    <row r="2518" spans="1:20" x14ac:dyDescent="0.3">
      <c r="A2518" t="s">
        <v>7340</v>
      </c>
      <c r="B2518" s="1">
        <v>42621</v>
      </c>
      <c r="C2518" s="1">
        <v>42625</v>
      </c>
      <c r="D2518" t="s">
        <v>47</v>
      </c>
      <c r="E2518" t="s">
        <v>7341</v>
      </c>
      <c r="F2518" t="s">
        <v>7342</v>
      </c>
      <c r="G2518" t="s">
        <v>24</v>
      </c>
      <c r="H2518" t="s">
        <v>25</v>
      </c>
      <c r="I2518" t="s">
        <v>618</v>
      </c>
      <c r="J2518" t="s">
        <v>67</v>
      </c>
      <c r="K2518" t="s">
        <v>4534</v>
      </c>
      <c r="L2518" t="s">
        <v>29</v>
      </c>
      <c r="M2518" t="s">
        <v>2928</v>
      </c>
      <c r="N2518" t="s">
        <v>165</v>
      </c>
      <c r="O2518" t="s">
        <v>202</v>
      </c>
      <c r="P2518" t="s">
        <v>2929</v>
      </c>
      <c r="Q2518" s="2">
        <v>35.167999999999999</v>
      </c>
      <c r="R2518">
        <v>4</v>
      </c>
      <c r="S2518">
        <v>0</v>
      </c>
      <c r="T2518">
        <v>8.3523999999999994</v>
      </c>
    </row>
    <row r="2519" spans="1:20" x14ac:dyDescent="0.3">
      <c r="A2519" t="s">
        <v>7343</v>
      </c>
      <c r="B2519" s="1">
        <v>42527</v>
      </c>
      <c r="C2519" s="1">
        <v>42530</v>
      </c>
      <c r="D2519" t="s">
        <v>21</v>
      </c>
      <c r="E2519" t="s">
        <v>4064</v>
      </c>
      <c r="F2519" t="s">
        <v>4065</v>
      </c>
      <c r="G2519" t="s">
        <v>37</v>
      </c>
      <c r="H2519" t="s">
        <v>25</v>
      </c>
      <c r="I2519" t="s">
        <v>920</v>
      </c>
      <c r="J2519" t="s">
        <v>86</v>
      </c>
      <c r="K2519" t="s">
        <v>4066</v>
      </c>
      <c r="L2519" t="s">
        <v>88</v>
      </c>
      <c r="M2519" t="s">
        <v>5369</v>
      </c>
      <c r="N2519" t="s">
        <v>43</v>
      </c>
      <c r="O2519" t="s">
        <v>70</v>
      </c>
      <c r="P2519" t="s">
        <v>5370</v>
      </c>
      <c r="Q2519" s="2">
        <v>105.52</v>
      </c>
      <c r="R2519">
        <v>4</v>
      </c>
      <c r="S2519">
        <v>0</v>
      </c>
      <c r="T2519">
        <v>48.539200000000001</v>
      </c>
    </row>
    <row r="2520" spans="1:20" x14ac:dyDescent="0.3">
      <c r="A2520" t="s">
        <v>7344</v>
      </c>
      <c r="B2520" s="1">
        <v>42174</v>
      </c>
      <c r="C2520" s="1">
        <v>42178</v>
      </c>
      <c r="D2520" t="s">
        <v>47</v>
      </c>
      <c r="E2520" t="s">
        <v>3257</v>
      </c>
      <c r="F2520" t="s">
        <v>3258</v>
      </c>
      <c r="G2520" t="s">
        <v>84</v>
      </c>
      <c r="H2520" t="s">
        <v>25</v>
      </c>
      <c r="I2520" t="s">
        <v>426</v>
      </c>
      <c r="J2520" t="s">
        <v>1027</v>
      </c>
      <c r="K2520" t="s">
        <v>1028</v>
      </c>
      <c r="L2520" t="s">
        <v>29</v>
      </c>
      <c r="M2520" t="s">
        <v>6537</v>
      </c>
      <c r="N2520" t="s">
        <v>43</v>
      </c>
      <c r="O2520" t="s">
        <v>79</v>
      </c>
      <c r="P2520" t="s">
        <v>6538</v>
      </c>
      <c r="Q2520" s="2">
        <v>5.7919999999999998</v>
      </c>
      <c r="R2520">
        <v>2</v>
      </c>
      <c r="S2520">
        <v>0</v>
      </c>
      <c r="T2520">
        <v>-9.5568000000000008</v>
      </c>
    </row>
    <row r="2521" spans="1:20" x14ac:dyDescent="0.3">
      <c r="A2521" t="s">
        <v>7345</v>
      </c>
      <c r="B2521" s="1">
        <v>42068</v>
      </c>
      <c r="C2521" s="1">
        <v>42072</v>
      </c>
      <c r="D2521" t="s">
        <v>47</v>
      </c>
      <c r="E2521" t="s">
        <v>3293</v>
      </c>
      <c r="F2521" t="s">
        <v>3294</v>
      </c>
      <c r="G2521" t="s">
        <v>37</v>
      </c>
      <c r="H2521" t="s">
        <v>25</v>
      </c>
      <c r="I2521" t="s">
        <v>38</v>
      </c>
      <c r="J2521" t="s">
        <v>39</v>
      </c>
      <c r="K2521" t="s">
        <v>247</v>
      </c>
      <c r="L2521" t="s">
        <v>41</v>
      </c>
      <c r="M2521" t="s">
        <v>7346</v>
      </c>
      <c r="N2521" t="s">
        <v>165</v>
      </c>
      <c r="O2521" t="s">
        <v>166</v>
      </c>
      <c r="P2521" t="s">
        <v>7347</v>
      </c>
      <c r="Q2521" s="2">
        <v>466.15800000000002</v>
      </c>
      <c r="R2521">
        <v>7</v>
      </c>
      <c r="S2521">
        <v>0</v>
      </c>
      <c r="T2521">
        <v>-93.2316</v>
      </c>
    </row>
    <row r="2522" spans="1:20" x14ac:dyDescent="0.3">
      <c r="A2522" t="s">
        <v>7348</v>
      </c>
      <c r="B2522" s="1">
        <v>42951</v>
      </c>
      <c r="C2522" s="1">
        <v>42954</v>
      </c>
      <c r="D2522" t="s">
        <v>159</v>
      </c>
      <c r="E2522" t="s">
        <v>3112</v>
      </c>
      <c r="F2522" t="s">
        <v>3113</v>
      </c>
      <c r="G2522" t="s">
        <v>37</v>
      </c>
      <c r="H2522" t="s">
        <v>25</v>
      </c>
      <c r="I2522" t="s">
        <v>128</v>
      </c>
      <c r="J2522" t="s">
        <v>129</v>
      </c>
      <c r="K2522" t="s">
        <v>673</v>
      </c>
      <c r="L2522" t="s">
        <v>131</v>
      </c>
      <c r="M2522" t="s">
        <v>7349</v>
      </c>
      <c r="N2522" t="s">
        <v>43</v>
      </c>
      <c r="O2522" t="s">
        <v>70</v>
      </c>
      <c r="P2522" t="s">
        <v>7350</v>
      </c>
      <c r="Q2522" s="2">
        <v>7.968</v>
      </c>
      <c r="R2522">
        <v>2</v>
      </c>
      <c r="S2522">
        <v>0</v>
      </c>
      <c r="T2522">
        <v>2.8883999999999999</v>
      </c>
    </row>
    <row r="2523" spans="1:20" x14ac:dyDescent="0.3">
      <c r="A2523" t="s">
        <v>7351</v>
      </c>
      <c r="B2523" s="1">
        <v>43099</v>
      </c>
      <c r="C2523" s="1">
        <v>43103</v>
      </c>
      <c r="D2523" t="s">
        <v>47</v>
      </c>
      <c r="E2523" t="s">
        <v>7341</v>
      </c>
      <c r="F2523" t="s">
        <v>7342</v>
      </c>
      <c r="G2523" t="s">
        <v>24</v>
      </c>
      <c r="H2523" t="s">
        <v>25</v>
      </c>
      <c r="I2523" t="s">
        <v>618</v>
      </c>
      <c r="J2523" t="s">
        <v>67</v>
      </c>
      <c r="K2523" t="s">
        <v>4534</v>
      </c>
      <c r="L2523" t="s">
        <v>29</v>
      </c>
      <c r="M2523" t="s">
        <v>837</v>
      </c>
      <c r="N2523" t="s">
        <v>43</v>
      </c>
      <c r="O2523" t="s">
        <v>235</v>
      </c>
      <c r="P2523" t="s">
        <v>838</v>
      </c>
      <c r="Q2523" s="2">
        <v>3.024</v>
      </c>
      <c r="R2523">
        <v>3</v>
      </c>
      <c r="S2523">
        <v>0</v>
      </c>
      <c r="T2523">
        <v>-0.6048</v>
      </c>
    </row>
    <row r="2524" spans="1:20" x14ac:dyDescent="0.3">
      <c r="A2524" t="s">
        <v>7352</v>
      </c>
      <c r="B2524" s="1">
        <v>42147</v>
      </c>
      <c r="C2524" s="1">
        <v>42151</v>
      </c>
      <c r="D2524" t="s">
        <v>47</v>
      </c>
      <c r="E2524" t="s">
        <v>847</v>
      </c>
      <c r="F2524" t="s">
        <v>848</v>
      </c>
      <c r="G2524" t="s">
        <v>37</v>
      </c>
      <c r="H2524" t="s">
        <v>25</v>
      </c>
      <c r="I2524" t="s">
        <v>112</v>
      </c>
      <c r="J2524" t="s">
        <v>39</v>
      </c>
      <c r="K2524" t="s">
        <v>849</v>
      </c>
      <c r="L2524" t="s">
        <v>41</v>
      </c>
      <c r="M2524" t="s">
        <v>7353</v>
      </c>
      <c r="N2524" t="s">
        <v>43</v>
      </c>
      <c r="O2524" t="s">
        <v>99</v>
      </c>
      <c r="P2524" t="s">
        <v>7354</v>
      </c>
      <c r="Q2524" s="2">
        <v>51.45</v>
      </c>
      <c r="R2524">
        <v>3</v>
      </c>
      <c r="S2524">
        <v>0</v>
      </c>
      <c r="T2524">
        <v>13.891500000000001</v>
      </c>
    </row>
    <row r="2525" spans="1:20" x14ac:dyDescent="0.3">
      <c r="A2525" t="s">
        <v>7355</v>
      </c>
      <c r="B2525" s="1">
        <v>41979</v>
      </c>
      <c r="C2525" s="1">
        <v>41983</v>
      </c>
      <c r="D2525" t="s">
        <v>47</v>
      </c>
      <c r="E2525" t="s">
        <v>2180</v>
      </c>
      <c r="F2525" t="s">
        <v>2181</v>
      </c>
      <c r="G2525" t="s">
        <v>24</v>
      </c>
      <c r="H2525" t="s">
        <v>25</v>
      </c>
      <c r="I2525" t="s">
        <v>231</v>
      </c>
      <c r="J2525" t="s">
        <v>232</v>
      </c>
      <c r="K2525" t="s">
        <v>412</v>
      </c>
      <c r="L2525" t="s">
        <v>131</v>
      </c>
      <c r="M2525" t="s">
        <v>4569</v>
      </c>
      <c r="N2525" t="s">
        <v>43</v>
      </c>
      <c r="O2525" t="s">
        <v>90</v>
      </c>
      <c r="P2525" t="s">
        <v>4570</v>
      </c>
      <c r="Q2525" s="2">
        <v>14.016</v>
      </c>
      <c r="R2525">
        <v>4</v>
      </c>
      <c r="S2525">
        <v>0</v>
      </c>
      <c r="T2525">
        <v>-31.536000000000001</v>
      </c>
    </row>
    <row r="2526" spans="1:20" x14ac:dyDescent="0.3">
      <c r="A2526" t="s">
        <v>7356</v>
      </c>
      <c r="B2526" s="1">
        <v>42223</v>
      </c>
      <c r="C2526" s="1">
        <v>42228</v>
      </c>
      <c r="D2526" t="s">
        <v>47</v>
      </c>
      <c r="E2526" t="s">
        <v>361</v>
      </c>
      <c r="F2526" t="s">
        <v>362</v>
      </c>
      <c r="G2526" t="s">
        <v>84</v>
      </c>
      <c r="H2526" t="s">
        <v>25</v>
      </c>
      <c r="I2526" t="s">
        <v>231</v>
      </c>
      <c r="J2526" t="s">
        <v>232</v>
      </c>
      <c r="K2526" t="s">
        <v>276</v>
      </c>
      <c r="L2526" t="s">
        <v>131</v>
      </c>
      <c r="M2526" t="s">
        <v>1311</v>
      </c>
      <c r="N2526" t="s">
        <v>43</v>
      </c>
      <c r="O2526" t="s">
        <v>79</v>
      </c>
      <c r="P2526" t="s">
        <v>1312</v>
      </c>
      <c r="Q2526" s="2">
        <v>19.152000000000001</v>
      </c>
      <c r="R2526">
        <v>3</v>
      </c>
      <c r="S2526">
        <v>0</v>
      </c>
      <c r="T2526">
        <v>6.4638</v>
      </c>
    </row>
    <row r="2527" spans="1:20" x14ac:dyDescent="0.3">
      <c r="A2527" t="s">
        <v>7357</v>
      </c>
      <c r="B2527" s="1">
        <v>41715</v>
      </c>
      <c r="C2527" s="1">
        <v>41715</v>
      </c>
      <c r="D2527" t="s">
        <v>1040</v>
      </c>
      <c r="E2527" t="s">
        <v>4760</v>
      </c>
      <c r="F2527" t="s">
        <v>4761</v>
      </c>
      <c r="G2527" t="s">
        <v>24</v>
      </c>
      <c r="H2527" t="s">
        <v>25</v>
      </c>
      <c r="I2527" t="s">
        <v>231</v>
      </c>
      <c r="J2527" t="s">
        <v>232</v>
      </c>
      <c r="K2527" t="s">
        <v>276</v>
      </c>
      <c r="L2527" t="s">
        <v>131</v>
      </c>
      <c r="M2527" t="s">
        <v>2617</v>
      </c>
      <c r="N2527" t="s">
        <v>43</v>
      </c>
      <c r="O2527" t="s">
        <v>115</v>
      </c>
      <c r="P2527" t="s">
        <v>2618</v>
      </c>
      <c r="Q2527" s="2">
        <v>4.4480000000000004</v>
      </c>
      <c r="R2527">
        <v>2</v>
      </c>
      <c r="S2527">
        <v>0</v>
      </c>
      <c r="T2527">
        <v>0.33360000000000001</v>
      </c>
    </row>
    <row r="2528" spans="1:20" x14ac:dyDescent="0.3">
      <c r="A2528" t="s">
        <v>7358</v>
      </c>
      <c r="B2528" s="1">
        <v>42089</v>
      </c>
      <c r="C2528" s="1">
        <v>42093</v>
      </c>
      <c r="D2528" t="s">
        <v>21</v>
      </c>
      <c r="E2528" t="s">
        <v>2940</v>
      </c>
      <c r="F2528" t="s">
        <v>2941</v>
      </c>
      <c r="G2528" t="s">
        <v>24</v>
      </c>
      <c r="H2528" t="s">
        <v>25</v>
      </c>
      <c r="I2528" t="s">
        <v>2942</v>
      </c>
      <c r="J2528" t="s">
        <v>1139</v>
      </c>
      <c r="K2528" t="s">
        <v>2943</v>
      </c>
      <c r="L2528" t="s">
        <v>131</v>
      </c>
      <c r="M2528" t="s">
        <v>533</v>
      </c>
      <c r="N2528" t="s">
        <v>43</v>
      </c>
      <c r="O2528" t="s">
        <v>70</v>
      </c>
      <c r="P2528" t="s">
        <v>534</v>
      </c>
      <c r="Q2528" s="2">
        <v>40.031999999999996</v>
      </c>
      <c r="R2528">
        <v>6</v>
      </c>
      <c r="S2528">
        <v>0</v>
      </c>
      <c r="T2528">
        <v>12.51</v>
      </c>
    </row>
    <row r="2529" spans="1:20" x14ac:dyDescent="0.3">
      <c r="A2529" t="s">
        <v>7359</v>
      </c>
      <c r="B2529" s="1">
        <v>41987</v>
      </c>
      <c r="C2529" s="1">
        <v>41993</v>
      </c>
      <c r="D2529" t="s">
        <v>47</v>
      </c>
      <c r="E2529" t="s">
        <v>2016</v>
      </c>
      <c r="F2529" t="s">
        <v>2017</v>
      </c>
      <c r="G2529" t="s">
        <v>24</v>
      </c>
      <c r="H2529" t="s">
        <v>25</v>
      </c>
      <c r="I2529" t="s">
        <v>426</v>
      </c>
      <c r="J2529" t="s">
        <v>427</v>
      </c>
      <c r="K2529" t="s">
        <v>428</v>
      </c>
      <c r="L2529" t="s">
        <v>131</v>
      </c>
      <c r="M2529" t="s">
        <v>4762</v>
      </c>
      <c r="N2529" t="s">
        <v>31</v>
      </c>
      <c r="O2529" t="s">
        <v>133</v>
      </c>
      <c r="P2529" t="s">
        <v>4763</v>
      </c>
      <c r="Q2529" s="2">
        <v>186.304</v>
      </c>
      <c r="R2529">
        <v>4</v>
      </c>
      <c r="S2529">
        <v>0</v>
      </c>
      <c r="T2529">
        <v>13.972799999999999</v>
      </c>
    </row>
    <row r="2530" spans="1:20" x14ac:dyDescent="0.3">
      <c r="A2530" t="s">
        <v>7360</v>
      </c>
      <c r="B2530" s="1">
        <v>42266</v>
      </c>
      <c r="C2530" s="1">
        <v>42273</v>
      </c>
      <c r="D2530" t="s">
        <v>47</v>
      </c>
      <c r="E2530" t="s">
        <v>3263</v>
      </c>
      <c r="F2530" t="s">
        <v>3264</v>
      </c>
      <c r="G2530" t="s">
        <v>37</v>
      </c>
      <c r="H2530" t="s">
        <v>25</v>
      </c>
      <c r="I2530" t="s">
        <v>3265</v>
      </c>
      <c r="J2530" t="s">
        <v>86</v>
      </c>
      <c r="K2530" t="s">
        <v>3266</v>
      </c>
      <c r="L2530" t="s">
        <v>88</v>
      </c>
      <c r="M2530" t="s">
        <v>7361</v>
      </c>
      <c r="N2530" t="s">
        <v>165</v>
      </c>
      <c r="O2530" t="s">
        <v>202</v>
      </c>
      <c r="P2530" t="s">
        <v>7362</v>
      </c>
      <c r="Q2530" s="2">
        <v>66.36</v>
      </c>
      <c r="R2530">
        <v>4</v>
      </c>
      <c r="S2530">
        <v>0</v>
      </c>
      <c r="T2530">
        <v>23.225999999999999</v>
      </c>
    </row>
    <row r="2531" spans="1:20" x14ac:dyDescent="0.3">
      <c r="A2531" t="s">
        <v>7363</v>
      </c>
      <c r="B2531" s="1">
        <v>42850</v>
      </c>
      <c r="C2531" s="1">
        <v>42851</v>
      </c>
      <c r="D2531" t="s">
        <v>159</v>
      </c>
      <c r="E2531" t="s">
        <v>361</v>
      </c>
      <c r="F2531" t="s">
        <v>362</v>
      </c>
      <c r="G2531" t="s">
        <v>84</v>
      </c>
      <c r="H2531" t="s">
        <v>25</v>
      </c>
      <c r="I2531" t="s">
        <v>231</v>
      </c>
      <c r="J2531" t="s">
        <v>232</v>
      </c>
      <c r="K2531" t="s">
        <v>276</v>
      </c>
      <c r="L2531" t="s">
        <v>131</v>
      </c>
      <c r="M2531" t="s">
        <v>1607</v>
      </c>
      <c r="N2531" t="s">
        <v>43</v>
      </c>
      <c r="O2531" t="s">
        <v>115</v>
      </c>
      <c r="P2531" t="s">
        <v>1608</v>
      </c>
      <c r="Q2531" s="2">
        <v>42.048000000000002</v>
      </c>
      <c r="R2531">
        <v>9</v>
      </c>
      <c r="S2531">
        <v>0</v>
      </c>
      <c r="T2531">
        <v>5.2560000000000002</v>
      </c>
    </row>
    <row r="2532" spans="1:20" x14ac:dyDescent="0.3">
      <c r="A2532" t="s">
        <v>7364</v>
      </c>
      <c r="B2532" s="1">
        <v>41930</v>
      </c>
      <c r="C2532" s="1">
        <v>41934</v>
      </c>
      <c r="D2532" t="s">
        <v>47</v>
      </c>
      <c r="E2532" t="s">
        <v>4054</v>
      </c>
      <c r="F2532" t="s">
        <v>4055</v>
      </c>
      <c r="G2532" t="s">
        <v>37</v>
      </c>
      <c r="H2532" t="s">
        <v>25</v>
      </c>
      <c r="I2532" t="s">
        <v>4056</v>
      </c>
      <c r="J2532" t="s">
        <v>232</v>
      </c>
      <c r="K2532" t="s">
        <v>4057</v>
      </c>
      <c r="L2532" t="s">
        <v>131</v>
      </c>
      <c r="M2532" t="s">
        <v>2418</v>
      </c>
      <c r="N2532" t="s">
        <v>43</v>
      </c>
      <c r="O2532" t="s">
        <v>173</v>
      </c>
      <c r="P2532" t="s">
        <v>2419</v>
      </c>
      <c r="Q2532" s="2">
        <v>52.512</v>
      </c>
      <c r="R2532">
        <v>6</v>
      </c>
      <c r="S2532">
        <v>0</v>
      </c>
      <c r="T2532">
        <v>19.692</v>
      </c>
    </row>
    <row r="2533" spans="1:20" x14ac:dyDescent="0.3">
      <c r="A2533" t="s">
        <v>7365</v>
      </c>
      <c r="B2533" s="1">
        <v>42321</v>
      </c>
      <c r="C2533" s="1">
        <v>42321</v>
      </c>
      <c r="D2533" t="s">
        <v>1040</v>
      </c>
      <c r="E2533" t="s">
        <v>3177</v>
      </c>
      <c r="F2533" t="s">
        <v>3178</v>
      </c>
      <c r="G2533" t="s">
        <v>24</v>
      </c>
      <c r="H2533" t="s">
        <v>25</v>
      </c>
      <c r="I2533" t="s">
        <v>231</v>
      </c>
      <c r="J2533" t="s">
        <v>232</v>
      </c>
      <c r="K2533" t="s">
        <v>233</v>
      </c>
      <c r="L2533" t="s">
        <v>131</v>
      </c>
      <c r="M2533" t="s">
        <v>7366</v>
      </c>
      <c r="N2533" t="s">
        <v>31</v>
      </c>
      <c r="O2533" t="s">
        <v>61</v>
      </c>
      <c r="P2533" t="s">
        <v>7367</v>
      </c>
      <c r="Q2533" s="2">
        <v>17.495999999999999</v>
      </c>
      <c r="R2533">
        <v>9</v>
      </c>
      <c r="S2533">
        <v>0</v>
      </c>
      <c r="T2533">
        <v>-7.4358000000000004</v>
      </c>
    </row>
    <row r="2534" spans="1:20" x14ac:dyDescent="0.3">
      <c r="A2534" t="s">
        <v>7368</v>
      </c>
      <c r="B2534" s="1">
        <v>42400</v>
      </c>
      <c r="C2534" s="1">
        <v>42402</v>
      </c>
      <c r="D2534" t="s">
        <v>21</v>
      </c>
      <c r="E2534" t="s">
        <v>3466</v>
      </c>
      <c r="F2534" t="s">
        <v>3467</v>
      </c>
      <c r="G2534" t="s">
        <v>24</v>
      </c>
      <c r="H2534" t="s">
        <v>25</v>
      </c>
      <c r="I2534" t="s">
        <v>959</v>
      </c>
      <c r="J2534" t="s">
        <v>232</v>
      </c>
      <c r="K2534" t="s">
        <v>3468</v>
      </c>
      <c r="L2534" t="s">
        <v>131</v>
      </c>
      <c r="M2534" t="s">
        <v>4647</v>
      </c>
      <c r="N2534" t="s">
        <v>43</v>
      </c>
      <c r="O2534" t="s">
        <v>70</v>
      </c>
      <c r="P2534" t="s">
        <v>4648</v>
      </c>
      <c r="Q2534" s="2">
        <v>15.552</v>
      </c>
      <c r="R2534">
        <v>3</v>
      </c>
      <c r="S2534">
        <v>0</v>
      </c>
      <c r="T2534">
        <v>5.4432</v>
      </c>
    </row>
    <row r="2535" spans="1:20" x14ac:dyDescent="0.3">
      <c r="A2535" t="s">
        <v>7369</v>
      </c>
      <c r="B2535" s="1">
        <v>42691</v>
      </c>
      <c r="C2535" s="1">
        <v>42696</v>
      </c>
      <c r="D2535" t="s">
        <v>47</v>
      </c>
      <c r="E2535" t="s">
        <v>2286</v>
      </c>
      <c r="F2535" t="s">
        <v>2287</v>
      </c>
      <c r="G2535" t="s">
        <v>24</v>
      </c>
      <c r="H2535" t="s">
        <v>25</v>
      </c>
      <c r="I2535" t="s">
        <v>742</v>
      </c>
      <c r="J2535" t="s">
        <v>208</v>
      </c>
      <c r="K2535" t="s">
        <v>743</v>
      </c>
      <c r="L2535" t="s">
        <v>88</v>
      </c>
      <c r="M2535" t="s">
        <v>2684</v>
      </c>
      <c r="N2535" t="s">
        <v>43</v>
      </c>
      <c r="O2535" t="s">
        <v>79</v>
      </c>
      <c r="P2535" t="s">
        <v>2685</v>
      </c>
      <c r="Q2535" s="2">
        <v>10.776</v>
      </c>
      <c r="R2535">
        <v>3</v>
      </c>
      <c r="S2535">
        <v>0</v>
      </c>
      <c r="T2535">
        <v>3.3675000000000002</v>
      </c>
    </row>
    <row r="2536" spans="1:20" x14ac:dyDescent="0.3">
      <c r="A2536" t="s">
        <v>7370</v>
      </c>
      <c r="B2536" s="1">
        <v>42941</v>
      </c>
      <c r="C2536" s="1">
        <v>42945</v>
      </c>
      <c r="D2536" t="s">
        <v>47</v>
      </c>
      <c r="E2536" t="s">
        <v>6514</v>
      </c>
      <c r="F2536" t="s">
        <v>6515</v>
      </c>
      <c r="G2536" t="s">
        <v>24</v>
      </c>
      <c r="H2536" t="s">
        <v>25</v>
      </c>
      <c r="I2536" t="s">
        <v>154</v>
      </c>
      <c r="J2536" t="s">
        <v>86</v>
      </c>
      <c r="K2536" t="s">
        <v>171</v>
      </c>
      <c r="L2536" t="s">
        <v>88</v>
      </c>
      <c r="M2536" t="s">
        <v>7371</v>
      </c>
      <c r="N2536" t="s">
        <v>43</v>
      </c>
      <c r="O2536" t="s">
        <v>44</v>
      </c>
      <c r="P2536" t="s">
        <v>7372</v>
      </c>
      <c r="Q2536" s="2">
        <v>3.3039999999999998</v>
      </c>
      <c r="R2536">
        <v>1</v>
      </c>
      <c r="S2536">
        <v>0</v>
      </c>
      <c r="T2536">
        <v>1.0738000000000001</v>
      </c>
    </row>
    <row r="2537" spans="1:20" x14ac:dyDescent="0.3">
      <c r="A2537" t="s">
        <v>7373</v>
      </c>
      <c r="B2537" s="1">
        <v>43050</v>
      </c>
      <c r="C2537" s="1">
        <v>43056</v>
      </c>
      <c r="D2537" t="s">
        <v>47</v>
      </c>
      <c r="E2537" t="s">
        <v>2492</v>
      </c>
      <c r="F2537" t="s">
        <v>2493</v>
      </c>
      <c r="G2537" t="s">
        <v>24</v>
      </c>
      <c r="H2537" t="s">
        <v>25</v>
      </c>
      <c r="I2537" t="s">
        <v>524</v>
      </c>
      <c r="J2537" t="s">
        <v>261</v>
      </c>
      <c r="K2537" t="s">
        <v>525</v>
      </c>
      <c r="L2537" t="s">
        <v>41</v>
      </c>
      <c r="M2537" t="s">
        <v>3415</v>
      </c>
      <c r="N2537" t="s">
        <v>43</v>
      </c>
      <c r="O2537" t="s">
        <v>99</v>
      </c>
      <c r="P2537" t="s">
        <v>3416</v>
      </c>
      <c r="Q2537" s="2">
        <v>35.479999999999997</v>
      </c>
      <c r="R2537">
        <v>1</v>
      </c>
      <c r="S2537">
        <v>0</v>
      </c>
      <c r="T2537">
        <v>0</v>
      </c>
    </row>
    <row r="2538" spans="1:20" x14ac:dyDescent="0.3">
      <c r="A2538" t="s">
        <v>7374</v>
      </c>
      <c r="B2538" s="1">
        <v>42273</v>
      </c>
      <c r="C2538" s="1">
        <v>42280</v>
      </c>
      <c r="D2538" t="s">
        <v>47</v>
      </c>
      <c r="E2538" t="s">
        <v>2940</v>
      </c>
      <c r="F2538" t="s">
        <v>2941</v>
      </c>
      <c r="G2538" t="s">
        <v>24</v>
      </c>
      <c r="H2538" t="s">
        <v>25</v>
      </c>
      <c r="I2538" t="s">
        <v>2942</v>
      </c>
      <c r="J2538" t="s">
        <v>1139</v>
      </c>
      <c r="K2538" t="s">
        <v>2943</v>
      </c>
      <c r="L2538" t="s">
        <v>131</v>
      </c>
      <c r="M2538" t="s">
        <v>6642</v>
      </c>
      <c r="N2538" t="s">
        <v>43</v>
      </c>
      <c r="O2538" t="s">
        <v>235</v>
      </c>
      <c r="P2538" t="s">
        <v>6643</v>
      </c>
      <c r="Q2538" s="2">
        <v>34.44</v>
      </c>
      <c r="R2538">
        <v>3</v>
      </c>
      <c r="S2538">
        <v>0</v>
      </c>
      <c r="T2538">
        <v>16.186800000000002</v>
      </c>
    </row>
    <row r="2539" spans="1:20" x14ac:dyDescent="0.3">
      <c r="A2539" t="s">
        <v>7375</v>
      </c>
      <c r="B2539" s="1">
        <v>41733</v>
      </c>
      <c r="C2539" s="1">
        <v>41737</v>
      </c>
      <c r="D2539" t="s">
        <v>47</v>
      </c>
      <c r="E2539" t="s">
        <v>118</v>
      </c>
      <c r="F2539" t="s">
        <v>119</v>
      </c>
      <c r="G2539" t="s">
        <v>37</v>
      </c>
      <c r="H2539" t="s">
        <v>25</v>
      </c>
      <c r="I2539" t="s">
        <v>120</v>
      </c>
      <c r="J2539" t="s">
        <v>121</v>
      </c>
      <c r="K2539" t="s">
        <v>122</v>
      </c>
      <c r="L2539" t="s">
        <v>88</v>
      </c>
      <c r="M2539" t="s">
        <v>844</v>
      </c>
      <c r="N2539" t="s">
        <v>43</v>
      </c>
      <c r="O2539" t="s">
        <v>99</v>
      </c>
      <c r="P2539" t="s">
        <v>845</v>
      </c>
      <c r="Q2539" s="2">
        <v>232.55</v>
      </c>
      <c r="R2539">
        <v>5</v>
      </c>
      <c r="S2539">
        <v>0</v>
      </c>
      <c r="T2539">
        <v>9.3019999999999996</v>
      </c>
    </row>
    <row r="2540" spans="1:20" x14ac:dyDescent="0.3">
      <c r="A2540" t="s">
        <v>7376</v>
      </c>
      <c r="B2540" s="1">
        <v>41896</v>
      </c>
      <c r="C2540" s="1">
        <v>41896</v>
      </c>
      <c r="D2540" t="s">
        <v>1040</v>
      </c>
      <c r="E2540" t="s">
        <v>5266</v>
      </c>
      <c r="F2540" t="s">
        <v>5267</v>
      </c>
      <c r="G2540" t="s">
        <v>24</v>
      </c>
      <c r="H2540" t="s">
        <v>25</v>
      </c>
      <c r="I2540" t="s">
        <v>5268</v>
      </c>
      <c r="J2540" t="s">
        <v>39</v>
      </c>
      <c r="K2540" t="s">
        <v>1339</v>
      </c>
      <c r="L2540" t="s">
        <v>41</v>
      </c>
      <c r="M2540" t="s">
        <v>3474</v>
      </c>
      <c r="N2540" t="s">
        <v>31</v>
      </c>
      <c r="O2540" t="s">
        <v>54</v>
      </c>
      <c r="P2540" t="s">
        <v>2713</v>
      </c>
      <c r="Q2540" s="2">
        <v>464.29199999999997</v>
      </c>
      <c r="R2540">
        <v>9</v>
      </c>
      <c r="S2540">
        <v>0</v>
      </c>
      <c r="T2540">
        <v>-108.3348</v>
      </c>
    </row>
    <row r="2541" spans="1:20" x14ac:dyDescent="0.3">
      <c r="A2541" t="s">
        <v>7377</v>
      </c>
      <c r="B2541" s="1">
        <v>43098</v>
      </c>
      <c r="C2541" s="1">
        <v>43105</v>
      </c>
      <c r="D2541" t="s">
        <v>47</v>
      </c>
      <c r="E2541" t="s">
        <v>925</v>
      </c>
      <c r="F2541" t="s">
        <v>926</v>
      </c>
      <c r="G2541" t="s">
        <v>37</v>
      </c>
      <c r="H2541" t="s">
        <v>25</v>
      </c>
      <c r="I2541" t="s">
        <v>927</v>
      </c>
      <c r="J2541" t="s">
        <v>391</v>
      </c>
      <c r="K2541" t="s">
        <v>928</v>
      </c>
      <c r="L2541" t="s">
        <v>41</v>
      </c>
      <c r="M2541" t="s">
        <v>4654</v>
      </c>
      <c r="N2541" t="s">
        <v>31</v>
      </c>
      <c r="O2541" t="s">
        <v>61</v>
      </c>
      <c r="P2541" t="s">
        <v>4655</v>
      </c>
      <c r="Q2541" s="2">
        <v>101.12</v>
      </c>
      <c r="R2541">
        <v>8</v>
      </c>
      <c r="S2541">
        <v>0</v>
      </c>
      <c r="T2541">
        <v>37.414400000000001</v>
      </c>
    </row>
    <row r="2542" spans="1:20" x14ac:dyDescent="0.3">
      <c r="A2542" t="s">
        <v>7378</v>
      </c>
      <c r="B2542" s="1">
        <v>42176</v>
      </c>
      <c r="C2542" s="1">
        <v>42182</v>
      </c>
      <c r="D2542" t="s">
        <v>47</v>
      </c>
      <c r="E2542" t="s">
        <v>1473</v>
      </c>
      <c r="F2542" t="s">
        <v>1474</v>
      </c>
      <c r="G2542" t="s">
        <v>24</v>
      </c>
      <c r="H2542" t="s">
        <v>25</v>
      </c>
      <c r="I2542" t="s">
        <v>253</v>
      </c>
      <c r="J2542" t="s">
        <v>179</v>
      </c>
      <c r="K2542" t="s">
        <v>1475</v>
      </c>
      <c r="L2542" t="s">
        <v>88</v>
      </c>
      <c r="M2542" t="s">
        <v>3828</v>
      </c>
      <c r="N2542" t="s">
        <v>165</v>
      </c>
      <c r="O2542" t="s">
        <v>166</v>
      </c>
      <c r="P2542" t="s">
        <v>3829</v>
      </c>
      <c r="Q2542" s="2">
        <v>107.976</v>
      </c>
      <c r="R2542">
        <v>3</v>
      </c>
      <c r="S2542">
        <v>0</v>
      </c>
      <c r="T2542">
        <v>37.791600000000003</v>
      </c>
    </row>
    <row r="2543" spans="1:20" x14ac:dyDescent="0.3">
      <c r="A2543" t="s">
        <v>7379</v>
      </c>
      <c r="B2543" s="1">
        <v>43065</v>
      </c>
      <c r="C2543" s="1">
        <v>43069</v>
      </c>
      <c r="D2543" t="s">
        <v>47</v>
      </c>
      <c r="E2543" t="s">
        <v>3041</v>
      </c>
      <c r="F2543" t="s">
        <v>3042</v>
      </c>
      <c r="G2543" t="s">
        <v>84</v>
      </c>
      <c r="H2543" t="s">
        <v>25</v>
      </c>
      <c r="I2543" t="s">
        <v>112</v>
      </c>
      <c r="J2543" t="s">
        <v>39</v>
      </c>
      <c r="K2543" t="s">
        <v>849</v>
      </c>
      <c r="L2543" t="s">
        <v>41</v>
      </c>
      <c r="M2543" t="s">
        <v>6732</v>
      </c>
      <c r="N2543" t="s">
        <v>43</v>
      </c>
      <c r="O2543" t="s">
        <v>90</v>
      </c>
      <c r="P2543" t="s">
        <v>6733</v>
      </c>
      <c r="Q2543" s="2">
        <v>58.73</v>
      </c>
      <c r="R2543">
        <v>7</v>
      </c>
      <c r="S2543">
        <v>0</v>
      </c>
      <c r="T2543">
        <v>14.682499999999999</v>
      </c>
    </row>
    <row r="2544" spans="1:20" x14ac:dyDescent="0.3">
      <c r="A2544" t="s">
        <v>7380</v>
      </c>
      <c r="B2544" s="1">
        <v>42666</v>
      </c>
      <c r="C2544" s="1">
        <v>42671</v>
      </c>
      <c r="D2544" t="s">
        <v>47</v>
      </c>
      <c r="E2544" t="s">
        <v>3049</v>
      </c>
      <c r="F2544" t="s">
        <v>3050</v>
      </c>
      <c r="G2544" t="s">
        <v>84</v>
      </c>
      <c r="H2544" t="s">
        <v>25</v>
      </c>
      <c r="I2544" t="s">
        <v>2159</v>
      </c>
      <c r="J2544" t="s">
        <v>427</v>
      </c>
      <c r="K2544" t="s">
        <v>2160</v>
      </c>
      <c r="L2544" t="s">
        <v>131</v>
      </c>
      <c r="M2544" t="s">
        <v>887</v>
      </c>
      <c r="N2544" t="s">
        <v>43</v>
      </c>
      <c r="O2544" t="s">
        <v>235</v>
      </c>
      <c r="P2544" t="s">
        <v>888</v>
      </c>
      <c r="Q2544" s="2">
        <v>17.05</v>
      </c>
      <c r="R2544">
        <v>5</v>
      </c>
      <c r="S2544">
        <v>0</v>
      </c>
      <c r="T2544">
        <v>8.1839999999999993</v>
      </c>
    </row>
    <row r="2545" spans="1:20" x14ac:dyDescent="0.3">
      <c r="A2545" t="s">
        <v>7381</v>
      </c>
      <c r="B2545" s="1">
        <v>42352</v>
      </c>
      <c r="C2545" s="1">
        <v>42357</v>
      </c>
      <c r="D2545" t="s">
        <v>47</v>
      </c>
      <c r="E2545" t="s">
        <v>3538</v>
      </c>
      <c r="F2545" t="s">
        <v>3539</v>
      </c>
      <c r="G2545" t="s">
        <v>24</v>
      </c>
      <c r="H2545" t="s">
        <v>25</v>
      </c>
      <c r="I2545" t="s">
        <v>3540</v>
      </c>
      <c r="J2545" t="s">
        <v>76</v>
      </c>
      <c r="K2545" t="s">
        <v>3541</v>
      </c>
      <c r="L2545" t="s">
        <v>41</v>
      </c>
      <c r="M2545" t="s">
        <v>7382</v>
      </c>
      <c r="N2545" t="s">
        <v>43</v>
      </c>
      <c r="O2545" t="s">
        <v>79</v>
      </c>
      <c r="P2545" t="s">
        <v>7383</v>
      </c>
      <c r="Q2545" s="2">
        <v>8.0960000000000001</v>
      </c>
      <c r="R2545">
        <v>2</v>
      </c>
      <c r="S2545">
        <v>0</v>
      </c>
      <c r="T2545">
        <v>2.7324000000000002</v>
      </c>
    </row>
    <row r="2546" spans="1:20" x14ac:dyDescent="0.3">
      <c r="A2546" t="s">
        <v>7384</v>
      </c>
      <c r="B2546" s="1">
        <v>42687</v>
      </c>
      <c r="C2546" s="1">
        <v>42691</v>
      </c>
      <c r="D2546" t="s">
        <v>47</v>
      </c>
      <c r="E2546" t="s">
        <v>6957</v>
      </c>
      <c r="F2546" t="s">
        <v>6958</v>
      </c>
      <c r="G2546" t="s">
        <v>37</v>
      </c>
      <c r="H2546" t="s">
        <v>25</v>
      </c>
      <c r="I2546" t="s">
        <v>38</v>
      </c>
      <c r="J2546" t="s">
        <v>39</v>
      </c>
      <c r="K2546" t="s">
        <v>556</v>
      </c>
      <c r="L2546" t="s">
        <v>41</v>
      </c>
      <c r="M2546" t="s">
        <v>1775</v>
      </c>
      <c r="N2546" t="s">
        <v>31</v>
      </c>
      <c r="O2546" t="s">
        <v>61</v>
      </c>
      <c r="P2546" t="s">
        <v>1776</v>
      </c>
      <c r="Q2546" s="2">
        <v>30.36</v>
      </c>
      <c r="R2546">
        <v>4</v>
      </c>
      <c r="S2546">
        <v>0</v>
      </c>
      <c r="T2546">
        <v>13.0548</v>
      </c>
    </row>
    <row r="2547" spans="1:20" x14ac:dyDescent="0.3">
      <c r="A2547" t="s">
        <v>7385</v>
      </c>
      <c r="B2547" s="1">
        <v>43007</v>
      </c>
      <c r="C2547" s="1">
        <v>43013</v>
      </c>
      <c r="D2547" t="s">
        <v>47</v>
      </c>
      <c r="E2547" t="s">
        <v>2399</v>
      </c>
      <c r="F2547" t="s">
        <v>2400</v>
      </c>
      <c r="G2547" t="s">
        <v>24</v>
      </c>
      <c r="H2547" t="s">
        <v>25</v>
      </c>
      <c r="I2547" t="s">
        <v>465</v>
      </c>
      <c r="J2547" t="s">
        <v>261</v>
      </c>
      <c r="K2547" t="s">
        <v>466</v>
      </c>
      <c r="L2547" t="s">
        <v>41</v>
      </c>
      <c r="M2547" t="s">
        <v>5477</v>
      </c>
      <c r="N2547" t="s">
        <v>43</v>
      </c>
      <c r="O2547" t="s">
        <v>173</v>
      </c>
      <c r="P2547" t="s">
        <v>572</v>
      </c>
      <c r="Q2547" s="2">
        <v>23.34</v>
      </c>
      <c r="R2547">
        <v>3</v>
      </c>
      <c r="S2547">
        <v>0</v>
      </c>
      <c r="T2547">
        <v>10.969799999999999</v>
      </c>
    </row>
    <row r="2548" spans="1:20" x14ac:dyDescent="0.3">
      <c r="A2548" t="s">
        <v>7386</v>
      </c>
      <c r="B2548" s="1">
        <v>42316</v>
      </c>
      <c r="C2548" s="1">
        <v>42320</v>
      </c>
      <c r="D2548" t="s">
        <v>47</v>
      </c>
      <c r="E2548" t="s">
        <v>3670</v>
      </c>
      <c r="F2548" t="s">
        <v>3671</v>
      </c>
      <c r="G2548" t="s">
        <v>24</v>
      </c>
      <c r="H2548" t="s">
        <v>25</v>
      </c>
      <c r="I2548" t="s">
        <v>3672</v>
      </c>
      <c r="J2548" t="s">
        <v>269</v>
      </c>
      <c r="K2548" t="s">
        <v>3673</v>
      </c>
      <c r="L2548" t="s">
        <v>29</v>
      </c>
      <c r="M2548" t="s">
        <v>7387</v>
      </c>
      <c r="N2548" t="s">
        <v>165</v>
      </c>
      <c r="O2548" t="s">
        <v>202</v>
      </c>
      <c r="P2548" t="s">
        <v>7388</v>
      </c>
      <c r="Q2548" s="2">
        <v>119.9</v>
      </c>
      <c r="R2548">
        <v>2</v>
      </c>
      <c r="S2548">
        <v>0</v>
      </c>
      <c r="T2548">
        <v>43.164000000000001</v>
      </c>
    </row>
    <row r="2549" spans="1:20" x14ac:dyDescent="0.3">
      <c r="A2549" t="s">
        <v>7389</v>
      </c>
      <c r="B2549" s="1">
        <v>42461</v>
      </c>
      <c r="C2549" s="1">
        <v>42465</v>
      </c>
      <c r="D2549" t="s">
        <v>47</v>
      </c>
      <c r="E2549" t="s">
        <v>1552</v>
      </c>
      <c r="F2549" t="s">
        <v>1553</v>
      </c>
      <c r="G2549" t="s">
        <v>24</v>
      </c>
      <c r="H2549" t="s">
        <v>25</v>
      </c>
      <c r="I2549" t="s">
        <v>38</v>
      </c>
      <c r="J2549" t="s">
        <v>39</v>
      </c>
      <c r="K2549" t="s">
        <v>1554</v>
      </c>
      <c r="L2549" t="s">
        <v>41</v>
      </c>
      <c r="M2549" t="s">
        <v>7068</v>
      </c>
      <c r="N2549" t="s">
        <v>31</v>
      </c>
      <c r="O2549" t="s">
        <v>133</v>
      </c>
      <c r="P2549" t="s">
        <v>7069</v>
      </c>
      <c r="Q2549" s="2">
        <v>1317.492</v>
      </c>
      <c r="R2549">
        <v>6</v>
      </c>
      <c r="S2549">
        <v>0</v>
      </c>
      <c r="T2549">
        <v>292.77600000000001</v>
      </c>
    </row>
    <row r="2550" spans="1:20" x14ac:dyDescent="0.3">
      <c r="A2550" t="s">
        <v>7390</v>
      </c>
      <c r="B2550" s="1">
        <v>42768</v>
      </c>
      <c r="C2550" s="1">
        <v>42773</v>
      </c>
      <c r="D2550" t="s">
        <v>47</v>
      </c>
      <c r="E2550" t="s">
        <v>1710</v>
      </c>
      <c r="F2550" t="s">
        <v>1711</v>
      </c>
      <c r="G2550" t="s">
        <v>24</v>
      </c>
      <c r="H2550" t="s">
        <v>25</v>
      </c>
      <c r="I2550" t="s">
        <v>1712</v>
      </c>
      <c r="J2550" t="s">
        <v>39</v>
      </c>
      <c r="K2550" t="s">
        <v>1713</v>
      </c>
      <c r="L2550" t="s">
        <v>41</v>
      </c>
      <c r="M2550" t="s">
        <v>1515</v>
      </c>
      <c r="N2550" t="s">
        <v>31</v>
      </c>
      <c r="O2550" t="s">
        <v>61</v>
      </c>
      <c r="P2550" t="s">
        <v>1516</v>
      </c>
      <c r="Q2550" s="2">
        <v>86.26</v>
      </c>
      <c r="R2550">
        <v>2</v>
      </c>
      <c r="S2550">
        <v>0</v>
      </c>
      <c r="T2550">
        <v>29.328399999999998</v>
      </c>
    </row>
    <row r="2551" spans="1:20" x14ac:dyDescent="0.3">
      <c r="A2551" t="s">
        <v>7391</v>
      </c>
      <c r="B2551" s="1">
        <v>43093</v>
      </c>
      <c r="C2551" s="1">
        <v>43100</v>
      </c>
      <c r="D2551" t="s">
        <v>47</v>
      </c>
      <c r="E2551" t="s">
        <v>2132</v>
      </c>
      <c r="F2551" t="s">
        <v>2133</v>
      </c>
      <c r="G2551" t="s">
        <v>84</v>
      </c>
      <c r="H2551" t="s">
        <v>25</v>
      </c>
      <c r="I2551" t="s">
        <v>749</v>
      </c>
      <c r="J2551" t="s">
        <v>286</v>
      </c>
      <c r="K2551" t="s">
        <v>750</v>
      </c>
      <c r="L2551" t="s">
        <v>29</v>
      </c>
      <c r="M2551" t="s">
        <v>7392</v>
      </c>
      <c r="N2551" t="s">
        <v>31</v>
      </c>
      <c r="O2551" t="s">
        <v>61</v>
      </c>
      <c r="P2551" t="s">
        <v>7393</v>
      </c>
      <c r="Q2551" s="2">
        <v>8.5440000000000005</v>
      </c>
      <c r="R2551">
        <v>4</v>
      </c>
      <c r="S2551">
        <v>0</v>
      </c>
      <c r="T2551">
        <v>1.9224000000000001</v>
      </c>
    </row>
    <row r="2552" spans="1:20" x14ac:dyDescent="0.3">
      <c r="A2552" t="s">
        <v>7394</v>
      </c>
      <c r="B2552" s="1">
        <v>41811</v>
      </c>
      <c r="C2552" s="1">
        <v>41811</v>
      </c>
      <c r="D2552" t="s">
        <v>1040</v>
      </c>
      <c r="E2552" t="s">
        <v>3590</v>
      </c>
      <c r="F2552" t="s">
        <v>3591</v>
      </c>
      <c r="G2552" t="s">
        <v>24</v>
      </c>
      <c r="H2552" t="s">
        <v>25</v>
      </c>
      <c r="I2552" t="s">
        <v>38</v>
      </c>
      <c r="J2552" t="s">
        <v>39</v>
      </c>
      <c r="K2552" t="s">
        <v>143</v>
      </c>
      <c r="L2552" t="s">
        <v>41</v>
      </c>
      <c r="M2552" t="s">
        <v>4457</v>
      </c>
      <c r="N2552" t="s">
        <v>165</v>
      </c>
      <c r="O2552" t="s">
        <v>166</v>
      </c>
      <c r="P2552" t="s">
        <v>4458</v>
      </c>
      <c r="Q2552" s="2">
        <v>1214.8499999999999</v>
      </c>
      <c r="R2552">
        <v>3</v>
      </c>
      <c r="S2552">
        <v>0</v>
      </c>
      <c r="T2552">
        <v>352.30650000000003</v>
      </c>
    </row>
    <row r="2553" spans="1:20" x14ac:dyDescent="0.3">
      <c r="A2553" t="s">
        <v>7395</v>
      </c>
      <c r="B2553" s="1">
        <v>42800</v>
      </c>
      <c r="C2553" s="1">
        <v>42804</v>
      </c>
      <c r="D2553" t="s">
        <v>21</v>
      </c>
      <c r="E2553" t="s">
        <v>490</v>
      </c>
      <c r="F2553" t="s">
        <v>491</v>
      </c>
      <c r="G2553" t="s">
        <v>37</v>
      </c>
      <c r="H2553" t="s">
        <v>25</v>
      </c>
      <c r="I2553" t="s">
        <v>112</v>
      </c>
      <c r="J2553" t="s">
        <v>39</v>
      </c>
      <c r="K2553" t="s">
        <v>309</v>
      </c>
      <c r="L2553" t="s">
        <v>41</v>
      </c>
      <c r="M2553" t="s">
        <v>5421</v>
      </c>
      <c r="N2553" t="s">
        <v>43</v>
      </c>
      <c r="O2553" t="s">
        <v>99</v>
      </c>
      <c r="P2553" t="s">
        <v>5422</v>
      </c>
      <c r="Q2553" s="2">
        <v>67.78</v>
      </c>
      <c r="R2553">
        <v>2</v>
      </c>
      <c r="S2553">
        <v>0</v>
      </c>
      <c r="T2553">
        <v>16.945</v>
      </c>
    </row>
    <row r="2554" spans="1:20" x14ac:dyDescent="0.3">
      <c r="A2554" t="s">
        <v>7396</v>
      </c>
      <c r="B2554" s="1">
        <v>43003</v>
      </c>
      <c r="C2554" s="1">
        <v>43006</v>
      </c>
      <c r="D2554" t="s">
        <v>159</v>
      </c>
      <c r="E2554" t="s">
        <v>4849</v>
      </c>
      <c r="F2554" t="s">
        <v>4850</v>
      </c>
      <c r="G2554" t="s">
        <v>37</v>
      </c>
      <c r="H2554" t="s">
        <v>25</v>
      </c>
      <c r="I2554" t="s">
        <v>3619</v>
      </c>
      <c r="J2554" t="s">
        <v>179</v>
      </c>
      <c r="K2554" t="s">
        <v>3620</v>
      </c>
      <c r="L2554" t="s">
        <v>88</v>
      </c>
      <c r="M2554" t="s">
        <v>3846</v>
      </c>
      <c r="N2554" t="s">
        <v>43</v>
      </c>
      <c r="O2554" t="s">
        <v>99</v>
      </c>
      <c r="P2554" t="s">
        <v>3847</v>
      </c>
      <c r="Q2554" s="2">
        <v>39.9</v>
      </c>
      <c r="R2554">
        <v>5</v>
      </c>
      <c r="S2554">
        <v>0</v>
      </c>
      <c r="T2554">
        <v>10.374000000000001</v>
      </c>
    </row>
    <row r="2555" spans="1:20" x14ac:dyDescent="0.3">
      <c r="A2555" t="s">
        <v>7397</v>
      </c>
      <c r="B2555" s="1">
        <v>41820</v>
      </c>
      <c r="C2555" s="1">
        <v>41826</v>
      </c>
      <c r="D2555" t="s">
        <v>47</v>
      </c>
      <c r="E2555" t="s">
        <v>7096</v>
      </c>
      <c r="F2555" t="s">
        <v>7097</v>
      </c>
      <c r="G2555" t="s">
        <v>24</v>
      </c>
      <c r="H2555" t="s">
        <v>25</v>
      </c>
      <c r="I2555" t="s">
        <v>1241</v>
      </c>
      <c r="J2555" t="s">
        <v>67</v>
      </c>
      <c r="K2555" t="s">
        <v>3079</v>
      </c>
      <c r="L2555" t="s">
        <v>29</v>
      </c>
      <c r="M2555" t="s">
        <v>1479</v>
      </c>
      <c r="N2555" t="s">
        <v>43</v>
      </c>
      <c r="O2555" t="s">
        <v>79</v>
      </c>
      <c r="P2555" t="s">
        <v>1480</v>
      </c>
      <c r="Q2555" s="2">
        <v>2.6880000000000002</v>
      </c>
      <c r="R2555">
        <v>1</v>
      </c>
      <c r="S2555">
        <v>0</v>
      </c>
      <c r="T2555">
        <v>0.84</v>
      </c>
    </row>
    <row r="2556" spans="1:20" x14ac:dyDescent="0.3">
      <c r="A2556" t="s">
        <v>7398</v>
      </c>
      <c r="B2556" s="1">
        <v>42223</v>
      </c>
      <c r="C2556" s="1">
        <v>42224</v>
      </c>
      <c r="D2556" t="s">
        <v>159</v>
      </c>
      <c r="E2556" t="s">
        <v>4639</v>
      </c>
      <c r="F2556" t="s">
        <v>4640</v>
      </c>
      <c r="G2556" t="s">
        <v>24</v>
      </c>
      <c r="H2556" t="s">
        <v>25</v>
      </c>
      <c r="I2556" t="s">
        <v>4641</v>
      </c>
      <c r="J2556" t="s">
        <v>286</v>
      </c>
      <c r="K2556" t="s">
        <v>4642</v>
      </c>
      <c r="L2556" t="s">
        <v>29</v>
      </c>
      <c r="M2556" t="s">
        <v>6577</v>
      </c>
      <c r="N2556" t="s">
        <v>43</v>
      </c>
      <c r="O2556" t="s">
        <v>79</v>
      </c>
      <c r="P2556" t="s">
        <v>6578</v>
      </c>
      <c r="Q2556" s="2">
        <v>28.4</v>
      </c>
      <c r="R2556">
        <v>4</v>
      </c>
      <c r="S2556">
        <v>0</v>
      </c>
      <c r="T2556">
        <v>13.064</v>
      </c>
    </row>
    <row r="2557" spans="1:20" x14ac:dyDescent="0.3">
      <c r="A2557" t="s">
        <v>7399</v>
      </c>
      <c r="B2557" s="1">
        <v>42916</v>
      </c>
      <c r="C2557" s="1">
        <v>42920</v>
      </c>
      <c r="D2557" t="s">
        <v>21</v>
      </c>
      <c r="E2557" t="s">
        <v>5646</v>
      </c>
      <c r="F2557" t="s">
        <v>5647</v>
      </c>
      <c r="G2557" t="s">
        <v>84</v>
      </c>
      <c r="H2557" t="s">
        <v>25</v>
      </c>
      <c r="I2557" t="s">
        <v>5430</v>
      </c>
      <c r="J2557" t="s">
        <v>261</v>
      </c>
      <c r="K2557" t="s">
        <v>5431</v>
      </c>
      <c r="L2557" t="s">
        <v>41</v>
      </c>
      <c r="M2557" t="s">
        <v>7400</v>
      </c>
      <c r="N2557" t="s">
        <v>165</v>
      </c>
      <c r="O2557" t="s">
        <v>166</v>
      </c>
      <c r="P2557" t="s">
        <v>7401</v>
      </c>
      <c r="Q2557" s="2">
        <v>1001.5839999999999</v>
      </c>
      <c r="R2557">
        <v>2</v>
      </c>
      <c r="S2557">
        <v>0</v>
      </c>
      <c r="T2557">
        <v>125.19799999999999</v>
      </c>
    </row>
    <row r="2558" spans="1:20" x14ac:dyDescent="0.3">
      <c r="A2558" t="s">
        <v>7402</v>
      </c>
      <c r="B2558" s="1">
        <v>42303</v>
      </c>
      <c r="C2558" s="1">
        <v>42307</v>
      </c>
      <c r="D2558" t="s">
        <v>21</v>
      </c>
      <c r="E2558" t="s">
        <v>863</v>
      </c>
      <c r="F2558" t="s">
        <v>864</v>
      </c>
      <c r="G2558" t="s">
        <v>37</v>
      </c>
      <c r="H2558" t="s">
        <v>25</v>
      </c>
      <c r="I2558" t="s">
        <v>128</v>
      </c>
      <c r="J2558" t="s">
        <v>129</v>
      </c>
      <c r="K2558" t="s">
        <v>130</v>
      </c>
      <c r="L2558" t="s">
        <v>131</v>
      </c>
      <c r="M2558" t="s">
        <v>7403</v>
      </c>
      <c r="N2558" t="s">
        <v>165</v>
      </c>
      <c r="O2558" t="s">
        <v>166</v>
      </c>
      <c r="P2558" t="s">
        <v>7404</v>
      </c>
      <c r="Q2558" s="2">
        <v>105.584</v>
      </c>
      <c r="R2558">
        <v>2</v>
      </c>
      <c r="S2558">
        <v>0</v>
      </c>
      <c r="T2558">
        <v>9.2385999999999999</v>
      </c>
    </row>
    <row r="2559" spans="1:20" x14ac:dyDescent="0.3">
      <c r="A2559" t="s">
        <v>7405</v>
      </c>
      <c r="B2559" s="1">
        <v>41850</v>
      </c>
      <c r="C2559" s="1">
        <v>41856</v>
      </c>
      <c r="D2559" t="s">
        <v>47</v>
      </c>
      <c r="E2559" t="s">
        <v>6957</v>
      </c>
      <c r="F2559" t="s">
        <v>6958</v>
      </c>
      <c r="G2559" t="s">
        <v>37</v>
      </c>
      <c r="H2559" t="s">
        <v>25</v>
      </c>
      <c r="I2559" t="s">
        <v>38</v>
      </c>
      <c r="J2559" t="s">
        <v>39</v>
      </c>
      <c r="K2559" t="s">
        <v>556</v>
      </c>
      <c r="L2559" t="s">
        <v>41</v>
      </c>
      <c r="M2559" t="s">
        <v>5840</v>
      </c>
      <c r="N2559" t="s">
        <v>31</v>
      </c>
      <c r="O2559" t="s">
        <v>32</v>
      </c>
      <c r="P2559" t="s">
        <v>5841</v>
      </c>
      <c r="Q2559" s="2">
        <v>1367.84</v>
      </c>
      <c r="R2559">
        <v>8</v>
      </c>
      <c r="S2559">
        <v>0</v>
      </c>
      <c r="T2559">
        <v>259.88959999999997</v>
      </c>
    </row>
    <row r="2560" spans="1:20" x14ac:dyDescent="0.3">
      <c r="A2560" t="s">
        <v>7406</v>
      </c>
      <c r="B2560" s="1">
        <v>42692</v>
      </c>
      <c r="C2560" s="1">
        <v>42697</v>
      </c>
      <c r="D2560" t="s">
        <v>21</v>
      </c>
      <c r="E2560" t="s">
        <v>1526</v>
      </c>
      <c r="F2560" t="s">
        <v>1527</v>
      </c>
      <c r="G2560" t="s">
        <v>24</v>
      </c>
      <c r="H2560" t="s">
        <v>25</v>
      </c>
      <c r="I2560" t="s">
        <v>446</v>
      </c>
      <c r="J2560" t="s">
        <v>67</v>
      </c>
      <c r="K2560" t="s">
        <v>1528</v>
      </c>
      <c r="L2560" t="s">
        <v>29</v>
      </c>
      <c r="M2560" t="s">
        <v>326</v>
      </c>
      <c r="N2560" t="s">
        <v>31</v>
      </c>
      <c r="O2560" t="s">
        <v>133</v>
      </c>
      <c r="P2560" t="s">
        <v>327</v>
      </c>
      <c r="Q2560" s="2">
        <v>301.95999999999998</v>
      </c>
      <c r="R2560">
        <v>2</v>
      </c>
      <c r="S2560">
        <v>0</v>
      </c>
      <c r="T2560">
        <v>33.215600000000002</v>
      </c>
    </row>
    <row r="2561" spans="1:20" x14ac:dyDescent="0.3">
      <c r="A2561" t="s">
        <v>7407</v>
      </c>
      <c r="B2561" s="1">
        <v>42191</v>
      </c>
      <c r="C2561" s="1">
        <v>42196</v>
      </c>
      <c r="D2561" t="s">
        <v>47</v>
      </c>
      <c r="E2561" t="s">
        <v>5745</v>
      </c>
      <c r="F2561" t="s">
        <v>5746</v>
      </c>
      <c r="G2561" t="s">
        <v>24</v>
      </c>
      <c r="H2561" t="s">
        <v>25</v>
      </c>
      <c r="I2561" t="s">
        <v>639</v>
      </c>
      <c r="J2561" t="s">
        <v>86</v>
      </c>
      <c r="K2561" t="s">
        <v>640</v>
      </c>
      <c r="L2561" t="s">
        <v>88</v>
      </c>
      <c r="M2561" t="s">
        <v>7302</v>
      </c>
      <c r="N2561" t="s">
        <v>31</v>
      </c>
      <c r="O2561" t="s">
        <v>133</v>
      </c>
      <c r="P2561" t="s">
        <v>7303</v>
      </c>
      <c r="Q2561" s="2">
        <v>170.352</v>
      </c>
      <c r="R2561">
        <v>3</v>
      </c>
      <c r="S2561">
        <v>0</v>
      </c>
      <c r="T2561">
        <v>-17.0352</v>
      </c>
    </row>
    <row r="2562" spans="1:20" x14ac:dyDescent="0.3">
      <c r="A2562" t="s">
        <v>7408</v>
      </c>
      <c r="B2562" s="1">
        <v>41953</v>
      </c>
      <c r="C2562" s="1">
        <v>41959</v>
      </c>
      <c r="D2562" t="s">
        <v>47</v>
      </c>
      <c r="E2562" t="s">
        <v>5989</v>
      </c>
      <c r="F2562" t="s">
        <v>5990</v>
      </c>
      <c r="G2562" t="s">
        <v>24</v>
      </c>
      <c r="H2562" t="s">
        <v>25</v>
      </c>
      <c r="I2562" t="s">
        <v>5991</v>
      </c>
      <c r="J2562" t="s">
        <v>86</v>
      </c>
      <c r="K2562" t="s">
        <v>5992</v>
      </c>
      <c r="L2562" t="s">
        <v>88</v>
      </c>
      <c r="M2562" t="s">
        <v>6057</v>
      </c>
      <c r="N2562" t="s">
        <v>43</v>
      </c>
      <c r="O2562" t="s">
        <v>115</v>
      </c>
      <c r="P2562" t="s">
        <v>6058</v>
      </c>
      <c r="Q2562" s="2">
        <v>3.9</v>
      </c>
      <c r="R2562">
        <v>2</v>
      </c>
      <c r="S2562">
        <v>0</v>
      </c>
      <c r="T2562">
        <v>1.5209999999999999</v>
      </c>
    </row>
    <row r="2563" spans="1:20" x14ac:dyDescent="0.3">
      <c r="A2563" t="s">
        <v>7409</v>
      </c>
      <c r="B2563" s="1">
        <v>42517</v>
      </c>
      <c r="C2563" s="1">
        <v>42519</v>
      </c>
      <c r="D2563" t="s">
        <v>21</v>
      </c>
      <c r="E2563" t="s">
        <v>1085</v>
      </c>
      <c r="F2563" t="s">
        <v>1086</v>
      </c>
      <c r="G2563" t="s">
        <v>37</v>
      </c>
      <c r="H2563" t="s">
        <v>25</v>
      </c>
      <c r="I2563" t="s">
        <v>1087</v>
      </c>
      <c r="J2563" t="s">
        <v>208</v>
      </c>
      <c r="K2563" t="s">
        <v>1088</v>
      </c>
      <c r="L2563" t="s">
        <v>88</v>
      </c>
      <c r="M2563" t="s">
        <v>1512</v>
      </c>
      <c r="N2563" t="s">
        <v>31</v>
      </c>
      <c r="O2563" t="s">
        <v>133</v>
      </c>
      <c r="P2563" t="s">
        <v>1513</v>
      </c>
      <c r="Q2563" s="2">
        <v>3504.9</v>
      </c>
      <c r="R2563">
        <v>5</v>
      </c>
      <c r="S2563">
        <v>0</v>
      </c>
      <c r="T2563">
        <v>700.98</v>
      </c>
    </row>
    <row r="2564" spans="1:20" x14ac:dyDescent="0.3">
      <c r="A2564" t="s">
        <v>7410</v>
      </c>
      <c r="B2564" s="1">
        <v>42071</v>
      </c>
      <c r="C2564" s="1">
        <v>42073</v>
      </c>
      <c r="D2564" t="s">
        <v>159</v>
      </c>
      <c r="E2564" t="s">
        <v>6045</v>
      </c>
      <c r="F2564" t="s">
        <v>6046</v>
      </c>
      <c r="G2564" t="s">
        <v>37</v>
      </c>
      <c r="H2564" t="s">
        <v>25</v>
      </c>
      <c r="I2564" t="s">
        <v>6047</v>
      </c>
      <c r="J2564" t="s">
        <v>86</v>
      </c>
      <c r="K2564" t="s">
        <v>6048</v>
      </c>
      <c r="L2564" t="s">
        <v>88</v>
      </c>
      <c r="M2564" t="s">
        <v>5335</v>
      </c>
      <c r="N2564" t="s">
        <v>43</v>
      </c>
      <c r="O2564" t="s">
        <v>115</v>
      </c>
      <c r="P2564" t="s">
        <v>5336</v>
      </c>
      <c r="Q2564" s="2">
        <v>3.4079999999999999</v>
      </c>
      <c r="R2564">
        <v>1</v>
      </c>
      <c r="S2564">
        <v>0</v>
      </c>
      <c r="T2564">
        <v>0.89459999999999995</v>
      </c>
    </row>
    <row r="2565" spans="1:20" x14ac:dyDescent="0.3">
      <c r="A2565" t="s">
        <v>7411</v>
      </c>
      <c r="B2565" s="1">
        <v>43027</v>
      </c>
      <c r="C2565" s="1">
        <v>43032</v>
      </c>
      <c r="D2565" t="s">
        <v>47</v>
      </c>
      <c r="E2565" t="s">
        <v>1657</v>
      </c>
      <c r="F2565" t="s">
        <v>1658</v>
      </c>
      <c r="G2565" t="s">
        <v>24</v>
      </c>
      <c r="H2565" t="s">
        <v>25</v>
      </c>
      <c r="I2565" t="s">
        <v>253</v>
      </c>
      <c r="J2565" t="s">
        <v>179</v>
      </c>
      <c r="K2565" t="s">
        <v>254</v>
      </c>
      <c r="L2565" t="s">
        <v>88</v>
      </c>
      <c r="M2565" t="s">
        <v>5514</v>
      </c>
      <c r="N2565" t="s">
        <v>43</v>
      </c>
      <c r="O2565" t="s">
        <v>79</v>
      </c>
      <c r="P2565" t="s">
        <v>5515</v>
      </c>
      <c r="Q2565" s="2">
        <v>2.0720000000000001</v>
      </c>
      <c r="R2565">
        <v>2</v>
      </c>
      <c r="S2565">
        <v>0</v>
      </c>
      <c r="T2565">
        <v>-3.5224000000000002</v>
      </c>
    </row>
    <row r="2566" spans="1:20" x14ac:dyDescent="0.3">
      <c r="A2566" t="s">
        <v>7412</v>
      </c>
      <c r="B2566" s="1">
        <v>42679</v>
      </c>
      <c r="C2566" s="1">
        <v>42682</v>
      </c>
      <c r="D2566" t="s">
        <v>159</v>
      </c>
      <c r="E2566" t="s">
        <v>711</v>
      </c>
      <c r="F2566" t="s">
        <v>712</v>
      </c>
      <c r="G2566" t="s">
        <v>24</v>
      </c>
      <c r="H2566" t="s">
        <v>25</v>
      </c>
      <c r="I2566" t="s">
        <v>713</v>
      </c>
      <c r="J2566" t="s">
        <v>208</v>
      </c>
      <c r="K2566" t="s">
        <v>714</v>
      </c>
      <c r="L2566" t="s">
        <v>88</v>
      </c>
      <c r="M2566" t="s">
        <v>4097</v>
      </c>
      <c r="N2566" t="s">
        <v>43</v>
      </c>
      <c r="O2566" t="s">
        <v>79</v>
      </c>
      <c r="P2566" t="s">
        <v>4098</v>
      </c>
      <c r="Q2566" s="2">
        <v>53.247999999999998</v>
      </c>
      <c r="R2566">
        <v>2</v>
      </c>
      <c r="S2566">
        <v>0</v>
      </c>
      <c r="T2566">
        <v>19.968</v>
      </c>
    </row>
    <row r="2567" spans="1:20" x14ac:dyDescent="0.3">
      <c r="A2567" t="s">
        <v>7413</v>
      </c>
      <c r="B2567" s="1">
        <v>42730</v>
      </c>
      <c r="C2567" s="1">
        <v>42734</v>
      </c>
      <c r="D2567" t="s">
        <v>47</v>
      </c>
      <c r="E2567" t="s">
        <v>1994</v>
      </c>
      <c r="F2567" t="s">
        <v>1995</v>
      </c>
      <c r="G2567" t="s">
        <v>37</v>
      </c>
      <c r="H2567" t="s">
        <v>25</v>
      </c>
      <c r="I2567" t="s">
        <v>941</v>
      </c>
      <c r="J2567" t="s">
        <v>51</v>
      </c>
      <c r="K2567" t="s">
        <v>942</v>
      </c>
      <c r="L2567" t="s">
        <v>29</v>
      </c>
      <c r="M2567" t="s">
        <v>868</v>
      </c>
      <c r="N2567" t="s">
        <v>43</v>
      </c>
      <c r="O2567" t="s">
        <v>79</v>
      </c>
      <c r="P2567" t="s">
        <v>869</v>
      </c>
      <c r="Q2567" s="2">
        <v>4.992</v>
      </c>
      <c r="R2567">
        <v>3</v>
      </c>
      <c r="S2567">
        <v>0</v>
      </c>
      <c r="T2567">
        <v>1.6848000000000001</v>
      </c>
    </row>
    <row r="2568" spans="1:20" x14ac:dyDescent="0.3">
      <c r="A2568" t="s">
        <v>7414</v>
      </c>
      <c r="B2568" s="1">
        <v>42107</v>
      </c>
      <c r="C2568" s="1">
        <v>42113</v>
      </c>
      <c r="D2568" t="s">
        <v>47</v>
      </c>
      <c r="E2568" t="s">
        <v>2645</v>
      </c>
      <c r="F2568" t="s">
        <v>2646</v>
      </c>
      <c r="G2568" t="s">
        <v>37</v>
      </c>
      <c r="H2568" t="s">
        <v>25</v>
      </c>
      <c r="I2568" t="s">
        <v>742</v>
      </c>
      <c r="J2568" t="s">
        <v>208</v>
      </c>
      <c r="K2568" t="s">
        <v>743</v>
      </c>
      <c r="L2568" t="s">
        <v>88</v>
      </c>
      <c r="M2568" t="s">
        <v>4355</v>
      </c>
      <c r="N2568" t="s">
        <v>31</v>
      </c>
      <c r="O2568" t="s">
        <v>61</v>
      </c>
      <c r="P2568" t="s">
        <v>4356</v>
      </c>
      <c r="Q2568" s="2">
        <v>37.68</v>
      </c>
      <c r="R2568">
        <v>2</v>
      </c>
      <c r="S2568">
        <v>0</v>
      </c>
      <c r="T2568">
        <v>15.8256</v>
      </c>
    </row>
    <row r="2569" spans="1:20" x14ac:dyDescent="0.3">
      <c r="A2569" t="s">
        <v>7415</v>
      </c>
      <c r="B2569" s="1">
        <v>42990</v>
      </c>
      <c r="C2569" s="1">
        <v>42993</v>
      </c>
      <c r="D2569" t="s">
        <v>159</v>
      </c>
      <c r="E2569" t="s">
        <v>971</v>
      </c>
      <c r="F2569" t="s">
        <v>972</v>
      </c>
      <c r="G2569" t="s">
        <v>37</v>
      </c>
      <c r="H2569" t="s">
        <v>25</v>
      </c>
      <c r="I2569" t="s">
        <v>973</v>
      </c>
      <c r="J2569" t="s">
        <v>286</v>
      </c>
      <c r="K2569" t="s">
        <v>974</v>
      </c>
      <c r="L2569" t="s">
        <v>29</v>
      </c>
      <c r="M2569" t="s">
        <v>7416</v>
      </c>
      <c r="N2569" t="s">
        <v>43</v>
      </c>
      <c r="O2569" t="s">
        <v>70</v>
      </c>
      <c r="P2569" t="s">
        <v>7417</v>
      </c>
      <c r="Q2569" s="2">
        <v>45.36</v>
      </c>
      <c r="R2569">
        <v>7</v>
      </c>
      <c r="S2569">
        <v>0</v>
      </c>
      <c r="T2569">
        <v>21.7728</v>
      </c>
    </row>
    <row r="2570" spans="1:20" x14ac:dyDescent="0.3">
      <c r="A2570" t="s">
        <v>7418</v>
      </c>
      <c r="B2570" s="1">
        <v>43002</v>
      </c>
      <c r="C2570" s="1">
        <v>43005</v>
      </c>
      <c r="D2570" t="s">
        <v>159</v>
      </c>
      <c r="E2570" t="s">
        <v>1148</v>
      </c>
      <c r="F2570" t="s">
        <v>1149</v>
      </c>
      <c r="G2570" t="s">
        <v>24</v>
      </c>
      <c r="H2570" t="s">
        <v>25</v>
      </c>
      <c r="I2570" t="s">
        <v>154</v>
      </c>
      <c r="J2570" t="s">
        <v>86</v>
      </c>
      <c r="K2570" t="s">
        <v>598</v>
      </c>
      <c r="L2570" t="s">
        <v>88</v>
      </c>
      <c r="M2570" t="s">
        <v>7419</v>
      </c>
      <c r="N2570" t="s">
        <v>43</v>
      </c>
      <c r="O2570" t="s">
        <v>99</v>
      </c>
      <c r="P2570" t="s">
        <v>7420</v>
      </c>
      <c r="Q2570" s="2">
        <v>40.29</v>
      </c>
      <c r="R2570">
        <v>3</v>
      </c>
      <c r="S2570">
        <v>0</v>
      </c>
      <c r="T2570">
        <v>10.0725</v>
      </c>
    </row>
    <row r="2571" spans="1:20" x14ac:dyDescent="0.3">
      <c r="A2571" t="s">
        <v>7421</v>
      </c>
      <c r="B2571" s="1">
        <v>42287</v>
      </c>
      <c r="C2571" s="1">
        <v>42292</v>
      </c>
      <c r="D2571" t="s">
        <v>47</v>
      </c>
      <c r="E2571" t="s">
        <v>3348</v>
      </c>
      <c r="F2571" t="s">
        <v>3349</v>
      </c>
      <c r="G2571" t="s">
        <v>24</v>
      </c>
      <c r="H2571" t="s">
        <v>25</v>
      </c>
      <c r="I2571" t="s">
        <v>3350</v>
      </c>
      <c r="J2571" t="s">
        <v>86</v>
      </c>
      <c r="K2571" t="s">
        <v>3351</v>
      </c>
      <c r="L2571" t="s">
        <v>88</v>
      </c>
      <c r="M2571" t="s">
        <v>4889</v>
      </c>
      <c r="N2571" t="s">
        <v>43</v>
      </c>
      <c r="O2571" t="s">
        <v>99</v>
      </c>
      <c r="P2571" t="s">
        <v>4890</v>
      </c>
      <c r="Q2571" s="2">
        <v>1801.6320000000001</v>
      </c>
      <c r="R2571">
        <v>6</v>
      </c>
      <c r="S2571">
        <v>0</v>
      </c>
      <c r="T2571">
        <v>-337.80599999999998</v>
      </c>
    </row>
    <row r="2572" spans="1:20" x14ac:dyDescent="0.3">
      <c r="A2572" t="s">
        <v>7422</v>
      </c>
      <c r="B2572" s="1">
        <v>42335</v>
      </c>
      <c r="C2572" s="1">
        <v>42341</v>
      </c>
      <c r="D2572" t="s">
        <v>47</v>
      </c>
      <c r="E2572" t="s">
        <v>1752</v>
      </c>
      <c r="F2572" t="s">
        <v>1753</v>
      </c>
      <c r="G2572" t="s">
        <v>84</v>
      </c>
      <c r="H2572" t="s">
        <v>25</v>
      </c>
      <c r="I2572" t="s">
        <v>390</v>
      </c>
      <c r="J2572" t="s">
        <v>179</v>
      </c>
      <c r="K2572" t="s">
        <v>1754</v>
      </c>
      <c r="L2572" t="s">
        <v>88</v>
      </c>
      <c r="M2572" t="s">
        <v>7423</v>
      </c>
      <c r="N2572" t="s">
        <v>165</v>
      </c>
      <c r="O2572" t="s">
        <v>166</v>
      </c>
      <c r="P2572" t="s">
        <v>7424</v>
      </c>
      <c r="Q2572" s="2">
        <v>748.75199999999995</v>
      </c>
      <c r="R2572">
        <v>8</v>
      </c>
      <c r="S2572">
        <v>0</v>
      </c>
      <c r="T2572">
        <v>-162.2296</v>
      </c>
    </row>
    <row r="2573" spans="1:20" x14ac:dyDescent="0.3">
      <c r="A2573" t="s">
        <v>7425</v>
      </c>
      <c r="B2573" s="1">
        <v>42260</v>
      </c>
      <c r="C2573" s="1">
        <v>42265</v>
      </c>
      <c r="D2573" t="s">
        <v>47</v>
      </c>
      <c r="E2573" t="s">
        <v>1596</v>
      </c>
      <c r="F2573" t="s">
        <v>1597</v>
      </c>
      <c r="G2573" t="s">
        <v>24</v>
      </c>
      <c r="H2573" t="s">
        <v>25</v>
      </c>
      <c r="I2573" t="s">
        <v>1598</v>
      </c>
      <c r="J2573" t="s">
        <v>356</v>
      </c>
      <c r="K2573" t="s">
        <v>1599</v>
      </c>
      <c r="L2573" t="s">
        <v>41</v>
      </c>
      <c r="M2573" t="s">
        <v>5778</v>
      </c>
      <c r="N2573" t="s">
        <v>165</v>
      </c>
      <c r="O2573" t="s">
        <v>202</v>
      </c>
      <c r="P2573" t="s">
        <v>5779</v>
      </c>
      <c r="Q2573" s="2">
        <v>199.96</v>
      </c>
      <c r="R2573">
        <v>4</v>
      </c>
      <c r="S2573">
        <v>0</v>
      </c>
      <c r="T2573">
        <v>15.9968</v>
      </c>
    </row>
    <row r="2574" spans="1:20" x14ac:dyDescent="0.3">
      <c r="A2574" t="s">
        <v>7426</v>
      </c>
      <c r="B2574" s="1">
        <v>43053</v>
      </c>
      <c r="C2574" s="1">
        <v>43057</v>
      </c>
      <c r="D2574" t="s">
        <v>47</v>
      </c>
      <c r="E2574" t="s">
        <v>1337</v>
      </c>
      <c r="F2574" t="s">
        <v>1338</v>
      </c>
      <c r="G2574" t="s">
        <v>24</v>
      </c>
      <c r="H2574" t="s">
        <v>25</v>
      </c>
      <c r="I2574" t="s">
        <v>786</v>
      </c>
      <c r="J2574" t="s">
        <v>39</v>
      </c>
      <c r="K2574" t="s">
        <v>1339</v>
      </c>
      <c r="L2574" t="s">
        <v>41</v>
      </c>
      <c r="M2574" t="s">
        <v>3574</v>
      </c>
      <c r="N2574" t="s">
        <v>165</v>
      </c>
      <c r="O2574" t="s">
        <v>202</v>
      </c>
      <c r="P2574" t="s">
        <v>3575</v>
      </c>
      <c r="Q2574" s="2">
        <v>167.952</v>
      </c>
      <c r="R2574">
        <v>6</v>
      </c>
      <c r="S2574">
        <v>0</v>
      </c>
      <c r="T2574">
        <v>-27.292200000000001</v>
      </c>
    </row>
    <row r="2575" spans="1:20" x14ac:dyDescent="0.3">
      <c r="A2575" t="s">
        <v>7427</v>
      </c>
      <c r="B2575" s="1">
        <v>42860</v>
      </c>
      <c r="C2575" s="1">
        <v>42864</v>
      </c>
      <c r="D2575" t="s">
        <v>47</v>
      </c>
      <c r="E2575" t="s">
        <v>1482</v>
      </c>
      <c r="F2575" t="s">
        <v>1483</v>
      </c>
      <c r="G2575" t="s">
        <v>24</v>
      </c>
      <c r="H2575" t="s">
        <v>25</v>
      </c>
      <c r="I2575" t="s">
        <v>26</v>
      </c>
      <c r="J2575" t="s">
        <v>27</v>
      </c>
      <c r="K2575" t="s">
        <v>28</v>
      </c>
      <c r="L2575" t="s">
        <v>29</v>
      </c>
      <c r="M2575" t="s">
        <v>7428</v>
      </c>
      <c r="N2575" t="s">
        <v>43</v>
      </c>
      <c r="O2575" t="s">
        <v>173</v>
      </c>
      <c r="P2575" t="s">
        <v>7429</v>
      </c>
      <c r="Q2575" s="2">
        <v>23.16</v>
      </c>
      <c r="R2575">
        <v>2</v>
      </c>
      <c r="S2575">
        <v>0</v>
      </c>
      <c r="T2575">
        <v>11.58</v>
      </c>
    </row>
    <row r="2576" spans="1:20" x14ac:dyDescent="0.3">
      <c r="A2576" t="s">
        <v>7430</v>
      </c>
      <c r="B2576" s="1">
        <v>41971</v>
      </c>
      <c r="C2576" s="1">
        <v>41974</v>
      </c>
      <c r="D2576" t="s">
        <v>21</v>
      </c>
      <c r="E2576" t="s">
        <v>1989</v>
      </c>
      <c r="F2576" t="s">
        <v>1990</v>
      </c>
      <c r="G2576" t="s">
        <v>37</v>
      </c>
      <c r="H2576" t="s">
        <v>25</v>
      </c>
      <c r="I2576" t="s">
        <v>1991</v>
      </c>
      <c r="J2576" t="s">
        <v>619</v>
      </c>
      <c r="K2576" t="s">
        <v>1992</v>
      </c>
      <c r="L2576" t="s">
        <v>29</v>
      </c>
      <c r="M2576" t="s">
        <v>6819</v>
      </c>
      <c r="N2576" t="s">
        <v>31</v>
      </c>
      <c r="O2576" t="s">
        <v>61</v>
      </c>
      <c r="P2576" t="s">
        <v>6820</v>
      </c>
      <c r="Q2576" s="2">
        <v>397.6</v>
      </c>
      <c r="R2576">
        <v>5</v>
      </c>
      <c r="S2576">
        <v>0</v>
      </c>
      <c r="T2576">
        <v>43.735999999999997</v>
      </c>
    </row>
    <row r="2577" spans="1:20" x14ac:dyDescent="0.3">
      <c r="A2577" t="s">
        <v>7431</v>
      </c>
      <c r="B2577" s="1">
        <v>41769</v>
      </c>
      <c r="C2577" s="1">
        <v>41774</v>
      </c>
      <c r="D2577" t="s">
        <v>47</v>
      </c>
      <c r="E2577" t="s">
        <v>3385</v>
      </c>
      <c r="F2577" t="s">
        <v>3386</v>
      </c>
      <c r="G2577" t="s">
        <v>24</v>
      </c>
      <c r="H2577" t="s">
        <v>25</v>
      </c>
      <c r="I2577" t="s">
        <v>128</v>
      </c>
      <c r="J2577" t="s">
        <v>129</v>
      </c>
      <c r="K2577" t="s">
        <v>673</v>
      </c>
      <c r="L2577" t="s">
        <v>131</v>
      </c>
      <c r="M2577" t="s">
        <v>1384</v>
      </c>
      <c r="N2577" t="s">
        <v>43</v>
      </c>
      <c r="O2577" t="s">
        <v>173</v>
      </c>
      <c r="P2577" t="s">
        <v>1385</v>
      </c>
      <c r="Q2577" s="2">
        <v>158.13</v>
      </c>
      <c r="R2577">
        <v>3</v>
      </c>
      <c r="S2577">
        <v>0</v>
      </c>
      <c r="T2577">
        <v>77.483699999999999</v>
      </c>
    </row>
    <row r="2578" spans="1:20" x14ac:dyDescent="0.3">
      <c r="A2578" t="s">
        <v>7432</v>
      </c>
      <c r="B2578" s="1">
        <v>42432</v>
      </c>
      <c r="C2578" s="1">
        <v>42437</v>
      </c>
      <c r="D2578" t="s">
        <v>47</v>
      </c>
      <c r="E2578" t="s">
        <v>2747</v>
      </c>
      <c r="F2578" t="s">
        <v>2748</v>
      </c>
      <c r="G2578" t="s">
        <v>24</v>
      </c>
      <c r="H2578" t="s">
        <v>25</v>
      </c>
      <c r="I2578" t="s">
        <v>348</v>
      </c>
      <c r="J2578" t="s">
        <v>199</v>
      </c>
      <c r="K2578" t="s">
        <v>349</v>
      </c>
      <c r="L2578" t="s">
        <v>88</v>
      </c>
      <c r="M2578" t="s">
        <v>7433</v>
      </c>
      <c r="N2578" t="s">
        <v>43</v>
      </c>
      <c r="O2578" t="s">
        <v>1145</v>
      </c>
      <c r="P2578" t="s">
        <v>7434</v>
      </c>
      <c r="Q2578" s="2">
        <v>3930.0720000000001</v>
      </c>
      <c r="R2578">
        <v>3</v>
      </c>
      <c r="S2578">
        <v>0</v>
      </c>
      <c r="T2578">
        <v>-786.01440000000002</v>
      </c>
    </row>
    <row r="2579" spans="1:20" x14ac:dyDescent="0.3">
      <c r="A2579" t="s">
        <v>7435</v>
      </c>
      <c r="B2579" s="1">
        <v>42231</v>
      </c>
      <c r="C2579" s="1">
        <v>42235</v>
      </c>
      <c r="D2579" t="s">
        <v>47</v>
      </c>
      <c r="E2579" t="s">
        <v>5555</v>
      </c>
      <c r="F2579" t="s">
        <v>5556</v>
      </c>
      <c r="G2579" t="s">
        <v>24</v>
      </c>
      <c r="H2579" t="s">
        <v>25</v>
      </c>
      <c r="I2579" t="s">
        <v>693</v>
      </c>
      <c r="J2579" t="s">
        <v>86</v>
      </c>
      <c r="K2579" t="s">
        <v>1767</v>
      </c>
      <c r="L2579" t="s">
        <v>88</v>
      </c>
      <c r="M2579" t="s">
        <v>3074</v>
      </c>
      <c r="N2579" t="s">
        <v>31</v>
      </c>
      <c r="O2579" t="s">
        <v>61</v>
      </c>
      <c r="P2579" t="s">
        <v>3075</v>
      </c>
      <c r="Q2579" s="2">
        <v>104.23</v>
      </c>
      <c r="R2579">
        <v>7</v>
      </c>
      <c r="S2579">
        <v>0</v>
      </c>
      <c r="T2579">
        <v>28.142099999999999</v>
      </c>
    </row>
    <row r="2580" spans="1:20" x14ac:dyDescent="0.3">
      <c r="A2580" t="s">
        <v>7436</v>
      </c>
      <c r="B2580" s="1">
        <v>42259</v>
      </c>
      <c r="C2580" s="1">
        <v>42265</v>
      </c>
      <c r="D2580" t="s">
        <v>47</v>
      </c>
      <c r="E2580" t="s">
        <v>4721</v>
      </c>
      <c r="F2580" t="s">
        <v>4722</v>
      </c>
      <c r="G2580" t="s">
        <v>24</v>
      </c>
      <c r="H2580" t="s">
        <v>25</v>
      </c>
      <c r="I2580" t="s">
        <v>112</v>
      </c>
      <c r="J2580" t="s">
        <v>39</v>
      </c>
      <c r="K2580" t="s">
        <v>309</v>
      </c>
      <c r="L2580" t="s">
        <v>41</v>
      </c>
      <c r="M2580" t="s">
        <v>660</v>
      </c>
      <c r="N2580" t="s">
        <v>43</v>
      </c>
      <c r="O2580" t="s">
        <v>115</v>
      </c>
      <c r="P2580" t="s">
        <v>661</v>
      </c>
      <c r="Q2580" s="2">
        <v>9.26</v>
      </c>
      <c r="R2580">
        <v>2</v>
      </c>
      <c r="S2580">
        <v>0</v>
      </c>
      <c r="T2580">
        <v>3.0558000000000001</v>
      </c>
    </row>
    <row r="2581" spans="1:20" x14ac:dyDescent="0.3">
      <c r="A2581" t="s">
        <v>7437</v>
      </c>
      <c r="B2581" s="1">
        <v>42016</v>
      </c>
      <c r="C2581" s="1">
        <v>42022</v>
      </c>
      <c r="D2581" t="s">
        <v>47</v>
      </c>
      <c r="E2581" t="s">
        <v>3148</v>
      </c>
      <c r="F2581" t="s">
        <v>3149</v>
      </c>
      <c r="G2581" t="s">
        <v>37</v>
      </c>
      <c r="H2581" t="s">
        <v>25</v>
      </c>
      <c r="I2581" t="s">
        <v>1803</v>
      </c>
      <c r="J2581" t="s">
        <v>67</v>
      </c>
      <c r="K2581" t="s">
        <v>1804</v>
      </c>
      <c r="L2581" t="s">
        <v>29</v>
      </c>
      <c r="M2581" t="s">
        <v>5376</v>
      </c>
      <c r="N2581" t="s">
        <v>43</v>
      </c>
      <c r="O2581" t="s">
        <v>99</v>
      </c>
      <c r="P2581" t="s">
        <v>5377</v>
      </c>
      <c r="Q2581" s="2">
        <v>465.18</v>
      </c>
      <c r="R2581">
        <v>3</v>
      </c>
      <c r="S2581">
        <v>0</v>
      </c>
      <c r="T2581">
        <v>120.9468</v>
      </c>
    </row>
    <row r="2582" spans="1:20" x14ac:dyDescent="0.3">
      <c r="A2582" t="s">
        <v>7438</v>
      </c>
      <c r="B2582" s="1">
        <v>42136</v>
      </c>
      <c r="C2582" s="1">
        <v>42140</v>
      </c>
      <c r="D2582" t="s">
        <v>21</v>
      </c>
      <c r="E2582" t="s">
        <v>4760</v>
      </c>
      <c r="F2582" t="s">
        <v>4761</v>
      </c>
      <c r="G2582" t="s">
        <v>24</v>
      </c>
      <c r="H2582" t="s">
        <v>25</v>
      </c>
      <c r="I2582" t="s">
        <v>231</v>
      </c>
      <c r="J2582" t="s">
        <v>232</v>
      </c>
      <c r="K2582" t="s">
        <v>276</v>
      </c>
      <c r="L2582" t="s">
        <v>131</v>
      </c>
      <c r="M2582" t="s">
        <v>7439</v>
      </c>
      <c r="N2582" t="s">
        <v>43</v>
      </c>
      <c r="O2582" t="s">
        <v>99</v>
      </c>
      <c r="P2582" t="s">
        <v>7440</v>
      </c>
      <c r="Q2582" s="2">
        <v>36.630000000000003</v>
      </c>
      <c r="R2582">
        <v>3</v>
      </c>
      <c r="S2582">
        <v>0</v>
      </c>
      <c r="T2582">
        <v>9.8901000000000003</v>
      </c>
    </row>
    <row r="2583" spans="1:20" x14ac:dyDescent="0.3">
      <c r="A2583" t="s">
        <v>7441</v>
      </c>
      <c r="B2583" s="1">
        <v>42639</v>
      </c>
      <c r="C2583" s="1">
        <v>42639</v>
      </c>
      <c r="D2583" t="s">
        <v>1040</v>
      </c>
      <c r="E2583" t="s">
        <v>2190</v>
      </c>
      <c r="F2583" t="s">
        <v>2191</v>
      </c>
      <c r="G2583" t="s">
        <v>24</v>
      </c>
      <c r="H2583" t="s">
        <v>25</v>
      </c>
      <c r="I2583" t="s">
        <v>112</v>
      </c>
      <c r="J2583" t="s">
        <v>39</v>
      </c>
      <c r="K2583" t="s">
        <v>309</v>
      </c>
      <c r="L2583" t="s">
        <v>41</v>
      </c>
      <c r="M2583" t="s">
        <v>7353</v>
      </c>
      <c r="N2583" t="s">
        <v>43</v>
      </c>
      <c r="O2583" t="s">
        <v>99</v>
      </c>
      <c r="P2583" t="s">
        <v>7354</v>
      </c>
      <c r="Q2583" s="2">
        <v>51.45</v>
      </c>
      <c r="R2583">
        <v>3</v>
      </c>
      <c r="S2583">
        <v>0</v>
      </c>
      <c r="T2583">
        <v>13.891500000000001</v>
      </c>
    </row>
    <row r="2584" spans="1:20" x14ac:dyDescent="0.3">
      <c r="A2584" t="s">
        <v>7442</v>
      </c>
      <c r="B2584" s="1">
        <v>42987</v>
      </c>
      <c r="C2584" s="1">
        <v>42993</v>
      </c>
      <c r="D2584" t="s">
        <v>47</v>
      </c>
      <c r="E2584" t="s">
        <v>5509</v>
      </c>
      <c r="F2584" t="s">
        <v>5510</v>
      </c>
      <c r="G2584" t="s">
        <v>24</v>
      </c>
      <c r="H2584" t="s">
        <v>25</v>
      </c>
      <c r="I2584" t="s">
        <v>2608</v>
      </c>
      <c r="J2584" t="s">
        <v>86</v>
      </c>
      <c r="K2584" t="s">
        <v>2609</v>
      </c>
      <c r="L2584" t="s">
        <v>88</v>
      </c>
      <c r="M2584" t="s">
        <v>4777</v>
      </c>
      <c r="N2584" t="s">
        <v>43</v>
      </c>
      <c r="O2584" t="s">
        <v>173</v>
      </c>
      <c r="P2584" t="s">
        <v>4778</v>
      </c>
      <c r="Q2584" s="2">
        <v>17.48</v>
      </c>
      <c r="R2584">
        <v>2</v>
      </c>
      <c r="S2584">
        <v>0</v>
      </c>
      <c r="T2584">
        <v>8.2156000000000002</v>
      </c>
    </row>
    <row r="2585" spans="1:20" x14ac:dyDescent="0.3">
      <c r="A2585" t="s">
        <v>7443</v>
      </c>
      <c r="B2585" s="1">
        <v>42840</v>
      </c>
      <c r="C2585" s="1">
        <v>42842</v>
      </c>
      <c r="D2585" t="s">
        <v>21</v>
      </c>
      <c r="E2585" t="s">
        <v>2565</v>
      </c>
      <c r="F2585" t="s">
        <v>2566</v>
      </c>
      <c r="G2585" t="s">
        <v>37</v>
      </c>
      <c r="H2585" t="s">
        <v>25</v>
      </c>
      <c r="I2585" t="s">
        <v>253</v>
      </c>
      <c r="J2585" t="s">
        <v>179</v>
      </c>
      <c r="K2585" t="s">
        <v>254</v>
      </c>
      <c r="L2585" t="s">
        <v>88</v>
      </c>
      <c r="M2585" t="s">
        <v>6175</v>
      </c>
      <c r="N2585" t="s">
        <v>43</v>
      </c>
      <c r="O2585" t="s">
        <v>70</v>
      </c>
      <c r="P2585" t="s">
        <v>6176</v>
      </c>
      <c r="Q2585" s="2">
        <v>79.14</v>
      </c>
      <c r="R2585">
        <v>3</v>
      </c>
      <c r="S2585">
        <v>0</v>
      </c>
      <c r="T2585">
        <v>36.404400000000003</v>
      </c>
    </row>
    <row r="2586" spans="1:20" x14ac:dyDescent="0.3">
      <c r="A2586" t="s">
        <v>7444</v>
      </c>
      <c r="B2586" s="1">
        <v>42896</v>
      </c>
      <c r="C2586" s="1">
        <v>42900</v>
      </c>
      <c r="D2586" t="s">
        <v>47</v>
      </c>
      <c r="E2586" t="s">
        <v>176</v>
      </c>
      <c r="F2586" t="s">
        <v>177</v>
      </c>
      <c r="G2586" t="s">
        <v>37</v>
      </c>
      <c r="H2586" t="s">
        <v>25</v>
      </c>
      <c r="I2586" t="s">
        <v>178</v>
      </c>
      <c r="J2586" t="s">
        <v>179</v>
      </c>
      <c r="K2586" t="s">
        <v>180</v>
      </c>
      <c r="L2586" t="s">
        <v>88</v>
      </c>
      <c r="M2586" t="s">
        <v>3364</v>
      </c>
      <c r="N2586" t="s">
        <v>43</v>
      </c>
      <c r="O2586" t="s">
        <v>115</v>
      </c>
      <c r="P2586" t="s">
        <v>3365</v>
      </c>
      <c r="Q2586" s="2">
        <v>8.4</v>
      </c>
      <c r="R2586">
        <v>5</v>
      </c>
      <c r="S2586">
        <v>0</v>
      </c>
      <c r="T2586">
        <v>4.2</v>
      </c>
    </row>
    <row r="2587" spans="1:20" x14ac:dyDescent="0.3">
      <c r="A2587" t="s">
        <v>7445</v>
      </c>
      <c r="B2587" s="1">
        <v>42979</v>
      </c>
      <c r="C2587" s="1">
        <v>42979</v>
      </c>
      <c r="D2587" t="s">
        <v>1040</v>
      </c>
      <c r="E2587" t="s">
        <v>1540</v>
      </c>
      <c r="F2587" t="s">
        <v>1541</v>
      </c>
      <c r="G2587" t="s">
        <v>24</v>
      </c>
      <c r="H2587" t="s">
        <v>25</v>
      </c>
      <c r="I2587" t="s">
        <v>1542</v>
      </c>
      <c r="J2587" t="s">
        <v>51</v>
      </c>
      <c r="K2587" t="s">
        <v>1543</v>
      </c>
      <c r="L2587" t="s">
        <v>29</v>
      </c>
      <c r="M2587" t="s">
        <v>5751</v>
      </c>
      <c r="N2587" t="s">
        <v>31</v>
      </c>
      <c r="O2587" t="s">
        <v>133</v>
      </c>
      <c r="P2587" t="s">
        <v>5752</v>
      </c>
      <c r="Q2587" s="2">
        <v>498.26</v>
      </c>
      <c r="R2587">
        <v>7</v>
      </c>
      <c r="S2587">
        <v>0</v>
      </c>
      <c r="T2587">
        <v>134.53020000000001</v>
      </c>
    </row>
    <row r="2588" spans="1:20" x14ac:dyDescent="0.3">
      <c r="A2588" t="s">
        <v>7446</v>
      </c>
      <c r="B2588" s="1">
        <v>41804</v>
      </c>
      <c r="C2588" s="1">
        <v>41810</v>
      </c>
      <c r="D2588" t="s">
        <v>47</v>
      </c>
      <c r="E2588" t="s">
        <v>5499</v>
      </c>
      <c r="F2588" t="s">
        <v>5500</v>
      </c>
      <c r="G2588" t="s">
        <v>84</v>
      </c>
      <c r="H2588" t="s">
        <v>25</v>
      </c>
      <c r="I2588" t="s">
        <v>2152</v>
      </c>
      <c r="J2588" t="s">
        <v>391</v>
      </c>
      <c r="K2588" t="s">
        <v>2448</v>
      </c>
      <c r="L2588" t="s">
        <v>41</v>
      </c>
      <c r="M2588" t="s">
        <v>6500</v>
      </c>
      <c r="N2588" t="s">
        <v>31</v>
      </c>
      <c r="O2588" t="s">
        <v>32</v>
      </c>
      <c r="P2588" t="s">
        <v>6501</v>
      </c>
      <c r="Q2588" s="2">
        <v>212.94</v>
      </c>
      <c r="R2588">
        <v>3</v>
      </c>
      <c r="S2588">
        <v>0</v>
      </c>
      <c r="T2588">
        <v>57.4938</v>
      </c>
    </row>
    <row r="2589" spans="1:20" x14ac:dyDescent="0.3">
      <c r="A2589" t="s">
        <v>7447</v>
      </c>
      <c r="B2589" s="1">
        <v>42873</v>
      </c>
      <c r="C2589" s="1">
        <v>42877</v>
      </c>
      <c r="D2589" t="s">
        <v>21</v>
      </c>
      <c r="E2589" t="s">
        <v>3141</v>
      </c>
      <c r="F2589" t="s">
        <v>3142</v>
      </c>
      <c r="G2589" t="s">
        <v>84</v>
      </c>
      <c r="H2589" t="s">
        <v>25</v>
      </c>
      <c r="I2589" t="s">
        <v>3143</v>
      </c>
      <c r="J2589" t="s">
        <v>1027</v>
      </c>
      <c r="K2589" t="s">
        <v>3144</v>
      </c>
      <c r="L2589" t="s">
        <v>29</v>
      </c>
      <c r="M2589" t="s">
        <v>7448</v>
      </c>
      <c r="N2589" t="s">
        <v>43</v>
      </c>
      <c r="O2589" t="s">
        <v>90</v>
      </c>
      <c r="P2589" t="s">
        <v>7449</v>
      </c>
      <c r="Q2589" s="2">
        <v>706.86</v>
      </c>
      <c r="R2589">
        <v>7</v>
      </c>
      <c r="S2589">
        <v>0</v>
      </c>
      <c r="T2589">
        <v>197.92080000000001</v>
      </c>
    </row>
    <row r="2590" spans="1:20" x14ac:dyDescent="0.3">
      <c r="A2590" t="s">
        <v>7450</v>
      </c>
      <c r="B2590" s="1">
        <v>42990</v>
      </c>
      <c r="C2590" s="1">
        <v>42995</v>
      </c>
      <c r="D2590" t="s">
        <v>21</v>
      </c>
      <c r="E2590" t="s">
        <v>4831</v>
      </c>
      <c r="F2590" t="s">
        <v>4832</v>
      </c>
      <c r="G2590" t="s">
        <v>24</v>
      </c>
      <c r="H2590" t="s">
        <v>25</v>
      </c>
      <c r="I2590" t="s">
        <v>4833</v>
      </c>
      <c r="J2590" t="s">
        <v>232</v>
      </c>
      <c r="K2590" t="s">
        <v>4834</v>
      </c>
      <c r="L2590" t="s">
        <v>131</v>
      </c>
      <c r="M2590" t="s">
        <v>1318</v>
      </c>
      <c r="N2590" t="s">
        <v>43</v>
      </c>
      <c r="O2590" t="s">
        <v>70</v>
      </c>
      <c r="P2590" t="s">
        <v>1319</v>
      </c>
      <c r="Q2590" s="2">
        <v>166.44</v>
      </c>
      <c r="R2590">
        <v>3</v>
      </c>
      <c r="S2590">
        <v>0</v>
      </c>
      <c r="T2590">
        <v>79.891199999999998</v>
      </c>
    </row>
    <row r="2591" spans="1:20" x14ac:dyDescent="0.3">
      <c r="A2591" t="s">
        <v>7451</v>
      </c>
      <c r="B2591" s="1">
        <v>42542</v>
      </c>
      <c r="C2591" s="1">
        <v>42547</v>
      </c>
      <c r="D2591" t="s">
        <v>47</v>
      </c>
      <c r="E2591" t="s">
        <v>4003</v>
      </c>
      <c r="F2591" t="s">
        <v>4004</v>
      </c>
      <c r="G2591" t="s">
        <v>24</v>
      </c>
      <c r="H2591" t="s">
        <v>25</v>
      </c>
      <c r="I2591" t="s">
        <v>4005</v>
      </c>
      <c r="J2591" t="s">
        <v>269</v>
      </c>
      <c r="K2591" t="s">
        <v>4006</v>
      </c>
      <c r="L2591" t="s">
        <v>29</v>
      </c>
      <c r="M2591" t="s">
        <v>4671</v>
      </c>
      <c r="N2591" t="s">
        <v>43</v>
      </c>
      <c r="O2591" t="s">
        <v>79</v>
      </c>
      <c r="P2591" t="s">
        <v>4672</v>
      </c>
      <c r="Q2591" s="2">
        <v>36.56</v>
      </c>
      <c r="R2591">
        <v>5</v>
      </c>
      <c r="S2591">
        <v>0</v>
      </c>
      <c r="T2591">
        <v>12.795999999999999</v>
      </c>
    </row>
    <row r="2592" spans="1:20" x14ac:dyDescent="0.3">
      <c r="A2592" t="s">
        <v>7452</v>
      </c>
      <c r="B2592" s="1">
        <v>41969</v>
      </c>
      <c r="C2592" s="1">
        <v>41974</v>
      </c>
      <c r="D2592" t="s">
        <v>47</v>
      </c>
      <c r="E2592" t="s">
        <v>470</v>
      </c>
      <c r="F2592" t="s">
        <v>471</v>
      </c>
      <c r="G2592" t="s">
        <v>84</v>
      </c>
      <c r="H2592" t="s">
        <v>25</v>
      </c>
      <c r="I2592" t="s">
        <v>38</v>
      </c>
      <c r="J2592" t="s">
        <v>39</v>
      </c>
      <c r="K2592" t="s">
        <v>247</v>
      </c>
      <c r="L2592" t="s">
        <v>41</v>
      </c>
      <c r="M2592" t="s">
        <v>7453</v>
      </c>
      <c r="N2592" t="s">
        <v>43</v>
      </c>
      <c r="O2592" t="s">
        <v>70</v>
      </c>
      <c r="P2592" t="s">
        <v>7454</v>
      </c>
      <c r="Q2592" s="2">
        <v>81.98</v>
      </c>
      <c r="R2592">
        <v>2</v>
      </c>
      <c r="S2592">
        <v>0</v>
      </c>
      <c r="T2592">
        <v>40.170200000000001</v>
      </c>
    </row>
    <row r="2593" spans="1:20" x14ac:dyDescent="0.3">
      <c r="A2593" t="s">
        <v>7455</v>
      </c>
      <c r="B2593" s="1">
        <v>42813</v>
      </c>
      <c r="C2593" s="1">
        <v>42816</v>
      </c>
      <c r="D2593" t="s">
        <v>21</v>
      </c>
      <c r="E2593" t="s">
        <v>1351</v>
      </c>
      <c r="F2593" t="s">
        <v>1352</v>
      </c>
      <c r="G2593" t="s">
        <v>24</v>
      </c>
      <c r="H2593" t="s">
        <v>25</v>
      </c>
      <c r="I2593" t="s">
        <v>253</v>
      </c>
      <c r="J2593" t="s">
        <v>179</v>
      </c>
      <c r="K2593" t="s">
        <v>254</v>
      </c>
      <c r="L2593" t="s">
        <v>88</v>
      </c>
      <c r="M2593" t="s">
        <v>4671</v>
      </c>
      <c r="N2593" t="s">
        <v>43</v>
      </c>
      <c r="O2593" t="s">
        <v>79</v>
      </c>
      <c r="P2593" t="s">
        <v>4672</v>
      </c>
      <c r="Q2593" s="2">
        <v>14.624000000000001</v>
      </c>
      <c r="R2593">
        <v>2</v>
      </c>
      <c r="S2593">
        <v>0</v>
      </c>
      <c r="T2593">
        <v>5.1184000000000003</v>
      </c>
    </row>
    <row r="2594" spans="1:20" x14ac:dyDescent="0.3">
      <c r="A2594" t="s">
        <v>7456</v>
      </c>
      <c r="B2594" s="1">
        <v>41930</v>
      </c>
      <c r="C2594" s="1">
        <v>41934</v>
      </c>
      <c r="D2594" t="s">
        <v>47</v>
      </c>
      <c r="E2594" t="s">
        <v>4849</v>
      </c>
      <c r="F2594" t="s">
        <v>4850</v>
      </c>
      <c r="G2594" t="s">
        <v>37</v>
      </c>
      <c r="H2594" t="s">
        <v>25</v>
      </c>
      <c r="I2594" t="s">
        <v>3619</v>
      </c>
      <c r="J2594" t="s">
        <v>179</v>
      </c>
      <c r="K2594" t="s">
        <v>3620</v>
      </c>
      <c r="L2594" t="s">
        <v>88</v>
      </c>
      <c r="M2594" t="s">
        <v>7457</v>
      </c>
      <c r="N2594" t="s">
        <v>31</v>
      </c>
      <c r="O2594" t="s">
        <v>133</v>
      </c>
      <c r="P2594" t="s">
        <v>7458</v>
      </c>
      <c r="Q2594" s="2">
        <v>605.34</v>
      </c>
      <c r="R2594">
        <v>6</v>
      </c>
      <c r="S2594">
        <v>0</v>
      </c>
      <c r="T2594">
        <v>145.2816</v>
      </c>
    </row>
    <row r="2595" spans="1:20" x14ac:dyDescent="0.3">
      <c r="A2595" t="s">
        <v>7459</v>
      </c>
      <c r="B2595" s="1">
        <v>42969</v>
      </c>
      <c r="C2595" s="1">
        <v>42970</v>
      </c>
      <c r="D2595" t="s">
        <v>159</v>
      </c>
      <c r="E2595" t="s">
        <v>6911</v>
      </c>
      <c r="F2595" t="s">
        <v>6912</v>
      </c>
      <c r="G2595" t="s">
        <v>24</v>
      </c>
      <c r="H2595" t="s">
        <v>25</v>
      </c>
      <c r="I2595" t="s">
        <v>6913</v>
      </c>
      <c r="J2595" t="s">
        <v>549</v>
      </c>
      <c r="K2595" t="s">
        <v>6914</v>
      </c>
      <c r="L2595" t="s">
        <v>88</v>
      </c>
      <c r="M2595" t="s">
        <v>434</v>
      </c>
      <c r="N2595" t="s">
        <v>31</v>
      </c>
      <c r="O2595" t="s">
        <v>54</v>
      </c>
      <c r="P2595" t="s">
        <v>435</v>
      </c>
      <c r="Q2595" s="2">
        <v>210.00800000000001</v>
      </c>
      <c r="R2595">
        <v>1</v>
      </c>
      <c r="S2595">
        <v>0</v>
      </c>
      <c r="T2595">
        <v>2.6251000000000002</v>
      </c>
    </row>
    <row r="2596" spans="1:20" x14ac:dyDescent="0.3">
      <c r="A2596" t="s">
        <v>7460</v>
      </c>
      <c r="B2596" s="1">
        <v>42693</v>
      </c>
      <c r="C2596" s="1">
        <v>42696</v>
      </c>
      <c r="D2596" t="s">
        <v>159</v>
      </c>
      <c r="E2596" t="s">
        <v>5019</v>
      </c>
      <c r="F2596" t="s">
        <v>5020</v>
      </c>
      <c r="G2596" t="s">
        <v>37</v>
      </c>
      <c r="H2596" t="s">
        <v>25</v>
      </c>
      <c r="I2596" t="s">
        <v>38</v>
      </c>
      <c r="J2596" t="s">
        <v>39</v>
      </c>
      <c r="K2596" t="s">
        <v>556</v>
      </c>
      <c r="L2596" t="s">
        <v>41</v>
      </c>
      <c r="M2596" t="s">
        <v>6534</v>
      </c>
      <c r="N2596" t="s">
        <v>43</v>
      </c>
      <c r="O2596" t="s">
        <v>90</v>
      </c>
      <c r="P2596" t="s">
        <v>6535</v>
      </c>
      <c r="Q2596" s="2">
        <v>54.96</v>
      </c>
      <c r="R2596">
        <v>3</v>
      </c>
      <c r="S2596">
        <v>0</v>
      </c>
      <c r="T2596">
        <v>15.9384</v>
      </c>
    </row>
    <row r="2597" spans="1:20" x14ac:dyDescent="0.3">
      <c r="A2597" t="s">
        <v>7461</v>
      </c>
      <c r="B2597" s="1">
        <v>41902</v>
      </c>
      <c r="C2597" s="1">
        <v>41906</v>
      </c>
      <c r="D2597" t="s">
        <v>47</v>
      </c>
      <c r="E2597" t="s">
        <v>307</v>
      </c>
      <c r="F2597" t="s">
        <v>308</v>
      </c>
      <c r="G2597" t="s">
        <v>24</v>
      </c>
      <c r="H2597" t="s">
        <v>25</v>
      </c>
      <c r="I2597" t="s">
        <v>112</v>
      </c>
      <c r="J2597" t="s">
        <v>39</v>
      </c>
      <c r="K2597" t="s">
        <v>309</v>
      </c>
      <c r="L2597" t="s">
        <v>41</v>
      </c>
      <c r="M2597" t="s">
        <v>2766</v>
      </c>
      <c r="N2597" t="s">
        <v>31</v>
      </c>
      <c r="O2597" t="s">
        <v>61</v>
      </c>
      <c r="P2597" t="s">
        <v>2767</v>
      </c>
      <c r="Q2597" s="2">
        <v>164.22</v>
      </c>
      <c r="R2597">
        <v>3</v>
      </c>
      <c r="S2597">
        <v>0</v>
      </c>
      <c r="T2597">
        <v>50.908200000000001</v>
      </c>
    </row>
    <row r="2598" spans="1:20" x14ac:dyDescent="0.3">
      <c r="A2598" t="s">
        <v>7462</v>
      </c>
      <c r="B2598" s="1">
        <v>42624</v>
      </c>
      <c r="C2598" s="1">
        <v>42630</v>
      </c>
      <c r="D2598" t="s">
        <v>47</v>
      </c>
      <c r="E2598" t="s">
        <v>5613</v>
      </c>
      <c r="F2598" t="s">
        <v>5614</v>
      </c>
      <c r="G2598" t="s">
        <v>24</v>
      </c>
      <c r="H2598" t="s">
        <v>25</v>
      </c>
      <c r="I2598" t="s">
        <v>128</v>
      </c>
      <c r="J2598" t="s">
        <v>129</v>
      </c>
      <c r="K2598" t="s">
        <v>562</v>
      </c>
      <c r="L2598" t="s">
        <v>131</v>
      </c>
      <c r="M2598" t="s">
        <v>98</v>
      </c>
      <c r="N2598" t="s">
        <v>43</v>
      </c>
      <c r="O2598" t="s">
        <v>99</v>
      </c>
      <c r="P2598" t="s">
        <v>100</v>
      </c>
      <c r="Q2598" s="2">
        <v>332.94</v>
      </c>
      <c r="R2598">
        <v>3</v>
      </c>
      <c r="S2598">
        <v>0</v>
      </c>
      <c r="T2598">
        <v>6.6588000000000003</v>
      </c>
    </row>
    <row r="2599" spans="1:20" x14ac:dyDescent="0.3">
      <c r="A2599" t="s">
        <v>7463</v>
      </c>
      <c r="B2599" s="1">
        <v>42636</v>
      </c>
      <c r="C2599" s="1">
        <v>42639</v>
      </c>
      <c r="D2599" t="s">
        <v>21</v>
      </c>
      <c r="E2599" t="s">
        <v>5773</v>
      </c>
      <c r="F2599" t="s">
        <v>5774</v>
      </c>
      <c r="G2599" t="s">
        <v>37</v>
      </c>
      <c r="H2599" t="s">
        <v>25</v>
      </c>
      <c r="I2599" t="s">
        <v>505</v>
      </c>
      <c r="J2599" t="s">
        <v>86</v>
      </c>
      <c r="K2599" t="s">
        <v>808</v>
      </c>
      <c r="L2599" t="s">
        <v>88</v>
      </c>
      <c r="M2599" t="s">
        <v>7464</v>
      </c>
      <c r="N2599" t="s">
        <v>43</v>
      </c>
      <c r="O2599" t="s">
        <v>1145</v>
      </c>
      <c r="P2599" t="s">
        <v>7465</v>
      </c>
      <c r="Q2599" s="2">
        <v>13.68</v>
      </c>
      <c r="R2599">
        <v>2</v>
      </c>
      <c r="S2599">
        <v>0</v>
      </c>
      <c r="T2599">
        <v>3.6936</v>
      </c>
    </row>
    <row r="2600" spans="1:20" x14ac:dyDescent="0.3">
      <c r="A2600" t="s">
        <v>7466</v>
      </c>
      <c r="B2600" s="1">
        <v>42951</v>
      </c>
      <c r="C2600" s="1">
        <v>42955</v>
      </c>
      <c r="D2600" t="s">
        <v>47</v>
      </c>
      <c r="E2600" t="s">
        <v>3112</v>
      </c>
      <c r="F2600" t="s">
        <v>3113</v>
      </c>
      <c r="G2600" t="s">
        <v>37</v>
      </c>
      <c r="H2600" t="s">
        <v>25</v>
      </c>
      <c r="I2600" t="s">
        <v>128</v>
      </c>
      <c r="J2600" t="s">
        <v>129</v>
      </c>
      <c r="K2600" t="s">
        <v>673</v>
      </c>
      <c r="L2600" t="s">
        <v>131</v>
      </c>
      <c r="M2600" t="s">
        <v>7015</v>
      </c>
      <c r="N2600" t="s">
        <v>43</v>
      </c>
      <c r="O2600" t="s">
        <v>79</v>
      </c>
      <c r="P2600" t="s">
        <v>7016</v>
      </c>
      <c r="Q2600" s="2">
        <v>3.3180000000000001</v>
      </c>
      <c r="R2600">
        <v>3</v>
      </c>
      <c r="S2600">
        <v>0</v>
      </c>
      <c r="T2600">
        <v>-5.6406000000000001</v>
      </c>
    </row>
    <row r="2601" spans="1:20" x14ac:dyDescent="0.3">
      <c r="A2601" t="s">
        <v>7467</v>
      </c>
      <c r="B2601" s="1">
        <v>42576</v>
      </c>
      <c r="C2601" s="1">
        <v>42577</v>
      </c>
      <c r="D2601" t="s">
        <v>159</v>
      </c>
      <c r="E2601" t="s">
        <v>3159</v>
      </c>
      <c r="F2601" t="s">
        <v>3160</v>
      </c>
      <c r="G2601" t="s">
        <v>84</v>
      </c>
      <c r="H2601" t="s">
        <v>25</v>
      </c>
      <c r="I2601" t="s">
        <v>1598</v>
      </c>
      <c r="J2601" t="s">
        <v>269</v>
      </c>
      <c r="K2601" t="s">
        <v>3161</v>
      </c>
      <c r="L2601" t="s">
        <v>29</v>
      </c>
      <c r="M2601" t="s">
        <v>2778</v>
      </c>
      <c r="N2601" t="s">
        <v>43</v>
      </c>
      <c r="O2601" t="s">
        <v>79</v>
      </c>
      <c r="P2601" t="s">
        <v>2779</v>
      </c>
      <c r="Q2601" s="2">
        <v>10.44</v>
      </c>
      <c r="R2601">
        <v>1</v>
      </c>
      <c r="S2601">
        <v>0</v>
      </c>
      <c r="T2601">
        <v>4.8023999999999996</v>
      </c>
    </row>
    <row r="2602" spans="1:20" x14ac:dyDescent="0.3">
      <c r="A2602" t="s">
        <v>7468</v>
      </c>
      <c r="B2602" s="1">
        <v>42584</v>
      </c>
      <c r="C2602" s="1">
        <v>42586</v>
      </c>
      <c r="D2602" t="s">
        <v>21</v>
      </c>
      <c r="E2602" t="s">
        <v>1973</v>
      </c>
      <c r="F2602" t="s">
        <v>1974</v>
      </c>
      <c r="G2602" t="s">
        <v>37</v>
      </c>
      <c r="H2602" t="s">
        <v>25</v>
      </c>
      <c r="I2602" t="s">
        <v>1489</v>
      </c>
      <c r="J2602" t="s">
        <v>96</v>
      </c>
      <c r="K2602" t="s">
        <v>1490</v>
      </c>
      <c r="L2602" t="s">
        <v>88</v>
      </c>
      <c r="M2602" t="s">
        <v>7469</v>
      </c>
      <c r="N2602" t="s">
        <v>31</v>
      </c>
      <c r="O2602" t="s">
        <v>54</v>
      </c>
      <c r="P2602" t="s">
        <v>7470</v>
      </c>
      <c r="Q2602" s="2">
        <v>136.464</v>
      </c>
      <c r="R2602">
        <v>2</v>
      </c>
      <c r="S2602">
        <v>0</v>
      </c>
      <c r="T2602">
        <v>15.3522</v>
      </c>
    </row>
    <row r="2603" spans="1:20" x14ac:dyDescent="0.3">
      <c r="A2603" t="s">
        <v>7471</v>
      </c>
      <c r="B2603" s="1">
        <v>42145</v>
      </c>
      <c r="C2603" s="1">
        <v>42151</v>
      </c>
      <c r="D2603" t="s">
        <v>47</v>
      </c>
      <c r="E2603" t="s">
        <v>283</v>
      </c>
      <c r="F2603" t="s">
        <v>284</v>
      </c>
      <c r="G2603" t="s">
        <v>24</v>
      </c>
      <c r="H2603" t="s">
        <v>25</v>
      </c>
      <c r="I2603" t="s">
        <v>285</v>
      </c>
      <c r="J2603" t="s">
        <v>286</v>
      </c>
      <c r="K2603" t="s">
        <v>287</v>
      </c>
      <c r="L2603" t="s">
        <v>29</v>
      </c>
      <c r="M2603" t="s">
        <v>375</v>
      </c>
      <c r="N2603" t="s">
        <v>43</v>
      </c>
      <c r="O2603" t="s">
        <v>90</v>
      </c>
      <c r="P2603" t="s">
        <v>376</v>
      </c>
      <c r="Q2603" s="2">
        <v>20.768000000000001</v>
      </c>
      <c r="R2603">
        <v>8</v>
      </c>
      <c r="S2603">
        <v>0</v>
      </c>
      <c r="T2603">
        <v>-52.958399999999997</v>
      </c>
    </row>
    <row r="2604" spans="1:20" x14ac:dyDescent="0.3">
      <c r="A2604" t="s">
        <v>7472</v>
      </c>
      <c r="B2604" s="1">
        <v>43042</v>
      </c>
      <c r="C2604" s="1">
        <v>43044</v>
      </c>
      <c r="D2604" t="s">
        <v>21</v>
      </c>
      <c r="E2604" t="s">
        <v>2860</v>
      </c>
      <c r="F2604" t="s">
        <v>2861</v>
      </c>
      <c r="G2604" t="s">
        <v>24</v>
      </c>
      <c r="H2604" t="s">
        <v>25</v>
      </c>
      <c r="I2604" t="s">
        <v>2862</v>
      </c>
      <c r="J2604" t="s">
        <v>1209</v>
      </c>
      <c r="K2604" t="s">
        <v>2863</v>
      </c>
      <c r="L2604" t="s">
        <v>29</v>
      </c>
      <c r="M2604" t="s">
        <v>4410</v>
      </c>
      <c r="N2604" t="s">
        <v>165</v>
      </c>
      <c r="O2604" t="s">
        <v>202</v>
      </c>
      <c r="P2604" t="s">
        <v>4411</v>
      </c>
      <c r="Q2604" s="2">
        <v>43.5</v>
      </c>
      <c r="R2604">
        <v>3</v>
      </c>
      <c r="S2604">
        <v>0</v>
      </c>
      <c r="T2604">
        <v>10.875</v>
      </c>
    </row>
    <row r="2605" spans="1:20" x14ac:dyDescent="0.3">
      <c r="A2605" t="s">
        <v>7473</v>
      </c>
      <c r="B2605" s="1">
        <v>42110</v>
      </c>
      <c r="C2605" s="1">
        <v>42115</v>
      </c>
      <c r="D2605" t="s">
        <v>47</v>
      </c>
      <c r="E2605" t="s">
        <v>1844</v>
      </c>
      <c r="F2605" t="s">
        <v>1845</v>
      </c>
      <c r="G2605" t="s">
        <v>37</v>
      </c>
      <c r="H2605" t="s">
        <v>25</v>
      </c>
      <c r="I2605" t="s">
        <v>1846</v>
      </c>
      <c r="J2605" t="s">
        <v>67</v>
      </c>
      <c r="K2605" t="s">
        <v>1847</v>
      </c>
      <c r="L2605" t="s">
        <v>29</v>
      </c>
      <c r="M2605" t="s">
        <v>4701</v>
      </c>
      <c r="N2605" t="s">
        <v>43</v>
      </c>
      <c r="O2605" t="s">
        <v>235</v>
      </c>
      <c r="P2605" t="s">
        <v>1435</v>
      </c>
      <c r="Q2605" s="2">
        <v>12.576000000000001</v>
      </c>
      <c r="R2605">
        <v>4</v>
      </c>
      <c r="S2605">
        <v>0</v>
      </c>
      <c r="T2605">
        <v>4.0872000000000002</v>
      </c>
    </row>
    <row r="2606" spans="1:20" x14ac:dyDescent="0.3">
      <c r="A2606" t="s">
        <v>7474</v>
      </c>
      <c r="B2606" s="1">
        <v>42716</v>
      </c>
      <c r="C2606" s="1">
        <v>42722</v>
      </c>
      <c r="D2606" t="s">
        <v>47</v>
      </c>
      <c r="E2606" t="s">
        <v>5597</v>
      </c>
      <c r="F2606" t="s">
        <v>5598</v>
      </c>
      <c r="G2606" t="s">
        <v>24</v>
      </c>
      <c r="H2606" t="s">
        <v>25</v>
      </c>
      <c r="I2606" t="s">
        <v>231</v>
      </c>
      <c r="J2606" t="s">
        <v>232</v>
      </c>
      <c r="K2606" t="s">
        <v>233</v>
      </c>
      <c r="L2606" t="s">
        <v>131</v>
      </c>
      <c r="M2606" t="s">
        <v>5778</v>
      </c>
      <c r="N2606" t="s">
        <v>165</v>
      </c>
      <c r="O2606" t="s">
        <v>202</v>
      </c>
      <c r="P2606" t="s">
        <v>5779</v>
      </c>
      <c r="Q2606" s="2">
        <v>249.95</v>
      </c>
      <c r="R2606">
        <v>5</v>
      </c>
      <c r="S2606">
        <v>0</v>
      </c>
      <c r="T2606">
        <v>19.995999999999999</v>
      </c>
    </row>
    <row r="2607" spans="1:20" x14ac:dyDescent="0.3">
      <c r="A2607" t="s">
        <v>7475</v>
      </c>
      <c r="B2607" s="1">
        <v>42307</v>
      </c>
      <c r="C2607" s="1">
        <v>42310</v>
      </c>
      <c r="D2607" t="s">
        <v>159</v>
      </c>
      <c r="E2607" t="s">
        <v>4882</v>
      </c>
      <c r="F2607" t="s">
        <v>4883</v>
      </c>
      <c r="G2607" t="s">
        <v>24</v>
      </c>
      <c r="H2607" t="s">
        <v>25</v>
      </c>
      <c r="I2607" t="s">
        <v>154</v>
      </c>
      <c r="J2607" t="s">
        <v>86</v>
      </c>
      <c r="K2607" t="s">
        <v>171</v>
      </c>
      <c r="L2607" t="s">
        <v>88</v>
      </c>
      <c r="M2607" t="s">
        <v>4972</v>
      </c>
      <c r="N2607" t="s">
        <v>43</v>
      </c>
      <c r="O2607" t="s">
        <v>90</v>
      </c>
      <c r="P2607" t="s">
        <v>4973</v>
      </c>
      <c r="Q2607" s="2">
        <v>182.91</v>
      </c>
      <c r="R2607">
        <v>3</v>
      </c>
      <c r="S2607">
        <v>0</v>
      </c>
      <c r="T2607">
        <v>53.043900000000001</v>
      </c>
    </row>
    <row r="2608" spans="1:20" x14ac:dyDescent="0.3">
      <c r="A2608" t="s">
        <v>7476</v>
      </c>
      <c r="B2608" s="1">
        <v>41705</v>
      </c>
      <c r="C2608" s="1">
        <v>41709</v>
      </c>
      <c r="D2608" t="s">
        <v>21</v>
      </c>
      <c r="E2608" t="s">
        <v>3299</v>
      </c>
      <c r="F2608" t="s">
        <v>3300</v>
      </c>
      <c r="G2608" t="s">
        <v>84</v>
      </c>
      <c r="H2608" t="s">
        <v>25</v>
      </c>
      <c r="I2608" t="s">
        <v>3301</v>
      </c>
      <c r="J2608" t="s">
        <v>232</v>
      </c>
      <c r="K2608" t="s">
        <v>3302</v>
      </c>
      <c r="L2608" t="s">
        <v>131</v>
      </c>
      <c r="M2608" t="s">
        <v>3626</v>
      </c>
      <c r="N2608" t="s">
        <v>43</v>
      </c>
      <c r="O2608" t="s">
        <v>79</v>
      </c>
      <c r="P2608" t="s">
        <v>3627</v>
      </c>
      <c r="Q2608" s="2">
        <v>107.648</v>
      </c>
      <c r="R2608">
        <v>2</v>
      </c>
      <c r="S2608">
        <v>0</v>
      </c>
      <c r="T2608">
        <v>33.64</v>
      </c>
    </row>
    <row r="2609" spans="1:20" x14ac:dyDescent="0.3">
      <c r="A2609" t="s">
        <v>7477</v>
      </c>
      <c r="B2609" s="1">
        <v>42068</v>
      </c>
      <c r="C2609" s="1">
        <v>42070</v>
      </c>
      <c r="D2609" t="s">
        <v>21</v>
      </c>
      <c r="E2609" t="s">
        <v>878</v>
      </c>
      <c r="F2609" t="s">
        <v>879</v>
      </c>
      <c r="G2609" t="s">
        <v>37</v>
      </c>
      <c r="H2609" t="s">
        <v>25</v>
      </c>
      <c r="I2609" t="s">
        <v>880</v>
      </c>
      <c r="J2609" t="s">
        <v>51</v>
      </c>
      <c r="K2609" t="s">
        <v>881</v>
      </c>
      <c r="L2609" t="s">
        <v>29</v>
      </c>
      <c r="M2609" t="s">
        <v>2061</v>
      </c>
      <c r="N2609" t="s">
        <v>31</v>
      </c>
      <c r="O2609" t="s">
        <v>133</v>
      </c>
      <c r="P2609" t="s">
        <v>2062</v>
      </c>
      <c r="Q2609" s="2">
        <v>99.372</v>
      </c>
      <c r="R2609">
        <v>2</v>
      </c>
      <c r="S2609">
        <v>0</v>
      </c>
      <c r="T2609">
        <v>-7.0979999999999999</v>
      </c>
    </row>
    <row r="2610" spans="1:20" x14ac:dyDescent="0.3">
      <c r="A2610" t="s">
        <v>7478</v>
      </c>
      <c r="B2610" s="1">
        <v>42590</v>
      </c>
      <c r="C2610" s="1">
        <v>42596</v>
      </c>
      <c r="D2610" t="s">
        <v>47</v>
      </c>
      <c r="E2610" t="s">
        <v>1581</v>
      </c>
      <c r="F2610" t="s">
        <v>1582</v>
      </c>
      <c r="G2610" t="s">
        <v>24</v>
      </c>
      <c r="H2610" t="s">
        <v>25</v>
      </c>
      <c r="I2610" t="s">
        <v>38</v>
      </c>
      <c r="J2610" t="s">
        <v>39</v>
      </c>
      <c r="K2610" t="s">
        <v>247</v>
      </c>
      <c r="L2610" t="s">
        <v>41</v>
      </c>
      <c r="M2610" t="s">
        <v>5274</v>
      </c>
      <c r="N2610" t="s">
        <v>43</v>
      </c>
      <c r="O2610" t="s">
        <v>70</v>
      </c>
      <c r="P2610" t="s">
        <v>5275</v>
      </c>
      <c r="Q2610" s="2">
        <v>10.56</v>
      </c>
      <c r="R2610">
        <v>2</v>
      </c>
      <c r="S2610">
        <v>0</v>
      </c>
      <c r="T2610">
        <v>4.7519999999999998</v>
      </c>
    </row>
    <row r="2611" spans="1:20" x14ac:dyDescent="0.3">
      <c r="A2611" t="s">
        <v>7479</v>
      </c>
      <c r="B2611" s="1">
        <v>42738</v>
      </c>
      <c r="C2611" s="1">
        <v>42743</v>
      </c>
      <c r="D2611" t="s">
        <v>47</v>
      </c>
      <c r="E2611" t="s">
        <v>791</v>
      </c>
      <c r="F2611" t="s">
        <v>792</v>
      </c>
      <c r="G2611" t="s">
        <v>24</v>
      </c>
      <c r="H2611" t="s">
        <v>25</v>
      </c>
      <c r="I2611" t="s">
        <v>231</v>
      </c>
      <c r="J2611" t="s">
        <v>232</v>
      </c>
      <c r="K2611" t="s">
        <v>233</v>
      </c>
      <c r="L2611" t="s">
        <v>131</v>
      </c>
      <c r="M2611" t="s">
        <v>6032</v>
      </c>
      <c r="N2611" t="s">
        <v>43</v>
      </c>
      <c r="O2611" t="s">
        <v>70</v>
      </c>
      <c r="P2611" t="s">
        <v>6033</v>
      </c>
      <c r="Q2611" s="2">
        <v>38.880000000000003</v>
      </c>
      <c r="R2611">
        <v>6</v>
      </c>
      <c r="S2611">
        <v>0</v>
      </c>
      <c r="T2611">
        <v>18.662400000000002</v>
      </c>
    </row>
    <row r="2612" spans="1:20" x14ac:dyDescent="0.3">
      <c r="A2612" t="s">
        <v>7480</v>
      </c>
      <c r="B2612" s="1">
        <v>43017</v>
      </c>
      <c r="C2612" s="1">
        <v>43019</v>
      </c>
      <c r="D2612" t="s">
        <v>159</v>
      </c>
      <c r="E2612" t="s">
        <v>1337</v>
      </c>
      <c r="F2612" t="s">
        <v>1338</v>
      </c>
      <c r="G2612" t="s">
        <v>24</v>
      </c>
      <c r="H2612" t="s">
        <v>25</v>
      </c>
      <c r="I2612" t="s">
        <v>786</v>
      </c>
      <c r="J2612" t="s">
        <v>39</v>
      </c>
      <c r="K2612" t="s">
        <v>1339</v>
      </c>
      <c r="L2612" t="s">
        <v>41</v>
      </c>
      <c r="M2612" t="s">
        <v>2356</v>
      </c>
      <c r="N2612" t="s">
        <v>43</v>
      </c>
      <c r="O2612" t="s">
        <v>70</v>
      </c>
      <c r="P2612" t="s">
        <v>2357</v>
      </c>
      <c r="Q2612" s="2">
        <v>35.200000000000003</v>
      </c>
      <c r="R2612">
        <v>5</v>
      </c>
      <c r="S2612">
        <v>0</v>
      </c>
      <c r="T2612">
        <v>16.544</v>
      </c>
    </row>
    <row r="2613" spans="1:20" x14ac:dyDescent="0.3">
      <c r="A2613" t="s">
        <v>7481</v>
      </c>
      <c r="B2613" s="1">
        <v>43028</v>
      </c>
      <c r="C2613" s="1">
        <v>43034</v>
      </c>
      <c r="D2613" t="s">
        <v>47</v>
      </c>
      <c r="E2613" t="s">
        <v>152</v>
      </c>
      <c r="F2613" t="s">
        <v>153</v>
      </c>
      <c r="G2613" t="s">
        <v>84</v>
      </c>
      <c r="H2613" t="s">
        <v>25</v>
      </c>
      <c r="I2613" t="s">
        <v>154</v>
      </c>
      <c r="J2613" t="s">
        <v>86</v>
      </c>
      <c r="K2613" t="s">
        <v>155</v>
      </c>
      <c r="L2613" t="s">
        <v>88</v>
      </c>
      <c r="M2613" t="s">
        <v>2054</v>
      </c>
      <c r="N2613" t="s">
        <v>43</v>
      </c>
      <c r="O2613" t="s">
        <v>70</v>
      </c>
      <c r="P2613" t="s">
        <v>2055</v>
      </c>
      <c r="Q2613" s="2">
        <v>45.527999999999999</v>
      </c>
      <c r="R2613">
        <v>3</v>
      </c>
      <c r="S2613">
        <v>0</v>
      </c>
      <c r="T2613">
        <v>15.934799999999999</v>
      </c>
    </row>
    <row r="2614" spans="1:20" x14ac:dyDescent="0.3">
      <c r="A2614" t="s">
        <v>7482</v>
      </c>
      <c r="B2614" s="1">
        <v>41889</v>
      </c>
      <c r="C2614" s="1">
        <v>41892</v>
      </c>
      <c r="D2614" t="s">
        <v>159</v>
      </c>
      <c r="E2614" t="s">
        <v>3118</v>
      </c>
      <c r="F2614" t="s">
        <v>3119</v>
      </c>
      <c r="G2614" t="s">
        <v>84</v>
      </c>
      <c r="H2614" t="s">
        <v>25</v>
      </c>
      <c r="I2614" t="s">
        <v>3120</v>
      </c>
      <c r="J2614" t="s">
        <v>39</v>
      </c>
      <c r="K2614" t="s">
        <v>3121</v>
      </c>
      <c r="L2614" t="s">
        <v>41</v>
      </c>
      <c r="M2614" t="s">
        <v>4861</v>
      </c>
      <c r="N2614" t="s">
        <v>165</v>
      </c>
      <c r="O2614" t="s">
        <v>166</v>
      </c>
      <c r="P2614" t="s">
        <v>4862</v>
      </c>
      <c r="Q2614" s="2">
        <v>196.77600000000001</v>
      </c>
      <c r="R2614">
        <v>3</v>
      </c>
      <c r="S2614">
        <v>0</v>
      </c>
      <c r="T2614">
        <v>14.7582</v>
      </c>
    </row>
    <row r="2615" spans="1:20" x14ac:dyDescent="0.3">
      <c r="A2615" t="s">
        <v>7483</v>
      </c>
      <c r="B2615" s="1">
        <v>43008</v>
      </c>
      <c r="C2615" s="1">
        <v>43011</v>
      </c>
      <c r="D2615" t="s">
        <v>159</v>
      </c>
      <c r="E2615" t="s">
        <v>5630</v>
      </c>
      <c r="F2615" t="s">
        <v>5631</v>
      </c>
      <c r="G2615" t="s">
        <v>37</v>
      </c>
      <c r="H2615" t="s">
        <v>25</v>
      </c>
      <c r="I2615" t="s">
        <v>75</v>
      </c>
      <c r="J2615" t="s">
        <v>76</v>
      </c>
      <c r="K2615" t="s">
        <v>538</v>
      </c>
      <c r="L2615" t="s">
        <v>41</v>
      </c>
      <c r="M2615" t="s">
        <v>3339</v>
      </c>
      <c r="N2615" t="s">
        <v>43</v>
      </c>
      <c r="O2615" t="s">
        <v>70</v>
      </c>
      <c r="P2615" t="s">
        <v>3340</v>
      </c>
      <c r="Q2615" s="2">
        <v>11.76</v>
      </c>
      <c r="R2615">
        <v>2</v>
      </c>
      <c r="S2615">
        <v>0</v>
      </c>
      <c r="T2615">
        <v>5.7624000000000004</v>
      </c>
    </row>
    <row r="2616" spans="1:20" x14ac:dyDescent="0.3">
      <c r="A2616" t="s">
        <v>7484</v>
      </c>
      <c r="B2616" s="1">
        <v>43055</v>
      </c>
      <c r="C2616" s="1">
        <v>43060</v>
      </c>
      <c r="D2616" t="s">
        <v>47</v>
      </c>
      <c r="E2616" t="s">
        <v>2879</v>
      </c>
      <c r="F2616" t="s">
        <v>2880</v>
      </c>
      <c r="G2616" t="s">
        <v>84</v>
      </c>
      <c r="H2616" t="s">
        <v>25</v>
      </c>
      <c r="I2616" t="s">
        <v>1832</v>
      </c>
      <c r="J2616" t="s">
        <v>129</v>
      </c>
      <c r="K2616" t="s">
        <v>1833</v>
      </c>
      <c r="L2616" t="s">
        <v>131</v>
      </c>
      <c r="M2616" t="s">
        <v>7485</v>
      </c>
      <c r="N2616" t="s">
        <v>165</v>
      </c>
      <c r="O2616" t="s">
        <v>815</v>
      </c>
      <c r="P2616" t="s">
        <v>7486</v>
      </c>
      <c r="Q2616" s="2">
        <v>52.44</v>
      </c>
      <c r="R2616">
        <v>4</v>
      </c>
      <c r="S2616">
        <v>0</v>
      </c>
      <c r="T2616">
        <v>24.122399999999999</v>
      </c>
    </row>
    <row r="2617" spans="1:20" x14ac:dyDescent="0.3">
      <c r="A2617" t="s">
        <v>7487</v>
      </c>
      <c r="B2617" s="1">
        <v>42989</v>
      </c>
      <c r="C2617" s="1">
        <v>42989</v>
      </c>
      <c r="D2617" t="s">
        <v>1040</v>
      </c>
      <c r="E2617" t="s">
        <v>656</v>
      </c>
      <c r="F2617" t="s">
        <v>657</v>
      </c>
      <c r="G2617" t="s">
        <v>24</v>
      </c>
      <c r="H2617" t="s">
        <v>25</v>
      </c>
      <c r="I2617" t="s">
        <v>658</v>
      </c>
      <c r="J2617" t="s">
        <v>427</v>
      </c>
      <c r="K2617" t="s">
        <v>659</v>
      </c>
      <c r="L2617" t="s">
        <v>131</v>
      </c>
      <c r="M2617" t="s">
        <v>7488</v>
      </c>
      <c r="N2617" t="s">
        <v>31</v>
      </c>
      <c r="O2617" t="s">
        <v>61</v>
      </c>
      <c r="P2617" t="s">
        <v>7489</v>
      </c>
      <c r="Q2617" s="2">
        <v>32.36</v>
      </c>
      <c r="R2617">
        <v>4</v>
      </c>
      <c r="S2617">
        <v>0</v>
      </c>
      <c r="T2617">
        <v>11.6496</v>
      </c>
    </row>
    <row r="2618" spans="1:20" x14ac:dyDescent="0.3">
      <c r="A2618" t="s">
        <v>7490</v>
      </c>
      <c r="B2618" s="1">
        <v>42751</v>
      </c>
      <c r="C2618" s="1">
        <v>42751</v>
      </c>
      <c r="D2618" t="s">
        <v>1040</v>
      </c>
      <c r="E2618" t="s">
        <v>5922</v>
      </c>
      <c r="F2618" t="s">
        <v>5923</v>
      </c>
      <c r="G2618" t="s">
        <v>37</v>
      </c>
      <c r="H2618" t="s">
        <v>25</v>
      </c>
      <c r="I2618" t="s">
        <v>128</v>
      </c>
      <c r="J2618" t="s">
        <v>129</v>
      </c>
      <c r="K2618" t="s">
        <v>130</v>
      </c>
      <c r="L2618" t="s">
        <v>131</v>
      </c>
      <c r="M2618" t="s">
        <v>60</v>
      </c>
      <c r="N2618" t="s">
        <v>31</v>
      </c>
      <c r="O2618" t="s">
        <v>61</v>
      </c>
      <c r="P2618" t="s">
        <v>62</v>
      </c>
      <c r="Q2618" s="2">
        <v>27.92</v>
      </c>
      <c r="R2618">
        <v>4</v>
      </c>
      <c r="S2618">
        <v>0</v>
      </c>
      <c r="T2618">
        <v>8.0968</v>
      </c>
    </row>
    <row r="2619" spans="1:20" x14ac:dyDescent="0.3">
      <c r="A2619" t="s">
        <v>7491</v>
      </c>
      <c r="B2619" s="1">
        <v>42700</v>
      </c>
      <c r="C2619" s="1">
        <v>42703</v>
      </c>
      <c r="D2619" t="s">
        <v>159</v>
      </c>
      <c r="E2619" t="s">
        <v>403</v>
      </c>
      <c r="F2619" t="s">
        <v>404</v>
      </c>
      <c r="G2619" t="s">
        <v>84</v>
      </c>
      <c r="H2619" t="s">
        <v>25</v>
      </c>
      <c r="I2619" t="s">
        <v>405</v>
      </c>
      <c r="J2619" t="s">
        <v>179</v>
      </c>
      <c r="K2619" t="s">
        <v>406</v>
      </c>
      <c r="L2619" t="s">
        <v>88</v>
      </c>
      <c r="M2619" t="s">
        <v>2415</v>
      </c>
      <c r="N2619" t="s">
        <v>43</v>
      </c>
      <c r="O2619" t="s">
        <v>79</v>
      </c>
      <c r="P2619" t="s">
        <v>2416</v>
      </c>
      <c r="Q2619" s="2">
        <v>3.7440000000000002</v>
      </c>
      <c r="R2619">
        <v>4</v>
      </c>
      <c r="S2619">
        <v>0</v>
      </c>
      <c r="T2619">
        <v>-2.6208</v>
      </c>
    </row>
    <row r="2620" spans="1:20" x14ac:dyDescent="0.3">
      <c r="A2620" t="s">
        <v>7492</v>
      </c>
      <c r="B2620" s="1">
        <v>42315</v>
      </c>
      <c r="C2620" s="1">
        <v>42317</v>
      </c>
      <c r="D2620" t="s">
        <v>21</v>
      </c>
      <c r="E2620" t="s">
        <v>5065</v>
      </c>
      <c r="F2620" t="s">
        <v>5066</v>
      </c>
      <c r="G2620" t="s">
        <v>24</v>
      </c>
      <c r="H2620" t="s">
        <v>25</v>
      </c>
      <c r="I2620" t="s">
        <v>2963</v>
      </c>
      <c r="J2620" t="s">
        <v>391</v>
      </c>
      <c r="K2620" t="s">
        <v>2964</v>
      </c>
      <c r="L2620" t="s">
        <v>41</v>
      </c>
      <c r="M2620" t="s">
        <v>1451</v>
      </c>
      <c r="N2620" t="s">
        <v>31</v>
      </c>
      <c r="O2620" t="s">
        <v>133</v>
      </c>
      <c r="P2620" t="s">
        <v>1452</v>
      </c>
      <c r="Q2620" s="2">
        <v>715.2</v>
      </c>
      <c r="R2620">
        <v>3</v>
      </c>
      <c r="S2620">
        <v>0</v>
      </c>
      <c r="T2620">
        <v>178.8</v>
      </c>
    </row>
    <row r="2621" spans="1:20" x14ac:dyDescent="0.3">
      <c r="A2621" t="s">
        <v>7493</v>
      </c>
      <c r="B2621" s="1">
        <v>43083</v>
      </c>
      <c r="C2621" s="1">
        <v>43089</v>
      </c>
      <c r="D2621" t="s">
        <v>47</v>
      </c>
      <c r="E2621" t="s">
        <v>890</v>
      </c>
      <c r="F2621" t="s">
        <v>891</v>
      </c>
      <c r="G2621" t="s">
        <v>37</v>
      </c>
      <c r="H2621" t="s">
        <v>25</v>
      </c>
      <c r="I2621" t="s">
        <v>892</v>
      </c>
      <c r="J2621" t="s">
        <v>391</v>
      </c>
      <c r="K2621" t="s">
        <v>893</v>
      </c>
      <c r="L2621" t="s">
        <v>41</v>
      </c>
      <c r="M2621" t="s">
        <v>827</v>
      </c>
      <c r="N2621" t="s">
        <v>165</v>
      </c>
      <c r="O2621" t="s">
        <v>202</v>
      </c>
      <c r="P2621" t="s">
        <v>828</v>
      </c>
      <c r="Q2621" s="2">
        <v>159.80000000000001</v>
      </c>
      <c r="R2621">
        <v>4</v>
      </c>
      <c r="S2621">
        <v>0</v>
      </c>
      <c r="T2621">
        <v>70.311999999999998</v>
      </c>
    </row>
    <row r="2622" spans="1:20" x14ac:dyDescent="0.3">
      <c r="A2622" t="s">
        <v>7494</v>
      </c>
      <c r="B2622" s="1">
        <v>41895</v>
      </c>
      <c r="C2622" s="1">
        <v>41899</v>
      </c>
      <c r="D2622" t="s">
        <v>47</v>
      </c>
      <c r="E2622" t="s">
        <v>4605</v>
      </c>
      <c r="F2622" t="s">
        <v>4606</v>
      </c>
      <c r="G2622" t="s">
        <v>84</v>
      </c>
      <c r="H2622" t="s">
        <v>25</v>
      </c>
      <c r="I2622" t="s">
        <v>1123</v>
      </c>
      <c r="J2622" t="s">
        <v>261</v>
      </c>
      <c r="K2622" t="s">
        <v>4607</v>
      </c>
      <c r="L2622" t="s">
        <v>41</v>
      </c>
      <c r="M2622" t="s">
        <v>602</v>
      </c>
      <c r="N2622" t="s">
        <v>31</v>
      </c>
      <c r="O2622" t="s">
        <v>133</v>
      </c>
      <c r="P2622" t="s">
        <v>603</v>
      </c>
      <c r="Q2622" s="2">
        <v>340.11599999999999</v>
      </c>
      <c r="R2622">
        <v>6</v>
      </c>
      <c r="S2622">
        <v>0</v>
      </c>
      <c r="T2622">
        <v>-9.7175999999999991</v>
      </c>
    </row>
    <row r="2623" spans="1:20" x14ac:dyDescent="0.3">
      <c r="A2623" t="s">
        <v>7495</v>
      </c>
      <c r="B2623" s="1">
        <v>41980</v>
      </c>
      <c r="C2623" s="1">
        <v>41986</v>
      </c>
      <c r="D2623" t="s">
        <v>47</v>
      </c>
      <c r="E2623" t="s">
        <v>978</v>
      </c>
      <c r="F2623" t="s">
        <v>979</v>
      </c>
      <c r="G2623" t="s">
        <v>24</v>
      </c>
      <c r="H2623" t="s">
        <v>25</v>
      </c>
      <c r="I2623" t="s">
        <v>128</v>
      </c>
      <c r="J2623" t="s">
        <v>129</v>
      </c>
      <c r="K2623" t="s">
        <v>948</v>
      </c>
      <c r="L2623" t="s">
        <v>131</v>
      </c>
      <c r="M2623" t="s">
        <v>3101</v>
      </c>
      <c r="N2623" t="s">
        <v>43</v>
      </c>
      <c r="O2623" t="s">
        <v>70</v>
      </c>
      <c r="P2623" t="s">
        <v>3102</v>
      </c>
      <c r="Q2623" s="2">
        <v>105.52</v>
      </c>
      <c r="R2623">
        <v>4</v>
      </c>
      <c r="S2623">
        <v>0</v>
      </c>
      <c r="T2623">
        <v>48.539200000000001</v>
      </c>
    </row>
    <row r="2624" spans="1:20" x14ac:dyDescent="0.3">
      <c r="A2624" t="s">
        <v>7496</v>
      </c>
      <c r="B2624" s="1">
        <v>42985</v>
      </c>
      <c r="C2624" s="1">
        <v>42989</v>
      </c>
      <c r="D2624" t="s">
        <v>47</v>
      </c>
      <c r="E2624" t="s">
        <v>1148</v>
      </c>
      <c r="F2624" t="s">
        <v>1149</v>
      </c>
      <c r="G2624" t="s">
        <v>24</v>
      </c>
      <c r="H2624" t="s">
        <v>25</v>
      </c>
      <c r="I2624" t="s">
        <v>154</v>
      </c>
      <c r="J2624" t="s">
        <v>86</v>
      </c>
      <c r="K2624" t="s">
        <v>598</v>
      </c>
      <c r="L2624" t="s">
        <v>88</v>
      </c>
      <c r="M2624" t="s">
        <v>7497</v>
      </c>
      <c r="N2624" t="s">
        <v>165</v>
      </c>
      <c r="O2624" t="s">
        <v>202</v>
      </c>
      <c r="P2624" t="s">
        <v>7498</v>
      </c>
      <c r="Q2624" s="2">
        <v>13.48</v>
      </c>
      <c r="R2624">
        <v>1</v>
      </c>
      <c r="S2624">
        <v>0</v>
      </c>
      <c r="T2624">
        <v>1.8872</v>
      </c>
    </row>
    <row r="2625" spans="1:20" x14ac:dyDescent="0.3">
      <c r="A2625" t="s">
        <v>7499</v>
      </c>
      <c r="B2625" s="1">
        <v>43015</v>
      </c>
      <c r="C2625" s="1">
        <v>43020</v>
      </c>
      <c r="D2625" t="s">
        <v>47</v>
      </c>
      <c r="E2625" t="s">
        <v>1422</v>
      </c>
      <c r="F2625" t="s">
        <v>1423</v>
      </c>
      <c r="G2625" t="s">
        <v>24</v>
      </c>
      <c r="H2625" t="s">
        <v>25</v>
      </c>
      <c r="I2625" t="s">
        <v>154</v>
      </c>
      <c r="J2625" t="s">
        <v>86</v>
      </c>
      <c r="K2625" t="s">
        <v>171</v>
      </c>
      <c r="L2625" t="s">
        <v>88</v>
      </c>
      <c r="M2625" t="s">
        <v>4822</v>
      </c>
      <c r="N2625" t="s">
        <v>43</v>
      </c>
      <c r="O2625" t="s">
        <v>99</v>
      </c>
      <c r="P2625" t="s">
        <v>4823</v>
      </c>
      <c r="Q2625" s="2">
        <v>85.52</v>
      </c>
      <c r="R2625">
        <v>2</v>
      </c>
      <c r="S2625">
        <v>0</v>
      </c>
      <c r="T2625">
        <v>22.235199999999999</v>
      </c>
    </row>
    <row r="2626" spans="1:20" x14ac:dyDescent="0.3">
      <c r="A2626" t="s">
        <v>7500</v>
      </c>
      <c r="B2626" s="1">
        <v>42252</v>
      </c>
      <c r="C2626" s="1">
        <v>42257</v>
      </c>
      <c r="D2626" t="s">
        <v>47</v>
      </c>
      <c r="E2626" t="s">
        <v>946</v>
      </c>
      <c r="F2626" t="s">
        <v>947</v>
      </c>
      <c r="G2626" t="s">
        <v>37</v>
      </c>
      <c r="H2626" t="s">
        <v>25</v>
      </c>
      <c r="I2626" t="s">
        <v>128</v>
      </c>
      <c r="J2626" t="s">
        <v>129</v>
      </c>
      <c r="K2626" t="s">
        <v>948</v>
      </c>
      <c r="L2626" t="s">
        <v>131</v>
      </c>
      <c r="M2626" t="s">
        <v>7501</v>
      </c>
      <c r="N2626" t="s">
        <v>31</v>
      </c>
      <c r="O2626" t="s">
        <v>61</v>
      </c>
      <c r="P2626" t="s">
        <v>7502</v>
      </c>
      <c r="Q2626" s="2">
        <v>6.16</v>
      </c>
      <c r="R2626">
        <v>2</v>
      </c>
      <c r="S2626">
        <v>0</v>
      </c>
      <c r="T2626">
        <v>2.9567999999999999</v>
      </c>
    </row>
    <row r="2627" spans="1:20" x14ac:dyDescent="0.3">
      <c r="A2627" t="s">
        <v>7503</v>
      </c>
      <c r="B2627" s="1">
        <v>41728</v>
      </c>
      <c r="C2627" s="1">
        <v>41733</v>
      </c>
      <c r="D2627" t="s">
        <v>47</v>
      </c>
      <c r="E2627" t="s">
        <v>806</v>
      </c>
      <c r="F2627" t="s">
        <v>807</v>
      </c>
      <c r="G2627" t="s">
        <v>37</v>
      </c>
      <c r="H2627" t="s">
        <v>25</v>
      </c>
      <c r="I2627" t="s">
        <v>505</v>
      </c>
      <c r="J2627" t="s">
        <v>86</v>
      </c>
      <c r="K2627" t="s">
        <v>808</v>
      </c>
      <c r="L2627" t="s">
        <v>88</v>
      </c>
      <c r="M2627" t="s">
        <v>5681</v>
      </c>
      <c r="N2627" t="s">
        <v>43</v>
      </c>
      <c r="O2627" t="s">
        <v>99</v>
      </c>
      <c r="P2627" t="s">
        <v>5682</v>
      </c>
      <c r="Q2627" s="2">
        <v>15.84</v>
      </c>
      <c r="R2627">
        <v>3</v>
      </c>
      <c r="S2627">
        <v>0</v>
      </c>
      <c r="T2627">
        <v>0</v>
      </c>
    </row>
    <row r="2628" spans="1:20" x14ac:dyDescent="0.3">
      <c r="A2628" t="s">
        <v>7504</v>
      </c>
      <c r="B2628" s="1">
        <v>42860</v>
      </c>
      <c r="C2628" s="1">
        <v>42861</v>
      </c>
      <c r="D2628" t="s">
        <v>159</v>
      </c>
      <c r="E2628" t="s">
        <v>1984</v>
      </c>
      <c r="F2628" t="s">
        <v>1985</v>
      </c>
      <c r="G2628" t="s">
        <v>24</v>
      </c>
      <c r="H2628" t="s">
        <v>25</v>
      </c>
      <c r="I2628" t="s">
        <v>426</v>
      </c>
      <c r="J2628" t="s">
        <v>427</v>
      </c>
      <c r="K2628" t="s">
        <v>428</v>
      </c>
      <c r="L2628" t="s">
        <v>131</v>
      </c>
      <c r="M2628" t="s">
        <v>2494</v>
      </c>
      <c r="N2628" t="s">
        <v>43</v>
      </c>
      <c r="O2628" t="s">
        <v>173</v>
      </c>
      <c r="P2628" t="s">
        <v>2495</v>
      </c>
      <c r="Q2628" s="2">
        <v>21.24</v>
      </c>
      <c r="R2628">
        <v>9</v>
      </c>
      <c r="S2628">
        <v>0</v>
      </c>
      <c r="T2628">
        <v>7.4340000000000002</v>
      </c>
    </row>
    <row r="2629" spans="1:20" x14ac:dyDescent="0.3">
      <c r="A2629" t="s">
        <v>7505</v>
      </c>
      <c r="B2629" s="1">
        <v>42855</v>
      </c>
      <c r="C2629" s="1">
        <v>42860</v>
      </c>
      <c r="D2629" t="s">
        <v>47</v>
      </c>
      <c r="E2629" t="s">
        <v>451</v>
      </c>
      <c r="F2629" t="s">
        <v>452</v>
      </c>
      <c r="G2629" t="s">
        <v>84</v>
      </c>
      <c r="H2629" t="s">
        <v>25</v>
      </c>
      <c r="I2629" t="s">
        <v>154</v>
      </c>
      <c r="J2629" t="s">
        <v>86</v>
      </c>
      <c r="K2629" t="s">
        <v>171</v>
      </c>
      <c r="L2629" t="s">
        <v>88</v>
      </c>
      <c r="M2629" t="s">
        <v>3812</v>
      </c>
      <c r="N2629" t="s">
        <v>43</v>
      </c>
      <c r="O2629" t="s">
        <v>70</v>
      </c>
      <c r="P2629" t="s">
        <v>3813</v>
      </c>
      <c r="Q2629" s="2">
        <v>163.96</v>
      </c>
      <c r="R2629">
        <v>4</v>
      </c>
      <c r="S2629">
        <v>0</v>
      </c>
      <c r="T2629">
        <v>80.340400000000002</v>
      </c>
    </row>
    <row r="2630" spans="1:20" x14ac:dyDescent="0.3">
      <c r="A2630" t="s">
        <v>7506</v>
      </c>
      <c r="B2630" s="1">
        <v>41890</v>
      </c>
      <c r="C2630" s="1">
        <v>41897</v>
      </c>
      <c r="D2630" t="s">
        <v>47</v>
      </c>
      <c r="E2630" t="s">
        <v>3107</v>
      </c>
      <c r="F2630" t="s">
        <v>3108</v>
      </c>
      <c r="G2630" t="s">
        <v>24</v>
      </c>
      <c r="H2630" t="s">
        <v>25</v>
      </c>
      <c r="I2630" t="s">
        <v>38</v>
      </c>
      <c r="J2630" t="s">
        <v>39</v>
      </c>
      <c r="K2630" t="s">
        <v>143</v>
      </c>
      <c r="L2630" t="s">
        <v>41</v>
      </c>
      <c r="M2630" t="s">
        <v>2769</v>
      </c>
      <c r="N2630" t="s">
        <v>43</v>
      </c>
      <c r="O2630" t="s">
        <v>70</v>
      </c>
      <c r="P2630" t="s">
        <v>2770</v>
      </c>
      <c r="Q2630" s="2">
        <v>17.904</v>
      </c>
      <c r="R2630">
        <v>2</v>
      </c>
      <c r="S2630">
        <v>0</v>
      </c>
      <c r="T2630">
        <v>6.2664</v>
      </c>
    </row>
    <row r="2631" spans="1:20" x14ac:dyDescent="0.3">
      <c r="A2631" t="s">
        <v>7507</v>
      </c>
      <c r="B2631" s="1">
        <v>42906</v>
      </c>
      <c r="C2631" s="1">
        <v>42909</v>
      </c>
      <c r="D2631" t="s">
        <v>159</v>
      </c>
      <c r="E2631" t="s">
        <v>2090</v>
      </c>
      <c r="F2631" t="s">
        <v>2091</v>
      </c>
      <c r="G2631" t="s">
        <v>24</v>
      </c>
      <c r="H2631" t="s">
        <v>25</v>
      </c>
      <c r="I2631" t="s">
        <v>2092</v>
      </c>
      <c r="J2631" t="s">
        <v>39</v>
      </c>
      <c r="K2631" t="s">
        <v>2093</v>
      </c>
      <c r="L2631" t="s">
        <v>41</v>
      </c>
      <c r="M2631" t="s">
        <v>7508</v>
      </c>
      <c r="N2631" t="s">
        <v>43</v>
      </c>
      <c r="O2631" t="s">
        <v>99</v>
      </c>
      <c r="P2631" t="s">
        <v>7509</v>
      </c>
      <c r="Q2631" s="2">
        <v>4.4640000000000004</v>
      </c>
      <c r="R2631">
        <v>1</v>
      </c>
      <c r="S2631">
        <v>0</v>
      </c>
      <c r="T2631">
        <v>0.33479999999999999</v>
      </c>
    </row>
    <row r="2632" spans="1:20" x14ac:dyDescent="0.3">
      <c r="A2632" t="s">
        <v>7510</v>
      </c>
      <c r="B2632" s="1">
        <v>42364</v>
      </c>
      <c r="C2632" s="1">
        <v>42368</v>
      </c>
      <c r="D2632" t="s">
        <v>47</v>
      </c>
      <c r="E2632" t="s">
        <v>3509</v>
      </c>
      <c r="F2632" t="s">
        <v>3510</v>
      </c>
      <c r="G2632" t="s">
        <v>24</v>
      </c>
      <c r="H2632" t="s">
        <v>25</v>
      </c>
      <c r="I2632" t="s">
        <v>3511</v>
      </c>
      <c r="J2632" t="s">
        <v>86</v>
      </c>
      <c r="K2632" t="s">
        <v>3512</v>
      </c>
      <c r="L2632" t="s">
        <v>88</v>
      </c>
      <c r="M2632" t="s">
        <v>2712</v>
      </c>
      <c r="N2632" t="s">
        <v>31</v>
      </c>
      <c r="O2632" t="s">
        <v>54</v>
      </c>
      <c r="P2632" t="s">
        <v>2713</v>
      </c>
      <c r="Q2632" s="2">
        <v>51.588000000000001</v>
      </c>
      <c r="R2632">
        <v>1</v>
      </c>
      <c r="S2632">
        <v>0</v>
      </c>
      <c r="T2632">
        <v>-15.4764</v>
      </c>
    </row>
    <row r="2633" spans="1:20" x14ac:dyDescent="0.3">
      <c r="A2633" t="s">
        <v>7511</v>
      </c>
      <c r="B2633" s="1">
        <v>42962</v>
      </c>
      <c r="C2633" s="1">
        <v>42966</v>
      </c>
      <c r="D2633" t="s">
        <v>47</v>
      </c>
      <c r="E2633" t="s">
        <v>4989</v>
      </c>
      <c r="F2633" t="s">
        <v>4990</v>
      </c>
      <c r="G2633" t="s">
        <v>37</v>
      </c>
      <c r="H2633" t="s">
        <v>25</v>
      </c>
      <c r="I2633" t="s">
        <v>38</v>
      </c>
      <c r="J2633" t="s">
        <v>39</v>
      </c>
      <c r="K2633" t="s">
        <v>556</v>
      </c>
      <c r="L2633" t="s">
        <v>41</v>
      </c>
      <c r="M2633" t="s">
        <v>7512</v>
      </c>
      <c r="N2633" t="s">
        <v>43</v>
      </c>
      <c r="O2633" t="s">
        <v>44</v>
      </c>
      <c r="P2633" t="s">
        <v>7513</v>
      </c>
      <c r="Q2633" s="2">
        <v>50.4</v>
      </c>
      <c r="R2633">
        <v>8</v>
      </c>
      <c r="S2633">
        <v>0</v>
      </c>
      <c r="T2633">
        <v>23.184000000000001</v>
      </c>
    </row>
    <row r="2634" spans="1:20" x14ac:dyDescent="0.3">
      <c r="A2634" t="s">
        <v>7514</v>
      </c>
      <c r="B2634" s="1">
        <v>42798</v>
      </c>
      <c r="C2634" s="1">
        <v>42803</v>
      </c>
      <c r="D2634" t="s">
        <v>47</v>
      </c>
      <c r="E2634" t="s">
        <v>221</v>
      </c>
      <c r="F2634" t="s">
        <v>222</v>
      </c>
      <c r="G2634" t="s">
        <v>24</v>
      </c>
      <c r="H2634" t="s">
        <v>25</v>
      </c>
      <c r="I2634" t="s">
        <v>223</v>
      </c>
      <c r="J2634" t="s">
        <v>224</v>
      </c>
      <c r="K2634" t="s">
        <v>225</v>
      </c>
      <c r="L2634" t="s">
        <v>88</v>
      </c>
      <c r="M2634" t="s">
        <v>3454</v>
      </c>
      <c r="N2634" t="s">
        <v>43</v>
      </c>
      <c r="O2634" t="s">
        <v>70</v>
      </c>
      <c r="P2634" t="s">
        <v>3455</v>
      </c>
      <c r="Q2634" s="2">
        <v>89.567999999999998</v>
      </c>
      <c r="R2634">
        <v>2</v>
      </c>
      <c r="S2634">
        <v>0</v>
      </c>
      <c r="T2634">
        <v>32.468400000000003</v>
      </c>
    </row>
    <row r="2635" spans="1:20" x14ac:dyDescent="0.3">
      <c r="A2635" t="s">
        <v>7515</v>
      </c>
      <c r="B2635" s="1">
        <v>42943</v>
      </c>
      <c r="C2635" s="1">
        <v>42947</v>
      </c>
      <c r="D2635" t="s">
        <v>47</v>
      </c>
      <c r="E2635" t="s">
        <v>6911</v>
      </c>
      <c r="F2635" t="s">
        <v>6912</v>
      </c>
      <c r="G2635" t="s">
        <v>24</v>
      </c>
      <c r="H2635" t="s">
        <v>25</v>
      </c>
      <c r="I2635" t="s">
        <v>6913</v>
      </c>
      <c r="J2635" t="s">
        <v>549</v>
      </c>
      <c r="K2635" t="s">
        <v>6914</v>
      </c>
      <c r="L2635" t="s">
        <v>88</v>
      </c>
      <c r="M2635" t="s">
        <v>3074</v>
      </c>
      <c r="N2635" t="s">
        <v>31</v>
      </c>
      <c r="O2635" t="s">
        <v>61</v>
      </c>
      <c r="P2635" t="s">
        <v>3075</v>
      </c>
      <c r="Q2635" s="2">
        <v>14.89</v>
      </c>
      <c r="R2635">
        <v>1</v>
      </c>
      <c r="S2635">
        <v>0</v>
      </c>
      <c r="T2635">
        <v>4.0202999999999998</v>
      </c>
    </row>
    <row r="2636" spans="1:20" x14ac:dyDescent="0.3">
      <c r="A2636" t="s">
        <v>7516</v>
      </c>
      <c r="B2636" s="1">
        <v>42636</v>
      </c>
      <c r="C2636" s="1">
        <v>42639</v>
      </c>
      <c r="D2636" t="s">
        <v>159</v>
      </c>
      <c r="E2636" t="s">
        <v>35</v>
      </c>
      <c r="F2636" t="s">
        <v>36</v>
      </c>
      <c r="G2636" t="s">
        <v>37</v>
      </c>
      <c r="H2636" t="s">
        <v>25</v>
      </c>
      <c r="I2636" t="s">
        <v>38</v>
      </c>
      <c r="J2636" t="s">
        <v>39</v>
      </c>
      <c r="K2636" t="s">
        <v>40</v>
      </c>
      <c r="L2636" t="s">
        <v>41</v>
      </c>
      <c r="M2636" t="s">
        <v>653</v>
      </c>
      <c r="N2636" t="s">
        <v>43</v>
      </c>
      <c r="O2636" t="s">
        <v>173</v>
      </c>
      <c r="P2636" t="s">
        <v>654</v>
      </c>
      <c r="Q2636" s="2">
        <v>4.08</v>
      </c>
      <c r="R2636">
        <v>2</v>
      </c>
      <c r="S2636">
        <v>0</v>
      </c>
      <c r="T2636">
        <v>1.9176</v>
      </c>
    </row>
    <row r="2637" spans="1:20" x14ac:dyDescent="0.3">
      <c r="A2637" t="s">
        <v>7517</v>
      </c>
      <c r="B2637" s="1">
        <v>42520</v>
      </c>
      <c r="C2637" s="1">
        <v>42524</v>
      </c>
      <c r="D2637" t="s">
        <v>47</v>
      </c>
      <c r="E2637" t="s">
        <v>5926</v>
      </c>
      <c r="F2637" t="s">
        <v>5927</v>
      </c>
      <c r="G2637" t="s">
        <v>37</v>
      </c>
      <c r="H2637" t="s">
        <v>25</v>
      </c>
      <c r="I2637" t="s">
        <v>231</v>
      </c>
      <c r="J2637" t="s">
        <v>232</v>
      </c>
      <c r="K2637" t="s">
        <v>233</v>
      </c>
      <c r="L2637" t="s">
        <v>131</v>
      </c>
      <c r="M2637" t="s">
        <v>6001</v>
      </c>
      <c r="N2637" t="s">
        <v>31</v>
      </c>
      <c r="O2637" t="s">
        <v>54</v>
      </c>
      <c r="P2637" t="s">
        <v>6002</v>
      </c>
      <c r="Q2637" s="2">
        <v>2275.5</v>
      </c>
      <c r="R2637">
        <v>10</v>
      </c>
      <c r="S2637">
        <v>0</v>
      </c>
      <c r="T2637">
        <v>386.83499999999998</v>
      </c>
    </row>
    <row r="2638" spans="1:20" x14ac:dyDescent="0.3">
      <c r="A2638" t="s">
        <v>7518</v>
      </c>
      <c r="B2638" s="1">
        <v>41959</v>
      </c>
      <c r="C2638" s="1">
        <v>41963</v>
      </c>
      <c r="D2638" t="s">
        <v>47</v>
      </c>
      <c r="E2638" t="s">
        <v>1825</v>
      </c>
      <c r="F2638" t="s">
        <v>1826</v>
      </c>
      <c r="G2638" t="s">
        <v>24</v>
      </c>
      <c r="H2638" t="s">
        <v>25</v>
      </c>
      <c r="I2638" t="s">
        <v>38</v>
      </c>
      <c r="J2638" t="s">
        <v>39</v>
      </c>
      <c r="K2638" t="s">
        <v>40</v>
      </c>
      <c r="L2638" t="s">
        <v>41</v>
      </c>
      <c r="M2638" t="s">
        <v>7519</v>
      </c>
      <c r="N2638" t="s">
        <v>31</v>
      </c>
      <c r="O2638" t="s">
        <v>133</v>
      </c>
      <c r="P2638" t="s">
        <v>7520</v>
      </c>
      <c r="Q2638" s="2">
        <v>37.295999999999999</v>
      </c>
      <c r="R2638">
        <v>2</v>
      </c>
      <c r="S2638">
        <v>0</v>
      </c>
      <c r="T2638">
        <v>-1.0656000000000001</v>
      </c>
    </row>
    <row r="2639" spans="1:20" x14ac:dyDescent="0.3">
      <c r="A2639" t="s">
        <v>7521</v>
      </c>
      <c r="B2639" s="1">
        <v>41903</v>
      </c>
      <c r="C2639" s="1">
        <v>41905</v>
      </c>
      <c r="D2639" t="s">
        <v>159</v>
      </c>
      <c r="E2639" t="s">
        <v>1301</v>
      </c>
      <c r="F2639" t="s">
        <v>1302</v>
      </c>
      <c r="G2639" t="s">
        <v>84</v>
      </c>
      <c r="H2639" t="s">
        <v>25</v>
      </c>
      <c r="I2639" t="s">
        <v>1303</v>
      </c>
      <c r="J2639" t="s">
        <v>179</v>
      </c>
      <c r="K2639" t="s">
        <v>1304</v>
      </c>
      <c r="L2639" t="s">
        <v>88</v>
      </c>
      <c r="M2639" t="s">
        <v>5327</v>
      </c>
      <c r="N2639" t="s">
        <v>31</v>
      </c>
      <c r="O2639" t="s">
        <v>61</v>
      </c>
      <c r="P2639" t="s">
        <v>5328</v>
      </c>
      <c r="Q2639" s="2">
        <v>8.5440000000000005</v>
      </c>
      <c r="R2639">
        <v>2</v>
      </c>
      <c r="S2639">
        <v>0</v>
      </c>
      <c r="T2639">
        <v>-7.476</v>
      </c>
    </row>
    <row r="2640" spans="1:20" x14ac:dyDescent="0.3">
      <c r="A2640" t="s">
        <v>7522</v>
      </c>
      <c r="B2640" s="1">
        <v>42421</v>
      </c>
      <c r="C2640" s="1">
        <v>42426</v>
      </c>
      <c r="D2640" t="s">
        <v>47</v>
      </c>
      <c r="E2640" t="s">
        <v>2002</v>
      </c>
      <c r="F2640" t="s">
        <v>2003</v>
      </c>
      <c r="G2640" t="s">
        <v>37</v>
      </c>
      <c r="H2640" t="s">
        <v>25</v>
      </c>
      <c r="I2640" t="s">
        <v>1116</v>
      </c>
      <c r="J2640" t="s">
        <v>419</v>
      </c>
      <c r="K2640" t="s">
        <v>2004</v>
      </c>
      <c r="L2640" t="s">
        <v>88</v>
      </c>
      <c r="M2640" t="s">
        <v>363</v>
      </c>
      <c r="N2640" t="s">
        <v>31</v>
      </c>
      <c r="O2640" t="s">
        <v>61</v>
      </c>
      <c r="P2640" t="s">
        <v>364</v>
      </c>
      <c r="Q2640" s="2">
        <v>68.95</v>
      </c>
      <c r="R2640">
        <v>5</v>
      </c>
      <c r="S2640">
        <v>0</v>
      </c>
      <c r="T2640">
        <v>28.959</v>
      </c>
    </row>
    <row r="2641" spans="1:20" x14ac:dyDescent="0.3">
      <c r="A2641" t="s">
        <v>7523</v>
      </c>
      <c r="B2641" s="1">
        <v>43058</v>
      </c>
      <c r="C2641" s="1">
        <v>43060</v>
      </c>
      <c r="D2641" t="s">
        <v>159</v>
      </c>
      <c r="E2641" t="s">
        <v>6245</v>
      </c>
      <c r="F2641" t="s">
        <v>6246</v>
      </c>
      <c r="G2641" t="s">
        <v>24</v>
      </c>
      <c r="H2641" t="s">
        <v>25</v>
      </c>
      <c r="I2641" t="s">
        <v>1241</v>
      </c>
      <c r="J2641" t="s">
        <v>67</v>
      </c>
      <c r="K2641" t="s">
        <v>3079</v>
      </c>
      <c r="L2641" t="s">
        <v>29</v>
      </c>
      <c r="M2641" t="s">
        <v>5740</v>
      </c>
      <c r="N2641" t="s">
        <v>31</v>
      </c>
      <c r="O2641" t="s">
        <v>133</v>
      </c>
      <c r="P2641" t="s">
        <v>5741</v>
      </c>
      <c r="Q2641" s="2">
        <v>191.05799999999999</v>
      </c>
      <c r="R2641">
        <v>3</v>
      </c>
      <c r="S2641">
        <v>0</v>
      </c>
      <c r="T2641">
        <v>-46.399799999999999</v>
      </c>
    </row>
    <row r="2642" spans="1:20" x14ac:dyDescent="0.3">
      <c r="A2642" t="s">
        <v>7524</v>
      </c>
      <c r="B2642" s="1">
        <v>42603</v>
      </c>
      <c r="C2642" s="1">
        <v>42609</v>
      </c>
      <c r="D2642" t="s">
        <v>47</v>
      </c>
      <c r="E2642" t="s">
        <v>6010</v>
      </c>
      <c r="F2642" t="s">
        <v>6011</v>
      </c>
      <c r="G2642" t="s">
        <v>84</v>
      </c>
      <c r="H2642" t="s">
        <v>25</v>
      </c>
      <c r="I2642" t="s">
        <v>1208</v>
      </c>
      <c r="J2642" t="s">
        <v>1209</v>
      </c>
      <c r="K2642" t="s">
        <v>1210</v>
      </c>
      <c r="L2642" t="s">
        <v>29</v>
      </c>
      <c r="M2642" t="s">
        <v>4879</v>
      </c>
      <c r="N2642" t="s">
        <v>43</v>
      </c>
      <c r="O2642" t="s">
        <v>44</v>
      </c>
      <c r="P2642" t="s">
        <v>4880</v>
      </c>
      <c r="Q2642" s="2">
        <v>9.2159999999999993</v>
      </c>
      <c r="R2642">
        <v>4</v>
      </c>
      <c r="S2642">
        <v>0</v>
      </c>
      <c r="T2642">
        <v>3.3408000000000002</v>
      </c>
    </row>
    <row r="2643" spans="1:20" x14ac:dyDescent="0.3">
      <c r="A2643" t="s">
        <v>7525</v>
      </c>
      <c r="B2643" s="1">
        <v>42855</v>
      </c>
      <c r="C2643" s="1">
        <v>42860</v>
      </c>
      <c r="D2643" t="s">
        <v>47</v>
      </c>
      <c r="E2643" t="s">
        <v>971</v>
      </c>
      <c r="F2643" t="s">
        <v>972</v>
      </c>
      <c r="G2643" t="s">
        <v>37</v>
      </c>
      <c r="H2643" t="s">
        <v>25</v>
      </c>
      <c r="I2643" t="s">
        <v>973</v>
      </c>
      <c r="J2643" t="s">
        <v>286</v>
      </c>
      <c r="K2643" t="s">
        <v>974</v>
      </c>
      <c r="L2643" t="s">
        <v>29</v>
      </c>
      <c r="M2643" t="s">
        <v>1897</v>
      </c>
      <c r="N2643" t="s">
        <v>31</v>
      </c>
      <c r="O2643" t="s">
        <v>61</v>
      </c>
      <c r="P2643" t="s">
        <v>1898</v>
      </c>
      <c r="Q2643" s="2">
        <v>64.959999999999994</v>
      </c>
      <c r="R2643">
        <v>2</v>
      </c>
      <c r="S2643">
        <v>0</v>
      </c>
      <c r="T2643">
        <v>21.436800000000002</v>
      </c>
    </row>
    <row r="2644" spans="1:20" x14ac:dyDescent="0.3">
      <c r="A2644" t="s">
        <v>7526</v>
      </c>
      <c r="B2644" s="1">
        <v>42492</v>
      </c>
      <c r="C2644" s="1">
        <v>42498</v>
      </c>
      <c r="D2644" t="s">
        <v>47</v>
      </c>
      <c r="E2644" t="s">
        <v>2008</v>
      </c>
      <c r="F2644" t="s">
        <v>2009</v>
      </c>
      <c r="G2644" t="s">
        <v>24</v>
      </c>
      <c r="H2644" t="s">
        <v>25</v>
      </c>
      <c r="I2644" t="s">
        <v>842</v>
      </c>
      <c r="J2644" t="s">
        <v>427</v>
      </c>
      <c r="K2644" t="s">
        <v>843</v>
      </c>
      <c r="L2644" t="s">
        <v>131</v>
      </c>
      <c r="M2644" t="s">
        <v>2570</v>
      </c>
      <c r="N2644" t="s">
        <v>31</v>
      </c>
      <c r="O2644" t="s">
        <v>133</v>
      </c>
      <c r="P2644" t="s">
        <v>2571</v>
      </c>
      <c r="Q2644" s="2">
        <v>187.05600000000001</v>
      </c>
      <c r="R2644">
        <v>9</v>
      </c>
      <c r="S2644">
        <v>0</v>
      </c>
      <c r="T2644">
        <v>11.691000000000001</v>
      </c>
    </row>
    <row r="2645" spans="1:20" x14ac:dyDescent="0.3">
      <c r="A2645" t="s">
        <v>7527</v>
      </c>
      <c r="B2645" s="1">
        <v>43010</v>
      </c>
      <c r="C2645" s="1">
        <v>43013</v>
      </c>
      <c r="D2645" t="s">
        <v>159</v>
      </c>
      <c r="E2645" t="s">
        <v>5188</v>
      </c>
      <c r="F2645" t="s">
        <v>5189</v>
      </c>
      <c r="G2645" t="s">
        <v>84</v>
      </c>
      <c r="H2645" t="s">
        <v>25</v>
      </c>
      <c r="I2645" t="s">
        <v>3019</v>
      </c>
      <c r="J2645" t="s">
        <v>105</v>
      </c>
      <c r="K2645" t="s">
        <v>5190</v>
      </c>
      <c r="L2645" t="s">
        <v>41</v>
      </c>
      <c r="M2645" t="s">
        <v>4328</v>
      </c>
      <c r="N2645" t="s">
        <v>31</v>
      </c>
      <c r="O2645" t="s">
        <v>61</v>
      </c>
      <c r="P2645" t="s">
        <v>4329</v>
      </c>
      <c r="Q2645" s="2">
        <v>11.808</v>
      </c>
      <c r="R2645">
        <v>2</v>
      </c>
      <c r="S2645">
        <v>0</v>
      </c>
      <c r="T2645">
        <v>1.3284</v>
      </c>
    </row>
    <row r="2646" spans="1:20" x14ac:dyDescent="0.3">
      <c r="A2646" t="s">
        <v>7528</v>
      </c>
      <c r="B2646" s="1">
        <v>42996</v>
      </c>
      <c r="C2646" s="1">
        <v>43001</v>
      </c>
      <c r="D2646" t="s">
        <v>21</v>
      </c>
      <c r="E2646" t="s">
        <v>4721</v>
      </c>
      <c r="F2646" t="s">
        <v>4722</v>
      </c>
      <c r="G2646" t="s">
        <v>24</v>
      </c>
      <c r="H2646" t="s">
        <v>25</v>
      </c>
      <c r="I2646" t="s">
        <v>112</v>
      </c>
      <c r="J2646" t="s">
        <v>39</v>
      </c>
      <c r="K2646" t="s">
        <v>309</v>
      </c>
      <c r="L2646" t="s">
        <v>41</v>
      </c>
      <c r="M2646" t="s">
        <v>4238</v>
      </c>
      <c r="N2646" t="s">
        <v>43</v>
      </c>
      <c r="O2646" t="s">
        <v>70</v>
      </c>
      <c r="P2646" t="s">
        <v>4239</v>
      </c>
      <c r="Q2646" s="2">
        <v>15.96</v>
      </c>
      <c r="R2646">
        <v>2</v>
      </c>
      <c r="S2646">
        <v>0</v>
      </c>
      <c r="T2646">
        <v>7.98</v>
      </c>
    </row>
    <row r="2647" spans="1:20" x14ac:dyDescent="0.3">
      <c r="A2647" t="s">
        <v>7529</v>
      </c>
      <c r="B2647" s="1">
        <v>42342</v>
      </c>
      <c r="C2647" s="1">
        <v>42347</v>
      </c>
      <c r="D2647" t="s">
        <v>47</v>
      </c>
      <c r="E2647" t="s">
        <v>2446</v>
      </c>
      <c r="F2647" t="s">
        <v>2447</v>
      </c>
      <c r="G2647" t="s">
        <v>24</v>
      </c>
      <c r="H2647" t="s">
        <v>25</v>
      </c>
      <c r="I2647" t="s">
        <v>2152</v>
      </c>
      <c r="J2647" t="s">
        <v>391</v>
      </c>
      <c r="K2647" t="s">
        <v>2448</v>
      </c>
      <c r="L2647" t="s">
        <v>41</v>
      </c>
      <c r="M2647" t="s">
        <v>7530</v>
      </c>
      <c r="N2647" t="s">
        <v>43</v>
      </c>
      <c r="O2647" t="s">
        <v>115</v>
      </c>
      <c r="P2647" t="s">
        <v>7531</v>
      </c>
      <c r="Q2647" s="2">
        <v>16.899999999999999</v>
      </c>
      <c r="R2647">
        <v>5</v>
      </c>
      <c r="S2647">
        <v>0</v>
      </c>
      <c r="T2647">
        <v>6.2530000000000001</v>
      </c>
    </row>
    <row r="2648" spans="1:20" x14ac:dyDescent="0.3">
      <c r="A2648" t="s">
        <v>7532</v>
      </c>
      <c r="B2648" s="1">
        <v>42021</v>
      </c>
      <c r="C2648" s="1">
        <v>42026</v>
      </c>
      <c r="D2648" t="s">
        <v>47</v>
      </c>
      <c r="E2648" t="s">
        <v>4663</v>
      </c>
      <c r="F2648" t="s">
        <v>4664</v>
      </c>
      <c r="G2648" t="s">
        <v>37</v>
      </c>
      <c r="H2648" t="s">
        <v>25</v>
      </c>
      <c r="I2648" t="s">
        <v>112</v>
      </c>
      <c r="J2648" t="s">
        <v>39</v>
      </c>
      <c r="K2648" t="s">
        <v>309</v>
      </c>
      <c r="L2648" t="s">
        <v>41</v>
      </c>
      <c r="M2648" t="s">
        <v>5707</v>
      </c>
      <c r="N2648" t="s">
        <v>43</v>
      </c>
      <c r="O2648" t="s">
        <v>115</v>
      </c>
      <c r="P2648" t="s">
        <v>5708</v>
      </c>
      <c r="Q2648" s="2">
        <v>6.68</v>
      </c>
      <c r="R2648">
        <v>2</v>
      </c>
      <c r="S2648">
        <v>0</v>
      </c>
      <c r="T2648">
        <v>2.004</v>
      </c>
    </row>
    <row r="2649" spans="1:20" x14ac:dyDescent="0.3">
      <c r="A2649" t="s">
        <v>7533</v>
      </c>
      <c r="B2649" s="1">
        <v>41645</v>
      </c>
      <c r="C2649" s="1">
        <v>41647</v>
      </c>
      <c r="D2649" t="s">
        <v>21</v>
      </c>
      <c r="E2649" t="s">
        <v>6267</v>
      </c>
      <c r="F2649" t="s">
        <v>6268</v>
      </c>
      <c r="G2649" t="s">
        <v>24</v>
      </c>
      <c r="H2649" t="s">
        <v>25</v>
      </c>
      <c r="I2649" t="s">
        <v>215</v>
      </c>
      <c r="J2649" t="s">
        <v>216</v>
      </c>
      <c r="K2649" t="s">
        <v>217</v>
      </c>
      <c r="L2649" t="s">
        <v>131</v>
      </c>
      <c r="M2649" t="s">
        <v>6872</v>
      </c>
      <c r="N2649" t="s">
        <v>43</v>
      </c>
      <c r="O2649" t="s">
        <v>70</v>
      </c>
      <c r="P2649" t="s">
        <v>6873</v>
      </c>
      <c r="Q2649" s="2">
        <v>19.440000000000001</v>
      </c>
      <c r="R2649">
        <v>3</v>
      </c>
      <c r="S2649">
        <v>0</v>
      </c>
      <c r="T2649">
        <v>9.3312000000000008</v>
      </c>
    </row>
    <row r="2650" spans="1:20" x14ac:dyDescent="0.3">
      <c r="A2650" t="s">
        <v>7534</v>
      </c>
      <c r="B2650" s="1">
        <v>42068</v>
      </c>
      <c r="C2650" s="1">
        <v>42072</v>
      </c>
      <c r="D2650" t="s">
        <v>47</v>
      </c>
      <c r="E2650" t="s">
        <v>1109</v>
      </c>
      <c r="F2650" t="s">
        <v>1110</v>
      </c>
      <c r="G2650" t="s">
        <v>24</v>
      </c>
      <c r="H2650" t="s">
        <v>25</v>
      </c>
      <c r="I2650" t="s">
        <v>231</v>
      </c>
      <c r="J2650" t="s">
        <v>232</v>
      </c>
      <c r="K2650" t="s">
        <v>276</v>
      </c>
      <c r="L2650" t="s">
        <v>131</v>
      </c>
      <c r="M2650" t="s">
        <v>1326</v>
      </c>
      <c r="N2650" t="s">
        <v>165</v>
      </c>
      <c r="O2650" t="s">
        <v>166</v>
      </c>
      <c r="P2650" t="s">
        <v>1327</v>
      </c>
      <c r="Q2650" s="2">
        <v>31.92</v>
      </c>
      <c r="R2650">
        <v>2</v>
      </c>
      <c r="S2650">
        <v>0</v>
      </c>
      <c r="T2650">
        <v>2.3940000000000001</v>
      </c>
    </row>
    <row r="2651" spans="1:20" x14ac:dyDescent="0.3">
      <c r="A2651" t="s">
        <v>7535</v>
      </c>
      <c r="B2651" s="1">
        <v>42729</v>
      </c>
      <c r="C2651" s="1">
        <v>42732</v>
      </c>
      <c r="D2651" t="s">
        <v>21</v>
      </c>
      <c r="E2651" t="s">
        <v>2603</v>
      </c>
      <c r="F2651" t="s">
        <v>2604</v>
      </c>
      <c r="G2651" t="s">
        <v>24</v>
      </c>
      <c r="H2651" t="s">
        <v>25</v>
      </c>
      <c r="I2651" t="s">
        <v>112</v>
      </c>
      <c r="J2651" t="s">
        <v>39</v>
      </c>
      <c r="K2651" t="s">
        <v>309</v>
      </c>
      <c r="L2651" t="s">
        <v>41</v>
      </c>
      <c r="M2651" t="s">
        <v>2612</v>
      </c>
      <c r="N2651" t="s">
        <v>43</v>
      </c>
      <c r="O2651" t="s">
        <v>79</v>
      </c>
      <c r="P2651" t="s">
        <v>2613</v>
      </c>
      <c r="Q2651" s="2">
        <v>33.567999999999998</v>
      </c>
      <c r="R2651">
        <v>2</v>
      </c>
      <c r="S2651">
        <v>0</v>
      </c>
      <c r="T2651">
        <v>11.748799999999999</v>
      </c>
    </row>
    <row r="2652" spans="1:20" x14ac:dyDescent="0.3">
      <c r="A2652" t="s">
        <v>7536</v>
      </c>
      <c r="B2652" s="1">
        <v>42617</v>
      </c>
      <c r="C2652" s="1">
        <v>42621</v>
      </c>
      <c r="D2652" t="s">
        <v>47</v>
      </c>
      <c r="E2652" t="s">
        <v>4696</v>
      </c>
      <c r="F2652" t="s">
        <v>4697</v>
      </c>
      <c r="G2652" t="s">
        <v>24</v>
      </c>
      <c r="H2652" t="s">
        <v>25</v>
      </c>
      <c r="I2652" t="s">
        <v>2869</v>
      </c>
      <c r="J2652" t="s">
        <v>39</v>
      </c>
      <c r="K2652" t="s">
        <v>2870</v>
      </c>
      <c r="L2652" t="s">
        <v>41</v>
      </c>
      <c r="M2652" t="s">
        <v>5495</v>
      </c>
      <c r="N2652" t="s">
        <v>31</v>
      </c>
      <c r="O2652" t="s">
        <v>61</v>
      </c>
      <c r="P2652" t="s">
        <v>5496</v>
      </c>
      <c r="Q2652" s="2">
        <v>63.94</v>
      </c>
      <c r="R2652">
        <v>1</v>
      </c>
      <c r="S2652">
        <v>0</v>
      </c>
      <c r="T2652">
        <v>24.936599999999999</v>
      </c>
    </row>
    <row r="2653" spans="1:20" x14ac:dyDescent="0.3">
      <c r="A2653" t="s">
        <v>7537</v>
      </c>
      <c r="B2653" s="1">
        <v>41877</v>
      </c>
      <c r="C2653" s="1">
        <v>41883</v>
      </c>
      <c r="D2653" t="s">
        <v>47</v>
      </c>
      <c r="E2653" t="s">
        <v>346</v>
      </c>
      <c r="F2653" t="s">
        <v>347</v>
      </c>
      <c r="G2653" t="s">
        <v>24</v>
      </c>
      <c r="H2653" t="s">
        <v>25</v>
      </c>
      <c r="I2653" t="s">
        <v>348</v>
      </c>
      <c r="J2653" t="s">
        <v>199</v>
      </c>
      <c r="K2653" t="s">
        <v>349</v>
      </c>
      <c r="L2653" t="s">
        <v>88</v>
      </c>
      <c r="M2653" t="s">
        <v>7392</v>
      </c>
      <c r="N2653" t="s">
        <v>31</v>
      </c>
      <c r="O2653" t="s">
        <v>61</v>
      </c>
      <c r="P2653" t="s">
        <v>7393</v>
      </c>
      <c r="Q2653" s="2">
        <v>10.68</v>
      </c>
      <c r="R2653">
        <v>4</v>
      </c>
      <c r="S2653">
        <v>0</v>
      </c>
      <c r="T2653">
        <v>4.0583999999999998</v>
      </c>
    </row>
    <row r="2654" spans="1:20" x14ac:dyDescent="0.3">
      <c r="A2654" t="s">
        <v>7538</v>
      </c>
      <c r="B2654" s="1">
        <v>42145</v>
      </c>
      <c r="C2654" s="1">
        <v>42149</v>
      </c>
      <c r="D2654" t="s">
        <v>47</v>
      </c>
      <c r="E2654" t="s">
        <v>3964</v>
      </c>
      <c r="F2654" t="s">
        <v>3965</v>
      </c>
      <c r="G2654" t="s">
        <v>37</v>
      </c>
      <c r="H2654" t="s">
        <v>25</v>
      </c>
      <c r="I2654" t="s">
        <v>112</v>
      </c>
      <c r="J2654" t="s">
        <v>39</v>
      </c>
      <c r="K2654" t="s">
        <v>309</v>
      </c>
      <c r="L2654" t="s">
        <v>41</v>
      </c>
      <c r="M2654" t="s">
        <v>7539</v>
      </c>
      <c r="N2654" t="s">
        <v>43</v>
      </c>
      <c r="O2654" t="s">
        <v>79</v>
      </c>
      <c r="P2654" t="s">
        <v>7540</v>
      </c>
      <c r="Q2654" s="2">
        <v>26.975999999999999</v>
      </c>
      <c r="R2654">
        <v>4</v>
      </c>
      <c r="S2654">
        <v>0</v>
      </c>
      <c r="T2654">
        <v>8.7672000000000008</v>
      </c>
    </row>
    <row r="2655" spans="1:20" x14ac:dyDescent="0.3">
      <c r="A2655" t="s">
        <v>7541</v>
      </c>
      <c r="B2655" s="1">
        <v>43024</v>
      </c>
      <c r="C2655" s="1">
        <v>43029</v>
      </c>
      <c r="D2655" t="s">
        <v>47</v>
      </c>
      <c r="E2655" t="s">
        <v>2198</v>
      </c>
      <c r="F2655" t="s">
        <v>2199</v>
      </c>
      <c r="G2655" t="s">
        <v>37</v>
      </c>
      <c r="H2655" t="s">
        <v>25</v>
      </c>
      <c r="I2655" t="s">
        <v>268</v>
      </c>
      <c r="J2655" t="s">
        <v>269</v>
      </c>
      <c r="K2655" t="s">
        <v>270</v>
      </c>
      <c r="L2655" t="s">
        <v>29</v>
      </c>
      <c r="M2655" t="s">
        <v>7542</v>
      </c>
      <c r="N2655" t="s">
        <v>43</v>
      </c>
      <c r="O2655" t="s">
        <v>70</v>
      </c>
      <c r="P2655" t="s">
        <v>7543</v>
      </c>
      <c r="Q2655" s="2">
        <v>307.77600000000001</v>
      </c>
      <c r="R2655">
        <v>7</v>
      </c>
      <c r="S2655">
        <v>0</v>
      </c>
      <c r="T2655">
        <v>111.5688</v>
      </c>
    </row>
    <row r="2656" spans="1:20" x14ac:dyDescent="0.3">
      <c r="A2656" t="s">
        <v>7544</v>
      </c>
      <c r="B2656" s="1">
        <v>42317</v>
      </c>
      <c r="C2656" s="1">
        <v>42322</v>
      </c>
      <c r="D2656" t="s">
        <v>21</v>
      </c>
      <c r="E2656" t="s">
        <v>1586</v>
      </c>
      <c r="F2656" t="s">
        <v>1587</v>
      </c>
      <c r="G2656" t="s">
        <v>24</v>
      </c>
      <c r="H2656" t="s">
        <v>25</v>
      </c>
      <c r="I2656" t="s">
        <v>686</v>
      </c>
      <c r="J2656" t="s">
        <v>391</v>
      </c>
      <c r="K2656" t="s">
        <v>687</v>
      </c>
      <c r="L2656" t="s">
        <v>41</v>
      </c>
      <c r="M2656" t="s">
        <v>7545</v>
      </c>
      <c r="N2656" t="s">
        <v>43</v>
      </c>
      <c r="O2656" t="s">
        <v>99</v>
      </c>
      <c r="P2656" t="s">
        <v>7546</v>
      </c>
      <c r="Q2656" s="2">
        <v>244.55</v>
      </c>
      <c r="R2656">
        <v>5</v>
      </c>
      <c r="S2656">
        <v>0</v>
      </c>
      <c r="T2656">
        <v>4.891</v>
      </c>
    </row>
    <row r="2657" spans="1:20" x14ac:dyDescent="0.3">
      <c r="A2657" t="s">
        <v>7547</v>
      </c>
      <c r="B2657" s="1">
        <v>41964</v>
      </c>
      <c r="C2657" s="1">
        <v>41970</v>
      </c>
      <c r="D2657" t="s">
        <v>47</v>
      </c>
      <c r="E2657" t="s">
        <v>7548</v>
      </c>
      <c r="F2657" t="s">
        <v>7549</v>
      </c>
      <c r="G2657" t="s">
        <v>37</v>
      </c>
      <c r="H2657" t="s">
        <v>25</v>
      </c>
      <c r="I2657" t="s">
        <v>693</v>
      </c>
      <c r="J2657" t="s">
        <v>86</v>
      </c>
      <c r="K2657" t="s">
        <v>694</v>
      </c>
      <c r="L2657" t="s">
        <v>88</v>
      </c>
      <c r="M2657" t="s">
        <v>653</v>
      </c>
      <c r="N2657" t="s">
        <v>43</v>
      </c>
      <c r="O2657" t="s">
        <v>173</v>
      </c>
      <c r="P2657" t="s">
        <v>654</v>
      </c>
      <c r="Q2657" s="2">
        <v>1.6319999999999999</v>
      </c>
      <c r="R2657">
        <v>1</v>
      </c>
      <c r="S2657">
        <v>0</v>
      </c>
      <c r="T2657">
        <v>0.55079999999999996</v>
      </c>
    </row>
    <row r="2658" spans="1:20" x14ac:dyDescent="0.3">
      <c r="A2658" t="s">
        <v>7550</v>
      </c>
      <c r="B2658" s="1">
        <v>42288</v>
      </c>
      <c r="C2658" s="1">
        <v>42290</v>
      </c>
      <c r="D2658" t="s">
        <v>21</v>
      </c>
      <c r="E2658" t="s">
        <v>918</v>
      </c>
      <c r="F2658" t="s">
        <v>919</v>
      </c>
      <c r="G2658" t="s">
        <v>24</v>
      </c>
      <c r="H2658" t="s">
        <v>25</v>
      </c>
      <c r="I2658" t="s">
        <v>920</v>
      </c>
      <c r="J2658" t="s">
        <v>269</v>
      </c>
      <c r="K2658" t="s">
        <v>921</v>
      </c>
      <c r="L2658" t="s">
        <v>29</v>
      </c>
      <c r="M2658" t="s">
        <v>7281</v>
      </c>
      <c r="N2658" t="s">
        <v>165</v>
      </c>
      <c r="O2658" t="s">
        <v>202</v>
      </c>
      <c r="P2658" t="s">
        <v>7282</v>
      </c>
      <c r="Q2658" s="2">
        <v>31.95</v>
      </c>
      <c r="R2658">
        <v>1</v>
      </c>
      <c r="S2658">
        <v>0</v>
      </c>
      <c r="T2658">
        <v>2.2364999999999999</v>
      </c>
    </row>
    <row r="2659" spans="1:20" x14ac:dyDescent="0.3">
      <c r="A2659" t="s">
        <v>7551</v>
      </c>
      <c r="B2659" s="1">
        <v>42815</v>
      </c>
      <c r="C2659" s="1">
        <v>42817</v>
      </c>
      <c r="D2659" t="s">
        <v>21</v>
      </c>
      <c r="E2659" t="s">
        <v>444</v>
      </c>
      <c r="F2659" t="s">
        <v>445</v>
      </c>
      <c r="G2659" t="s">
        <v>24</v>
      </c>
      <c r="H2659" t="s">
        <v>25</v>
      </c>
      <c r="I2659" t="s">
        <v>446</v>
      </c>
      <c r="J2659" t="s">
        <v>216</v>
      </c>
      <c r="K2659" t="s">
        <v>447</v>
      </c>
      <c r="L2659" t="s">
        <v>131</v>
      </c>
      <c r="M2659" t="s">
        <v>850</v>
      </c>
      <c r="N2659" t="s">
        <v>43</v>
      </c>
      <c r="O2659" t="s">
        <v>99</v>
      </c>
      <c r="P2659" t="s">
        <v>851</v>
      </c>
      <c r="Q2659" s="2">
        <v>725.84</v>
      </c>
      <c r="R2659">
        <v>4</v>
      </c>
      <c r="S2659">
        <v>0</v>
      </c>
      <c r="T2659">
        <v>210.49359999999999</v>
      </c>
    </row>
    <row r="2660" spans="1:20" x14ac:dyDescent="0.3">
      <c r="A2660" t="s">
        <v>7552</v>
      </c>
      <c r="B2660" s="1">
        <v>42008</v>
      </c>
      <c r="C2660" s="1">
        <v>42014</v>
      </c>
      <c r="D2660" t="s">
        <v>47</v>
      </c>
      <c r="E2660" t="s">
        <v>1989</v>
      </c>
      <c r="F2660" t="s">
        <v>1990</v>
      </c>
      <c r="G2660" t="s">
        <v>37</v>
      </c>
      <c r="H2660" t="s">
        <v>25</v>
      </c>
      <c r="I2660" t="s">
        <v>1991</v>
      </c>
      <c r="J2660" t="s">
        <v>619</v>
      </c>
      <c r="K2660" t="s">
        <v>1992</v>
      </c>
      <c r="L2660" t="s">
        <v>29</v>
      </c>
      <c r="M2660" t="s">
        <v>3724</v>
      </c>
      <c r="N2660" t="s">
        <v>43</v>
      </c>
      <c r="O2660" t="s">
        <v>79</v>
      </c>
      <c r="P2660" t="s">
        <v>3725</v>
      </c>
      <c r="Q2660" s="2">
        <v>32.340000000000003</v>
      </c>
      <c r="R2660">
        <v>3</v>
      </c>
      <c r="S2660">
        <v>0</v>
      </c>
      <c r="T2660">
        <v>15.523199999999999</v>
      </c>
    </row>
    <row r="2661" spans="1:20" x14ac:dyDescent="0.3">
      <c r="A2661" t="s">
        <v>7553</v>
      </c>
      <c r="B2661" s="1">
        <v>43078</v>
      </c>
      <c r="C2661" s="1">
        <v>43085</v>
      </c>
      <c r="D2661" t="s">
        <v>47</v>
      </c>
      <c r="E2661" t="s">
        <v>213</v>
      </c>
      <c r="F2661" t="s">
        <v>214</v>
      </c>
      <c r="G2661" t="s">
        <v>24</v>
      </c>
      <c r="H2661" t="s">
        <v>25</v>
      </c>
      <c r="I2661" t="s">
        <v>215</v>
      </c>
      <c r="J2661" t="s">
        <v>216</v>
      </c>
      <c r="K2661" t="s">
        <v>217</v>
      </c>
      <c r="L2661" t="s">
        <v>131</v>
      </c>
      <c r="M2661" t="s">
        <v>2182</v>
      </c>
      <c r="N2661" t="s">
        <v>43</v>
      </c>
      <c r="O2661" t="s">
        <v>70</v>
      </c>
      <c r="P2661" t="s">
        <v>2183</v>
      </c>
      <c r="Q2661" s="2">
        <v>143.85599999999999</v>
      </c>
      <c r="R2661">
        <v>9</v>
      </c>
      <c r="S2661">
        <v>0</v>
      </c>
      <c r="T2661">
        <v>48.551400000000001</v>
      </c>
    </row>
    <row r="2662" spans="1:20" x14ac:dyDescent="0.3">
      <c r="A2662" t="s">
        <v>7554</v>
      </c>
      <c r="B2662" s="1">
        <v>42619</v>
      </c>
      <c r="C2662" s="1">
        <v>42625</v>
      </c>
      <c r="D2662" t="s">
        <v>47</v>
      </c>
      <c r="E2662" t="s">
        <v>1954</v>
      </c>
      <c r="F2662" t="s">
        <v>1955</v>
      </c>
      <c r="G2662" t="s">
        <v>37</v>
      </c>
      <c r="H2662" t="s">
        <v>25</v>
      </c>
      <c r="I2662" t="s">
        <v>112</v>
      </c>
      <c r="J2662" t="s">
        <v>39</v>
      </c>
      <c r="K2662" t="s">
        <v>849</v>
      </c>
      <c r="L2662" t="s">
        <v>41</v>
      </c>
      <c r="M2662" t="s">
        <v>7555</v>
      </c>
      <c r="N2662" t="s">
        <v>43</v>
      </c>
      <c r="O2662" t="s">
        <v>70</v>
      </c>
      <c r="P2662" t="s">
        <v>7556</v>
      </c>
      <c r="Q2662" s="2">
        <v>41.92</v>
      </c>
      <c r="R2662">
        <v>4</v>
      </c>
      <c r="S2662">
        <v>0</v>
      </c>
      <c r="T2662">
        <v>15.196</v>
      </c>
    </row>
    <row r="2663" spans="1:20" x14ac:dyDescent="0.3">
      <c r="A2663" t="s">
        <v>7557</v>
      </c>
      <c r="B2663" s="1">
        <v>42616</v>
      </c>
      <c r="C2663" s="1">
        <v>42619</v>
      </c>
      <c r="D2663" t="s">
        <v>159</v>
      </c>
      <c r="E2663" t="s">
        <v>2653</v>
      </c>
      <c r="F2663" t="s">
        <v>2654</v>
      </c>
      <c r="G2663" t="s">
        <v>37</v>
      </c>
      <c r="H2663" t="s">
        <v>25</v>
      </c>
      <c r="I2663" t="s">
        <v>2655</v>
      </c>
      <c r="J2663" t="s">
        <v>39</v>
      </c>
      <c r="K2663" t="s">
        <v>2656</v>
      </c>
      <c r="L2663" t="s">
        <v>41</v>
      </c>
      <c r="M2663" t="s">
        <v>2024</v>
      </c>
      <c r="N2663" t="s">
        <v>43</v>
      </c>
      <c r="O2663" t="s">
        <v>79</v>
      </c>
      <c r="P2663" t="s">
        <v>2025</v>
      </c>
      <c r="Q2663" s="2">
        <v>87.28</v>
      </c>
      <c r="R2663">
        <v>8</v>
      </c>
      <c r="S2663">
        <v>0</v>
      </c>
      <c r="T2663">
        <v>41.021599999999999</v>
      </c>
    </row>
    <row r="2664" spans="1:20" x14ac:dyDescent="0.3">
      <c r="A2664" t="s">
        <v>7558</v>
      </c>
      <c r="B2664" s="1">
        <v>41772</v>
      </c>
      <c r="C2664" s="1">
        <v>41778</v>
      </c>
      <c r="D2664" t="s">
        <v>47</v>
      </c>
      <c r="E2664" t="s">
        <v>5705</v>
      </c>
      <c r="F2664" t="s">
        <v>5706</v>
      </c>
      <c r="G2664" t="s">
        <v>37</v>
      </c>
      <c r="H2664" t="s">
        <v>25</v>
      </c>
      <c r="I2664" t="s">
        <v>128</v>
      </c>
      <c r="J2664" t="s">
        <v>129</v>
      </c>
      <c r="K2664" t="s">
        <v>562</v>
      </c>
      <c r="L2664" t="s">
        <v>131</v>
      </c>
      <c r="M2664" t="s">
        <v>4762</v>
      </c>
      <c r="N2664" t="s">
        <v>31</v>
      </c>
      <c r="O2664" t="s">
        <v>133</v>
      </c>
      <c r="P2664" t="s">
        <v>4763</v>
      </c>
      <c r="Q2664" s="2">
        <v>279.45600000000002</v>
      </c>
      <c r="R2664">
        <v>6</v>
      </c>
      <c r="S2664">
        <v>0</v>
      </c>
      <c r="T2664">
        <v>20.959199999999999</v>
      </c>
    </row>
    <row r="2665" spans="1:20" x14ac:dyDescent="0.3">
      <c r="A2665" t="s">
        <v>7559</v>
      </c>
      <c r="B2665" s="1">
        <v>42642</v>
      </c>
      <c r="C2665" s="1">
        <v>42646</v>
      </c>
      <c r="D2665" t="s">
        <v>47</v>
      </c>
      <c r="E2665" t="s">
        <v>3367</v>
      </c>
      <c r="F2665" t="s">
        <v>3368</v>
      </c>
      <c r="G2665" t="s">
        <v>24</v>
      </c>
      <c r="H2665" t="s">
        <v>25</v>
      </c>
      <c r="I2665" t="s">
        <v>231</v>
      </c>
      <c r="J2665" t="s">
        <v>232</v>
      </c>
      <c r="K2665" t="s">
        <v>233</v>
      </c>
      <c r="L2665" t="s">
        <v>131</v>
      </c>
      <c r="M2665" t="s">
        <v>6035</v>
      </c>
      <c r="N2665" t="s">
        <v>43</v>
      </c>
      <c r="O2665" t="s">
        <v>79</v>
      </c>
      <c r="P2665" t="s">
        <v>6036</v>
      </c>
      <c r="Q2665" s="2">
        <v>27.24</v>
      </c>
      <c r="R2665">
        <v>5</v>
      </c>
      <c r="S2665">
        <v>0</v>
      </c>
      <c r="T2665">
        <v>9.5340000000000007</v>
      </c>
    </row>
    <row r="2666" spans="1:20" x14ac:dyDescent="0.3">
      <c r="A2666" t="s">
        <v>7560</v>
      </c>
      <c r="B2666" s="1">
        <v>41856</v>
      </c>
      <c r="C2666" s="1">
        <v>41862</v>
      </c>
      <c r="D2666" t="s">
        <v>47</v>
      </c>
      <c r="E2666" t="s">
        <v>1369</v>
      </c>
      <c r="F2666" t="s">
        <v>1370</v>
      </c>
      <c r="G2666" t="s">
        <v>24</v>
      </c>
      <c r="H2666" t="s">
        <v>25</v>
      </c>
      <c r="I2666" t="s">
        <v>75</v>
      </c>
      <c r="J2666" t="s">
        <v>76</v>
      </c>
      <c r="K2666" t="s">
        <v>544</v>
      </c>
      <c r="L2666" t="s">
        <v>41</v>
      </c>
      <c r="M2666" t="s">
        <v>3126</v>
      </c>
      <c r="N2666" t="s">
        <v>165</v>
      </c>
      <c r="O2666" t="s">
        <v>202</v>
      </c>
      <c r="P2666" t="s">
        <v>3127</v>
      </c>
      <c r="Q2666" s="2">
        <v>16.36</v>
      </c>
      <c r="R2666">
        <v>1</v>
      </c>
      <c r="S2666">
        <v>0</v>
      </c>
      <c r="T2666">
        <v>1.6359999999999999</v>
      </c>
    </row>
    <row r="2667" spans="1:20" x14ac:dyDescent="0.3">
      <c r="A2667" t="s">
        <v>7561</v>
      </c>
      <c r="B2667" s="1">
        <v>42839</v>
      </c>
      <c r="C2667" s="1">
        <v>42843</v>
      </c>
      <c r="D2667" t="s">
        <v>47</v>
      </c>
      <c r="E2667" t="s">
        <v>473</v>
      </c>
      <c r="F2667" t="s">
        <v>474</v>
      </c>
      <c r="G2667" t="s">
        <v>37</v>
      </c>
      <c r="H2667" t="s">
        <v>25</v>
      </c>
      <c r="I2667" t="s">
        <v>426</v>
      </c>
      <c r="J2667" t="s">
        <v>427</v>
      </c>
      <c r="K2667" t="s">
        <v>428</v>
      </c>
      <c r="L2667" t="s">
        <v>131</v>
      </c>
      <c r="M2667" t="s">
        <v>2983</v>
      </c>
      <c r="N2667" t="s">
        <v>31</v>
      </c>
      <c r="O2667" t="s">
        <v>32</v>
      </c>
      <c r="P2667" t="s">
        <v>2984</v>
      </c>
      <c r="Q2667" s="2">
        <v>198.27199999999999</v>
      </c>
      <c r="R2667">
        <v>8</v>
      </c>
      <c r="S2667">
        <v>0</v>
      </c>
      <c r="T2667">
        <v>-32.219200000000001</v>
      </c>
    </row>
    <row r="2668" spans="1:20" x14ac:dyDescent="0.3">
      <c r="A2668" t="s">
        <v>7562</v>
      </c>
      <c r="B2668" s="1">
        <v>42895</v>
      </c>
      <c r="C2668" s="1">
        <v>42896</v>
      </c>
      <c r="D2668" t="s">
        <v>159</v>
      </c>
      <c r="E2668" t="s">
        <v>3949</v>
      </c>
      <c r="F2668" t="s">
        <v>3950</v>
      </c>
      <c r="G2668" t="s">
        <v>37</v>
      </c>
      <c r="H2668" t="s">
        <v>25</v>
      </c>
      <c r="I2668" t="s">
        <v>390</v>
      </c>
      <c r="J2668" t="s">
        <v>391</v>
      </c>
      <c r="K2668" t="s">
        <v>392</v>
      </c>
      <c r="L2668" t="s">
        <v>41</v>
      </c>
      <c r="M2668" t="s">
        <v>6169</v>
      </c>
      <c r="N2668" t="s">
        <v>43</v>
      </c>
      <c r="O2668" t="s">
        <v>99</v>
      </c>
      <c r="P2668" t="s">
        <v>6170</v>
      </c>
      <c r="Q2668" s="2">
        <v>720.76</v>
      </c>
      <c r="R2668">
        <v>5</v>
      </c>
      <c r="S2668">
        <v>0</v>
      </c>
      <c r="T2668">
        <v>54.057000000000002</v>
      </c>
    </row>
    <row r="2669" spans="1:20" x14ac:dyDescent="0.3">
      <c r="A2669" t="s">
        <v>7563</v>
      </c>
      <c r="B2669" s="1">
        <v>42733</v>
      </c>
      <c r="C2669" s="1">
        <v>42737</v>
      </c>
      <c r="D2669" t="s">
        <v>47</v>
      </c>
      <c r="E2669" t="s">
        <v>2057</v>
      </c>
      <c r="F2669" t="s">
        <v>2058</v>
      </c>
      <c r="G2669" t="s">
        <v>24</v>
      </c>
      <c r="H2669" t="s">
        <v>25</v>
      </c>
      <c r="I2669" t="s">
        <v>2059</v>
      </c>
      <c r="J2669" t="s">
        <v>39</v>
      </c>
      <c r="K2669" t="s">
        <v>2060</v>
      </c>
      <c r="L2669" t="s">
        <v>41</v>
      </c>
      <c r="M2669" t="s">
        <v>7564</v>
      </c>
      <c r="N2669" t="s">
        <v>31</v>
      </c>
      <c r="O2669" t="s">
        <v>61</v>
      </c>
      <c r="P2669" t="s">
        <v>7565</v>
      </c>
      <c r="Q2669" s="2">
        <v>70.56</v>
      </c>
      <c r="R2669">
        <v>6</v>
      </c>
      <c r="S2669">
        <v>0</v>
      </c>
      <c r="T2669">
        <v>23.990400000000001</v>
      </c>
    </row>
    <row r="2670" spans="1:20" x14ac:dyDescent="0.3">
      <c r="A2670" t="s">
        <v>7566</v>
      </c>
      <c r="B2670" s="1">
        <v>41657</v>
      </c>
      <c r="C2670" s="1">
        <v>41660</v>
      </c>
      <c r="D2670" t="s">
        <v>21</v>
      </c>
      <c r="E2670" t="s">
        <v>5738</v>
      </c>
      <c r="F2670" t="s">
        <v>5739</v>
      </c>
      <c r="G2670" t="s">
        <v>37</v>
      </c>
      <c r="H2670" t="s">
        <v>25</v>
      </c>
      <c r="I2670" t="s">
        <v>154</v>
      </c>
      <c r="J2670" t="s">
        <v>86</v>
      </c>
      <c r="K2670" t="s">
        <v>155</v>
      </c>
      <c r="L2670" t="s">
        <v>88</v>
      </c>
      <c r="M2670" t="s">
        <v>4414</v>
      </c>
      <c r="N2670" t="s">
        <v>43</v>
      </c>
      <c r="O2670" t="s">
        <v>90</v>
      </c>
      <c r="P2670" t="s">
        <v>4415</v>
      </c>
      <c r="Q2670" s="2">
        <v>64.864000000000004</v>
      </c>
      <c r="R2670">
        <v>4</v>
      </c>
      <c r="S2670">
        <v>0</v>
      </c>
      <c r="T2670">
        <v>6.4863999999999997</v>
      </c>
    </row>
    <row r="2671" spans="1:20" x14ac:dyDescent="0.3">
      <c r="A2671" t="s">
        <v>7567</v>
      </c>
      <c r="B2671" s="1">
        <v>42694</v>
      </c>
      <c r="C2671" s="1">
        <v>42698</v>
      </c>
      <c r="D2671" t="s">
        <v>47</v>
      </c>
      <c r="E2671" t="s">
        <v>4044</v>
      </c>
      <c r="F2671" t="s">
        <v>4045</v>
      </c>
      <c r="G2671" t="s">
        <v>24</v>
      </c>
      <c r="H2671" t="s">
        <v>25</v>
      </c>
      <c r="I2671" t="s">
        <v>2703</v>
      </c>
      <c r="J2671" t="s">
        <v>1027</v>
      </c>
      <c r="K2671" t="s">
        <v>2704</v>
      </c>
      <c r="L2671" t="s">
        <v>29</v>
      </c>
      <c r="M2671" t="s">
        <v>2797</v>
      </c>
      <c r="N2671" t="s">
        <v>165</v>
      </c>
      <c r="O2671" t="s">
        <v>166</v>
      </c>
      <c r="P2671" t="s">
        <v>2798</v>
      </c>
      <c r="Q2671" s="2">
        <v>151.19200000000001</v>
      </c>
      <c r="R2671">
        <v>1</v>
      </c>
      <c r="S2671">
        <v>0</v>
      </c>
      <c r="T2671">
        <v>13.2293</v>
      </c>
    </row>
    <row r="2672" spans="1:20" x14ac:dyDescent="0.3">
      <c r="A2672" t="s">
        <v>7568</v>
      </c>
      <c r="B2672" s="1">
        <v>42896</v>
      </c>
      <c r="C2672" s="1">
        <v>42901</v>
      </c>
      <c r="D2672" t="s">
        <v>47</v>
      </c>
      <c r="E2672" t="s">
        <v>1510</v>
      </c>
      <c r="F2672" t="s">
        <v>1511</v>
      </c>
      <c r="G2672" t="s">
        <v>24</v>
      </c>
      <c r="H2672" t="s">
        <v>25</v>
      </c>
      <c r="I2672" t="s">
        <v>112</v>
      </c>
      <c r="J2672" t="s">
        <v>39</v>
      </c>
      <c r="K2672" t="s">
        <v>849</v>
      </c>
      <c r="L2672" t="s">
        <v>41</v>
      </c>
      <c r="M2672" t="s">
        <v>2401</v>
      </c>
      <c r="N2672" t="s">
        <v>165</v>
      </c>
      <c r="O2672" t="s">
        <v>166</v>
      </c>
      <c r="P2672" t="s">
        <v>2402</v>
      </c>
      <c r="Q2672" s="2">
        <v>88.775999999999996</v>
      </c>
      <c r="R2672">
        <v>3</v>
      </c>
      <c r="S2672">
        <v>0</v>
      </c>
      <c r="T2672">
        <v>7.7679</v>
      </c>
    </row>
    <row r="2673" spans="1:20" x14ac:dyDescent="0.3">
      <c r="A2673" t="s">
        <v>7569</v>
      </c>
      <c r="B2673" s="1">
        <v>42988</v>
      </c>
      <c r="C2673" s="1">
        <v>42991</v>
      </c>
      <c r="D2673" t="s">
        <v>159</v>
      </c>
      <c r="E2673" t="s">
        <v>1224</v>
      </c>
      <c r="F2673" t="s">
        <v>1225</v>
      </c>
      <c r="G2673" t="s">
        <v>37</v>
      </c>
      <c r="H2673" t="s">
        <v>25</v>
      </c>
      <c r="I2673" t="s">
        <v>581</v>
      </c>
      <c r="J2673" t="s">
        <v>86</v>
      </c>
      <c r="K2673" t="s">
        <v>582</v>
      </c>
      <c r="L2673" t="s">
        <v>88</v>
      </c>
      <c r="M2673" t="s">
        <v>7570</v>
      </c>
      <c r="N2673" t="s">
        <v>43</v>
      </c>
      <c r="O2673" t="s">
        <v>70</v>
      </c>
      <c r="P2673" t="s">
        <v>7571</v>
      </c>
      <c r="Q2673" s="2">
        <v>85.055999999999997</v>
      </c>
      <c r="R2673">
        <v>3</v>
      </c>
      <c r="S2673">
        <v>0</v>
      </c>
      <c r="T2673">
        <v>28.706399999999999</v>
      </c>
    </row>
    <row r="2674" spans="1:20" x14ac:dyDescent="0.3">
      <c r="A2674" t="s">
        <v>7572</v>
      </c>
      <c r="B2674" s="1">
        <v>42833</v>
      </c>
      <c r="C2674" s="1">
        <v>42837</v>
      </c>
      <c r="D2674" t="s">
        <v>47</v>
      </c>
      <c r="E2674" t="s">
        <v>3263</v>
      </c>
      <c r="F2674" t="s">
        <v>3264</v>
      </c>
      <c r="G2674" t="s">
        <v>37</v>
      </c>
      <c r="H2674" t="s">
        <v>25</v>
      </c>
      <c r="I2674" t="s">
        <v>3265</v>
      </c>
      <c r="J2674" t="s">
        <v>86</v>
      </c>
      <c r="K2674" t="s">
        <v>3266</v>
      </c>
      <c r="L2674" t="s">
        <v>88</v>
      </c>
      <c r="M2674" t="s">
        <v>4914</v>
      </c>
      <c r="N2674" t="s">
        <v>31</v>
      </c>
      <c r="O2674" t="s">
        <v>61</v>
      </c>
      <c r="P2674" t="s">
        <v>4915</v>
      </c>
      <c r="Q2674" s="2">
        <v>273.95999999999998</v>
      </c>
      <c r="R2674">
        <v>2</v>
      </c>
      <c r="S2674">
        <v>0</v>
      </c>
      <c r="T2674">
        <v>71.229600000000005</v>
      </c>
    </row>
    <row r="2675" spans="1:20" x14ac:dyDescent="0.3">
      <c r="A2675" t="s">
        <v>7573</v>
      </c>
      <c r="B2675" s="1">
        <v>42301</v>
      </c>
      <c r="C2675" s="1">
        <v>42307</v>
      </c>
      <c r="D2675" t="s">
        <v>47</v>
      </c>
      <c r="E2675" t="s">
        <v>863</v>
      </c>
      <c r="F2675" t="s">
        <v>864</v>
      </c>
      <c r="G2675" t="s">
        <v>37</v>
      </c>
      <c r="H2675" t="s">
        <v>25</v>
      </c>
      <c r="I2675" t="s">
        <v>128</v>
      </c>
      <c r="J2675" t="s">
        <v>129</v>
      </c>
      <c r="K2675" t="s">
        <v>130</v>
      </c>
      <c r="L2675" t="s">
        <v>131</v>
      </c>
      <c r="M2675" t="s">
        <v>350</v>
      </c>
      <c r="N2675" t="s">
        <v>43</v>
      </c>
      <c r="O2675" t="s">
        <v>70</v>
      </c>
      <c r="P2675" t="s">
        <v>351</v>
      </c>
      <c r="Q2675" s="2">
        <v>15.552</v>
      </c>
      <c r="R2675">
        <v>3</v>
      </c>
      <c r="S2675">
        <v>0</v>
      </c>
      <c r="T2675">
        <v>5.4432</v>
      </c>
    </row>
    <row r="2676" spans="1:20" x14ac:dyDescent="0.3">
      <c r="A2676" t="s">
        <v>7574</v>
      </c>
      <c r="B2676" s="1">
        <v>42882</v>
      </c>
      <c r="C2676" s="1">
        <v>42886</v>
      </c>
      <c r="D2676" t="s">
        <v>47</v>
      </c>
      <c r="E2676" t="s">
        <v>3824</v>
      </c>
      <c r="F2676" t="s">
        <v>3825</v>
      </c>
      <c r="G2676" t="s">
        <v>37</v>
      </c>
      <c r="H2676" t="s">
        <v>25</v>
      </c>
      <c r="I2676" t="s">
        <v>3826</v>
      </c>
      <c r="J2676" t="s">
        <v>96</v>
      </c>
      <c r="K2676" t="s">
        <v>3827</v>
      </c>
      <c r="L2676" t="s">
        <v>88</v>
      </c>
      <c r="M2676" t="s">
        <v>3126</v>
      </c>
      <c r="N2676" t="s">
        <v>165</v>
      </c>
      <c r="O2676" t="s">
        <v>202</v>
      </c>
      <c r="P2676" t="s">
        <v>3127</v>
      </c>
      <c r="Q2676" s="2">
        <v>98.16</v>
      </c>
      <c r="R2676">
        <v>6</v>
      </c>
      <c r="S2676">
        <v>0</v>
      </c>
      <c r="T2676">
        <v>9.8160000000000007</v>
      </c>
    </row>
    <row r="2677" spans="1:20" x14ac:dyDescent="0.3">
      <c r="A2677" t="s">
        <v>7575</v>
      </c>
      <c r="B2677" s="1">
        <v>41978</v>
      </c>
      <c r="C2677" s="1">
        <v>41980</v>
      </c>
      <c r="D2677" t="s">
        <v>159</v>
      </c>
      <c r="E2677" t="s">
        <v>1635</v>
      </c>
      <c r="F2677" t="s">
        <v>1636</v>
      </c>
      <c r="G2677" t="s">
        <v>37</v>
      </c>
      <c r="H2677" t="s">
        <v>25</v>
      </c>
      <c r="I2677" t="s">
        <v>693</v>
      </c>
      <c r="J2677" t="s">
        <v>86</v>
      </c>
      <c r="K2677" t="s">
        <v>1637</v>
      </c>
      <c r="L2677" t="s">
        <v>88</v>
      </c>
      <c r="M2677" t="s">
        <v>2021</v>
      </c>
      <c r="N2677" t="s">
        <v>43</v>
      </c>
      <c r="O2677" t="s">
        <v>173</v>
      </c>
      <c r="P2677" t="s">
        <v>2022</v>
      </c>
      <c r="Q2677" s="2">
        <v>348.488</v>
      </c>
      <c r="R2677">
        <v>7</v>
      </c>
      <c r="S2677">
        <v>0</v>
      </c>
      <c r="T2677">
        <v>117.6147</v>
      </c>
    </row>
    <row r="2678" spans="1:20" x14ac:dyDescent="0.3">
      <c r="A2678" t="s">
        <v>7576</v>
      </c>
      <c r="B2678" s="1">
        <v>42596</v>
      </c>
      <c r="C2678" s="1">
        <v>42600</v>
      </c>
      <c r="D2678" t="s">
        <v>47</v>
      </c>
      <c r="E2678" t="s">
        <v>7341</v>
      </c>
      <c r="F2678" t="s">
        <v>7342</v>
      </c>
      <c r="G2678" t="s">
        <v>24</v>
      </c>
      <c r="H2678" t="s">
        <v>25</v>
      </c>
      <c r="I2678" t="s">
        <v>618</v>
      </c>
      <c r="J2678" t="s">
        <v>67</v>
      </c>
      <c r="K2678" t="s">
        <v>4534</v>
      </c>
      <c r="L2678" t="s">
        <v>29</v>
      </c>
      <c r="M2678" t="s">
        <v>7577</v>
      </c>
      <c r="N2678" t="s">
        <v>43</v>
      </c>
      <c r="O2678" t="s">
        <v>70</v>
      </c>
      <c r="P2678" t="s">
        <v>7578</v>
      </c>
      <c r="Q2678" s="2">
        <v>15.54</v>
      </c>
      <c r="R2678">
        <v>3</v>
      </c>
      <c r="S2678">
        <v>0</v>
      </c>
      <c r="T2678">
        <v>7.6146000000000003</v>
      </c>
    </row>
    <row r="2679" spans="1:20" x14ac:dyDescent="0.3">
      <c r="A2679" t="s">
        <v>7579</v>
      </c>
      <c r="B2679" s="1">
        <v>42618</v>
      </c>
      <c r="C2679" s="1">
        <v>42620</v>
      </c>
      <c r="D2679" t="s">
        <v>21</v>
      </c>
      <c r="E2679" t="s">
        <v>7580</v>
      </c>
      <c r="F2679" t="s">
        <v>7581</v>
      </c>
      <c r="G2679" t="s">
        <v>37</v>
      </c>
      <c r="H2679" t="s">
        <v>25</v>
      </c>
      <c r="I2679" t="s">
        <v>154</v>
      </c>
      <c r="J2679" t="s">
        <v>86</v>
      </c>
      <c r="K2679" t="s">
        <v>1253</v>
      </c>
      <c r="L2679" t="s">
        <v>88</v>
      </c>
      <c r="M2679" t="s">
        <v>7582</v>
      </c>
      <c r="N2679" t="s">
        <v>43</v>
      </c>
      <c r="O2679" t="s">
        <v>70</v>
      </c>
      <c r="P2679" t="s">
        <v>7583</v>
      </c>
      <c r="Q2679" s="2">
        <v>25.92</v>
      </c>
      <c r="R2679">
        <v>5</v>
      </c>
      <c r="S2679">
        <v>0</v>
      </c>
      <c r="T2679">
        <v>9.0719999999999992</v>
      </c>
    </row>
    <row r="2680" spans="1:20" x14ac:dyDescent="0.3">
      <c r="A2680" t="s">
        <v>7584</v>
      </c>
      <c r="B2680" s="1">
        <v>42912</v>
      </c>
      <c r="C2680" s="1">
        <v>42919</v>
      </c>
      <c r="D2680" t="s">
        <v>47</v>
      </c>
      <c r="E2680" t="s">
        <v>2900</v>
      </c>
      <c r="F2680" t="s">
        <v>2901</v>
      </c>
      <c r="G2680" t="s">
        <v>24</v>
      </c>
      <c r="H2680" t="s">
        <v>25</v>
      </c>
      <c r="I2680" t="s">
        <v>2722</v>
      </c>
      <c r="J2680" t="s">
        <v>224</v>
      </c>
      <c r="K2680" t="s">
        <v>2723</v>
      </c>
      <c r="L2680" t="s">
        <v>88</v>
      </c>
      <c r="M2680" t="s">
        <v>7585</v>
      </c>
      <c r="N2680" t="s">
        <v>165</v>
      </c>
      <c r="O2680" t="s">
        <v>166</v>
      </c>
      <c r="P2680" t="s">
        <v>7586</v>
      </c>
      <c r="Q2680" s="2">
        <v>358.2</v>
      </c>
      <c r="R2680">
        <v>3</v>
      </c>
      <c r="S2680">
        <v>0</v>
      </c>
      <c r="T2680">
        <v>41.79</v>
      </c>
    </row>
    <row r="2681" spans="1:20" x14ac:dyDescent="0.3">
      <c r="A2681" t="s">
        <v>7587</v>
      </c>
      <c r="B2681" s="1">
        <v>42806</v>
      </c>
      <c r="C2681" s="1">
        <v>42811</v>
      </c>
      <c r="D2681" t="s">
        <v>47</v>
      </c>
      <c r="E2681" t="s">
        <v>2157</v>
      </c>
      <c r="F2681" t="s">
        <v>2158</v>
      </c>
      <c r="G2681" t="s">
        <v>24</v>
      </c>
      <c r="H2681" t="s">
        <v>25</v>
      </c>
      <c r="I2681" t="s">
        <v>2159</v>
      </c>
      <c r="J2681" t="s">
        <v>427</v>
      </c>
      <c r="K2681" t="s">
        <v>2160</v>
      </c>
      <c r="L2681" t="s">
        <v>131</v>
      </c>
      <c r="M2681" t="s">
        <v>5034</v>
      </c>
      <c r="N2681" t="s">
        <v>43</v>
      </c>
      <c r="O2681" t="s">
        <v>79</v>
      </c>
      <c r="P2681" t="s">
        <v>2685</v>
      </c>
      <c r="Q2681" s="2">
        <v>40.409999999999997</v>
      </c>
      <c r="R2681">
        <v>9</v>
      </c>
      <c r="S2681">
        <v>0</v>
      </c>
      <c r="T2681">
        <v>18.5886</v>
      </c>
    </row>
    <row r="2682" spans="1:20" x14ac:dyDescent="0.3">
      <c r="A2682" t="s">
        <v>7588</v>
      </c>
      <c r="B2682" s="1">
        <v>42784</v>
      </c>
      <c r="C2682" s="1">
        <v>42787</v>
      </c>
      <c r="D2682" t="s">
        <v>21</v>
      </c>
      <c r="E2682" t="s">
        <v>410</v>
      </c>
      <c r="F2682" t="s">
        <v>411</v>
      </c>
      <c r="G2682" t="s">
        <v>37</v>
      </c>
      <c r="H2682" t="s">
        <v>25</v>
      </c>
      <c r="I2682" t="s">
        <v>231</v>
      </c>
      <c r="J2682" t="s">
        <v>232</v>
      </c>
      <c r="K2682" t="s">
        <v>412</v>
      </c>
      <c r="L2682" t="s">
        <v>131</v>
      </c>
      <c r="M2682" t="s">
        <v>7589</v>
      </c>
      <c r="N2682" t="s">
        <v>165</v>
      </c>
      <c r="O2682" t="s">
        <v>166</v>
      </c>
      <c r="P2682" t="s">
        <v>7590</v>
      </c>
      <c r="Q2682" s="2">
        <v>167.976</v>
      </c>
      <c r="R2682">
        <v>3</v>
      </c>
      <c r="S2682">
        <v>0</v>
      </c>
      <c r="T2682">
        <v>10.4985</v>
      </c>
    </row>
    <row r="2683" spans="1:20" x14ac:dyDescent="0.3">
      <c r="A2683" t="s">
        <v>7591</v>
      </c>
      <c r="B2683" s="1">
        <v>43049</v>
      </c>
      <c r="C2683" s="1">
        <v>43051</v>
      </c>
      <c r="D2683" t="s">
        <v>21</v>
      </c>
      <c r="E2683" t="s">
        <v>6081</v>
      </c>
      <c r="F2683" t="s">
        <v>6082</v>
      </c>
      <c r="G2683" t="s">
        <v>37</v>
      </c>
      <c r="H2683" t="s">
        <v>25</v>
      </c>
      <c r="I2683" t="s">
        <v>693</v>
      </c>
      <c r="J2683" t="s">
        <v>86</v>
      </c>
      <c r="K2683" t="s">
        <v>1637</v>
      </c>
      <c r="L2683" t="s">
        <v>88</v>
      </c>
      <c r="M2683" t="s">
        <v>4171</v>
      </c>
      <c r="N2683" t="s">
        <v>43</v>
      </c>
      <c r="O2683" t="s">
        <v>79</v>
      </c>
      <c r="P2683" t="s">
        <v>4172</v>
      </c>
      <c r="Q2683" s="2">
        <v>26.352</v>
      </c>
      <c r="R2683">
        <v>3</v>
      </c>
      <c r="S2683">
        <v>0</v>
      </c>
      <c r="T2683">
        <v>9.5526</v>
      </c>
    </row>
    <row r="2684" spans="1:20" x14ac:dyDescent="0.3">
      <c r="A2684" t="s">
        <v>7592</v>
      </c>
      <c r="B2684" s="1">
        <v>41962</v>
      </c>
      <c r="C2684" s="1">
        <v>41968</v>
      </c>
      <c r="D2684" t="s">
        <v>47</v>
      </c>
      <c r="E2684" t="s">
        <v>6868</v>
      </c>
      <c r="F2684" t="s">
        <v>6869</v>
      </c>
      <c r="G2684" t="s">
        <v>37</v>
      </c>
      <c r="H2684" t="s">
        <v>25</v>
      </c>
      <c r="I2684" t="s">
        <v>112</v>
      </c>
      <c r="J2684" t="s">
        <v>39</v>
      </c>
      <c r="K2684" t="s">
        <v>849</v>
      </c>
      <c r="L2684" t="s">
        <v>41</v>
      </c>
      <c r="M2684" t="s">
        <v>3577</v>
      </c>
      <c r="N2684" t="s">
        <v>43</v>
      </c>
      <c r="O2684" t="s">
        <v>44</v>
      </c>
      <c r="P2684" t="s">
        <v>3578</v>
      </c>
      <c r="Q2684" s="2">
        <v>22.5</v>
      </c>
      <c r="R2684">
        <v>6</v>
      </c>
      <c r="S2684">
        <v>0</v>
      </c>
      <c r="T2684">
        <v>10.8</v>
      </c>
    </row>
    <row r="2685" spans="1:20" x14ac:dyDescent="0.3">
      <c r="A2685" t="s">
        <v>7593</v>
      </c>
      <c r="B2685" s="1">
        <v>41961</v>
      </c>
      <c r="C2685" s="1">
        <v>41964</v>
      </c>
      <c r="D2685" t="s">
        <v>21</v>
      </c>
      <c r="E2685" t="s">
        <v>1332</v>
      </c>
      <c r="F2685" t="s">
        <v>1333</v>
      </c>
      <c r="G2685" t="s">
        <v>37</v>
      </c>
      <c r="H2685" t="s">
        <v>25</v>
      </c>
      <c r="I2685" t="s">
        <v>231</v>
      </c>
      <c r="J2685" t="s">
        <v>232</v>
      </c>
      <c r="K2685" t="s">
        <v>233</v>
      </c>
      <c r="L2685" t="s">
        <v>131</v>
      </c>
      <c r="M2685" t="s">
        <v>5080</v>
      </c>
      <c r="N2685" t="s">
        <v>43</v>
      </c>
      <c r="O2685" t="s">
        <v>70</v>
      </c>
      <c r="P2685" t="s">
        <v>5081</v>
      </c>
      <c r="Q2685" s="2">
        <v>21.98</v>
      </c>
      <c r="R2685">
        <v>7</v>
      </c>
      <c r="S2685">
        <v>0</v>
      </c>
      <c r="T2685">
        <v>9.891</v>
      </c>
    </row>
    <row r="2686" spans="1:20" x14ac:dyDescent="0.3">
      <c r="A2686" t="s">
        <v>7594</v>
      </c>
      <c r="B2686" s="1">
        <v>42637</v>
      </c>
      <c r="C2686" s="1">
        <v>42637</v>
      </c>
      <c r="D2686" t="s">
        <v>1040</v>
      </c>
      <c r="E2686" t="s">
        <v>3476</v>
      </c>
      <c r="F2686" t="s">
        <v>3477</v>
      </c>
      <c r="G2686" t="s">
        <v>37</v>
      </c>
      <c r="H2686" t="s">
        <v>25</v>
      </c>
      <c r="I2686" t="s">
        <v>75</v>
      </c>
      <c r="J2686" t="s">
        <v>76</v>
      </c>
      <c r="K2686" t="s">
        <v>77</v>
      </c>
      <c r="L2686" t="s">
        <v>41</v>
      </c>
      <c r="M2686" t="s">
        <v>4654</v>
      </c>
      <c r="N2686" t="s">
        <v>31</v>
      </c>
      <c r="O2686" t="s">
        <v>61</v>
      </c>
      <c r="P2686" t="s">
        <v>4655</v>
      </c>
      <c r="Q2686" s="2">
        <v>63.2</v>
      </c>
      <c r="R2686">
        <v>5</v>
      </c>
      <c r="S2686">
        <v>0</v>
      </c>
      <c r="T2686">
        <v>23.384</v>
      </c>
    </row>
    <row r="2687" spans="1:20" x14ac:dyDescent="0.3">
      <c r="A2687" t="s">
        <v>7595</v>
      </c>
      <c r="B2687" s="1">
        <v>42694</v>
      </c>
      <c r="C2687" s="1">
        <v>42701</v>
      </c>
      <c r="D2687" t="s">
        <v>47</v>
      </c>
      <c r="E2687" t="s">
        <v>1425</v>
      </c>
      <c r="F2687" t="s">
        <v>1426</v>
      </c>
      <c r="G2687" t="s">
        <v>37</v>
      </c>
      <c r="H2687" t="s">
        <v>25</v>
      </c>
      <c r="I2687" t="s">
        <v>742</v>
      </c>
      <c r="J2687" t="s">
        <v>208</v>
      </c>
      <c r="K2687" t="s">
        <v>1427</v>
      </c>
      <c r="L2687" t="s">
        <v>88</v>
      </c>
      <c r="M2687" t="s">
        <v>7596</v>
      </c>
      <c r="N2687" t="s">
        <v>43</v>
      </c>
      <c r="O2687" t="s">
        <v>90</v>
      </c>
      <c r="P2687" t="s">
        <v>7597</v>
      </c>
      <c r="Q2687" s="2">
        <v>39</v>
      </c>
      <c r="R2687">
        <v>12</v>
      </c>
      <c r="S2687">
        <v>0</v>
      </c>
      <c r="T2687">
        <v>11.31</v>
      </c>
    </row>
    <row r="2688" spans="1:20" x14ac:dyDescent="0.3">
      <c r="A2688" t="s">
        <v>7598</v>
      </c>
      <c r="B2688" s="1">
        <v>42640</v>
      </c>
      <c r="C2688" s="1">
        <v>42645</v>
      </c>
      <c r="D2688" t="s">
        <v>47</v>
      </c>
      <c r="E2688" t="s">
        <v>2140</v>
      </c>
      <c r="F2688" t="s">
        <v>2141</v>
      </c>
      <c r="G2688" t="s">
        <v>37</v>
      </c>
      <c r="H2688" t="s">
        <v>25</v>
      </c>
      <c r="I2688" t="s">
        <v>231</v>
      </c>
      <c r="J2688" t="s">
        <v>232</v>
      </c>
      <c r="K2688" t="s">
        <v>412</v>
      </c>
      <c r="L2688" t="s">
        <v>131</v>
      </c>
      <c r="M2688" t="s">
        <v>6728</v>
      </c>
      <c r="N2688" t="s">
        <v>43</v>
      </c>
      <c r="O2688" t="s">
        <v>79</v>
      </c>
      <c r="P2688" t="s">
        <v>6729</v>
      </c>
      <c r="Q2688" s="2">
        <v>2.907</v>
      </c>
      <c r="R2688">
        <v>3</v>
      </c>
      <c r="S2688">
        <v>0</v>
      </c>
      <c r="T2688">
        <v>-2.0348999999999999</v>
      </c>
    </row>
    <row r="2689" spans="1:20" x14ac:dyDescent="0.3">
      <c r="A2689" t="s">
        <v>7599</v>
      </c>
      <c r="B2689" s="1">
        <v>42469</v>
      </c>
      <c r="C2689" s="1">
        <v>42474</v>
      </c>
      <c r="D2689" t="s">
        <v>47</v>
      </c>
      <c r="E2689" t="s">
        <v>3697</v>
      </c>
      <c r="F2689" t="s">
        <v>3698</v>
      </c>
      <c r="G2689" t="s">
        <v>24</v>
      </c>
      <c r="H2689" t="s">
        <v>25</v>
      </c>
      <c r="I2689" t="s">
        <v>3699</v>
      </c>
      <c r="J2689" t="s">
        <v>224</v>
      </c>
      <c r="K2689" t="s">
        <v>3700</v>
      </c>
      <c r="L2689" t="s">
        <v>88</v>
      </c>
      <c r="M2689" t="s">
        <v>30</v>
      </c>
      <c r="N2689" t="s">
        <v>31</v>
      </c>
      <c r="O2689" t="s">
        <v>32</v>
      </c>
      <c r="P2689" t="s">
        <v>33</v>
      </c>
      <c r="Q2689" s="2">
        <v>556.66499999999996</v>
      </c>
      <c r="R2689">
        <v>5</v>
      </c>
      <c r="S2689">
        <v>0</v>
      </c>
      <c r="T2689">
        <v>6.5490000000000004</v>
      </c>
    </row>
    <row r="2690" spans="1:20" x14ac:dyDescent="0.3">
      <c r="A2690" t="s">
        <v>7600</v>
      </c>
      <c r="B2690" s="1">
        <v>42999</v>
      </c>
      <c r="C2690" s="1">
        <v>43001</v>
      </c>
      <c r="D2690" t="s">
        <v>159</v>
      </c>
      <c r="E2690" t="s">
        <v>7601</v>
      </c>
      <c r="F2690" t="s">
        <v>7602</v>
      </c>
      <c r="G2690" t="s">
        <v>24</v>
      </c>
      <c r="H2690" t="s">
        <v>25</v>
      </c>
      <c r="I2690" t="s">
        <v>75</v>
      </c>
      <c r="J2690" t="s">
        <v>76</v>
      </c>
      <c r="K2690" t="s">
        <v>77</v>
      </c>
      <c r="L2690" t="s">
        <v>41</v>
      </c>
      <c r="M2690" t="s">
        <v>1170</v>
      </c>
      <c r="N2690" t="s">
        <v>165</v>
      </c>
      <c r="O2690" t="s">
        <v>202</v>
      </c>
      <c r="P2690" t="s">
        <v>1171</v>
      </c>
      <c r="Q2690" s="2">
        <v>71.98</v>
      </c>
      <c r="R2690">
        <v>2</v>
      </c>
      <c r="S2690">
        <v>0</v>
      </c>
      <c r="T2690">
        <v>15.1158</v>
      </c>
    </row>
    <row r="2691" spans="1:20" x14ac:dyDescent="0.3">
      <c r="A2691" t="s">
        <v>7603</v>
      </c>
      <c r="B2691" s="1">
        <v>42971</v>
      </c>
      <c r="C2691" s="1">
        <v>42976</v>
      </c>
      <c r="D2691" t="s">
        <v>47</v>
      </c>
      <c r="E2691" t="s">
        <v>878</v>
      </c>
      <c r="F2691" t="s">
        <v>879</v>
      </c>
      <c r="G2691" t="s">
        <v>37</v>
      </c>
      <c r="H2691" t="s">
        <v>25</v>
      </c>
      <c r="I2691" t="s">
        <v>880</v>
      </c>
      <c r="J2691" t="s">
        <v>51</v>
      </c>
      <c r="K2691" t="s">
        <v>881</v>
      </c>
      <c r="L2691" t="s">
        <v>29</v>
      </c>
      <c r="M2691" t="s">
        <v>5437</v>
      </c>
      <c r="N2691" t="s">
        <v>43</v>
      </c>
      <c r="O2691" t="s">
        <v>79</v>
      </c>
      <c r="P2691" t="s">
        <v>5438</v>
      </c>
      <c r="Q2691" s="2">
        <v>24.672000000000001</v>
      </c>
      <c r="R2691">
        <v>4</v>
      </c>
      <c r="S2691">
        <v>0</v>
      </c>
      <c r="T2691">
        <v>7.71</v>
      </c>
    </row>
    <row r="2692" spans="1:20" x14ac:dyDescent="0.3">
      <c r="A2692" t="s">
        <v>7604</v>
      </c>
      <c r="B2692" s="1">
        <v>42422</v>
      </c>
      <c r="C2692" s="1">
        <v>42426</v>
      </c>
      <c r="D2692" t="s">
        <v>47</v>
      </c>
      <c r="E2692" t="s">
        <v>2446</v>
      </c>
      <c r="F2692" t="s">
        <v>2447</v>
      </c>
      <c r="G2692" t="s">
        <v>24</v>
      </c>
      <c r="H2692" t="s">
        <v>25</v>
      </c>
      <c r="I2692" t="s">
        <v>2152</v>
      </c>
      <c r="J2692" t="s">
        <v>391</v>
      </c>
      <c r="K2692" t="s">
        <v>2448</v>
      </c>
      <c r="L2692" t="s">
        <v>41</v>
      </c>
      <c r="M2692" t="s">
        <v>943</v>
      </c>
      <c r="N2692" t="s">
        <v>165</v>
      </c>
      <c r="O2692" t="s">
        <v>166</v>
      </c>
      <c r="P2692" t="s">
        <v>944</v>
      </c>
      <c r="Q2692" s="2">
        <v>445.96</v>
      </c>
      <c r="R2692">
        <v>5</v>
      </c>
      <c r="S2692">
        <v>0</v>
      </c>
      <c r="T2692">
        <v>55.744999999999997</v>
      </c>
    </row>
    <row r="2693" spans="1:20" x14ac:dyDescent="0.3">
      <c r="A2693" t="s">
        <v>7605</v>
      </c>
      <c r="B2693" s="1">
        <v>43077</v>
      </c>
      <c r="C2693" s="1">
        <v>43083</v>
      </c>
      <c r="D2693" t="s">
        <v>47</v>
      </c>
      <c r="E2693" t="s">
        <v>5302</v>
      </c>
      <c r="F2693" t="s">
        <v>5303</v>
      </c>
      <c r="G2693" t="s">
        <v>37</v>
      </c>
      <c r="H2693" t="s">
        <v>25</v>
      </c>
      <c r="I2693" t="s">
        <v>2703</v>
      </c>
      <c r="J2693" t="s">
        <v>1027</v>
      </c>
      <c r="K2693" t="s">
        <v>2704</v>
      </c>
      <c r="L2693" t="s">
        <v>29</v>
      </c>
      <c r="M2693" t="s">
        <v>7606</v>
      </c>
      <c r="N2693" t="s">
        <v>43</v>
      </c>
      <c r="O2693" t="s">
        <v>70</v>
      </c>
      <c r="P2693" t="s">
        <v>7607</v>
      </c>
      <c r="Q2693" s="2">
        <v>87.92</v>
      </c>
      <c r="R2693">
        <v>4</v>
      </c>
      <c r="S2693">
        <v>0</v>
      </c>
      <c r="T2693">
        <v>40.443199999999997</v>
      </c>
    </row>
    <row r="2694" spans="1:20" x14ac:dyDescent="0.3">
      <c r="A2694" t="s">
        <v>7608</v>
      </c>
      <c r="B2694" s="1">
        <v>42996</v>
      </c>
      <c r="C2694" s="1">
        <v>43000</v>
      </c>
      <c r="D2694" t="s">
        <v>47</v>
      </c>
      <c r="E2694" t="s">
        <v>5820</v>
      </c>
      <c r="F2694" t="s">
        <v>5821</v>
      </c>
      <c r="G2694" t="s">
        <v>24</v>
      </c>
      <c r="H2694" t="s">
        <v>25</v>
      </c>
      <c r="I2694" t="s">
        <v>749</v>
      </c>
      <c r="J2694" t="s">
        <v>286</v>
      </c>
      <c r="K2694" t="s">
        <v>750</v>
      </c>
      <c r="L2694" t="s">
        <v>29</v>
      </c>
      <c r="M2694" t="s">
        <v>2433</v>
      </c>
      <c r="N2694" t="s">
        <v>43</v>
      </c>
      <c r="O2694" t="s">
        <v>79</v>
      </c>
      <c r="P2694" t="s">
        <v>2434</v>
      </c>
      <c r="Q2694" s="2">
        <v>10.08</v>
      </c>
      <c r="R2694">
        <v>7</v>
      </c>
      <c r="S2694">
        <v>0</v>
      </c>
      <c r="T2694">
        <v>3.528</v>
      </c>
    </row>
    <row r="2695" spans="1:20" x14ac:dyDescent="0.3">
      <c r="A2695" t="s">
        <v>7609</v>
      </c>
      <c r="B2695" s="1">
        <v>42624</v>
      </c>
      <c r="C2695" s="1">
        <v>42627</v>
      </c>
      <c r="D2695" t="s">
        <v>159</v>
      </c>
      <c r="E2695" t="s">
        <v>4326</v>
      </c>
      <c r="F2695" t="s">
        <v>4327</v>
      </c>
      <c r="G2695" t="s">
        <v>24</v>
      </c>
      <c r="H2695" t="s">
        <v>25</v>
      </c>
      <c r="I2695" t="s">
        <v>639</v>
      </c>
      <c r="J2695" t="s">
        <v>86</v>
      </c>
      <c r="K2695" t="s">
        <v>640</v>
      </c>
      <c r="L2695" t="s">
        <v>88</v>
      </c>
      <c r="M2695" t="s">
        <v>6323</v>
      </c>
      <c r="N2695" t="s">
        <v>165</v>
      </c>
      <c r="O2695" t="s">
        <v>166</v>
      </c>
      <c r="P2695" t="s">
        <v>6324</v>
      </c>
      <c r="Q2695" s="2">
        <v>224.75</v>
      </c>
      <c r="R2695">
        <v>5</v>
      </c>
      <c r="S2695">
        <v>0</v>
      </c>
      <c r="T2695">
        <v>62.93</v>
      </c>
    </row>
    <row r="2696" spans="1:20" x14ac:dyDescent="0.3">
      <c r="A2696" t="s">
        <v>7610</v>
      </c>
      <c r="B2696" s="1">
        <v>43001</v>
      </c>
      <c r="C2696" s="1">
        <v>43006</v>
      </c>
      <c r="D2696" t="s">
        <v>47</v>
      </c>
      <c r="E2696" t="s">
        <v>388</v>
      </c>
      <c r="F2696" t="s">
        <v>389</v>
      </c>
      <c r="G2696" t="s">
        <v>24</v>
      </c>
      <c r="H2696" t="s">
        <v>25</v>
      </c>
      <c r="I2696" t="s">
        <v>390</v>
      </c>
      <c r="J2696" t="s">
        <v>391</v>
      </c>
      <c r="K2696" t="s">
        <v>392</v>
      </c>
      <c r="L2696" t="s">
        <v>41</v>
      </c>
      <c r="M2696" t="s">
        <v>7268</v>
      </c>
      <c r="N2696" t="s">
        <v>43</v>
      </c>
      <c r="O2696" t="s">
        <v>90</v>
      </c>
      <c r="P2696" t="s">
        <v>7269</v>
      </c>
      <c r="Q2696" s="2">
        <v>73.176000000000002</v>
      </c>
      <c r="R2696">
        <v>6</v>
      </c>
      <c r="S2696">
        <v>0</v>
      </c>
      <c r="T2696">
        <v>-197.5752</v>
      </c>
    </row>
    <row r="2697" spans="1:20" x14ac:dyDescent="0.3">
      <c r="A2697" t="s">
        <v>7611</v>
      </c>
      <c r="B2697" s="1">
        <v>41918</v>
      </c>
      <c r="C2697" s="1">
        <v>41920</v>
      </c>
      <c r="D2697" t="s">
        <v>21</v>
      </c>
      <c r="E2697" t="s">
        <v>637</v>
      </c>
      <c r="F2697" t="s">
        <v>638</v>
      </c>
      <c r="G2697" t="s">
        <v>37</v>
      </c>
      <c r="H2697" t="s">
        <v>25</v>
      </c>
      <c r="I2697" t="s">
        <v>639</v>
      </c>
      <c r="J2697" t="s">
        <v>86</v>
      </c>
      <c r="K2697" t="s">
        <v>640</v>
      </c>
      <c r="L2697" t="s">
        <v>88</v>
      </c>
      <c r="M2697" t="s">
        <v>7612</v>
      </c>
      <c r="N2697" t="s">
        <v>43</v>
      </c>
      <c r="O2697" t="s">
        <v>79</v>
      </c>
      <c r="P2697" t="s">
        <v>7613</v>
      </c>
      <c r="Q2697" s="2">
        <v>15.36</v>
      </c>
      <c r="R2697">
        <v>2</v>
      </c>
      <c r="S2697">
        <v>0</v>
      </c>
      <c r="T2697">
        <v>7.68</v>
      </c>
    </row>
    <row r="2698" spans="1:20" x14ac:dyDescent="0.3">
      <c r="A2698" t="s">
        <v>7614</v>
      </c>
      <c r="B2698" s="1">
        <v>42300</v>
      </c>
      <c r="C2698" s="1">
        <v>42303</v>
      </c>
      <c r="D2698" t="s">
        <v>159</v>
      </c>
      <c r="E2698" t="s">
        <v>4093</v>
      </c>
      <c r="F2698" t="s">
        <v>4094</v>
      </c>
      <c r="G2698" t="s">
        <v>24</v>
      </c>
      <c r="H2698" t="s">
        <v>25</v>
      </c>
      <c r="I2698" t="s">
        <v>4095</v>
      </c>
      <c r="J2698" t="s">
        <v>391</v>
      </c>
      <c r="K2698" t="s">
        <v>4096</v>
      </c>
      <c r="L2698" t="s">
        <v>41</v>
      </c>
      <c r="M2698" t="s">
        <v>2920</v>
      </c>
      <c r="N2698" t="s">
        <v>43</v>
      </c>
      <c r="O2698" t="s">
        <v>70</v>
      </c>
      <c r="P2698" t="s">
        <v>2921</v>
      </c>
      <c r="Q2698" s="2">
        <v>36.287999999999997</v>
      </c>
      <c r="R2698">
        <v>7</v>
      </c>
      <c r="S2698">
        <v>0</v>
      </c>
      <c r="T2698">
        <v>12.700799999999999</v>
      </c>
    </row>
    <row r="2699" spans="1:20" x14ac:dyDescent="0.3">
      <c r="A2699" t="s">
        <v>7615</v>
      </c>
      <c r="B2699" s="1">
        <v>42460</v>
      </c>
      <c r="C2699" s="1">
        <v>42462</v>
      </c>
      <c r="D2699" t="s">
        <v>21</v>
      </c>
      <c r="E2699" t="s">
        <v>1576</v>
      </c>
      <c r="F2699" t="s">
        <v>1577</v>
      </c>
      <c r="G2699" t="s">
        <v>24</v>
      </c>
      <c r="H2699" t="s">
        <v>25</v>
      </c>
      <c r="I2699" t="s">
        <v>253</v>
      </c>
      <c r="J2699" t="s">
        <v>179</v>
      </c>
      <c r="K2699" t="s">
        <v>254</v>
      </c>
      <c r="L2699" t="s">
        <v>88</v>
      </c>
      <c r="M2699" t="s">
        <v>7423</v>
      </c>
      <c r="N2699" t="s">
        <v>165</v>
      </c>
      <c r="O2699" t="s">
        <v>166</v>
      </c>
      <c r="P2699" t="s">
        <v>7424</v>
      </c>
      <c r="Q2699" s="2">
        <v>280.78199999999998</v>
      </c>
      <c r="R2699">
        <v>3</v>
      </c>
      <c r="S2699">
        <v>0</v>
      </c>
      <c r="T2699">
        <v>-60.836100000000002</v>
      </c>
    </row>
    <row r="2700" spans="1:20" x14ac:dyDescent="0.3">
      <c r="A2700" t="s">
        <v>7616</v>
      </c>
      <c r="B2700" s="1">
        <v>42733</v>
      </c>
      <c r="C2700" s="1">
        <v>42737</v>
      </c>
      <c r="D2700" t="s">
        <v>47</v>
      </c>
      <c r="E2700" t="s">
        <v>2903</v>
      </c>
      <c r="F2700" t="s">
        <v>2904</v>
      </c>
      <c r="G2700" t="s">
        <v>24</v>
      </c>
      <c r="H2700" t="s">
        <v>25</v>
      </c>
      <c r="I2700" t="s">
        <v>112</v>
      </c>
      <c r="J2700" t="s">
        <v>39</v>
      </c>
      <c r="K2700" t="s">
        <v>309</v>
      </c>
      <c r="L2700" t="s">
        <v>41</v>
      </c>
      <c r="M2700" t="s">
        <v>3775</v>
      </c>
      <c r="N2700" t="s">
        <v>43</v>
      </c>
      <c r="O2700" t="s">
        <v>79</v>
      </c>
      <c r="P2700" t="s">
        <v>3776</v>
      </c>
      <c r="Q2700" s="2">
        <v>11.231999999999999</v>
      </c>
      <c r="R2700">
        <v>3</v>
      </c>
      <c r="S2700">
        <v>0</v>
      </c>
      <c r="T2700">
        <v>3.9312</v>
      </c>
    </row>
    <row r="2701" spans="1:20" x14ac:dyDescent="0.3">
      <c r="A2701" t="s">
        <v>7617</v>
      </c>
      <c r="B2701" s="1">
        <v>43042</v>
      </c>
      <c r="C2701" s="1">
        <v>43044</v>
      </c>
      <c r="D2701" t="s">
        <v>21</v>
      </c>
      <c r="E2701" t="s">
        <v>4564</v>
      </c>
      <c r="F2701" t="s">
        <v>4565</v>
      </c>
      <c r="G2701" t="s">
        <v>37</v>
      </c>
      <c r="H2701" t="s">
        <v>25</v>
      </c>
      <c r="I2701" t="s">
        <v>973</v>
      </c>
      <c r="J2701" t="s">
        <v>286</v>
      </c>
      <c r="K2701" t="s">
        <v>974</v>
      </c>
      <c r="L2701" t="s">
        <v>29</v>
      </c>
      <c r="M2701" t="s">
        <v>7618</v>
      </c>
      <c r="N2701" t="s">
        <v>43</v>
      </c>
      <c r="O2701" t="s">
        <v>70</v>
      </c>
      <c r="P2701" t="s">
        <v>7619</v>
      </c>
      <c r="Q2701" s="2">
        <v>26.4</v>
      </c>
      <c r="R2701">
        <v>5</v>
      </c>
      <c r="S2701">
        <v>0</v>
      </c>
      <c r="T2701">
        <v>11.88</v>
      </c>
    </row>
    <row r="2702" spans="1:20" x14ac:dyDescent="0.3">
      <c r="A2702" t="s">
        <v>7620</v>
      </c>
      <c r="B2702" s="1">
        <v>42755</v>
      </c>
      <c r="C2702" s="1">
        <v>42761</v>
      </c>
      <c r="D2702" t="s">
        <v>47</v>
      </c>
      <c r="E2702" t="s">
        <v>1547</v>
      </c>
      <c r="F2702" t="s">
        <v>1548</v>
      </c>
      <c r="G2702" t="s">
        <v>24</v>
      </c>
      <c r="H2702" t="s">
        <v>25</v>
      </c>
      <c r="I2702" t="s">
        <v>75</v>
      </c>
      <c r="J2702" t="s">
        <v>76</v>
      </c>
      <c r="K2702" t="s">
        <v>538</v>
      </c>
      <c r="L2702" t="s">
        <v>41</v>
      </c>
      <c r="M2702" t="s">
        <v>2681</v>
      </c>
      <c r="N2702" t="s">
        <v>43</v>
      </c>
      <c r="O2702" t="s">
        <v>115</v>
      </c>
      <c r="P2702" t="s">
        <v>2682</v>
      </c>
      <c r="Q2702" s="2">
        <v>3.52</v>
      </c>
      <c r="R2702">
        <v>2</v>
      </c>
      <c r="S2702">
        <v>0</v>
      </c>
      <c r="T2702">
        <v>1.0207999999999999</v>
      </c>
    </row>
    <row r="2703" spans="1:20" x14ac:dyDescent="0.3">
      <c r="A2703" t="s">
        <v>7621</v>
      </c>
      <c r="B2703" s="1">
        <v>42707</v>
      </c>
      <c r="C2703" s="1">
        <v>42710</v>
      </c>
      <c r="D2703" t="s">
        <v>159</v>
      </c>
      <c r="E2703" t="s">
        <v>2687</v>
      </c>
      <c r="F2703" t="s">
        <v>2688</v>
      </c>
      <c r="G2703" t="s">
        <v>24</v>
      </c>
      <c r="H2703" t="s">
        <v>25</v>
      </c>
      <c r="I2703" t="s">
        <v>2362</v>
      </c>
      <c r="J2703" t="s">
        <v>39</v>
      </c>
      <c r="K2703" t="s">
        <v>2363</v>
      </c>
      <c r="L2703" t="s">
        <v>41</v>
      </c>
      <c r="M2703" t="s">
        <v>7622</v>
      </c>
      <c r="N2703" t="s">
        <v>165</v>
      </c>
      <c r="O2703" t="s">
        <v>202</v>
      </c>
      <c r="P2703" t="s">
        <v>7623</v>
      </c>
      <c r="Q2703" s="2">
        <v>1649.95</v>
      </c>
      <c r="R2703">
        <v>5</v>
      </c>
      <c r="S2703">
        <v>0</v>
      </c>
      <c r="T2703">
        <v>659.98</v>
      </c>
    </row>
    <row r="2704" spans="1:20" x14ac:dyDescent="0.3">
      <c r="A2704" t="s">
        <v>7624</v>
      </c>
      <c r="B2704" s="1">
        <v>42535</v>
      </c>
      <c r="C2704" s="1">
        <v>42535</v>
      </c>
      <c r="D2704" t="s">
        <v>1040</v>
      </c>
      <c r="E2704" t="s">
        <v>7625</v>
      </c>
      <c r="F2704" t="s">
        <v>7626</v>
      </c>
      <c r="G2704" t="s">
        <v>84</v>
      </c>
      <c r="H2704" t="s">
        <v>25</v>
      </c>
      <c r="I2704" t="s">
        <v>38</v>
      </c>
      <c r="J2704" t="s">
        <v>39</v>
      </c>
      <c r="K2704" t="s">
        <v>40</v>
      </c>
      <c r="L2704" t="s">
        <v>41</v>
      </c>
      <c r="M2704" t="s">
        <v>7627</v>
      </c>
      <c r="N2704" t="s">
        <v>31</v>
      </c>
      <c r="O2704" t="s">
        <v>32</v>
      </c>
      <c r="P2704" t="s">
        <v>7628</v>
      </c>
      <c r="Q2704" s="2">
        <v>599.16499999999996</v>
      </c>
      <c r="R2704">
        <v>5</v>
      </c>
      <c r="S2704">
        <v>0</v>
      </c>
      <c r="T2704">
        <v>35.244999999999997</v>
      </c>
    </row>
    <row r="2705" spans="1:20" x14ac:dyDescent="0.3">
      <c r="A2705" t="s">
        <v>7629</v>
      </c>
      <c r="B2705" s="1">
        <v>42615</v>
      </c>
      <c r="C2705" s="1">
        <v>42617</v>
      </c>
      <c r="D2705" t="s">
        <v>159</v>
      </c>
      <c r="E2705" t="s">
        <v>3118</v>
      </c>
      <c r="F2705" t="s">
        <v>3119</v>
      </c>
      <c r="G2705" t="s">
        <v>84</v>
      </c>
      <c r="H2705" t="s">
        <v>25</v>
      </c>
      <c r="I2705" t="s">
        <v>3120</v>
      </c>
      <c r="J2705" t="s">
        <v>39</v>
      </c>
      <c r="K2705" t="s">
        <v>3121</v>
      </c>
      <c r="L2705" t="s">
        <v>41</v>
      </c>
      <c r="M2705" t="s">
        <v>613</v>
      </c>
      <c r="N2705" t="s">
        <v>43</v>
      </c>
      <c r="O2705" t="s">
        <v>99</v>
      </c>
      <c r="P2705" t="s">
        <v>614</v>
      </c>
      <c r="Q2705" s="2">
        <v>46.53</v>
      </c>
      <c r="R2705">
        <v>3</v>
      </c>
      <c r="S2705">
        <v>0</v>
      </c>
      <c r="T2705">
        <v>12.097799999999999</v>
      </c>
    </row>
    <row r="2706" spans="1:20" x14ac:dyDescent="0.3">
      <c r="A2706" t="s">
        <v>7630</v>
      </c>
      <c r="B2706" s="1">
        <v>41887</v>
      </c>
      <c r="C2706" s="1">
        <v>41889</v>
      </c>
      <c r="D2706" t="s">
        <v>159</v>
      </c>
      <c r="E2706" t="s">
        <v>5830</v>
      </c>
      <c r="F2706" t="s">
        <v>5831</v>
      </c>
      <c r="G2706" t="s">
        <v>24</v>
      </c>
      <c r="H2706" t="s">
        <v>25</v>
      </c>
      <c r="I2706" t="s">
        <v>2655</v>
      </c>
      <c r="J2706" t="s">
        <v>39</v>
      </c>
      <c r="K2706" t="s">
        <v>2656</v>
      </c>
      <c r="L2706" t="s">
        <v>41</v>
      </c>
      <c r="M2706" t="s">
        <v>975</v>
      </c>
      <c r="N2706" t="s">
        <v>31</v>
      </c>
      <c r="O2706" t="s">
        <v>61</v>
      </c>
      <c r="P2706" t="s">
        <v>976</v>
      </c>
      <c r="Q2706" s="2">
        <v>31.984000000000002</v>
      </c>
      <c r="R2706">
        <v>2</v>
      </c>
      <c r="S2706">
        <v>0</v>
      </c>
      <c r="T2706">
        <v>1.9990000000000001</v>
      </c>
    </row>
    <row r="2707" spans="1:20" x14ac:dyDescent="0.3">
      <c r="A2707" t="s">
        <v>7631</v>
      </c>
      <c r="B2707" s="1">
        <v>43029</v>
      </c>
      <c r="C2707" s="1">
        <v>43033</v>
      </c>
      <c r="D2707" t="s">
        <v>47</v>
      </c>
      <c r="E2707" t="s">
        <v>7632</v>
      </c>
      <c r="F2707" t="s">
        <v>7633</v>
      </c>
      <c r="G2707" t="s">
        <v>84</v>
      </c>
      <c r="H2707" t="s">
        <v>25</v>
      </c>
      <c r="I2707" t="s">
        <v>913</v>
      </c>
      <c r="J2707" t="s">
        <v>427</v>
      </c>
      <c r="K2707" t="s">
        <v>7634</v>
      </c>
      <c r="L2707" t="s">
        <v>131</v>
      </c>
      <c r="M2707" t="s">
        <v>7448</v>
      </c>
      <c r="N2707" t="s">
        <v>43</v>
      </c>
      <c r="O2707" t="s">
        <v>90</v>
      </c>
      <c r="P2707" t="s">
        <v>7449</v>
      </c>
      <c r="Q2707" s="2">
        <v>161.56800000000001</v>
      </c>
      <c r="R2707">
        <v>2</v>
      </c>
      <c r="S2707">
        <v>0</v>
      </c>
      <c r="T2707">
        <v>16.1568</v>
      </c>
    </row>
    <row r="2708" spans="1:20" x14ac:dyDescent="0.3">
      <c r="A2708" t="s">
        <v>7635</v>
      </c>
      <c r="B2708" s="1">
        <v>42850</v>
      </c>
      <c r="C2708" s="1">
        <v>42854</v>
      </c>
      <c r="D2708" t="s">
        <v>47</v>
      </c>
      <c r="E2708" t="s">
        <v>2818</v>
      </c>
      <c r="F2708" t="s">
        <v>2819</v>
      </c>
      <c r="G2708" t="s">
        <v>24</v>
      </c>
      <c r="H2708" t="s">
        <v>25</v>
      </c>
      <c r="I2708" t="s">
        <v>398</v>
      </c>
      <c r="J2708" t="s">
        <v>67</v>
      </c>
      <c r="K2708" t="s">
        <v>399</v>
      </c>
      <c r="L2708" t="s">
        <v>29</v>
      </c>
      <c r="M2708" t="s">
        <v>123</v>
      </c>
      <c r="N2708" t="s">
        <v>43</v>
      </c>
      <c r="O2708" t="s">
        <v>115</v>
      </c>
      <c r="P2708" t="s">
        <v>124</v>
      </c>
      <c r="Q2708" s="2">
        <v>8.8960000000000008</v>
      </c>
      <c r="R2708">
        <v>4</v>
      </c>
      <c r="S2708">
        <v>0</v>
      </c>
      <c r="T2708">
        <v>0.66720000000000002</v>
      </c>
    </row>
    <row r="2709" spans="1:20" x14ac:dyDescent="0.3">
      <c r="A2709" t="s">
        <v>7636</v>
      </c>
      <c r="B2709" s="1">
        <v>42296</v>
      </c>
      <c r="C2709" s="1">
        <v>42301</v>
      </c>
      <c r="D2709" t="s">
        <v>47</v>
      </c>
      <c r="E2709" t="s">
        <v>616</v>
      </c>
      <c r="F2709" t="s">
        <v>617</v>
      </c>
      <c r="G2709" t="s">
        <v>84</v>
      </c>
      <c r="H2709" t="s">
        <v>25</v>
      </c>
      <c r="I2709" t="s">
        <v>618</v>
      </c>
      <c r="J2709" t="s">
        <v>619</v>
      </c>
      <c r="K2709" t="s">
        <v>620</v>
      </c>
      <c r="L2709" t="s">
        <v>29</v>
      </c>
      <c r="M2709" t="s">
        <v>7637</v>
      </c>
      <c r="N2709" t="s">
        <v>43</v>
      </c>
      <c r="O2709" t="s">
        <v>90</v>
      </c>
      <c r="P2709" t="s">
        <v>7638</v>
      </c>
      <c r="Q2709" s="2">
        <v>1640.7</v>
      </c>
      <c r="R2709">
        <v>5</v>
      </c>
      <c r="S2709">
        <v>0</v>
      </c>
      <c r="T2709">
        <v>459.39600000000002</v>
      </c>
    </row>
    <row r="2710" spans="1:20" x14ac:dyDescent="0.3">
      <c r="A2710" t="s">
        <v>7639</v>
      </c>
      <c r="B2710" s="1">
        <v>41825</v>
      </c>
      <c r="C2710" s="1">
        <v>41828</v>
      </c>
      <c r="D2710" t="s">
        <v>159</v>
      </c>
      <c r="E2710" t="s">
        <v>7580</v>
      </c>
      <c r="F2710" t="s">
        <v>7581</v>
      </c>
      <c r="G2710" t="s">
        <v>37</v>
      </c>
      <c r="H2710" t="s">
        <v>25</v>
      </c>
      <c r="I2710" t="s">
        <v>154</v>
      </c>
      <c r="J2710" t="s">
        <v>86</v>
      </c>
      <c r="K2710" t="s">
        <v>1253</v>
      </c>
      <c r="L2710" t="s">
        <v>88</v>
      </c>
      <c r="M2710" t="s">
        <v>5582</v>
      </c>
      <c r="N2710" t="s">
        <v>31</v>
      </c>
      <c r="O2710" t="s">
        <v>61</v>
      </c>
      <c r="P2710" t="s">
        <v>5583</v>
      </c>
      <c r="Q2710" s="2">
        <v>19.52</v>
      </c>
      <c r="R2710">
        <v>2</v>
      </c>
      <c r="S2710">
        <v>0</v>
      </c>
      <c r="T2710">
        <v>5.3680000000000003</v>
      </c>
    </row>
    <row r="2711" spans="1:20" x14ac:dyDescent="0.3">
      <c r="A2711" t="s">
        <v>7640</v>
      </c>
      <c r="B2711" s="1">
        <v>42464</v>
      </c>
      <c r="C2711" s="1">
        <v>42469</v>
      </c>
      <c r="D2711" t="s">
        <v>47</v>
      </c>
      <c r="E2711" t="s">
        <v>5785</v>
      </c>
      <c r="F2711" t="s">
        <v>5786</v>
      </c>
      <c r="G2711" t="s">
        <v>24</v>
      </c>
      <c r="H2711" t="s">
        <v>25</v>
      </c>
      <c r="I2711" t="s">
        <v>301</v>
      </c>
      <c r="J2711" t="s">
        <v>302</v>
      </c>
      <c r="K2711" t="s">
        <v>303</v>
      </c>
      <c r="L2711" t="s">
        <v>29</v>
      </c>
      <c r="M2711" t="s">
        <v>5643</v>
      </c>
      <c r="N2711" t="s">
        <v>43</v>
      </c>
      <c r="O2711" t="s">
        <v>79</v>
      </c>
      <c r="P2711" t="s">
        <v>5644</v>
      </c>
      <c r="Q2711" s="2">
        <v>588.78399999999999</v>
      </c>
      <c r="R2711">
        <v>2</v>
      </c>
      <c r="S2711">
        <v>0</v>
      </c>
      <c r="T2711">
        <v>183.995</v>
      </c>
    </row>
    <row r="2712" spans="1:20" x14ac:dyDescent="0.3">
      <c r="A2712" t="s">
        <v>7641</v>
      </c>
      <c r="B2712" s="1">
        <v>43052</v>
      </c>
      <c r="C2712" s="1">
        <v>43057</v>
      </c>
      <c r="D2712" t="s">
        <v>21</v>
      </c>
      <c r="E2712" t="s">
        <v>5061</v>
      </c>
      <c r="F2712" t="s">
        <v>5062</v>
      </c>
      <c r="G2712" t="s">
        <v>24</v>
      </c>
      <c r="H2712" t="s">
        <v>25</v>
      </c>
      <c r="I2712" t="s">
        <v>786</v>
      </c>
      <c r="J2712" t="s">
        <v>39</v>
      </c>
      <c r="K2712" t="s">
        <v>1339</v>
      </c>
      <c r="L2712" t="s">
        <v>41</v>
      </c>
      <c r="M2712" t="s">
        <v>2175</v>
      </c>
      <c r="N2712" t="s">
        <v>43</v>
      </c>
      <c r="O2712" t="s">
        <v>115</v>
      </c>
      <c r="P2712" t="s">
        <v>2176</v>
      </c>
      <c r="Q2712" s="2">
        <v>2.0640000000000001</v>
      </c>
      <c r="R2712">
        <v>1</v>
      </c>
      <c r="S2712">
        <v>0</v>
      </c>
      <c r="T2712">
        <v>0.15479999999999999</v>
      </c>
    </row>
    <row r="2713" spans="1:20" x14ac:dyDescent="0.3">
      <c r="A2713" t="s">
        <v>7642</v>
      </c>
      <c r="B2713" s="1">
        <v>42987</v>
      </c>
      <c r="C2713" s="1">
        <v>42991</v>
      </c>
      <c r="D2713" t="s">
        <v>47</v>
      </c>
      <c r="E2713" t="s">
        <v>3385</v>
      </c>
      <c r="F2713" t="s">
        <v>3386</v>
      </c>
      <c r="G2713" t="s">
        <v>24</v>
      </c>
      <c r="H2713" t="s">
        <v>25</v>
      </c>
      <c r="I2713" t="s">
        <v>128</v>
      </c>
      <c r="J2713" t="s">
        <v>129</v>
      </c>
      <c r="K2713" t="s">
        <v>673</v>
      </c>
      <c r="L2713" t="s">
        <v>131</v>
      </c>
      <c r="M2713" t="s">
        <v>7643</v>
      </c>
      <c r="N2713" t="s">
        <v>43</v>
      </c>
      <c r="O2713" t="s">
        <v>70</v>
      </c>
      <c r="P2713" t="s">
        <v>7644</v>
      </c>
      <c r="Q2713" s="2">
        <v>6.3680000000000003</v>
      </c>
      <c r="R2713">
        <v>2</v>
      </c>
      <c r="S2713">
        <v>0</v>
      </c>
      <c r="T2713">
        <v>2.3879999999999999</v>
      </c>
    </row>
    <row r="2714" spans="1:20" x14ac:dyDescent="0.3">
      <c r="A2714" t="s">
        <v>7645</v>
      </c>
      <c r="B2714" s="1">
        <v>42111</v>
      </c>
      <c r="C2714" s="1">
        <v>42117</v>
      </c>
      <c r="D2714" t="s">
        <v>47</v>
      </c>
      <c r="E2714" t="s">
        <v>2338</v>
      </c>
      <c r="F2714" t="s">
        <v>2339</v>
      </c>
      <c r="G2714" t="s">
        <v>24</v>
      </c>
      <c r="H2714" t="s">
        <v>25</v>
      </c>
      <c r="I2714" t="s">
        <v>128</v>
      </c>
      <c r="J2714" t="s">
        <v>129</v>
      </c>
      <c r="K2714" t="s">
        <v>948</v>
      </c>
      <c r="L2714" t="s">
        <v>131</v>
      </c>
      <c r="M2714" t="s">
        <v>7248</v>
      </c>
      <c r="N2714" t="s">
        <v>165</v>
      </c>
      <c r="O2714" t="s">
        <v>202</v>
      </c>
      <c r="P2714" t="s">
        <v>7249</v>
      </c>
      <c r="Q2714" s="2">
        <v>99.6</v>
      </c>
      <c r="R2714">
        <v>1</v>
      </c>
      <c r="S2714">
        <v>0</v>
      </c>
      <c r="T2714">
        <v>36.851999999999997</v>
      </c>
    </row>
    <row r="2715" spans="1:20" x14ac:dyDescent="0.3">
      <c r="A2715" t="s">
        <v>7646</v>
      </c>
      <c r="B2715" s="1">
        <v>42576</v>
      </c>
      <c r="C2715" s="1">
        <v>42580</v>
      </c>
      <c r="D2715" t="s">
        <v>47</v>
      </c>
      <c r="E2715" t="s">
        <v>2311</v>
      </c>
      <c r="F2715" t="s">
        <v>2312</v>
      </c>
      <c r="G2715" t="s">
        <v>84</v>
      </c>
      <c r="H2715" t="s">
        <v>25</v>
      </c>
      <c r="I2715" t="s">
        <v>1208</v>
      </c>
      <c r="J2715" t="s">
        <v>208</v>
      </c>
      <c r="K2715" t="s">
        <v>2313</v>
      </c>
      <c r="L2715" t="s">
        <v>88</v>
      </c>
      <c r="M2715" t="s">
        <v>4304</v>
      </c>
      <c r="N2715" t="s">
        <v>43</v>
      </c>
      <c r="O2715" t="s">
        <v>173</v>
      </c>
      <c r="P2715" t="s">
        <v>4305</v>
      </c>
      <c r="Q2715" s="2">
        <v>20.936</v>
      </c>
      <c r="R2715">
        <v>1</v>
      </c>
      <c r="S2715">
        <v>0</v>
      </c>
      <c r="T2715">
        <v>7.0659000000000001</v>
      </c>
    </row>
    <row r="2716" spans="1:20" x14ac:dyDescent="0.3">
      <c r="A2716" t="s">
        <v>7647</v>
      </c>
      <c r="B2716" s="1">
        <v>42608</v>
      </c>
      <c r="C2716" s="1">
        <v>42613</v>
      </c>
      <c r="D2716" t="s">
        <v>47</v>
      </c>
      <c r="E2716" t="s">
        <v>796</v>
      </c>
      <c r="F2716" t="s">
        <v>797</v>
      </c>
      <c r="G2716" t="s">
        <v>37</v>
      </c>
      <c r="H2716" t="s">
        <v>25</v>
      </c>
      <c r="I2716" t="s">
        <v>253</v>
      </c>
      <c r="J2716" t="s">
        <v>179</v>
      </c>
      <c r="K2716" t="s">
        <v>322</v>
      </c>
      <c r="L2716" t="s">
        <v>88</v>
      </c>
      <c r="M2716" t="s">
        <v>2854</v>
      </c>
      <c r="N2716" t="s">
        <v>165</v>
      </c>
      <c r="O2716" t="s">
        <v>166</v>
      </c>
      <c r="P2716" t="s">
        <v>2855</v>
      </c>
      <c r="Q2716" s="2">
        <v>33</v>
      </c>
      <c r="R2716">
        <v>6</v>
      </c>
      <c r="S2716">
        <v>0</v>
      </c>
      <c r="T2716">
        <v>8.25</v>
      </c>
    </row>
    <row r="2717" spans="1:20" x14ac:dyDescent="0.3">
      <c r="A2717" t="s">
        <v>7648</v>
      </c>
      <c r="B2717" s="1">
        <v>41894</v>
      </c>
      <c r="C2717" s="1">
        <v>41901</v>
      </c>
      <c r="D2717" t="s">
        <v>47</v>
      </c>
      <c r="E2717" t="s">
        <v>5002</v>
      </c>
      <c r="F2717" t="s">
        <v>5003</v>
      </c>
      <c r="G2717" t="s">
        <v>84</v>
      </c>
      <c r="H2717" t="s">
        <v>25</v>
      </c>
      <c r="I2717" t="s">
        <v>231</v>
      </c>
      <c r="J2717" t="s">
        <v>232</v>
      </c>
      <c r="K2717" t="s">
        <v>233</v>
      </c>
      <c r="L2717" t="s">
        <v>131</v>
      </c>
      <c r="M2717" t="s">
        <v>5154</v>
      </c>
      <c r="N2717" t="s">
        <v>43</v>
      </c>
      <c r="O2717" t="s">
        <v>1145</v>
      </c>
      <c r="P2717" t="s">
        <v>5155</v>
      </c>
      <c r="Q2717" s="2">
        <v>357.93</v>
      </c>
      <c r="R2717">
        <v>3</v>
      </c>
      <c r="S2717">
        <v>0</v>
      </c>
      <c r="T2717">
        <v>7.1585999999999999</v>
      </c>
    </row>
    <row r="2718" spans="1:20" x14ac:dyDescent="0.3">
      <c r="A2718" t="s">
        <v>7649</v>
      </c>
      <c r="B2718" s="1">
        <v>42573</v>
      </c>
      <c r="C2718" s="1">
        <v>42580</v>
      </c>
      <c r="D2718" t="s">
        <v>47</v>
      </c>
      <c r="E2718" t="s">
        <v>4627</v>
      </c>
      <c r="F2718" t="s">
        <v>4628</v>
      </c>
      <c r="G2718" t="s">
        <v>84</v>
      </c>
      <c r="H2718" t="s">
        <v>25</v>
      </c>
      <c r="I2718" t="s">
        <v>4629</v>
      </c>
      <c r="J2718" t="s">
        <v>391</v>
      </c>
      <c r="K2718" t="s">
        <v>4630</v>
      </c>
      <c r="L2718" t="s">
        <v>41</v>
      </c>
      <c r="M2718" t="s">
        <v>7650</v>
      </c>
      <c r="N2718" t="s">
        <v>43</v>
      </c>
      <c r="O2718" t="s">
        <v>1145</v>
      </c>
      <c r="P2718" t="s">
        <v>7651</v>
      </c>
      <c r="Q2718" s="2">
        <v>86.2</v>
      </c>
      <c r="R2718">
        <v>5</v>
      </c>
      <c r="S2718">
        <v>0</v>
      </c>
      <c r="T2718">
        <v>24.998000000000001</v>
      </c>
    </row>
    <row r="2719" spans="1:20" x14ac:dyDescent="0.3">
      <c r="A2719" t="s">
        <v>7652</v>
      </c>
      <c r="B2719" s="1">
        <v>42874</v>
      </c>
      <c r="C2719" s="1">
        <v>42878</v>
      </c>
      <c r="D2719" t="s">
        <v>47</v>
      </c>
      <c r="E2719" t="s">
        <v>4564</v>
      </c>
      <c r="F2719" t="s">
        <v>4565</v>
      </c>
      <c r="G2719" t="s">
        <v>37</v>
      </c>
      <c r="H2719" t="s">
        <v>25</v>
      </c>
      <c r="I2719" t="s">
        <v>973</v>
      </c>
      <c r="J2719" t="s">
        <v>286</v>
      </c>
      <c r="K2719" t="s">
        <v>974</v>
      </c>
      <c r="L2719" t="s">
        <v>29</v>
      </c>
      <c r="M2719" t="s">
        <v>7098</v>
      </c>
      <c r="N2719" t="s">
        <v>43</v>
      </c>
      <c r="O2719" t="s">
        <v>70</v>
      </c>
      <c r="P2719" t="s">
        <v>7099</v>
      </c>
      <c r="Q2719" s="2">
        <v>38.015999999999998</v>
      </c>
      <c r="R2719">
        <v>6</v>
      </c>
      <c r="S2719">
        <v>0</v>
      </c>
      <c r="T2719">
        <v>13.780799999999999</v>
      </c>
    </row>
    <row r="2720" spans="1:20" x14ac:dyDescent="0.3">
      <c r="A2720" t="s">
        <v>7653</v>
      </c>
      <c r="B2720" s="1">
        <v>42853</v>
      </c>
      <c r="C2720" s="1">
        <v>42857</v>
      </c>
      <c r="D2720" t="s">
        <v>47</v>
      </c>
      <c r="E2720" t="s">
        <v>1425</v>
      </c>
      <c r="F2720" t="s">
        <v>1426</v>
      </c>
      <c r="G2720" t="s">
        <v>37</v>
      </c>
      <c r="H2720" t="s">
        <v>25</v>
      </c>
      <c r="I2720" t="s">
        <v>742</v>
      </c>
      <c r="J2720" t="s">
        <v>208</v>
      </c>
      <c r="K2720" t="s">
        <v>1427</v>
      </c>
      <c r="L2720" t="s">
        <v>88</v>
      </c>
      <c r="M2720" t="s">
        <v>1470</v>
      </c>
      <c r="N2720" t="s">
        <v>43</v>
      </c>
      <c r="O2720" t="s">
        <v>99</v>
      </c>
      <c r="P2720" t="s">
        <v>1471</v>
      </c>
      <c r="Q2720" s="2">
        <v>8.3840000000000003</v>
      </c>
      <c r="R2720">
        <v>1</v>
      </c>
      <c r="S2720">
        <v>0</v>
      </c>
      <c r="T2720">
        <v>0.73360000000000003</v>
      </c>
    </row>
    <row r="2721" spans="1:20" x14ac:dyDescent="0.3">
      <c r="A2721" t="s">
        <v>7654</v>
      </c>
      <c r="B2721" s="1">
        <v>43098</v>
      </c>
      <c r="C2721" s="1">
        <v>43102</v>
      </c>
      <c r="D2721" t="s">
        <v>47</v>
      </c>
      <c r="E2721" t="s">
        <v>684</v>
      </c>
      <c r="F2721" t="s">
        <v>685</v>
      </c>
      <c r="G2721" t="s">
        <v>24</v>
      </c>
      <c r="H2721" t="s">
        <v>25</v>
      </c>
      <c r="I2721" t="s">
        <v>686</v>
      </c>
      <c r="J2721" t="s">
        <v>391</v>
      </c>
      <c r="K2721" t="s">
        <v>687</v>
      </c>
      <c r="L2721" t="s">
        <v>41</v>
      </c>
      <c r="M2721" t="s">
        <v>7655</v>
      </c>
      <c r="N2721" t="s">
        <v>43</v>
      </c>
      <c r="O2721" t="s">
        <v>235</v>
      </c>
      <c r="P2721" t="s">
        <v>7656</v>
      </c>
      <c r="Q2721" s="2">
        <v>19.600000000000001</v>
      </c>
      <c r="R2721">
        <v>5</v>
      </c>
      <c r="S2721">
        <v>0</v>
      </c>
      <c r="T2721">
        <v>9.6039999999999992</v>
      </c>
    </row>
    <row r="2722" spans="1:20" x14ac:dyDescent="0.3">
      <c r="A2722" t="s">
        <v>7657</v>
      </c>
      <c r="B2722" s="1">
        <v>42982</v>
      </c>
      <c r="C2722" s="1">
        <v>42984</v>
      </c>
      <c r="D2722" t="s">
        <v>21</v>
      </c>
      <c r="E2722" t="s">
        <v>93</v>
      </c>
      <c r="F2722" t="s">
        <v>94</v>
      </c>
      <c r="G2722" t="s">
        <v>24</v>
      </c>
      <c r="H2722" t="s">
        <v>25</v>
      </c>
      <c r="I2722" t="s">
        <v>95</v>
      </c>
      <c r="J2722" t="s">
        <v>96</v>
      </c>
      <c r="K2722" t="s">
        <v>97</v>
      </c>
      <c r="L2722" t="s">
        <v>88</v>
      </c>
      <c r="M2722" t="s">
        <v>2457</v>
      </c>
      <c r="N2722" t="s">
        <v>43</v>
      </c>
      <c r="O2722" t="s">
        <v>79</v>
      </c>
      <c r="P2722" t="s">
        <v>2458</v>
      </c>
      <c r="Q2722" s="2">
        <v>13.343999999999999</v>
      </c>
      <c r="R2722">
        <v>6</v>
      </c>
      <c r="S2722">
        <v>0</v>
      </c>
      <c r="T2722">
        <v>4.3368000000000002</v>
      </c>
    </row>
    <row r="2723" spans="1:20" x14ac:dyDescent="0.3">
      <c r="A2723" t="s">
        <v>7658</v>
      </c>
      <c r="B2723" s="1">
        <v>41719</v>
      </c>
      <c r="C2723" s="1">
        <v>41723</v>
      </c>
      <c r="D2723" t="s">
        <v>47</v>
      </c>
      <c r="E2723" t="s">
        <v>932</v>
      </c>
      <c r="F2723" t="s">
        <v>933</v>
      </c>
      <c r="G2723" t="s">
        <v>37</v>
      </c>
      <c r="H2723" t="s">
        <v>25</v>
      </c>
      <c r="I2723" t="s">
        <v>934</v>
      </c>
      <c r="J2723" t="s">
        <v>666</v>
      </c>
      <c r="K2723" t="s">
        <v>935</v>
      </c>
      <c r="L2723" t="s">
        <v>131</v>
      </c>
      <c r="M2723" t="s">
        <v>7659</v>
      </c>
      <c r="N2723" t="s">
        <v>43</v>
      </c>
      <c r="O2723" t="s">
        <v>99</v>
      </c>
      <c r="P2723" t="s">
        <v>7660</v>
      </c>
      <c r="Q2723" s="2">
        <v>16.271999999999998</v>
      </c>
      <c r="R2723">
        <v>1</v>
      </c>
      <c r="S2723">
        <v>0</v>
      </c>
      <c r="T2723">
        <v>-3.8645999999999998</v>
      </c>
    </row>
    <row r="2724" spans="1:20" x14ac:dyDescent="0.3">
      <c r="A2724" t="s">
        <v>7661</v>
      </c>
      <c r="B2724" s="1">
        <v>43006</v>
      </c>
      <c r="C2724" s="1">
        <v>43012</v>
      </c>
      <c r="D2724" t="s">
        <v>47</v>
      </c>
      <c r="E2724" t="s">
        <v>1589</v>
      </c>
      <c r="F2724" t="s">
        <v>1590</v>
      </c>
      <c r="G2724" t="s">
        <v>24</v>
      </c>
      <c r="H2724" t="s">
        <v>25</v>
      </c>
      <c r="I2724" t="s">
        <v>1591</v>
      </c>
      <c r="J2724" t="s">
        <v>27</v>
      </c>
      <c r="K2724" t="s">
        <v>1592</v>
      </c>
      <c r="L2724" t="s">
        <v>29</v>
      </c>
      <c r="M2724" t="s">
        <v>7501</v>
      </c>
      <c r="N2724" t="s">
        <v>31</v>
      </c>
      <c r="O2724" t="s">
        <v>61</v>
      </c>
      <c r="P2724" t="s">
        <v>7502</v>
      </c>
      <c r="Q2724" s="2">
        <v>9.24</v>
      </c>
      <c r="R2724">
        <v>3</v>
      </c>
      <c r="S2724">
        <v>0</v>
      </c>
      <c r="T2724">
        <v>4.4352</v>
      </c>
    </row>
    <row r="2725" spans="1:20" x14ac:dyDescent="0.3">
      <c r="A2725" t="s">
        <v>7662</v>
      </c>
      <c r="B2725" s="1">
        <v>41658</v>
      </c>
      <c r="C2725" s="1">
        <v>41659</v>
      </c>
      <c r="D2725" t="s">
        <v>159</v>
      </c>
      <c r="E2725" t="s">
        <v>2455</v>
      </c>
      <c r="F2725" t="s">
        <v>2456</v>
      </c>
      <c r="G2725" t="s">
        <v>24</v>
      </c>
      <c r="H2725" t="s">
        <v>25</v>
      </c>
      <c r="I2725" t="s">
        <v>154</v>
      </c>
      <c r="J2725" t="s">
        <v>86</v>
      </c>
      <c r="K2725" t="s">
        <v>171</v>
      </c>
      <c r="L2725" t="s">
        <v>88</v>
      </c>
      <c r="M2725" t="s">
        <v>3724</v>
      </c>
      <c r="N2725" t="s">
        <v>43</v>
      </c>
      <c r="O2725" t="s">
        <v>79</v>
      </c>
      <c r="P2725" t="s">
        <v>3725</v>
      </c>
      <c r="Q2725" s="2">
        <v>32.340000000000003</v>
      </c>
      <c r="R2725">
        <v>10</v>
      </c>
      <c r="S2725">
        <v>0</v>
      </c>
      <c r="T2725">
        <v>-23.716000000000001</v>
      </c>
    </row>
    <row r="2726" spans="1:20" x14ac:dyDescent="0.3">
      <c r="A2726" t="s">
        <v>7663</v>
      </c>
      <c r="B2726" s="1">
        <v>41684</v>
      </c>
      <c r="C2726" s="1">
        <v>41689</v>
      </c>
      <c r="D2726" t="s">
        <v>21</v>
      </c>
      <c r="E2726" t="s">
        <v>3211</v>
      </c>
      <c r="F2726" t="s">
        <v>3212</v>
      </c>
      <c r="G2726" t="s">
        <v>24</v>
      </c>
      <c r="H2726" t="s">
        <v>25</v>
      </c>
      <c r="I2726" t="s">
        <v>3213</v>
      </c>
      <c r="J2726" t="s">
        <v>427</v>
      </c>
      <c r="K2726" t="s">
        <v>3214</v>
      </c>
      <c r="L2726" t="s">
        <v>131</v>
      </c>
      <c r="M2726" t="s">
        <v>6408</v>
      </c>
      <c r="N2726" t="s">
        <v>43</v>
      </c>
      <c r="O2726" t="s">
        <v>70</v>
      </c>
      <c r="P2726" t="s">
        <v>6409</v>
      </c>
      <c r="Q2726" s="2">
        <v>16.175999999999998</v>
      </c>
      <c r="R2726">
        <v>3</v>
      </c>
      <c r="S2726">
        <v>0</v>
      </c>
      <c r="T2726">
        <v>6.0659999999999998</v>
      </c>
    </row>
    <row r="2727" spans="1:20" x14ac:dyDescent="0.3">
      <c r="A2727" t="s">
        <v>7664</v>
      </c>
      <c r="B2727" s="1">
        <v>42530</v>
      </c>
      <c r="C2727" s="1">
        <v>42535</v>
      </c>
      <c r="D2727" t="s">
        <v>47</v>
      </c>
      <c r="E2727" t="s">
        <v>1422</v>
      </c>
      <c r="F2727" t="s">
        <v>1423</v>
      </c>
      <c r="G2727" t="s">
        <v>24</v>
      </c>
      <c r="H2727" t="s">
        <v>25</v>
      </c>
      <c r="I2727" t="s">
        <v>154</v>
      </c>
      <c r="J2727" t="s">
        <v>86</v>
      </c>
      <c r="K2727" t="s">
        <v>171</v>
      </c>
      <c r="L2727" t="s">
        <v>88</v>
      </c>
      <c r="M2727" t="s">
        <v>132</v>
      </c>
      <c r="N2727" t="s">
        <v>31</v>
      </c>
      <c r="O2727" t="s">
        <v>133</v>
      </c>
      <c r="P2727" t="s">
        <v>134</v>
      </c>
      <c r="Q2727" s="2">
        <v>122.352</v>
      </c>
      <c r="R2727">
        <v>3</v>
      </c>
      <c r="S2727">
        <v>0</v>
      </c>
      <c r="T2727">
        <v>13.7646</v>
      </c>
    </row>
    <row r="2728" spans="1:20" x14ac:dyDescent="0.3">
      <c r="A2728" t="s">
        <v>7665</v>
      </c>
      <c r="B2728" s="1">
        <v>41908</v>
      </c>
      <c r="C2728" s="1">
        <v>41909</v>
      </c>
      <c r="D2728" t="s">
        <v>159</v>
      </c>
      <c r="E2728" t="s">
        <v>4370</v>
      </c>
      <c r="F2728" t="s">
        <v>4371</v>
      </c>
      <c r="G2728" t="s">
        <v>84</v>
      </c>
      <c r="H2728" t="s">
        <v>25</v>
      </c>
      <c r="I2728" t="s">
        <v>4372</v>
      </c>
      <c r="J2728" t="s">
        <v>39</v>
      </c>
      <c r="K2728" t="s">
        <v>4373</v>
      </c>
      <c r="L2728" t="s">
        <v>41</v>
      </c>
      <c r="M2728" t="s">
        <v>7068</v>
      </c>
      <c r="N2728" t="s">
        <v>31</v>
      </c>
      <c r="O2728" t="s">
        <v>133</v>
      </c>
      <c r="P2728" t="s">
        <v>7069</v>
      </c>
      <c r="Q2728" s="2">
        <v>585.55200000000002</v>
      </c>
      <c r="R2728">
        <v>3</v>
      </c>
      <c r="S2728">
        <v>0</v>
      </c>
      <c r="T2728">
        <v>73.194000000000003</v>
      </c>
    </row>
    <row r="2729" spans="1:20" x14ac:dyDescent="0.3">
      <c r="A2729" t="s">
        <v>7666</v>
      </c>
      <c r="B2729" s="1">
        <v>42520</v>
      </c>
      <c r="C2729" s="1">
        <v>42525</v>
      </c>
      <c r="D2729" t="s">
        <v>47</v>
      </c>
      <c r="E2729" t="s">
        <v>4507</v>
      </c>
      <c r="F2729" t="s">
        <v>4508</v>
      </c>
      <c r="G2729" t="s">
        <v>24</v>
      </c>
      <c r="H2729" t="s">
        <v>25</v>
      </c>
      <c r="I2729" t="s">
        <v>38</v>
      </c>
      <c r="J2729" t="s">
        <v>39</v>
      </c>
      <c r="K2729" t="s">
        <v>247</v>
      </c>
      <c r="L2729" t="s">
        <v>41</v>
      </c>
      <c r="M2729" t="s">
        <v>4440</v>
      </c>
      <c r="N2729" t="s">
        <v>43</v>
      </c>
      <c r="O2729" t="s">
        <v>90</v>
      </c>
      <c r="P2729" t="s">
        <v>4441</v>
      </c>
      <c r="Q2729" s="2">
        <v>123.92</v>
      </c>
      <c r="R2729">
        <v>5</v>
      </c>
      <c r="S2729">
        <v>0</v>
      </c>
      <c r="T2729">
        <v>9.2940000000000005</v>
      </c>
    </row>
    <row r="2730" spans="1:20" x14ac:dyDescent="0.3">
      <c r="A2730" t="s">
        <v>7667</v>
      </c>
      <c r="B2730" s="1">
        <v>43088</v>
      </c>
      <c r="C2730" s="1">
        <v>43092</v>
      </c>
      <c r="D2730" t="s">
        <v>47</v>
      </c>
      <c r="E2730" t="s">
        <v>5820</v>
      </c>
      <c r="F2730" t="s">
        <v>5821</v>
      </c>
      <c r="G2730" t="s">
        <v>24</v>
      </c>
      <c r="H2730" t="s">
        <v>25</v>
      </c>
      <c r="I2730" t="s">
        <v>749</v>
      </c>
      <c r="J2730" t="s">
        <v>286</v>
      </c>
      <c r="K2730" t="s">
        <v>750</v>
      </c>
      <c r="L2730" t="s">
        <v>29</v>
      </c>
      <c r="M2730" t="s">
        <v>5871</v>
      </c>
      <c r="N2730" t="s">
        <v>31</v>
      </c>
      <c r="O2730" t="s">
        <v>61</v>
      </c>
      <c r="P2730" t="s">
        <v>5872</v>
      </c>
      <c r="Q2730" s="2">
        <v>13.36</v>
      </c>
      <c r="R2730">
        <v>5</v>
      </c>
      <c r="S2730">
        <v>0</v>
      </c>
      <c r="T2730">
        <v>4.008</v>
      </c>
    </row>
    <row r="2731" spans="1:20" x14ac:dyDescent="0.3">
      <c r="A2731" t="s">
        <v>7668</v>
      </c>
      <c r="B2731" s="1">
        <v>43095</v>
      </c>
      <c r="C2731" s="1">
        <v>43095</v>
      </c>
      <c r="D2731" t="s">
        <v>1040</v>
      </c>
      <c r="E2731" t="s">
        <v>1954</v>
      </c>
      <c r="F2731" t="s">
        <v>1955</v>
      </c>
      <c r="G2731" t="s">
        <v>37</v>
      </c>
      <c r="H2731" t="s">
        <v>25</v>
      </c>
      <c r="I2731" t="s">
        <v>112</v>
      </c>
      <c r="J2731" t="s">
        <v>39</v>
      </c>
      <c r="K2731" t="s">
        <v>849</v>
      </c>
      <c r="L2731" t="s">
        <v>41</v>
      </c>
      <c r="M2731" t="s">
        <v>4889</v>
      </c>
      <c r="N2731" t="s">
        <v>43</v>
      </c>
      <c r="O2731" t="s">
        <v>99</v>
      </c>
      <c r="P2731" t="s">
        <v>4890</v>
      </c>
      <c r="Q2731" s="2">
        <v>750.68</v>
      </c>
      <c r="R2731">
        <v>2</v>
      </c>
      <c r="S2731">
        <v>0</v>
      </c>
      <c r="T2731">
        <v>37.533999999999999</v>
      </c>
    </row>
    <row r="2732" spans="1:20" x14ac:dyDescent="0.3">
      <c r="A2732" t="s">
        <v>7669</v>
      </c>
      <c r="B2732" s="1">
        <v>42901</v>
      </c>
      <c r="C2732" s="1">
        <v>42904</v>
      </c>
      <c r="D2732" t="s">
        <v>159</v>
      </c>
      <c r="E2732" t="s">
        <v>5188</v>
      </c>
      <c r="F2732" t="s">
        <v>5189</v>
      </c>
      <c r="G2732" t="s">
        <v>84</v>
      </c>
      <c r="H2732" t="s">
        <v>25</v>
      </c>
      <c r="I2732" t="s">
        <v>3019</v>
      </c>
      <c r="J2732" t="s">
        <v>105</v>
      </c>
      <c r="K2732" t="s">
        <v>5190</v>
      </c>
      <c r="L2732" t="s">
        <v>41</v>
      </c>
      <c r="M2732" t="s">
        <v>3129</v>
      </c>
      <c r="N2732" t="s">
        <v>43</v>
      </c>
      <c r="O2732" t="s">
        <v>44</v>
      </c>
      <c r="P2732" t="s">
        <v>3130</v>
      </c>
      <c r="Q2732" s="2">
        <v>44.4</v>
      </c>
      <c r="R2732">
        <v>3</v>
      </c>
      <c r="S2732">
        <v>0</v>
      </c>
      <c r="T2732">
        <v>22.2</v>
      </c>
    </row>
    <row r="2733" spans="1:20" x14ac:dyDescent="0.3">
      <c r="A2733" t="s">
        <v>7670</v>
      </c>
      <c r="B2733" s="1">
        <v>42694</v>
      </c>
      <c r="C2733" s="1">
        <v>42698</v>
      </c>
      <c r="D2733" t="s">
        <v>47</v>
      </c>
      <c r="E2733" t="s">
        <v>596</v>
      </c>
      <c r="F2733" t="s">
        <v>597</v>
      </c>
      <c r="G2733" t="s">
        <v>24</v>
      </c>
      <c r="H2733" t="s">
        <v>25</v>
      </c>
      <c r="I2733" t="s">
        <v>154</v>
      </c>
      <c r="J2733" t="s">
        <v>86</v>
      </c>
      <c r="K2733" t="s">
        <v>598</v>
      </c>
      <c r="L2733" t="s">
        <v>88</v>
      </c>
      <c r="M2733" t="s">
        <v>7671</v>
      </c>
      <c r="N2733" t="s">
        <v>43</v>
      </c>
      <c r="O2733" t="s">
        <v>79</v>
      </c>
      <c r="P2733" t="s">
        <v>7672</v>
      </c>
      <c r="Q2733" s="2">
        <v>128.4</v>
      </c>
      <c r="R2733">
        <v>3</v>
      </c>
      <c r="S2733">
        <v>0</v>
      </c>
      <c r="T2733">
        <v>62.915999999999997</v>
      </c>
    </row>
    <row r="2734" spans="1:20" x14ac:dyDescent="0.3">
      <c r="A2734" t="s">
        <v>7673</v>
      </c>
      <c r="B2734" s="1">
        <v>41729</v>
      </c>
      <c r="C2734" s="1">
        <v>41733</v>
      </c>
      <c r="D2734" t="s">
        <v>47</v>
      </c>
      <c r="E2734" t="s">
        <v>1449</v>
      </c>
      <c r="F2734" t="s">
        <v>1450</v>
      </c>
      <c r="G2734" t="s">
        <v>37</v>
      </c>
      <c r="H2734" t="s">
        <v>25</v>
      </c>
      <c r="I2734" t="s">
        <v>38</v>
      </c>
      <c r="J2734" t="s">
        <v>39</v>
      </c>
      <c r="K2734" t="s">
        <v>40</v>
      </c>
      <c r="L2734" t="s">
        <v>41</v>
      </c>
      <c r="M2734" t="s">
        <v>2587</v>
      </c>
      <c r="N2734" t="s">
        <v>43</v>
      </c>
      <c r="O2734" t="s">
        <v>79</v>
      </c>
      <c r="P2734" t="s">
        <v>2588</v>
      </c>
      <c r="Q2734" s="2">
        <v>1.869</v>
      </c>
      <c r="R2734">
        <v>1</v>
      </c>
      <c r="S2734">
        <v>0</v>
      </c>
      <c r="T2734">
        <v>-1.3083</v>
      </c>
    </row>
    <row r="2735" spans="1:20" x14ac:dyDescent="0.3">
      <c r="A2735" t="s">
        <v>7674</v>
      </c>
      <c r="B2735" s="1">
        <v>43016</v>
      </c>
      <c r="C2735" s="1">
        <v>43022</v>
      </c>
      <c r="D2735" t="s">
        <v>47</v>
      </c>
      <c r="E2735" t="s">
        <v>1989</v>
      </c>
      <c r="F2735" t="s">
        <v>1990</v>
      </c>
      <c r="G2735" t="s">
        <v>37</v>
      </c>
      <c r="H2735" t="s">
        <v>25</v>
      </c>
      <c r="I2735" t="s">
        <v>1991</v>
      </c>
      <c r="J2735" t="s">
        <v>619</v>
      </c>
      <c r="K2735" t="s">
        <v>1992</v>
      </c>
      <c r="L2735" t="s">
        <v>29</v>
      </c>
      <c r="M2735" t="s">
        <v>5226</v>
      </c>
      <c r="N2735" t="s">
        <v>165</v>
      </c>
      <c r="O2735" t="s">
        <v>166</v>
      </c>
      <c r="P2735" t="s">
        <v>5227</v>
      </c>
      <c r="Q2735" s="2">
        <v>103.19199999999999</v>
      </c>
      <c r="R2735">
        <v>1</v>
      </c>
      <c r="S2735">
        <v>0</v>
      </c>
      <c r="T2735">
        <v>11.6091</v>
      </c>
    </row>
    <row r="2736" spans="1:20" x14ac:dyDescent="0.3">
      <c r="A2736" t="s">
        <v>7675</v>
      </c>
      <c r="B2736" s="1">
        <v>42765</v>
      </c>
      <c r="C2736" s="1">
        <v>42770</v>
      </c>
      <c r="D2736" t="s">
        <v>47</v>
      </c>
      <c r="E2736" t="s">
        <v>136</v>
      </c>
      <c r="F2736" t="s">
        <v>137</v>
      </c>
      <c r="G2736" t="s">
        <v>24</v>
      </c>
      <c r="H2736" t="s">
        <v>25</v>
      </c>
      <c r="I2736" t="s">
        <v>138</v>
      </c>
      <c r="J2736" t="s">
        <v>105</v>
      </c>
      <c r="K2736" t="s">
        <v>139</v>
      </c>
      <c r="L2736" t="s">
        <v>41</v>
      </c>
      <c r="M2736" t="s">
        <v>7676</v>
      </c>
      <c r="N2736" t="s">
        <v>31</v>
      </c>
      <c r="O2736" t="s">
        <v>133</v>
      </c>
      <c r="P2736" t="s">
        <v>7677</v>
      </c>
      <c r="Q2736" s="2">
        <v>419.13600000000002</v>
      </c>
      <c r="R2736">
        <v>4</v>
      </c>
      <c r="S2736">
        <v>0</v>
      </c>
      <c r="T2736">
        <v>-68.1096</v>
      </c>
    </row>
    <row r="2737" spans="1:20" x14ac:dyDescent="0.3">
      <c r="A2737" t="s">
        <v>7678</v>
      </c>
      <c r="B2737" s="1">
        <v>41985</v>
      </c>
      <c r="C2737" s="1">
        <v>41990</v>
      </c>
      <c r="D2737" t="s">
        <v>47</v>
      </c>
      <c r="E2737" t="s">
        <v>1185</v>
      </c>
      <c r="F2737" t="s">
        <v>1186</v>
      </c>
      <c r="G2737" t="s">
        <v>24</v>
      </c>
      <c r="H2737" t="s">
        <v>25</v>
      </c>
      <c r="I2737" t="s">
        <v>38</v>
      </c>
      <c r="J2737" t="s">
        <v>39</v>
      </c>
      <c r="K2737" t="s">
        <v>247</v>
      </c>
      <c r="L2737" t="s">
        <v>41</v>
      </c>
      <c r="M2737" t="s">
        <v>2284</v>
      </c>
      <c r="N2737" t="s">
        <v>43</v>
      </c>
      <c r="O2737" t="s">
        <v>173</v>
      </c>
      <c r="P2737" t="s">
        <v>572</v>
      </c>
      <c r="Q2737" s="2">
        <v>23.472000000000001</v>
      </c>
      <c r="R2737">
        <v>3</v>
      </c>
      <c r="S2737">
        <v>0</v>
      </c>
      <c r="T2737">
        <v>7.6284000000000001</v>
      </c>
    </row>
    <row r="2738" spans="1:20" x14ac:dyDescent="0.3">
      <c r="A2738" t="s">
        <v>7679</v>
      </c>
      <c r="B2738" s="1">
        <v>42301</v>
      </c>
      <c r="C2738" s="1">
        <v>42306</v>
      </c>
      <c r="D2738" t="s">
        <v>47</v>
      </c>
      <c r="E2738" t="s">
        <v>1346</v>
      </c>
      <c r="F2738" t="s">
        <v>1347</v>
      </c>
      <c r="G2738" t="s">
        <v>84</v>
      </c>
      <c r="H2738" t="s">
        <v>25</v>
      </c>
      <c r="I2738" t="s">
        <v>38</v>
      </c>
      <c r="J2738" t="s">
        <v>39</v>
      </c>
      <c r="K2738" t="s">
        <v>556</v>
      </c>
      <c r="L2738" t="s">
        <v>41</v>
      </c>
      <c r="M2738" t="s">
        <v>2684</v>
      </c>
      <c r="N2738" t="s">
        <v>43</v>
      </c>
      <c r="O2738" t="s">
        <v>79</v>
      </c>
      <c r="P2738" t="s">
        <v>2685</v>
      </c>
      <c r="Q2738" s="2">
        <v>3.5920000000000001</v>
      </c>
      <c r="R2738">
        <v>4</v>
      </c>
      <c r="S2738">
        <v>0</v>
      </c>
      <c r="T2738">
        <v>-6.2859999999999996</v>
      </c>
    </row>
    <row r="2739" spans="1:20" x14ac:dyDescent="0.3">
      <c r="A2739" t="s">
        <v>7680</v>
      </c>
      <c r="B2739" s="1">
        <v>42826</v>
      </c>
      <c r="C2739" s="1">
        <v>42829</v>
      </c>
      <c r="D2739" t="s">
        <v>21</v>
      </c>
      <c r="E2739" t="s">
        <v>1973</v>
      </c>
      <c r="F2739" t="s">
        <v>1974</v>
      </c>
      <c r="G2739" t="s">
        <v>37</v>
      </c>
      <c r="H2739" t="s">
        <v>25</v>
      </c>
      <c r="I2739" t="s">
        <v>1489</v>
      </c>
      <c r="J2739" t="s">
        <v>96</v>
      </c>
      <c r="K2739" t="s">
        <v>1490</v>
      </c>
      <c r="L2739" t="s">
        <v>88</v>
      </c>
      <c r="M2739" t="s">
        <v>3862</v>
      </c>
      <c r="N2739" t="s">
        <v>165</v>
      </c>
      <c r="O2739" t="s">
        <v>166</v>
      </c>
      <c r="P2739" t="s">
        <v>3863</v>
      </c>
      <c r="Q2739" s="2">
        <v>23.975999999999999</v>
      </c>
      <c r="R2739">
        <v>3</v>
      </c>
      <c r="S2739">
        <v>0</v>
      </c>
      <c r="T2739">
        <v>-5.6943000000000001</v>
      </c>
    </row>
    <row r="2740" spans="1:20" x14ac:dyDescent="0.3">
      <c r="A2740" t="s">
        <v>7681</v>
      </c>
      <c r="B2740" s="1">
        <v>42761</v>
      </c>
      <c r="C2740" s="1">
        <v>42762</v>
      </c>
      <c r="D2740" t="s">
        <v>159</v>
      </c>
      <c r="E2740" t="s">
        <v>22</v>
      </c>
      <c r="F2740" t="s">
        <v>23</v>
      </c>
      <c r="G2740" t="s">
        <v>24</v>
      </c>
      <c r="H2740" t="s">
        <v>25</v>
      </c>
      <c r="I2740" t="s">
        <v>26</v>
      </c>
      <c r="J2740" t="s">
        <v>27</v>
      </c>
      <c r="K2740" t="s">
        <v>28</v>
      </c>
      <c r="L2740" t="s">
        <v>29</v>
      </c>
      <c r="M2740" t="s">
        <v>5565</v>
      </c>
      <c r="N2740" t="s">
        <v>43</v>
      </c>
      <c r="O2740" t="s">
        <v>99</v>
      </c>
      <c r="P2740" t="s">
        <v>5566</v>
      </c>
      <c r="Q2740" s="2">
        <v>18.16</v>
      </c>
      <c r="R2740">
        <v>2</v>
      </c>
      <c r="S2740">
        <v>0</v>
      </c>
      <c r="T2740">
        <v>1.8160000000000001</v>
      </c>
    </row>
    <row r="2741" spans="1:20" x14ac:dyDescent="0.3">
      <c r="A2741" t="s">
        <v>7682</v>
      </c>
      <c r="B2741" s="1">
        <v>41971</v>
      </c>
      <c r="C2741" s="1">
        <v>41971</v>
      </c>
      <c r="D2741" t="s">
        <v>1040</v>
      </c>
      <c r="E2741" t="s">
        <v>6286</v>
      </c>
      <c r="F2741" t="s">
        <v>6287</v>
      </c>
      <c r="G2741" t="s">
        <v>84</v>
      </c>
      <c r="H2741" t="s">
        <v>25</v>
      </c>
      <c r="I2741" t="s">
        <v>1064</v>
      </c>
      <c r="J2741" t="s">
        <v>1011</v>
      </c>
      <c r="K2741" t="s">
        <v>6288</v>
      </c>
      <c r="L2741" t="s">
        <v>131</v>
      </c>
      <c r="M2741" t="s">
        <v>2192</v>
      </c>
      <c r="N2741" t="s">
        <v>43</v>
      </c>
      <c r="O2741" t="s">
        <v>1145</v>
      </c>
      <c r="P2741" t="s">
        <v>2193</v>
      </c>
      <c r="Q2741" s="2">
        <v>7.36</v>
      </c>
      <c r="R2741">
        <v>2</v>
      </c>
      <c r="S2741">
        <v>0</v>
      </c>
      <c r="T2741">
        <v>0.1472</v>
      </c>
    </row>
    <row r="2742" spans="1:20" x14ac:dyDescent="0.3">
      <c r="A2742" t="s">
        <v>7683</v>
      </c>
      <c r="B2742" s="1">
        <v>42251</v>
      </c>
      <c r="C2742" s="1">
        <v>42255</v>
      </c>
      <c r="D2742" t="s">
        <v>47</v>
      </c>
      <c r="E2742" t="s">
        <v>3233</v>
      </c>
      <c r="F2742" t="s">
        <v>3234</v>
      </c>
      <c r="G2742" t="s">
        <v>37</v>
      </c>
      <c r="H2742" t="s">
        <v>25</v>
      </c>
      <c r="I2742" t="s">
        <v>390</v>
      </c>
      <c r="J2742" t="s">
        <v>391</v>
      </c>
      <c r="K2742" t="s">
        <v>392</v>
      </c>
      <c r="L2742" t="s">
        <v>41</v>
      </c>
      <c r="M2742" t="s">
        <v>4119</v>
      </c>
      <c r="N2742" t="s">
        <v>43</v>
      </c>
      <c r="O2742" t="s">
        <v>79</v>
      </c>
      <c r="P2742" t="s">
        <v>4120</v>
      </c>
      <c r="Q2742" s="2">
        <v>7.6559999999999997</v>
      </c>
      <c r="R2742">
        <v>4</v>
      </c>
      <c r="S2742">
        <v>0</v>
      </c>
      <c r="T2742">
        <v>-6.1247999999999996</v>
      </c>
    </row>
    <row r="2743" spans="1:20" x14ac:dyDescent="0.3">
      <c r="A2743" t="s">
        <v>7684</v>
      </c>
      <c r="B2743" s="1">
        <v>42898</v>
      </c>
      <c r="C2743" s="1">
        <v>42902</v>
      </c>
      <c r="D2743" t="s">
        <v>47</v>
      </c>
      <c r="E2743" t="s">
        <v>5048</v>
      </c>
      <c r="F2743" t="s">
        <v>5049</v>
      </c>
      <c r="G2743" t="s">
        <v>24</v>
      </c>
      <c r="H2743" t="s">
        <v>25</v>
      </c>
      <c r="I2743" t="s">
        <v>5050</v>
      </c>
      <c r="J2743" t="s">
        <v>86</v>
      </c>
      <c r="K2743" t="s">
        <v>5051</v>
      </c>
      <c r="L2743" t="s">
        <v>88</v>
      </c>
      <c r="M2743" t="s">
        <v>827</v>
      </c>
      <c r="N2743" t="s">
        <v>165</v>
      </c>
      <c r="O2743" t="s">
        <v>202</v>
      </c>
      <c r="P2743" t="s">
        <v>828</v>
      </c>
      <c r="Q2743" s="2">
        <v>63.92</v>
      </c>
      <c r="R2743">
        <v>2</v>
      </c>
      <c r="S2743">
        <v>0</v>
      </c>
      <c r="T2743">
        <v>19.175999999999998</v>
      </c>
    </row>
    <row r="2744" spans="1:20" x14ac:dyDescent="0.3">
      <c r="A2744" t="s">
        <v>7685</v>
      </c>
      <c r="B2744" s="1">
        <v>42931</v>
      </c>
      <c r="C2744" s="1">
        <v>42934</v>
      </c>
      <c r="D2744" t="s">
        <v>21</v>
      </c>
      <c r="E2744" t="s">
        <v>3643</v>
      </c>
      <c r="F2744" t="s">
        <v>3644</v>
      </c>
      <c r="G2744" t="s">
        <v>24</v>
      </c>
      <c r="H2744" t="s">
        <v>25</v>
      </c>
      <c r="I2744" t="s">
        <v>75</v>
      </c>
      <c r="J2744" t="s">
        <v>76</v>
      </c>
      <c r="K2744" t="s">
        <v>544</v>
      </c>
      <c r="L2744" t="s">
        <v>41</v>
      </c>
      <c r="M2744" t="s">
        <v>4261</v>
      </c>
      <c r="N2744" t="s">
        <v>43</v>
      </c>
      <c r="O2744" t="s">
        <v>115</v>
      </c>
      <c r="P2744" t="s">
        <v>4262</v>
      </c>
      <c r="Q2744" s="2">
        <v>6.56</v>
      </c>
      <c r="R2744">
        <v>2</v>
      </c>
      <c r="S2744">
        <v>0</v>
      </c>
      <c r="T2744">
        <v>1.9024000000000001</v>
      </c>
    </row>
    <row r="2745" spans="1:20" x14ac:dyDescent="0.3">
      <c r="A2745" t="s">
        <v>7686</v>
      </c>
      <c r="B2745" s="1">
        <v>43041</v>
      </c>
      <c r="C2745" s="1">
        <v>43045</v>
      </c>
      <c r="D2745" t="s">
        <v>47</v>
      </c>
      <c r="E2745" t="s">
        <v>7687</v>
      </c>
      <c r="F2745" t="s">
        <v>7688</v>
      </c>
      <c r="G2745" t="s">
        <v>37</v>
      </c>
      <c r="H2745" t="s">
        <v>25</v>
      </c>
      <c r="I2745" t="s">
        <v>128</v>
      </c>
      <c r="J2745" t="s">
        <v>129</v>
      </c>
      <c r="K2745" t="s">
        <v>130</v>
      </c>
      <c r="L2745" t="s">
        <v>131</v>
      </c>
      <c r="M2745" t="s">
        <v>7689</v>
      </c>
      <c r="N2745" t="s">
        <v>31</v>
      </c>
      <c r="O2745" t="s">
        <v>61</v>
      </c>
      <c r="P2745" t="s">
        <v>7690</v>
      </c>
      <c r="Q2745" s="2">
        <v>3.3119999999999998</v>
      </c>
      <c r="R2745">
        <v>1</v>
      </c>
      <c r="S2745">
        <v>0</v>
      </c>
      <c r="T2745">
        <v>0.66239999999999999</v>
      </c>
    </row>
    <row r="2746" spans="1:20" x14ac:dyDescent="0.3">
      <c r="A2746" t="s">
        <v>7691</v>
      </c>
      <c r="B2746" s="1">
        <v>42651</v>
      </c>
      <c r="C2746" s="1">
        <v>42651</v>
      </c>
      <c r="D2746" t="s">
        <v>1040</v>
      </c>
      <c r="E2746" t="s">
        <v>283</v>
      </c>
      <c r="F2746" t="s">
        <v>284</v>
      </c>
      <c r="G2746" t="s">
        <v>24</v>
      </c>
      <c r="H2746" t="s">
        <v>25</v>
      </c>
      <c r="I2746" t="s">
        <v>285</v>
      </c>
      <c r="J2746" t="s">
        <v>286</v>
      </c>
      <c r="K2746" t="s">
        <v>287</v>
      </c>
      <c r="L2746" t="s">
        <v>29</v>
      </c>
      <c r="M2746" t="s">
        <v>7692</v>
      </c>
      <c r="N2746" t="s">
        <v>43</v>
      </c>
      <c r="O2746" t="s">
        <v>70</v>
      </c>
      <c r="P2746" t="s">
        <v>7693</v>
      </c>
      <c r="Q2746" s="2">
        <v>61.96</v>
      </c>
      <c r="R2746">
        <v>2</v>
      </c>
      <c r="S2746">
        <v>0</v>
      </c>
      <c r="T2746">
        <v>27.882000000000001</v>
      </c>
    </row>
    <row r="2747" spans="1:20" x14ac:dyDescent="0.3">
      <c r="A2747" t="s">
        <v>7694</v>
      </c>
      <c r="B2747" s="1">
        <v>42468</v>
      </c>
      <c r="C2747" s="1">
        <v>42474</v>
      </c>
      <c r="D2747" t="s">
        <v>47</v>
      </c>
      <c r="E2747" t="s">
        <v>2115</v>
      </c>
      <c r="F2747" t="s">
        <v>2116</v>
      </c>
      <c r="G2747" t="s">
        <v>24</v>
      </c>
      <c r="H2747" t="s">
        <v>25</v>
      </c>
      <c r="I2747" t="s">
        <v>112</v>
      </c>
      <c r="J2747" t="s">
        <v>39</v>
      </c>
      <c r="K2747" t="s">
        <v>849</v>
      </c>
      <c r="L2747" t="s">
        <v>41</v>
      </c>
      <c r="M2747" t="s">
        <v>5551</v>
      </c>
      <c r="N2747" t="s">
        <v>43</v>
      </c>
      <c r="O2747" t="s">
        <v>173</v>
      </c>
      <c r="P2747" t="s">
        <v>5552</v>
      </c>
      <c r="Q2747" s="2">
        <v>17.920000000000002</v>
      </c>
      <c r="R2747">
        <v>4</v>
      </c>
      <c r="S2747">
        <v>0</v>
      </c>
      <c r="T2747">
        <v>8.6015999999999995</v>
      </c>
    </row>
    <row r="2748" spans="1:20" x14ac:dyDescent="0.3">
      <c r="A2748" t="s">
        <v>7695</v>
      </c>
      <c r="B2748" s="1">
        <v>42285</v>
      </c>
      <c r="C2748" s="1">
        <v>42289</v>
      </c>
      <c r="D2748" t="s">
        <v>47</v>
      </c>
      <c r="E2748" t="s">
        <v>677</v>
      </c>
      <c r="F2748" t="s">
        <v>678</v>
      </c>
      <c r="G2748" t="s">
        <v>24</v>
      </c>
      <c r="H2748" t="s">
        <v>25</v>
      </c>
      <c r="I2748" t="s">
        <v>679</v>
      </c>
      <c r="J2748" t="s">
        <v>427</v>
      </c>
      <c r="K2748" t="s">
        <v>680</v>
      </c>
      <c r="L2748" t="s">
        <v>131</v>
      </c>
      <c r="M2748" t="s">
        <v>936</v>
      </c>
      <c r="N2748" t="s">
        <v>31</v>
      </c>
      <c r="O2748" t="s">
        <v>61</v>
      </c>
      <c r="P2748" t="s">
        <v>937</v>
      </c>
      <c r="Q2748" s="2">
        <v>145.9</v>
      </c>
      <c r="R2748">
        <v>5</v>
      </c>
      <c r="S2748">
        <v>0</v>
      </c>
      <c r="T2748">
        <v>62.737000000000002</v>
      </c>
    </row>
    <row r="2749" spans="1:20" x14ac:dyDescent="0.3">
      <c r="A2749" t="s">
        <v>7696</v>
      </c>
      <c r="B2749" s="1">
        <v>42870</v>
      </c>
      <c r="C2749" s="1">
        <v>42875</v>
      </c>
      <c r="D2749" t="s">
        <v>47</v>
      </c>
      <c r="E2749" t="s">
        <v>4117</v>
      </c>
      <c r="F2749" t="s">
        <v>4118</v>
      </c>
      <c r="G2749" t="s">
        <v>24</v>
      </c>
      <c r="H2749" t="s">
        <v>25</v>
      </c>
      <c r="I2749" t="s">
        <v>253</v>
      </c>
      <c r="J2749" t="s">
        <v>179</v>
      </c>
      <c r="K2749" t="s">
        <v>254</v>
      </c>
      <c r="L2749" t="s">
        <v>88</v>
      </c>
      <c r="M2749" t="s">
        <v>7065</v>
      </c>
      <c r="N2749" t="s">
        <v>43</v>
      </c>
      <c r="O2749" t="s">
        <v>70</v>
      </c>
      <c r="P2749" t="s">
        <v>7066</v>
      </c>
      <c r="Q2749" s="2">
        <v>56.704000000000001</v>
      </c>
      <c r="R2749">
        <v>2</v>
      </c>
      <c r="S2749">
        <v>0</v>
      </c>
      <c r="T2749">
        <v>19.137599999999999</v>
      </c>
    </row>
    <row r="2750" spans="1:20" x14ac:dyDescent="0.3">
      <c r="A2750" t="s">
        <v>7697</v>
      </c>
      <c r="B2750" s="1">
        <v>41694</v>
      </c>
      <c r="C2750" s="1">
        <v>41700</v>
      </c>
      <c r="D2750" t="s">
        <v>47</v>
      </c>
      <c r="E2750" t="s">
        <v>2550</v>
      </c>
      <c r="F2750" t="s">
        <v>2551</v>
      </c>
      <c r="G2750" t="s">
        <v>24</v>
      </c>
      <c r="H2750" t="s">
        <v>25</v>
      </c>
      <c r="I2750" t="s">
        <v>1803</v>
      </c>
      <c r="J2750" t="s">
        <v>67</v>
      </c>
      <c r="K2750" t="s">
        <v>1804</v>
      </c>
      <c r="L2750" t="s">
        <v>29</v>
      </c>
      <c r="M2750" t="s">
        <v>5906</v>
      </c>
      <c r="N2750" t="s">
        <v>43</v>
      </c>
      <c r="O2750" t="s">
        <v>70</v>
      </c>
      <c r="P2750" t="s">
        <v>5907</v>
      </c>
      <c r="Q2750" s="2">
        <v>32.896000000000001</v>
      </c>
      <c r="R2750">
        <v>4</v>
      </c>
      <c r="S2750">
        <v>0</v>
      </c>
      <c r="T2750">
        <v>11.102399999999999</v>
      </c>
    </row>
    <row r="2751" spans="1:20" x14ac:dyDescent="0.3">
      <c r="A2751" t="s">
        <v>7698</v>
      </c>
      <c r="B2751" s="1">
        <v>42154</v>
      </c>
      <c r="C2751" s="1">
        <v>42156</v>
      </c>
      <c r="D2751" t="s">
        <v>159</v>
      </c>
      <c r="E2751" t="s">
        <v>4975</v>
      </c>
      <c r="F2751" t="s">
        <v>4976</v>
      </c>
      <c r="G2751" t="s">
        <v>24</v>
      </c>
      <c r="H2751" t="s">
        <v>25</v>
      </c>
      <c r="I2751" t="s">
        <v>231</v>
      </c>
      <c r="J2751" t="s">
        <v>232</v>
      </c>
      <c r="K2751" t="s">
        <v>412</v>
      </c>
      <c r="L2751" t="s">
        <v>131</v>
      </c>
      <c r="M2751" t="s">
        <v>7699</v>
      </c>
      <c r="N2751" t="s">
        <v>165</v>
      </c>
      <c r="O2751" t="s">
        <v>166</v>
      </c>
      <c r="P2751" t="s">
        <v>7700</v>
      </c>
      <c r="Q2751" s="2">
        <v>239.97</v>
      </c>
      <c r="R2751">
        <v>3</v>
      </c>
      <c r="S2751">
        <v>0</v>
      </c>
      <c r="T2751">
        <v>2.3997000000000002</v>
      </c>
    </row>
    <row r="2752" spans="1:20" x14ac:dyDescent="0.3">
      <c r="A2752" t="s">
        <v>7701</v>
      </c>
      <c r="B2752" s="1">
        <v>42692</v>
      </c>
      <c r="C2752" s="1">
        <v>42695</v>
      </c>
      <c r="D2752" t="s">
        <v>21</v>
      </c>
      <c r="E2752" t="s">
        <v>2367</v>
      </c>
      <c r="F2752" t="s">
        <v>2368</v>
      </c>
      <c r="G2752" t="s">
        <v>37</v>
      </c>
      <c r="H2752" t="s">
        <v>25</v>
      </c>
      <c r="I2752" t="s">
        <v>112</v>
      </c>
      <c r="J2752" t="s">
        <v>39</v>
      </c>
      <c r="K2752" t="s">
        <v>849</v>
      </c>
      <c r="L2752" t="s">
        <v>41</v>
      </c>
      <c r="M2752" t="s">
        <v>7622</v>
      </c>
      <c r="N2752" t="s">
        <v>165</v>
      </c>
      <c r="O2752" t="s">
        <v>202</v>
      </c>
      <c r="P2752" t="s">
        <v>7623</v>
      </c>
      <c r="Q2752" s="2">
        <v>1319.96</v>
      </c>
      <c r="R2752">
        <v>4</v>
      </c>
      <c r="S2752">
        <v>0</v>
      </c>
      <c r="T2752">
        <v>527.98400000000004</v>
      </c>
    </row>
    <row r="2753" spans="1:20" x14ac:dyDescent="0.3">
      <c r="A2753" t="s">
        <v>7702</v>
      </c>
      <c r="B2753" s="1">
        <v>43073</v>
      </c>
      <c r="C2753" s="1">
        <v>43078</v>
      </c>
      <c r="D2753" t="s">
        <v>47</v>
      </c>
      <c r="E2753" t="s">
        <v>718</v>
      </c>
      <c r="F2753" t="s">
        <v>719</v>
      </c>
      <c r="G2753" t="s">
        <v>37</v>
      </c>
      <c r="H2753" t="s">
        <v>25</v>
      </c>
      <c r="I2753" t="s">
        <v>693</v>
      </c>
      <c r="J2753" t="s">
        <v>86</v>
      </c>
      <c r="K2753" t="s">
        <v>694</v>
      </c>
      <c r="L2753" t="s">
        <v>88</v>
      </c>
      <c r="M2753" t="s">
        <v>3553</v>
      </c>
      <c r="N2753" t="s">
        <v>31</v>
      </c>
      <c r="O2753" t="s">
        <v>133</v>
      </c>
      <c r="P2753" t="s">
        <v>3554</v>
      </c>
      <c r="Q2753" s="2">
        <v>239.96</v>
      </c>
      <c r="R2753">
        <v>10</v>
      </c>
      <c r="S2753">
        <v>0</v>
      </c>
      <c r="T2753">
        <v>-10.284000000000001</v>
      </c>
    </row>
    <row r="2754" spans="1:20" x14ac:dyDescent="0.3">
      <c r="A2754" t="s">
        <v>7703</v>
      </c>
      <c r="B2754" s="1">
        <v>42526</v>
      </c>
      <c r="C2754" s="1">
        <v>42528</v>
      </c>
      <c r="D2754" t="s">
        <v>159</v>
      </c>
      <c r="E2754" t="s">
        <v>1620</v>
      </c>
      <c r="F2754" t="s">
        <v>1621</v>
      </c>
      <c r="G2754" t="s">
        <v>24</v>
      </c>
      <c r="H2754" t="s">
        <v>25</v>
      </c>
      <c r="I2754" t="s">
        <v>128</v>
      </c>
      <c r="J2754" t="s">
        <v>129</v>
      </c>
      <c r="K2754" t="s">
        <v>673</v>
      </c>
      <c r="L2754" t="s">
        <v>131</v>
      </c>
      <c r="M2754" t="s">
        <v>5034</v>
      </c>
      <c r="N2754" t="s">
        <v>43</v>
      </c>
      <c r="O2754" t="s">
        <v>79</v>
      </c>
      <c r="P2754" t="s">
        <v>2685</v>
      </c>
      <c r="Q2754" s="2">
        <v>21.552</v>
      </c>
      <c r="R2754">
        <v>6</v>
      </c>
      <c r="S2754">
        <v>0</v>
      </c>
      <c r="T2754">
        <v>7.0044000000000004</v>
      </c>
    </row>
    <row r="2755" spans="1:20" x14ac:dyDescent="0.3">
      <c r="A2755" t="s">
        <v>7704</v>
      </c>
      <c r="B2755" s="1">
        <v>42714</v>
      </c>
      <c r="C2755" s="1">
        <v>42716</v>
      </c>
      <c r="D2755" t="s">
        <v>159</v>
      </c>
      <c r="E2755" t="s">
        <v>2185</v>
      </c>
      <c r="F2755" t="s">
        <v>2186</v>
      </c>
      <c r="G2755" t="s">
        <v>84</v>
      </c>
      <c r="H2755" t="s">
        <v>25</v>
      </c>
      <c r="I2755" t="s">
        <v>2187</v>
      </c>
      <c r="J2755" t="s">
        <v>666</v>
      </c>
      <c r="K2755" t="s">
        <v>2188</v>
      </c>
      <c r="L2755" t="s">
        <v>131</v>
      </c>
      <c r="M2755" t="s">
        <v>3701</v>
      </c>
      <c r="N2755" t="s">
        <v>43</v>
      </c>
      <c r="O2755" t="s">
        <v>70</v>
      </c>
      <c r="P2755" t="s">
        <v>3702</v>
      </c>
      <c r="Q2755" s="2">
        <v>80.28</v>
      </c>
      <c r="R2755">
        <v>12</v>
      </c>
      <c r="S2755">
        <v>0</v>
      </c>
      <c r="T2755">
        <v>36.928800000000003</v>
      </c>
    </row>
    <row r="2756" spans="1:20" x14ac:dyDescent="0.3">
      <c r="A2756" t="s">
        <v>7705</v>
      </c>
      <c r="B2756" s="1">
        <v>42855</v>
      </c>
      <c r="C2756" s="1">
        <v>42860</v>
      </c>
      <c r="D2756" t="s">
        <v>47</v>
      </c>
      <c r="E2756" t="s">
        <v>754</v>
      </c>
      <c r="F2756" t="s">
        <v>755</v>
      </c>
      <c r="G2756" t="s">
        <v>37</v>
      </c>
      <c r="H2756" t="s">
        <v>25</v>
      </c>
      <c r="I2756" t="s">
        <v>398</v>
      </c>
      <c r="J2756" t="s">
        <v>67</v>
      </c>
      <c r="K2756" t="s">
        <v>399</v>
      </c>
      <c r="L2756" t="s">
        <v>29</v>
      </c>
      <c r="M2756" t="s">
        <v>922</v>
      </c>
      <c r="N2756" t="s">
        <v>43</v>
      </c>
      <c r="O2756" t="s">
        <v>115</v>
      </c>
      <c r="P2756" t="s">
        <v>923</v>
      </c>
      <c r="Q2756" s="2">
        <v>9.7799999999999994</v>
      </c>
      <c r="R2756">
        <v>2</v>
      </c>
      <c r="S2756">
        <v>0</v>
      </c>
      <c r="T2756">
        <v>4.0098000000000003</v>
      </c>
    </row>
    <row r="2757" spans="1:20" x14ac:dyDescent="0.3">
      <c r="A2757" t="s">
        <v>7706</v>
      </c>
      <c r="B2757" s="1">
        <v>42849</v>
      </c>
      <c r="C2757" s="1">
        <v>42853</v>
      </c>
      <c r="D2757" t="s">
        <v>47</v>
      </c>
      <c r="E2757" t="s">
        <v>3124</v>
      </c>
      <c r="F2757" t="s">
        <v>3125</v>
      </c>
      <c r="G2757" t="s">
        <v>84</v>
      </c>
      <c r="H2757" t="s">
        <v>25</v>
      </c>
      <c r="I2757" t="s">
        <v>2666</v>
      </c>
      <c r="J2757" t="s">
        <v>2265</v>
      </c>
      <c r="K2757" t="s">
        <v>2667</v>
      </c>
      <c r="L2757" t="s">
        <v>131</v>
      </c>
      <c r="M2757" t="s">
        <v>5897</v>
      </c>
      <c r="N2757" t="s">
        <v>43</v>
      </c>
      <c r="O2757" t="s">
        <v>235</v>
      </c>
      <c r="P2757" t="s">
        <v>5898</v>
      </c>
      <c r="Q2757" s="2">
        <v>1.81</v>
      </c>
      <c r="R2757">
        <v>1</v>
      </c>
      <c r="S2757">
        <v>0</v>
      </c>
      <c r="T2757">
        <v>0.65159999999999996</v>
      </c>
    </row>
    <row r="2758" spans="1:20" x14ac:dyDescent="0.3">
      <c r="A2758" t="s">
        <v>7707</v>
      </c>
      <c r="B2758" s="1">
        <v>42132</v>
      </c>
      <c r="C2758" s="1">
        <v>42134</v>
      </c>
      <c r="D2758" t="s">
        <v>159</v>
      </c>
      <c r="E2758" t="s">
        <v>3049</v>
      </c>
      <c r="F2758" t="s">
        <v>3050</v>
      </c>
      <c r="G2758" t="s">
        <v>84</v>
      </c>
      <c r="H2758" t="s">
        <v>25</v>
      </c>
      <c r="I2758" t="s">
        <v>2159</v>
      </c>
      <c r="J2758" t="s">
        <v>427</v>
      </c>
      <c r="K2758" t="s">
        <v>2160</v>
      </c>
      <c r="L2758" t="s">
        <v>131</v>
      </c>
      <c r="M2758" t="s">
        <v>5097</v>
      </c>
      <c r="N2758" t="s">
        <v>43</v>
      </c>
      <c r="O2758" t="s">
        <v>70</v>
      </c>
      <c r="P2758" t="s">
        <v>5098</v>
      </c>
      <c r="Q2758" s="2">
        <v>37.94</v>
      </c>
      <c r="R2758">
        <v>2</v>
      </c>
      <c r="S2758">
        <v>0</v>
      </c>
      <c r="T2758">
        <v>18.211200000000002</v>
      </c>
    </row>
    <row r="2759" spans="1:20" x14ac:dyDescent="0.3">
      <c r="A2759" t="s">
        <v>7708</v>
      </c>
      <c r="B2759" s="1">
        <v>42094</v>
      </c>
      <c r="C2759" s="1">
        <v>42098</v>
      </c>
      <c r="D2759" t="s">
        <v>47</v>
      </c>
      <c r="E2759" t="s">
        <v>4663</v>
      </c>
      <c r="F2759" t="s">
        <v>4664</v>
      </c>
      <c r="G2759" t="s">
        <v>37</v>
      </c>
      <c r="H2759" t="s">
        <v>25</v>
      </c>
      <c r="I2759" t="s">
        <v>112</v>
      </c>
      <c r="J2759" t="s">
        <v>39</v>
      </c>
      <c r="K2759" t="s">
        <v>309</v>
      </c>
      <c r="L2759" t="s">
        <v>41</v>
      </c>
      <c r="M2759" t="s">
        <v>1648</v>
      </c>
      <c r="N2759" t="s">
        <v>165</v>
      </c>
      <c r="O2759" t="s">
        <v>166</v>
      </c>
      <c r="P2759" t="s">
        <v>1649</v>
      </c>
      <c r="Q2759" s="2">
        <v>79.959999999999994</v>
      </c>
      <c r="R2759">
        <v>5</v>
      </c>
      <c r="S2759">
        <v>0</v>
      </c>
      <c r="T2759">
        <v>27.986000000000001</v>
      </c>
    </row>
    <row r="2760" spans="1:20" x14ac:dyDescent="0.3">
      <c r="A2760" t="s">
        <v>7709</v>
      </c>
      <c r="B2760" s="1">
        <v>42953</v>
      </c>
      <c r="C2760" s="1">
        <v>42958</v>
      </c>
      <c r="D2760" t="s">
        <v>47</v>
      </c>
      <c r="E2760" t="s">
        <v>2950</v>
      </c>
      <c r="F2760" t="s">
        <v>2951</v>
      </c>
      <c r="G2760" t="s">
        <v>37</v>
      </c>
      <c r="H2760" t="s">
        <v>25</v>
      </c>
      <c r="I2760" t="s">
        <v>231</v>
      </c>
      <c r="J2760" t="s">
        <v>232</v>
      </c>
      <c r="K2760" t="s">
        <v>276</v>
      </c>
      <c r="L2760" t="s">
        <v>131</v>
      </c>
      <c r="M2760" t="s">
        <v>7200</v>
      </c>
      <c r="N2760" t="s">
        <v>43</v>
      </c>
      <c r="O2760" t="s">
        <v>70</v>
      </c>
      <c r="P2760" t="s">
        <v>7201</v>
      </c>
      <c r="Q2760" s="2">
        <v>115.29600000000001</v>
      </c>
      <c r="R2760">
        <v>3</v>
      </c>
      <c r="S2760">
        <v>0</v>
      </c>
      <c r="T2760">
        <v>40.3536</v>
      </c>
    </row>
    <row r="2761" spans="1:20" x14ac:dyDescent="0.3">
      <c r="A2761" t="s">
        <v>7710</v>
      </c>
      <c r="B2761" s="1">
        <v>43071</v>
      </c>
      <c r="C2761" s="1">
        <v>43075</v>
      </c>
      <c r="D2761" t="s">
        <v>47</v>
      </c>
      <c r="E2761" t="s">
        <v>7711</v>
      </c>
      <c r="F2761" t="s">
        <v>7712</v>
      </c>
      <c r="G2761" t="s">
        <v>24</v>
      </c>
      <c r="H2761" t="s">
        <v>25</v>
      </c>
      <c r="I2761" t="s">
        <v>7713</v>
      </c>
      <c r="J2761" t="s">
        <v>121</v>
      </c>
      <c r="K2761" t="s">
        <v>7714</v>
      </c>
      <c r="L2761" t="s">
        <v>88</v>
      </c>
      <c r="M2761" t="s">
        <v>7699</v>
      </c>
      <c r="N2761" t="s">
        <v>165</v>
      </c>
      <c r="O2761" t="s">
        <v>166</v>
      </c>
      <c r="P2761" t="s">
        <v>7700</v>
      </c>
      <c r="Q2761" s="2">
        <v>2479.96</v>
      </c>
      <c r="R2761">
        <v>4</v>
      </c>
      <c r="S2761">
        <v>0</v>
      </c>
      <c r="T2761">
        <v>743.98800000000006</v>
      </c>
    </row>
    <row r="2762" spans="1:20" x14ac:dyDescent="0.3">
      <c r="A2762" t="s">
        <v>7715</v>
      </c>
      <c r="B2762" s="1">
        <v>42527</v>
      </c>
      <c r="C2762" s="1">
        <v>42528</v>
      </c>
      <c r="D2762" t="s">
        <v>159</v>
      </c>
      <c r="E2762" t="s">
        <v>1644</v>
      </c>
      <c r="F2762" t="s">
        <v>1645</v>
      </c>
      <c r="G2762" t="s">
        <v>24</v>
      </c>
      <c r="H2762" t="s">
        <v>25</v>
      </c>
      <c r="I2762" t="s">
        <v>1646</v>
      </c>
      <c r="J2762" t="s">
        <v>427</v>
      </c>
      <c r="K2762" t="s">
        <v>1647</v>
      </c>
      <c r="L2762" t="s">
        <v>131</v>
      </c>
      <c r="M2762" t="s">
        <v>4101</v>
      </c>
      <c r="N2762" t="s">
        <v>165</v>
      </c>
      <c r="O2762" t="s">
        <v>202</v>
      </c>
      <c r="P2762" t="s">
        <v>4102</v>
      </c>
      <c r="Q2762" s="2">
        <v>179.94</v>
      </c>
      <c r="R2762">
        <v>6</v>
      </c>
      <c r="S2762">
        <v>0</v>
      </c>
      <c r="T2762">
        <v>75.574799999999996</v>
      </c>
    </row>
    <row r="2763" spans="1:20" x14ac:dyDescent="0.3">
      <c r="A2763" t="s">
        <v>7716</v>
      </c>
      <c r="B2763" s="1">
        <v>42107</v>
      </c>
      <c r="C2763" s="1">
        <v>42114</v>
      </c>
      <c r="D2763" t="s">
        <v>47</v>
      </c>
      <c r="E2763" t="s">
        <v>1369</v>
      </c>
      <c r="F2763" t="s">
        <v>1370</v>
      </c>
      <c r="G2763" t="s">
        <v>24</v>
      </c>
      <c r="H2763" t="s">
        <v>25</v>
      </c>
      <c r="I2763" t="s">
        <v>75</v>
      </c>
      <c r="J2763" t="s">
        <v>76</v>
      </c>
      <c r="K2763" t="s">
        <v>544</v>
      </c>
      <c r="L2763" t="s">
        <v>41</v>
      </c>
      <c r="M2763" t="s">
        <v>2257</v>
      </c>
      <c r="N2763" t="s">
        <v>43</v>
      </c>
      <c r="O2763" t="s">
        <v>79</v>
      </c>
      <c r="P2763" t="s">
        <v>2258</v>
      </c>
      <c r="Q2763" s="2">
        <v>17.43</v>
      </c>
      <c r="R2763">
        <v>3</v>
      </c>
      <c r="S2763">
        <v>0</v>
      </c>
      <c r="T2763">
        <v>8.0177999999999994</v>
      </c>
    </row>
    <row r="2764" spans="1:20" x14ac:dyDescent="0.3">
      <c r="A2764" t="s">
        <v>7717</v>
      </c>
      <c r="B2764" s="1">
        <v>42877</v>
      </c>
      <c r="C2764" s="1">
        <v>42881</v>
      </c>
      <c r="D2764" t="s">
        <v>47</v>
      </c>
      <c r="E2764" t="s">
        <v>704</v>
      </c>
      <c r="F2764" t="s">
        <v>705</v>
      </c>
      <c r="G2764" t="s">
        <v>24</v>
      </c>
      <c r="H2764" t="s">
        <v>25</v>
      </c>
      <c r="I2764" t="s">
        <v>706</v>
      </c>
      <c r="J2764" t="s">
        <v>39</v>
      </c>
      <c r="K2764" t="s">
        <v>707</v>
      </c>
      <c r="L2764" t="s">
        <v>41</v>
      </c>
      <c r="M2764" t="s">
        <v>288</v>
      </c>
      <c r="N2764" t="s">
        <v>31</v>
      </c>
      <c r="O2764" t="s">
        <v>133</v>
      </c>
      <c r="P2764" t="s">
        <v>289</v>
      </c>
      <c r="Q2764" s="2">
        <v>181.98599999999999</v>
      </c>
      <c r="R2764">
        <v>2</v>
      </c>
      <c r="S2764">
        <v>0</v>
      </c>
      <c r="T2764">
        <v>-54.595799999999997</v>
      </c>
    </row>
    <row r="2765" spans="1:20" x14ac:dyDescent="0.3">
      <c r="A2765" t="s">
        <v>7718</v>
      </c>
      <c r="B2765" s="1">
        <v>42723</v>
      </c>
      <c r="C2765" s="1">
        <v>42729</v>
      </c>
      <c r="D2765" t="s">
        <v>47</v>
      </c>
      <c r="E2765" t="s">
        <v>189</v>
      </c>
      <c r="F2765" t="s">
        <v>190</v>
      </c>
      <c r="G2765" t="s">
        <v>37</v>
      </c>
      <c r="H2765" t="s">
        <v>25</v>
      </c>
      <c r="I2765" t="s">
        <v>191</v>
      </c>
      <c r="J2765" t="s">
        <v>51</v>
      </c>
      <c r="K2765" t="s">
        <v>192</v>
      </c>
      <c r="L2765" t="s">
        <v>29</v>
      </c>
      <c r="M2765" t="s">
        <v>7719</v>
      </c>
      <c r="N2765" t="s">
        <v>31</v>
      </c>
      <c r="O2765" t="s">
        <v>54</v>
      </c>
      <c r="P2765" t="s">
        <v>7720</v>
      </c>
      <c r="Q2765" s="2">
        <v>455.97</v>
      </c>
      <c r="R2765">
        <v>6</v>
      </c>
      <c r="S2765">
        <v>0</v>
      </c>
      <c r="T2765">
        <v>-218.8656</v>
      </c>
    </row>
    <row r="2766" spans="1:20" x14ac:dyDescent="0.3">
      <c r="A2766" t="s">
        <v>7721</v>
      </c>
      <c r="B2766" s="1">
        <v>43000</v>
      </c>
      <c r="C2766" s="1">
        <v>43004</v>
      </c>
      <c r="D2766" t="s">
        <v>47</v>
      </c>
      <c r="E2766" t="s">
        <v>3124</v>
      </c>
      <c r="F2766" t="s">
        <v>3125</v>
      </c>
      <c r="G2766" t="s">
        <v>84</v>
      </c>
      <c r="H2766" t="s">
        <v>25</v>
      </c>
      <c r="I2766" t="s">
        <v>2666</v>
      </c>
      <c r="J2766" t="s">
        <v>2265</v>
      </c>
      <c r="K2766" t="s">
        <v>2667</v>
      </c>
      <c r="L2766" t="s">
        <v>131</v>
      </c>
      <c r="M2766" t="s">
        <v>2975</v>
      </c>
      <c r="N2766" t="s">
        <v>43</v>
      </c>
      <c r="O2766" t="s">
        <v>99</v>
      </c>
      <c r="P2766" t="s">
        <v>2976</v>
      </c>
      <c r="Q2766" s="2">
        <v>67.400000000000006</v>
      </c>
      <c r="R2766">
        <v>5</v>
      </c>
      <c r="S2766">
        <v>0</v>
      </c>
      <c r="T2766">
        <v>17.524000000000001</v>
      </c>
    </row>
    <row r="2767" spans="1:20" x14ac:dyDescent="0.3">
      <c r="A2767" t="s">
        <v>7722</v>
      </c>
      <c r="B2767" s="1">
        <v>42985</v>
      </c>
      <c r="C2767" s="1">
        <v>42986</v>
      </c>
      <c r="D2767" t="s">
        <v>159</v>
      </c>
      <c r="E2767" t="s">
        <v>4507</v>
      </c>
      <c r="F2767" t="s">
        <v>4508</v>
      </c>
      <c r="G2767" t="s">
        <v>24</v>
      </c>
      <c r="H2767" t="s">
        <v>25</v>
      </c>
      <c r="I2767" t="s">
        <v>38</v>
      </c>
      <c r="J2767" t="s">
        <v>39</v>
      </c>
      <c r="K2767" t="s">
        <v>247</v>
      </c>
      <c r="L2767" t="s">
        <v>41</v>
      </c>
      <c r="M2767" t="s">
        <v>7723</v>
      </c>
      <c r="N2767" t="s">
        <v>31</v>
      </c>
      <c r="O2767" t="s">
        <v>61</v>
      </c>
      <c r="P2767" t="s">
        <v>7724</v>
      </c>
      <c r="Q2767" s="2">
        <v>25.16</v>
      </c>
      <c r="R2767">
        <v>2</v>
      </c>
      <c r="S2767">
        <v>0</v>
      </c>
      <c r="T2767">
        <v>10.5672</v>
      </c>
    </row>
    <row r="2768" spans="1:20" x14ac:dyDescent="0.3">
      <c r="A2768" t="s">
        <v>7725</v>
      </c>
      <c r="B2768" s="1">
        <v>41971</v>
      </c>
      <c r="C2768" s="1">
        <v>41974</v>
      </c>
      <c r="D2768" t="s">
        <v>159</v>
      </c>
      <c r="E2768" t="s">
        <v>3483</v>
      </c>
      <c r="F2768" t="s">
        <v>3484</v>
      </c>
      <c r="G2768" t="s">
        <v>24</v>
      </c>
      <c r="H2768" t="s">
        <v>25</v>
      </c>
      <c r="I2768" t="s">
        <v>231</v>
      </c>
      <c r="J2768" t="s">
        <v>232</v>
      </c>
      <c r="K2768" t="s">
        <v>1653</v>
      </c>
      <c r="L2768" t="s">
        <v>131</v>
      </c>
      <c r="M2768" t="s">
        <v>3021</v>
      </c>
      <c r="N2768" t="s">
        <v>43</v>
      </c>
      <c r="O2768" t="s">
        <v>90</v>
      </c>
      <c r="P2768" t="s">
        <v>3022</v>
      </c>
      <c r="Q2768" s="2">
        <v>43.68</v>
      </c>
      <c r="R2768">
        <v>3</v>
      </c>
      <c r="S2768">
        <v>0</v>
      </c>
      <c r="T2768">
        <v>11.7936</v>
      </c>
    </row>
    <row r="2769" spans="1:20" x14ac:dyDescent="0.3">
      <c r="A2769" t="s">
        <v>7726</v>
      </c>
      <c r="B2769" s="1">
        <v>41955</v>
      </c>
      <c r="C2769" s="1">
        <v>41959</v>
      </c>
      <c r="D2769" t="s">
        <v>47</v>
      </c>
      <c r="E2769" t="s">
        <v>6097</v>
      </c>
      <c r="F2769" t="s">
        <v>6098</v>
      </c>
      <c r="G2769" t="s">
        <v>37</v>
      </c>
      <c r="H2769" t="s">
        <v>25</v>
      </c>
      <c r="I2769" t="s">
        <v>38</v>
      </c>
      <c r="J2769" t="s">
        <v>39</v>
      </c>
      <c r="K2769" t="s">
        <v>247</v>
      </c>
      <c r="L2769" t="s">
        <v>41</v>
      </c>
      <c r="M2769" t="s">
        <v>5707</v>
      </c>
      <c r="N2769" t="s">
        <v>43</v>
      </c>
      <c r="O2769" t="s">
        <v>115</v>
      </c>
      <c r="P2769" t="s">
        <v>5708</v>
      </c>
      <c r="Q2769" s="2">
        <v>2.6720000000000002</v>
      </c>
      <c r="R2769">
        <v>1</v>
      </c>
      <c r="S2769">
        <v>0</v>
      </c>
      <c r="T2769">
        <v>0.33400000000000002</v>
      </c>
    </row>
    <row r="2770" spans="1:20" x14ac:dyDescent="0.3">
      <c r="A2770" t="s">
        <v>7727</v>
      </c>
      <c r="B2770" s="1">
        <v>43010</v>
      </c>
      <c r="C2770" s="1">
        <v>43014</v>
      </c>
      <c r="D2770" t="s">
        <v>21</v>
      </c>
      <c r="E2770" t="s">
        <v>3342</v>
      </c>
      <c r="F2770" t="s">
        <v>3343</v>
      </c>
      <c r="G2770" t="s">
        <v>37</v>
      </c>
      <c r="H2770" t="s">
        <v>25</v>
      </c>
      <c r="I2770" t="s">
        <v>1736</v>
      </c>
      <c r="J2770" t="s">
        <v>76</v>
      </c>
      <c r="K2770" t="s">
        <v>1737</v>
      </c>
      <c r="L2770" t="s">
        <v>41</v>
      </c>
      <c r="M2770" t="s">
        <v>7728</v>
      </c>
      <c r="N2770" t="s">
        <v>31</v>
      </c>
      <c r="O2770" t="s">
        <v>61</v>
      </c>
      <c r="P2770" t="s">
        <v>7729</v>
      </c>
      <c r="Q2770" s="2">
        <v>10.16</v>
      </c>
      <c r="R2770">
        <v>2</v>
      </c>
      <c r="S2770">
        <v>0</v>
      </c>
      <c r="T2770">
        <v>3.4544000000000001</v>
      </c>
    </row>
    <row r="2771" spans="1:20" x14ac:dyDescent="0.3">
      <c r="A2771" t="s">
        <v>7730</v>
      </c>
      <c r="B2771" s="1">
        <v>42352</v>
      </c>
      <c r="C2771" s="1">
        <v>42356</v>
      </c>
      <c r="D2771" t="s">
        <v>47</v>
      </c>
      <c r="E2771" t="s">
        <v>3282</v>
      </c>
      <c r="F2771" t="s">
        <v>3283</v>
      </c>
      <c r="G2771" t="s">
        <v>37</v>
      </c>
      <c r="H2771" t="s">
        <v>25</v>
      </c>
      <c r="I2771" t="s">
        <v>231</v>
      </c>
      <c r="J2771" t="s">
        <v>232</v>
      </c>
      <c r="K2771" t="s">
        <v>276</v>
      </c>
      <c r="L2771" t="s">
        <v>131</v>
      </c>
      <c r="M2771" t="s">
        <v>5016</v>
      </c>
      <c r="N2771" t="s">
        <v>31</v>
      </c>
      <c r="O2771" t="s">
        <v>61</v>
      </c>
      <c r="P2771" t="s">
        <v>5017</v>
      </c>
      <c r="Q2771" s="2">
        <v>6.16</v>
      </c>
      <c r="R2771">
        <v>2</v>
      </c>
      <c r="S2771">
        <v>0</v>
      </c>
      <c r="T2771">
        <v>1.9712000000000001</v>
      </c>
    </row>
    <row r="2772" spans="1:20" x14ac:dyDescent="0.3">
      <c r="A2772" t="s">
        <v>7731</v>
      </c>
      <c r="B2772" s="1">
        <v>42344</v>
      </c>
      <c r="C2772" s="1">
        <v>42348</v>
      </c>
      <c r="D2772" t="s">
        <v>47</v>
      </c>
      <c r="E2772" t="s">
        <v>4383</v>
      </c>
      <c r="F2772" t="s">
        <v>4384</v>
      </c>
      <c r="G2772" t="s">
        <v>24</v>
      </c>
      <c r="H2772" t="s">
        <v>25</v>
      </c>
      <c r="I2772" t="s">
        <v>112</v>
      </c>
      <c r="J2772" t="s">
        <v>39</v>
      </c>
      <c r="K2772" t="s">
        <v>309</v>
      </c>
      <c r="L2772" t="s">
        <v>41</v>
      </c>
      <c r="M2772" t="s">
        <v>7732</v>
      </c>
      <c r="N2772" t="s">
        <v>43</v>
      </c>
      <c r="O2772" t="s">
        <v>70</v>
      </c>
      <c r="P2772" t="s">
        <v>7733</v>
      </c>
      <c r="Q2772" s="2">
        <v>6.48</v>
      </c>
      <c r="R2772">
        <v>1</v>
      </c>
      <c r="S2772">
        <v>0</v>
      </c>
      <c r="T2772">
        <v>3.1103999999999998</v>
      </c>
    </row>
    <row r="2773" spans="1:20" x14ac:dyDescent="0.3">
      <c r="A2773" t="s">
        <v>7734</v>
      </c>
      <c r="B2773" s="1">
        <v>42825</v>
      </c>
      <c r="C2773" s="1">
        <v>42827</v>
      </c>
      <c r="D2773" t="s">
        <v>21</v>
      </c>
      <c r="E2773" t="s">
        <v>3821</v>
      </c>
      <c r="F2773" t="s">
        <v>3822</v>
      </c>
      <c r="G2773" t="s">
        <v>37</v>
      </c>
      <c r="H2773" t="s">
        <v>25</v>
      </c>
      <c r="I2773" t="s">
        <v>2097</v>
      </c>
      <c r="J2773" t="s">
        <v>96</v>
      </c>
      <c r="K2773" t="s">
        <v>2098</v>
      </c>
      <c r="L2773" t="s">
        <v>88</v>
      </c>
      <c r="M2773" t="s">
        <v>7735</v>
      </c>
      <c r="N2773" t="s">
        <v>43</v>
      </c>
      <c r="O2773" t="s">
        <v>79</v>
      </c>
      <c r="P2773" t="s">
        <v>7736</v>
      </c>
      <c r="Q2773" s="2">
        <v>34.54</v>
      </c>
      <c r="R2773">
        <v>1</v>
      </c>
      <c r="S2773">
        <v>0</v>
      </c>
      <c r="T2773">
        <v>17.27</v>
      </c>
    </row>
    <row r="2774" spans="1:20" x14ac:dyDescent="0.3">
      <c r="A2774" t="s">
        <v>7737</v>
      </c>
      <c r="B2774" s="1">
        <v>42807</v>
      </c>
      <c r="C2774" s="1">
        <v>42807</v>
      </c>
      <c r="D2774" t="s">
        <v>1040</v>
      </c>
      <c r="E2774" t="s">
        <v>6010</v>
      </c>
      <c r="F2774" t="s">
        <v>6011</v>
      </c>
      <c r="G2774" t="s">
        <v>84</v>
      </c>
      <c r="H2774" t="s">
        <v>25</v>
      </c>
      <c r="I2774" t="s">
        <v>1208</v>
      </c>
      <c r="J2774" t="s">
        <v>1209</v>
      </c>
      <c r="K2774" t="s">
        <v>1210</v>
      </c>
      <c r="L2774" t="s">
        <v>29</v>
      </c>
      <c r="M2774" t="s">
        <v>7738</v>
      </c>
      <c r="N2774" t="s">
        <v>43</v>
      </c>
      <c r="O2774" t="s">
        <v>115</v>
      </c>
      <c r="P2774" t="s">
        <v>7739</v>
      </c>
      <c r="Q2774" s="2">
        <v>19.456</v>
      </c>
      <c r="R2774">
        <v>4</v>
      </c>
      <c r="S2774">
        <v>0</v>
      </c>
      <c r="T2774">
        <v>2.1888000000000001</v>
      </c>
    </row>
    <row r="2775" spans="1:20" x14ac:dyDescent="0.3">
      <c r="A2775" t="s">
        <v>7740</v>
      </c>
      <c r="B2775" s="1">
        <v>41978</v>
      </c>
      <c r="C2775" s="1">
        <v>41982</v>
      </c>
      <c r="D2775" t="s">
        <v>47</v>
      </c>
      <c r="E2775" t="s">
        <v>754</v>
      </c>
      <c r="F2775" t="s">
        <v>755</v>
      </c>
      <c r="G2775" t="s">
        <v>37</v>
      </c>
      <c r="H2775" t="s">
        <v>25</v>
      </c>
      <c r="I2775" t="s">
        <v>398</v>
      </c>
      <c r="J2775" t="s">
        <v>67</v>
      </c>
      <c r="K2775" t="s">
        <v>399</v>
      </c>
      <c r="L2775" t="s">
        <v>29</v>
      </c>
      <c r="M2775" t="s">
        <v>7453</v>
      </c>
      <c r="N2775" t="s">
        <v>43</v>
      </c>
      <c r="O2775" t="s">
        <v>70</v>
      </c>
      <c r="P2775" t="s">
        <v>7454</v>
      </c>
      <c r="Q2775" s="2">
        <v>98.376000000000005</v>
      </c>
      <c r="R2775">
        <v>3</v>
      </c>
      <c r="S2775">
        <v>0</v>
      </c>
      <c r="T2775">
        <v>35.661299999999997</v>
      </c>
    </row>
    <row r="2776" spans="1:20" x14ac:dyDescent="0.3">
      <c r="A2776" t="s">
        <v>7741</v>
      </c>
      <c r="B2776" s="1">
        <v>42716</v>
      </c>
      <c r="C2776" s="1">
        <v>42720</v>
      </c>
      <c r="D2776" t="s">
        <v>47</v>
      </c>
      <c r="E2776" t="s">
        <v>1163</v>
      </c>
      <c r="F2776" t="s">
        <v>1164</v>
      </c>
      <c r="G2776" t="s">
        <v>24</v>
      </c>
      <c r="H2776" t="s">
        <v>25</v>
      </c>
      <c r="I2776" t="s">
        <v>231</v>
      </c>
      <c r="J2776" t="s">
        <v>232</v>
      </c>
      <c r="K2776" t="s">
        <v>233</v>
      </c>
      <c r="L2776" t="s">
        <v>131</v>
      </c>
      <c r="M2776" t="s">
        <v>4674</v>
      </c>
      <c r="N2776" t="s">
        <v>31</v>
      </c>
      <c r="O2776" t="s">
        <v>61</v>
      </c>
      <c r="P2776" t="s">
        <v>4675</v>
      </c>
      <c r="Q2776" s="2">
        <v>383.64</v>
      </c>
      <c r="R2776">
        <v>6</v>
      </c>
      <c r="S2776">
        <v>0</v>
      </c>
      <c r="T2776">
        <v>122.76479999999999</v>
      </c>
    </row>
    <row r="2777" spans="1:20" x14ac:dyDescent="0.3">
      <c r="A2777" t="s">
        <v>7742</v>
      </c>
      <c r="B2777" s="1">
        <v>42987</v>
      </c>
      <c r="C2777" s="1">
        <v>42992</v>
      </c>
      <c r="D2777" t="s">
        <v>21</v>
      </c>
      <c r="E2777" t="s">
        <v>5849</v>
      </c>
      <c r="F2777" t="s">
        <v>5850</v>
      </c>
      <c r="G2777" t="s">
        <v>24</v>
      </c>
      <c r="H2777" t="s">
        <v>25</v>
      </c>
      <c r="I2777" t="s">
        <v>1712</v>
      </c>
      <c r="J2777" t="s">
        <v>39</v>
      </c>
      <c r="K2777" t="s">
        <v>1713</v>
      </c>
      <c r="L2777" t="s">
        <v>41</v>
      </c>
      <c r="M2777" t="s">
        <v>7743</v>
      </c>
      <c r="N2777" t="s">
        <v>43</v>
      </c>
      <c r="O2777" t="s">
        <v>115</v>
      </c>
      <c r="P2777" t="s">
        <v>7744</v>
      </c>
      <c r="Q2777" s="2">
        <v>6.56</v>
      </c>
      <c r="R2777">
        <v>2</v>
      </c>
      <c r="S2777">
        <v>0</v>
      </c>
      <c r="T2777">
        <v>1.9024000000000001</v>
      </c>
    </row>
    <row r="2778" spans="1:20" x14ac:dyDescent="0.3">
      <c r="A2778" t="s">
        <v>7745</v>
      </c>
      <c r="B2778" s="1">
        <v>43012</v>
      </c>
      <c r="C2778" s="1">
        <v>43016</v>
      </c>
      <c r="D2778" t="s">
        <v>47</v>
      </c>
      <c r="E2778" t="s">
        <v>251</v>
      </c>
      <c r="F2778" t="s">
        <v>252</v>
      </c>
      <c r="G2778" t="s">
        <v>84</v>
      </c>
      <c r="H2778" t="s">
        <v>25</v>
      </c>
      <c r="I2778" t="s">
        <v>253</v>
      </c>
      <c r="J2778" t="s">
        <v>179</v>
      </c>
      <c r="K2778" t="s">
        <v>254</v>
      </c>
      <c r="L2778" t="s">
        <v>88</v>
      </c>
      <c r="M2778" t="s">
        <v>2846</v>
      </c>
      <c r="N2778" t="s">
        <v>31</v>
      </c>
      <c r="O2778" t="s">
        <v>61</v>
      </c>
      <c r="P2778" t="s">
        <v>2847</v>
      </c>
      <c r="Q2778" s="2">
        <v>19.98</v>
      </c>
      <c r="R2778">
        <v>1</v>
      </c>
      <c r="S2778">
        <v>0</v>
      </c>
      <c r="T2778">
        <v>8.5914000000000001</v>
      </c>
    </row>
    <row r="2779" spans="1:20" x14ac:dyDescent="0.3">
      <c r="A2779" t="s">
        <v>7746</v>
      </c>
      <c r="B2779" s="1">
        <v>42499</v>
      </c>
      <c r="C2779" s="1">
        <v>42503</v>
      </c>
      <c r="D2779" t="s">
        <v>47</v>
      </c>
      <c r="E2779" t="s">
        <v>251</v>
      </c>
      <c r="F2779" t="s">
        <v>252</v>
      </c>
      <c r="G2779" t="s">
        <v>84</v>
      </c>
      <c r="H2779" t="s">
        <v>25</v>
      </c>
      <c r="I2779" t="s">
        <v>253</v>
      </c>
      <c r="J2779" t="s">
        <v>179</v>
      </c>
      <c r="K2779" t="s">
        <v>254</v>
      </c>
      <c r="L2779" t="s">
        <v>88</v>
      </c>
      <c r="M2779" t="s">
        <v>7747</v>
      </c>
      <c r="N2779" t="s">
        <v>43</v>
      </c>
      <c r="O2779" t="s">
        <v>115</v>
      </c>
      <c r="P2779" t="s">
        <v>7748</v>
      </c>
      <c r="Q2779" s="2">
        <v>8</v>
      </c>
      <c r="R2779">
        <v>5</v>
      </c>
      <c r="S2779">
        <v>0</v>
      </c>
      <c r="T2779">
        <v>3.44</v>
      </c>
    </row>
    <row r="2780" spans="1:20" x14ac:dyDescent="0.3">
      <c r="A2780" t="s">
        <v>7749</v>
      </c>
      <c r="B2780" s="1">
        <v>41988</v>
      </c>
      <c r="C2780" s="1">
        <v>41992</v>
      </c>
      <c r="D2780" t="s">
        <v>21</v>
      </c>
      <c r="E2780" t="s">
        <v>871</v>
      </c>
      <c r="F2780" t="s">
        <v>872</v>
      </c>
      <c r="G2780" t="s">
        <v>24</v>
      </c>
      <c r="H2780" t="s">
        <v>25</v>
      </c>
      <c r="I2780" t="s">
        <v>38</v>
      </c>
      <c r="J2780" t="s">
        <v>39</v>
      </c>
      <c r="K2780" t="s">
        <v>247</v>
      </c>
      <c r="L2780" t="s">
        <v>41</v>
      </c>
      <c r="M2780" t="s">
        <v>5016</v>
      </c>
      <c r="N2780" t="s">
        <v>31</v>
      </c>
      <c r="O2780" t="s">
        <v>61</v>
      </c>
      <c r="P2780" t="s">
        <v>5017</v>
      </c>
      <c r="Q2780" s="2">
        <v>6.16</v>
      </c>
      <c r="R2780">
        <v>2</v>
      </c>
      <c r="S2780">
        <v>0</v>
      </c>
      <c r="T2780">
        <v>1.9712000000000001</v>
      </c>
    </row>
    <row r="2781" spans="1:20" x14ac:dyDescent="0.3">
      <c r="A2781" t="s">
        <v>7750</v>
      </c>
      <c r="B2781" s="1">
        <v>43069</v>
      </c>
      <c r="C2781" s="1">
        <v>43073</v>
      </c>
      <c r="D2781" t="s">
        <v>47</v>
      </c>
      <c r="E2781" t="s">
        <v>1128</v>
      </c>
      <c r="F2781" t="s">
        <v>1129</v>
      </c>
      <c r="G2781" t="s">
        <v>84</v>
      </c>
      <c r="H2781" t="s">
        <v>25</v>
      </c>
      <c r="I2781" t="s">
        <v>1130</v>
      </c>
      <c r="J2781" t="s">
        <v>1131</v>
      </c>
      <c r="K2781" t="s">
        <v>1132</v>
      </c>
      <c r="L2781" t="s">
        <v>41</v>
      </c>
      <c r="M2781" t="s">
        <v>7751</v>
      </c>
      <c r="N2781" t="s">
        <v>43</v>
      </c>
      <c r="O2781" t="s">
        <v>99</v>
      </c>
      <c r="P2781" t="s">
        <v>7752</v>
      </c>
      <c r="Q2781" s="2">
        <v>83.56</v>
      </c>
      <c r="R2781">
        <v>4</v>
      </c>
      <c r="S2781">
        <v>0</v>
      </c>
      <c r="T2781">
        <v>1.6712</v>
      </c>
    </row>
    <row r="2782" spans="1:20" x14ac:dyDescent="0.3">
      <c r="A2782" t="s">
        <v>7753</v>
      </c>
      <c r="B2782" s="1">
        <v>42082</v>
      </c>
      <c r="C2782" s="1">
        <v>42083</v>
      </c>
      <c r="D2782" t="s">
        <v>159</v>
      </c>
      <c r="E2782" t="s">
        <v>2157</v>
      </c>
      <c r="F2782" t="s">
        <v>2158</v>
      </c>
      <c r="G2782" t="s">
        <v>24</v>
      </c>
      <c r="H2782" t="s">
        <v>25</v>
      </c>
      <c r="I2782" t="s">
        <v>2159</v>
      </c>
      <c r="J2782" t="s">
        <v>427</v>
      </c>
      <c r="K2782" t="s">
        <v>2160</v>
      </c>
      <c r="L2782" t="s">
        <v>131</v>
      </c>
      <c r="M2782" t="s">
        <v>6858</v>
      </c>
      <c r="N2782" t="s">
        <v>43</v>
      </c>
      <c r="O2782" t="s">
        <v>235</v>
      </c>
      <c r="P2782" t="s">
        <v>6859</v>
      </c>
      <c r="Q2782" s="2">
        <v>10.9</v>
      </c>
      <c r="R2782">
        <v>5</v>
      </c>
      <c r="S2782">
        <v>0</v>
      </c>
      <c r="T2782">
        <v>3.597</v>
      </c>
    </row>
    <row r="2783" spans="1:20" x14ac:dyDescent="0.3">
      <c r="A2783" t="s">
        <v>7754</v>
      </c>
      <c r="B2783" s="1">
        <v>41839</v>
      </c>
      <c r="C2783" s="1">
        <v>41844</v>
      </c>
      <c r="D2783" t="s">
        <v>47</v>
      </c>
      <c r="E2783" t="s">
        <v>5428</v>
      </c>
      <c r="F2783" t="s">
        <v>5429</v>
      </c>
      <c r="G2783" t="s">
        <v>84</v>
      </c>
      <c r="H2783" t="s">
        <v>25</v>
      </c>
      <c r="I2783" t="s">
        <v>5430</v>
      </c>
      <c r="J2783" t="s">
        <v>261</v>
      </c>
      <c r="K2783" t="s">
        <v>5431</v>
      </c>
      <c r="L2783" t="s">
        <v>41</v>
      </c>
      <c r="M2783" t="s">
        <v>2372</v>
      </c>
      <c r="N2783" t="s">
        <v>43</v>
      </c>
      <c r="O2783" t="s">
        <v>79</v>
      </c>
      <c r="P2783" t="s">
        <v>2373</v>
      </c>
      <c r="Q2783" s="2">
        <v>6.0960000000000001</v>
      </c>
      <c r="R2783">
        <v>2</v>
      </c>
      <c r="S2783">
        <v>0</v>
      </c>
      <c r="T2783">
        <v>2.2098</v>
      </c>
    </row>
    <row r="2784" spans="1:20" x14ac:dyDescent="0.3">
      <c r="A2784" t="s">
        <v>7755</v>
      </c>
      <c r="B2784" s="1">
        <v>42712</v>
      </c>
      <c r="C2784" s="1">
        <v>42715</v>
      </c>
      <c r="D2784" t="s">
        <v>21</v>
      </c>
      <c r="E2784" t="s">
        <v>988</v>
      </c>
      <c r="F2784" t="s">
        <v>989</v>
      </c>
      <c r="G2784" t="s">
        <v>24</v>
      </c>
      <c r="H2784" t="s">
        <v>25</v>
      </c>
      <c r="I2784" t="s">
        <v>38</v>
      </c>
      <c r="J2784" t="s">
        <v>39</v>
      </c>
      <c r="K2784" t="s">
        <v>556</v>
      </c>
      <c r="L2784" t="s">
        <v>41</v>
      </c>
      <c r="M2784" t="s">
        <v>5565</v>
      </c>
      <c r="N2784" t="s">
        <v>43</v>
      </c>
      <c r="O2784" t="s">
        <v>99</v>
      </c>
      <c r="P2784" t="s">
        <v>5566</v>
      </c>
      <c r="Q2784" s="2">
        <v>34.049999999999997</v>
      </c>
      <c r="R2784">
        <v>3</v>
      </c>
      <c r="S2784">
        <v>0</v>
      </c>
      <c r="T2784">
        <v>9.5340000000000007</v>
      </c>
    </row>
    <row r="2785" spans="1:20" x14ac:dyDescent="0.3">
      <c r="A2785" t="s">
        <v>7756</v>
      </c>
      <c r="B2785" s="1">
        <v>41925</v>
      </c>
      <c r="C2785" s="1">
        <v>41930</v>
      </c>
      <c r="D2785" t="s">
        <v>21</v>
      </c>
      <c r="E2785" t="s">
        <v>3570</v>
      </c>
      <c r="F2785" t="s">
        <v>3571</v>
      </c>
      <c r="G2785" t="s">
        <v>37</v>
      </c>
      <c r="H2785" t="s">
        <v>25</v>
      </c>
      <c r="I2785" t="s">
        <v>38</v>
      </c>
      <c r="J2785" t="s">
        <v>39</v>
      </c>
      <c r="K2785" t="s">
        <v>1554</v>
      </c>
      <c r="L2785" t="s">
        <v>41</v>
      </c>
      <c r="M2785" t="s">
        <v>3089</v>
      </c>
      <c r="N2785" t="s">
        <v>31</v>
      </c>
      <c r="O2785" t="s">
        <v>133</v>
      </c>
      <c r="P2785" t="s">
        <v>3090</v>
      </c>
      <c r="Q2785" s="2">
        <v>245.98</v>
      </c>
      <c r="R2785">
        <v>2</v>
      </c>
      <c r="S2785">
        <v>0</v>
      </c>
      <c r="T2785">
        <v>27.0578</v>
      </c>
    </row>
    <row r="2786" spans="1:20" x14ac:dyDescent="0.3">
      <c r="A2786" t="s">
        <v>7757</v>
      </c>
      <c r="B2786" s="1">
        <v>43058</v>
      </c>
      <c r="C2786" s="1">
        <v>43064</v>
      </c>
      <c r="D2786" t="s">
        <v>47</v>
      </c>
      <c r="E2786" t="s">
        <v>2550</v>
      </c>
      <c r="F2786" t="s">
        <v>2551</v>
      </c>
      <c r="G2786" t="s">
        <v>24</v>
      </c>
      <c r="H2786" t="s">
        <v>25</v>
      </c>
      <c r="I2786" t="s">
        <v>1803</v>
      </c>
      <c r="J2786" t="s">
        <v>67</v>
      </c>
      <c r="K2786" t="s">
        <v>1804</v>
      </c>
      <c r="L2786" t="s">
        <v>29</v>
      </c>
      <c r="M2786" t="s">
        <v>2238</v>
      </c>
      <c r="N2786" t="s">
        <v>43</v>
      </c>
      <c r="O2786" t="s">
        <v>79</v>
      </c>
      <c r="P2786" t="s">
        <v>2239</v>
      </c>
      <c r="Q2786" s="2">
        <v>59.912999999999997</v>
      </c>
      <c r="R2786">
        <v>7</v>
      </c>
      <c r="S2786">
        <v>0</v>
      </c>
      <c r="T2786">
        <v>-45.933300000000003</v>
      </c>
    </row>
    <row r="2787" spans="1:20" x14ac:dyDescent="0.3">
      <c r="A2787" t="s">
        <v>7758</v>
      </c>
      <c r="B2787" s="1">
        <v>43002</v>
      </c>
      <c r="C2787" s="1">
        <v>43002</v>
      </c>
      <c r="D2787" t="s">
        <v>1040</v>
      </c>
      <c r="E2787" t="s">
        <v>1121</v>
      </c>
      <c r="F2787" t="s">
        <v>1122</v>
      </c>
      <c r="G2787" t="s">
        <v>37</v>
      </c>
      <c r="H2787" t="s">
        <v>25</v>
      </c>
      <c r="I2787" t="s">
        <v>1123</v>
      </c>
      <c r="J2787" t="s">
        <v>179</v>
      </c>
      <c r="K2787" t="s">
        <v>1124</v>
      </c>
      <c r="L2787" t="s">
        <v>88</v>
      </c>
      <c r="M2787" t="s">
        <v>1463</v>
      </c>
      <c r="N2787" t="s">
        <v>165</v>
      </c>
      <c r="O2787" t="s">
        <v>166</v>
      </c>
      <c r="P2787" t="s">
        <v>1464</v>
      </c>
      <c r="Q2787" s="2">
        <v>391.98</v>
      </c>
      <c r="R2787">
        <v>2</v>
      </c>
      <c r="S2787">
        <v>0</v>
      </c>
      <c r="T2787">
        <v>109.7544</v>
      </c>
    </row>
    <row r="2788" spans="1:20" x14ac:dyDescent="0.3">
      <c r="A2788" t="s">
        <v>7759</v>
      </c>
      <c r="B2788" s="1">
        <v>42272</v>
      </c>
      <c r="C2788" s="1">
        <v>42276</v>
      </c>
      <c r="D2788" t="s">
        <v>47</v>
      </c>
      <c r="E2788" t="s">
        <v>7760</v>
      </c>
      <c r="F2788" t="s">
        <v>7761</v>
      </c>
      <c r="G2788" t="s">
        <v>24</v>
      </c>
      <c r="H2788" t="s">
        <v>25</v>
      </c>
      <c r="I2788" t="s">
        <v>66</v>
      </c>
      <c r="J2788" t="s">
        <v>4315</v>
      </c>
      <c r="K2788" t="s">
        <v>7762</v>
      </c>
      <c r="L2788" t="s">
        <v>131</v>
      </c>
      <c r="M2788" t="s">
        <v>4404</v>
      </c>
      <c r="N2788" t="s">
        <v>43</v>
      </c>
      <c r="O2788" t="s">
        <v>79</v>
      </c>
      <c r="P2788" t="s">
        <v>4405</v>
      </c>
      <c r="Q2788" s="2">
        <v>68.62</v>
      </c>
      <c r="R2788">
        <v>2</v>
      </c>
      <c r="S2788">
        <v>0</v>
      </c>
      <c r="T2788">
        <v>32.251399999999997</v>
      </c>
    </row>
    <row r="2789" spans="1:20" x14ac:dyDescent="0.3">
      <c r="A2789" t="s">
        <v>7763</v>
      </c>
      <c r="B2789" s="1">
        <v>42779</v>
      </c>
      <c r="C2789" s="1">
        <v>42786</v>
      </c>
      <c r="D2789" t="s">
        <v>47</v>
      </c>
      <c r="E2789" t="s">
        <v>5065</v>
      </c>
      <c r="F2789" t="s">
        <v>5066</v>
      </c>
      <c r="G2789" t="s">
        <v>24</v>
      </c>
      <c r="H2789" t="s">
        <v>25</v>
      </c>
      <c r="I2789" t="s">
        <v>2963</v>
      </c>
      <c r="J2789" t="s">
        <v>391</v>
      </c>
      <c r="K2789" t="s">
        <v>2964</v>
      </c>
      <c r="L2789" t="s">
        <v>41</v>
      </c>
      <c r="M2789" t="s">
        <v>5107</v>
      </c>
      <c r="N2789" t="s">
        <v>43</v>
      </c>
      <c r="O2789" t="s">
        <v>1145</v>
      </c>
      <c r="P2789" t="s">
        <v>5108</v>
      </c>
      <c r="Q2789" s="2">
        <v>25.02</v>
      </c>
      <c r="R2789">
        <v>3</v>
      </c>
      <c r="S2789">
        <v>0</v>
      </c>
      <c r="T2789">
        <v>6.5052000000000003</v>
      </c>
    </row>
    <row r="2790" spans="1:20" x14ac:dyDescent="0.3">
      <c r="A2790" t="s">
        <v>7764</v>
      </c>
      <c r="B2790" s="1">
        <v>41915</v>
      </c>
      <c r="C2790" s="1">
        <v>41915</v>
      </c>
      <c r="D2790" t="s">
        <v>1040</v>
      </c>
      <c r="E2790" t="s">
        <v>1092</v>
      </c>
      <c r="F2790" t="s">
        <v>1093</v>
      </c>
      <c r="G2790" t="s">
        <v>24</v>
      </c>
      <c r="H2790" t="s">
        <v>25</v>
      </c>
      <c r="I2790" t="s">
        <v>1094</v>
      </c>
      <c r="J2790" t="s">
        <v>51</v>
      </c>
      <c r="K2790" t="s">
        <v>1095</v>
      </c>
      <c r="L2790" t="s">
        <v>29</v>
      </c>
      <c r="M2790" t="s">
        <v>7765</v>
      </c>
      <c r="N2790" t="s">
        <v>43</v>
      </c>
      <c r="O2790" t="s">
        <v>115</v>
      </c>
      <c r="P2790" t="s">
        <v>7766</v>
      </c>
      <c r="Q2790" s="2">
        <v>55.984000000000002</v>
      </c>
      <c r="R2790">
        <v>2</v>
      </c>
      <c r="S2790">
        <v>0</v>
      </c>
      <c r="T2790">
        <v>4.1988000000000003</v>
      </c>
    </row>
    <row r="2791" spans="1:20" x14ac:dyDescent="0.3">
      <c r="A2791" t="s">
        <v>7767</v>
      </c>
      <c r="B2791" s="1">
        <v>42609</v>
      </c>
      <c r="C2791" s="1">
        <v>42611</v>
      </c>
      <c r="D2791" t="s">
        <v>21</v>
      </c>
      <c r="E2791" t="s">
        <v>2950</v>
      </c>
      <c r="F2791" t="s">
        <v>2951</v>
      </c>
      <c r="G2791" t="s">
        <v>37</v>
      </c>
      <c r="H2791" t="s">
        <v>25</v>
      </c>
      <c r="I2791" t="s">
        <v>231</v>
      </c>
      <c r="J2791" t="s">
        <v>232</v>
      </c>
      <c r="K2791" t="s">
        <v>276</v>
      </c>
      <c r="L2791" t="s">
        <v>131</v>
      </c>
      <c r="M2791" t="s">
        <v>7768</v>
      </c>
      <c r="N2791" t="s">
        <v>43</v>
      </c>
      <c r="O2791" t="s">
        <v>99</v>
      </c>
      <c r="P2791" t="s">
        <v>7769</v>
      </c>
      <c r="Q2791" s="2">
        <v>14.16</v>
      </c>
      <c r="R2791">
        <v>1</v>
      </c>
      <c r="S2791">
        <v>0</v>
      </c>
      <c r="T2791">
        <v>1.0620000000000001</v>
      </c>
    </row>
    <row r="2792" spans="1:20" x14ac:dyDescent="0.3">
      <c r="A2792" t="s">
        <v>7770</v>
      </c>
      <c r="B2792" s="1">
        <v>42341</v>
      </c>
      <c r="C2792" s="1">
        <v>42345</v>
      </c>
      <c r="D2792" t="s">
        <v>47</v>
      </c>
      <c r="E2792" t="s">
        <v>3617</v>
      </c>
      <c r="F2792" t="s">
        <v>3618</v>
      </c>
      <c r="G2792" t="s">
        <v>37</v>
      </c>
      <c r="H2792" t="s">
        <v>25</v>
      </c>
      <c r="I2792" t="s">
        <v>3619</v>
      </c>
      <c r="J2792" t="s">
        <v>179</v>
      </c>
      <c r="K2792" t="s">
        <v>3620</v>
      </c>
      <c r="L2792" t="s">
        <v>88</v>
      </c>
      <c r="M2792" t="s">
        <v>7771</v>
      </c>
      <c r="N2792" t="s">
        <v>43</v>
      </c>
      <c r="O2792" t="s">
        <v>79</v>
      </c>
      <c r="P2792" t="s">
        <v>7772</v>
      </c>
      <c r="Q2792" s="2">
        <v>590.35199999999998</v>
      </c>
      <c r="R2792">
        <v>6</v>
      </c>
      <c r="S2792">
        <v>0</v>
      </c>
      <c r="T2792">
        <v>206.6232</v>
      </c>
    </row>
    <row r="2793" spans="1:20" x14ac:dyDescent="0.3">
      <c r="A2793" t="s">
        <v>7773</v>
      </c>
      <c r="B2793" s="1">
        <v>42633</v>
      </c>
      <c r="C2793" s="1">
        <v>42638</v>
      </c>
      <c r="D2793" t="s">
        <v>47</v>
      </c>
      <c r="E2793" t="s">
        <v>3746</v>
      </c>
      <c r="F2793" t="s">
        <v>3747</v>
      </c>
      <c r="G2793" t="s">
        <v>37</v>
      </c>
      <c r="H2793" t="s">
        <v>25</v>
      </c>
      <c r="I2793" t="s">
        <v>735</v>
      </c>
      <c r="J2793" t="s">
        <v>427</v>
      </c>
      <c r="K2793" t="s">
        <v>736</v>
      </c>
      <c r="L2793" t="s">
        <v>131</v>
      </c>
      <c r="M2793" t="s">
        <v>5327</v>
      </c>
      <c r="N2793" t="s">
        <v>31</v>
      </c>
      <c r="O2793" t="s">
        <v>61</v>
      </c>
      <c r="P2793" t="s">
        <v>5328</v>
      </c>
      <c r="Q2793" s="2">
        <v>17.088000000000001</v>
      </c>
      <c r="R2793">
        <v>2</v>
      </c>
      <c r="S2793">
        <v>0</v>
      </c>
      <c r="T2793">
        <v>1.0680000000000001</v>
      </c>
    </row>
    <row r="2794" spans="1:20" x14ac:dyDescent="0.3">
      <c r="A2794" t="s">
        <v>7774</v>
      </c>
      <c r="B2794" s="1">
        <v>42819</v>
      </c>
      <c r="C2794" s="1">
        <v>42825</v>
      </c>
      <c r="D2794" t="s">
        <v>47</v>
      </c>
      <c r="E2794" t="s">
        <v>1710</v>
      </c>
      <c r="F2794" t="s">
        <v>1711</v>
      </c>
      <c r="G2794" t="s">
        <v>24</v>
      </c>
      <c r="H2794" t="s">
        <v>25</v>
      </c>
      <c r="I2794" t="s">
        <v>1712</v>
      </c>
      <c r="J2794" t="s">
        <v>39</v>
      </c>
      <c r="K2794" t="s">
        <v>1713</v>
      </c>
      <c r="L2794" t="s">
        <v>41</v>
      </c>
      <c r="M2794" t="s">
        <v>539</v>
      </c>
      <c r="N2794" t="s">
        <v>43</v>
      </c>
      <c r="O2794" t="s">
        <v>115</v>
      </c>
      <c r="P2794" t="s">
        <v>540</v>
      </c>
      <c r="Q2794" s="2">
        <v>11.05</v>
      </c>
      <c r="R2794">
        <v>5</v>
      </c>
      <c r="S2794">
        <v>0</v>
      </c>
      <c r="T2794">
        <v>2.9834999999999998</v>
      </c>
    </row>
    <row r="2795" spans="1:20" x14ac:dyDescent="0.3">
      <c r="A2795" t="s">
        <v>7775</v>
      </c>
      <c r="B2795" s="1">
        <v>42344</v>
      </c>
      <c r="C2795" s="1">
        <v>42349</v>
      </c>
      <c r="D2795" t="s">
        <v>47</v>
      </c>
      <c r="E2795" t="s">
        <v>4339</v>
      </c>
      <c r="F2795" t="s">
        <v>4340</v>
      </c>
      <c r="G2795" t="s">
        <v>24</v>
      </c>
      <c r="H2795" t="s">
        <v>25</v>
      </c>
      <c r="I2795" t="s">
        <v>4341</v>
      </c>
      <c r="J2795" t="s">
        <v>86</v>
      </c>
      <c r="K2795" t="s">
        <v>4342</v>
      </c>
      <c r="L2795" t="s">
        <v>88</v>
      </c>
      <c r="M2795" t="s">
        <v>7776</v>
      </c>
      <c r="N2795" t="s">
        <v>43</v>
      </c>
      <c r="O2795" t="s">
        <v>90</v>
      </c>
      <c r="P2795" t="s">
        <v>7777</v>
      </c>
      <c r="Q2795" s="2">
        <v>7.78</v>
      </c>
      <c r="R2795">
        <v>2</v>
      </c>
      <c r="S2795">
        <v>0</v>
      </c>
      <c r="T2795">
        <v>2.0228000000000002</v>
      </c>
    </row>
    <row r="2796" spans="1:20" x14ac:dyDescent="0.3">
      <c r="A2796" t="s">
        <v>7778</v>
      </c>
      <c r="B2796" s="1">
        <v>42978</v>
      </c>
      <c r="C2796" s="1">
        <v>42983</v>
      </c>
      <c r="D2796" t="s">
        <v>47</v>
      </c>
      <c r="E2796" t="s">
        <v>7779</v>
      </c>
      <c r="F2796" t="s">
        <v>7780</v>
      </c>
      <c r="G2796" t="s">
        <v>24</v>
      </c>
      <c r="H2796" t="s">
        <v>25</v>
      </c>
      <c r="I2796" t="s">
        <v>618</v>
      </c>
      <c r="J2796" t="s">
        <v>619</v>
      </c>
      <c r="K2796" t="s">
        <v>620</v>
      </c>
      <c r="L2796" t="s">
        <v>29</v>
      </c>
      <c r="M2796" t="s">
        <v>2481</v>
      </c>
      <c r="N2796" t="s">
        <v>165</v>
      </c>
      <c r="O2796" t="s">
        <v>202</v>
      </c>
      <c r="P2796" t="s">
        <v>2482</v>
      </c>
      <c r="Q2796" s="2">
        <v>659.9</v>
      </c>
      <c r="R2796">
        <v>2</v>
      </c>
      <c r="S2796">
        <v>0</v>
      </c>
      <c r="T2796">
        <v>217.767</v>
      </c>
    </row>
    <row r="2797" spans="1:20" x14ac:dyDescent="0.3">
      <c r="A2797" t="s">
        <v>7781</v>
      </c>
      <c r="B2797" s="1">
        <v>42282</v>
      </c>
      <c r="C2797" s="1">
        <v>42284</v>
      </c>
      <c r="D2797" t="s">
        <v>159</v>
      </c>
      <c r="E2797" t="s">
        <v>677</v>
      </c>
      <c r="F2797" t="s">
        <v>678</v>
      </c>
      <c r="G2797" t="s">
        <v>24</v>
      </c>
      <c r="H2797" t="s">
        <v>25</v>
      </c>
      <c r="I2797" t="s">
        <v>679</v>
      </c>
      <c r="J2797" t="s">
        <v>427</v>
      </c>
      <c r="K2797" t="s">
        <v>680</v>
      </c>
      <c r="L2797" t="s">
        <v>131</v>
      </c>
      <c r="M2797" t="s">
        <v>634</v>
      </c>
      <c r="N2797" t="s">
        <v>165</v>
      </c>
      <c r="O2797" t="s">
        <v>202</v>
      </c>
      <c r="P2797" t="s">
        <v>635</v>
      </c>
      <c r="Q2797" s="2">
        <v>53.04</v>
      </c>
      <c r="R2797">
        <v>3</v>
      </c>
      <c r="S2797">
        <v>0</v>
      </c>
      <c r="T2797">
        <v>-4.641</v>
      </c>
    </row>
    <row r="2798" spans="1:20" x14ac:dyDescent="0.3">
      <c r="A2798" t="s">
        <v>7782</v>
      </c>
      <c r="B2798" s="1">
        <v>42965</v>
      </c>
      <c r="C2798" s="1">
        <v>42969</v>
      </c>
      <c r="D2798" t="s">
        <v>47</v>
      </c>
      <c r="E2798" t="s">
        <v>2064</v>
      </c>
      <c r="F2798" t="s">
        <v>2065</v>
      </c>
      <c r="G2798" t="s">
        <v>37</v>
      </c>
      <c r="H2798" t="s">
        <v>25</v>
      </c>
      <c r="I2798" t="s">
        <v>786</v>
      </c>
      <c r="J2798" t="s">
        <v>39</v>
      </c>
      <c r="K2798" t="s">
        <v>2066</v>
      </c>
      <c r="L2798" t="s">
        <v>41</v>
      </c>
      <c r="M2798" t="s">
        <v>4718</v>
      </c>
      <c r="N2798" t="s">
        <v>165</v>
      </c>
      <c r="O2798" t="s">
        <v>202</v>
      </c>
      <c r="P2798" t="s">
        <v>4719</v>
      </c>
      <c r="Q2798" s="2">
        <v>843.9</v>
      </c>
      <c r="R2798">
        <v>2</v>
      </c>
      <c r="S2798">
        <v>0</v>
      </c>
      <c r="T2798">
        <v>371.31599999999997</v>
      </c>
    </row>
    <row r="2799" spans="1:20" x14ac:dyDescent="0.3">
      <c r="A2799" t="s">
        <v>7783</v>
      </c>
      <c r="B2799" s="1">
        <v>42402</v>
      </c>
      <c r="C2799" s="1">
        <v>42407</v>
      </c>
      <c r="D2799" t="s">
        <v>47</v>
      </c>
      <c r="E2799" t="s">
        <v>3172</v>
      </c>
      <c r="F2799" t="s">
        <v>3173</v>
      </c>
      <c r="G2799" t="s">
        <v>24</v>
      </c>
      <c r="H2799" t="s">
        <v>25</v>
      </c>
      <c r="I2799" t="s">
        <v>465</v>
      </c>
      <c r="J2799" t="s">
        <v>261</v>
      </c>
      <c r="K2799" t="s">
        <v>466</v>
      </c>
      <c r="L2799" t="s">
        <v>41</v>
      </c>
      <c r="M2799" t="s">
        <v>7784</v>
      </c>
      <c r="N2799" t="s">
        <v>43</v>
      </c>
      <c r="O2799" t="s">
        <v>99</v>
      </c>
      <c r="P2799" t="s">
        <v>7785</v>
      </c>
      <c r="Q2799" s="2">
        <v>117.96</v>
      </c>
      <c r="R2799">
        <v>2</v>
      </c>
      <c r="S2799">
        <v>0</v>
      </c>
      <c r="T2799">
        <v>5.8979999999999997</v>
      </c>
    </row>
    <row r="2800" spans="1:20" x14ac:dyDescent="0.3">
      <c r="A2800" t="s">
        <v>7786</v>
      </c>
      <c r="B2800" s="1">
        <v>42605</v>
      </c>
      <c r="C2800" s="1">
        <v>42609</v>
      </c>
      <c r="D2800" t="s">
        <v>47</v>
      </c>
      <c r="E2800" t="s">
        <v>5620</v>
      </c>
      <c r="F2800" t="s">
        <v>5621</v>
      </c>
      <c r="G2800" t="s">
        <v>37</v>
      </c>
      <c r="H2800" t="s">
        <v>25</v>
      </c>
      <c r="I2800" t="s">
        <v>1916</v>
      </c>
      <c r="J2800" t="s">
        <v>232</v>
      </c>
      <c r="K2800" t="s">
        <v>1917</v>
      </c>
      <c r="L2800" t="s">
        <v>131</v>
      </c>
      <c r="M2800" t="s">
        <v>5335</v>
      </c>
      <c r="N2800" t="s">
        <v>43</v>
      </c>
      <c r="O2800" t="s">
        <v>115</v>
      </c>
      <c r="P2800" t="s">
        <v>5336</v>
      </c>
      <c r="Q2800" s="2">
        <v>21.3</v>
      </c>
      <c r="R2800">
        <v>5</v>
      </c>
      <c r="S2800">
        <v>0</v>
      </c>
      <c r="T2800">
        <v>8.7330000000000005</v>
      </c>
    </row>
    <row r="2801" spans="1:20" x14ac:dyDescent="0.3">
      <c r="A2801" t="s">
        <v>7787</v>
      </c>
      <c r="B2801" s="1">
        <v>42916</v>
      </c>
      <c r="C2801" s="1">
        <v>42920</v>
      </c>
      <c r="D2801" t="s">
        <v>47</v>
      </c>
      <c r="E2801" t="s">
        <v>35</v>
      </c>
      <c r="F2801" t="s">
        <v>36</v>
      </c>
      <c r="G2801" t="s">
        <v>37</v>
      </c>
      <c r="H2801" t="s">
        <v>25</v>
      </c>
      <c r="I2801" t="s">
        <v>38</v>
      </c>
      <c r="J2801" t="s">
        <v>39</v>
      </c>
      <c r="K2801" t="s">
        <v>40</v>
      </c>
      <c r="L2801" t="s">
        <v>41</v>
      </c>
      <c r="M2801" t="s">
        <v>5582</v>
      </c>
      <c r="N2801" t="s">
        <v>31</v>
      </c>
      <c r="O2801" t="s">
        <v>61</v>
      </c>
      <c r="P2801" t="s">
        <v>5583</v>
      </c>
      <c r="Q2801" s="2">
        <v>19.52</v>
      </c>
      <c r="R2801">
        <v>2</v>
      </c>
      <c r="S2801">
        <v>0</v>
      </c>
      <c r="T2801">
        <v>5.3680000000000003</v>
      </c>
    </row>
    <row r="2802" spans="1:20" x14ac:dyDescent="0.3">
      <c r="A2802" t="s">
        <v>7788</v>
      </c>
      <c r="B2802" s="1">
        <v>42265</v>
      </c>
      <c r="C2802" s="1">
        <v>42268</v>
      </c>
      <c r="D2802" t="s">
        <v>159</v>
      </c>
      <c r="E2802" t="s">
        <v>3486</v>
      </c>
      <c r="F2802" t="s">
        <v>3487</v>
      </c>
      <c r="G2802" t="s">
        <v>24</v>
      </c>
      <c r="H2802" t="s">
        <v>25</v>
      </c>
      <c r="I2802" t="s">
        <v>128</v>
      </c>
      <c r="J2802" t="s">
        <v>129</v>
      </c>
      <c r="K2802" t="s">
        <v>562</v>
      </c>
      <c r="L2802" t="s">
        <v>131</v>
      </c>
      <c r="M2802" t="s">
        <v>98</v>
      </c>
      <c r="N2802" t="s">
        <v>43</v>
      </c>
      <c r="O2802" t="s">
        <v>99</v>
      </c>
      <c r="P2802" t="s">
        <v>100</v>
      </c>
      <c r="Q2802" s="2">
        <v>443.92</v>
      </c>
      <c r="R2802">
        <v>4</v>
      </c>
      <c r="S2802">
        <v>0</v>
      </c>
      <c r="T2802">
        <v>8.8783999999999992</v>
      </c>
    </row>
    <row r="2803" spans="1:20" x14ac:dyDescent="0.3">
      <c r="A2803" t="s">
        <v>7789</v>
      </c>
      <c r="B2803" s="1">
        <v>42638</v>
      </c>
      <c r="C2803" s="1">
        <v>42643</v>
      </c>
      <c r="D2803" t="s">
        <v>47</v>
      </c>
      <c r="E2803" t="s">
        <v>1900</v>
      </c>
      <c r="F2803" t="s">
        <v>1901</v>
      </c>
      <c r="G2803" t="s">
        <v>37</v>
      </c>
      <c r="H2803" t="s">
        <v>25</v>
      </c>
      <c r="I2803" t="s">
        <v>1902</v>
      </c>
      <c r="J2803" t="s">
        <v>51</v>
      </c>
      <c r="K2803" t="s">
        <v>1903</v>
      </c>
      <c r="L2803" t="s">
        <v>29</v>
      </c>
      <c r="M2803" t="s">
        <v>4071</v>
      </c>
      <c r="N2803" t="s">
        <v>165</v>
      </c>
      <c r="O2803" t="s">
        <v>202</v>
      </c>
      <c r="P2803" t="s">
        <v>4072</v>
      </c>
      <c r="Q2803" s="2">
        <v>499.95</v>
      </c>
      <c r="R2803">
        <v>5</v>
      </c>
      <c r="S2803">
        <v>0</v>
      </c>
      <c r="T2803">
        <v>174.98249999999999</v>
      </c>
    </row>
    <row r="2804" spans="1:20" x14ac:dyDescent="0.3">
      <c r="A2804" t="s">
        <v>7790</v>
      </c>
      <c r="B2804" s="1">
        <v>42667</v>
      </c>
      <c r="C2804" s="1">
        <v>42671</v>
      </c>
      <c r="D2804" t="s">
        <v>21</v>
      </c>
      <c r="E2804" t="s">
        <v>723</v>
      </c>
      <c r="F2804" t="s">
        <v>724</v>
      </c>
      <c r="G2804" t="s">
        <v>37</v>
      </c>
      <c r="H2804" t="s">
        <v>25</v>
      </c>
      <c r="I2804" t="s">
        <v>725</v>
      </c>
      <c r="J2804" t="s">
        <v>427</v>
      </c>
      <c r="K2804" t="s">
        <v>726</v>
      </c>
      <c r="L2804" t="s">
        <v>131</v>
      </c>
      <c r="M2804" t="s">
        <v>3751</v>
      </c>
      <c r="N2804" t="s">
        <v>165</v>
      </c>
      <c r="O2804" t="s">
        <v>202</v>
      </c>
      <c r="P2804" t="s">
        <v>3752</v>
      </c>
      <c r="Q2804" s="2">
        <v>100</v>
      </c>
      <c r="R2804">
        <v>4</v>
      </c>
      <c r="S2804">
        <v>0</v>
      </c>
      <c r="T2804">
        <v>21</v>
      </c>
    </row>
    <row r="2805" spans="1:20" x14ac:dyDescent="0.3">
      <c r="A2805" t="s">
        <v>7791</v>
      </c>
      <c r="B2805" s="1">
        <v>41911</v>
      </c>
      <c r="C2805" s="1">
        <v>41913</v>
      </c>
      <c r="D2805" t="s">
        <v>21</v>
      </c>
      <c r="E2805" t="s">
        <v>3141</v>
      </c>
      <c r="F2805" t="s">
        <v>3142</v>
      </c>
      <c r="G2805" t="s">
        <v>84</v>
      </c>
      <c r="H2805" t="s">
        <v>25</v>
      </c>
      <c r="I2805" t="s">
        <v>3143</v>
      </c>
      <c r="J2805" t="s">
        <v>1027</v>
      </c>
      <c r="K2805" t="s">
        <v>3144</v>
      </c>
      <c r="L2805" t="s">
        <v>29</v>
      </c>
      <c r="M2805" t="s">
        <v>7501</v>
      </c>
      <c r="N2805" t="s">
        <v>31</v>
      </c>
      <c r="O2805" t="s">
        <v>61</v>
      </c>
      <c r="P2805" t="s">
        <v>7502</v>
      </c>
      <c r="Q2805" s="2">
        <v>6.16</v>
      </c>
      <c r="R2805">
        <v>2</v>
      </c>
      <c r="S2805">
        <v>0</v>
      </c>
      <c r="T2805">
        <v>2.9567999999999999</v>
      </c>
    </row>
    <row r="2806" spans="1:20" x14ac:dyDescent="0.3">
      <c r="A2806" t="s">
        <v>7792</v>
      </c>
      <c r="B2806" s="1">
        <v>42912</v>
      </c>
      <c r="C2806" s="1">
        <v>42917</v>
      </c>
      <c r="D2806" t="s">
        <v>47</v>
      </c>
      <c r="E2806" t="s">
        <v>796</v>
      </c>
      <c r="F2806" t="s">
        <v>797</v>
      </c>
      <c r="G2806" t="s">
        <v>37</v>
      </c>
      <c r="H2806" t="s">
        <v>25</v>
      </c>
      <c r="I2806" t="s">
        <v>253</v>
      </c>
      <c r="J2806" t="s">
        <v>179</v>
      </c>
      <c r="K2806" t="s">
        <v>322</v>
      </c>
      <c r="L2806" t="s">
        <v>88</v>
      </c>
      <c r="M2806" t="s">
        <v>5141</v>
      </c>
      <c r="N2806" t="s">
        <v>43</v>
      </c>
      <c r="O2806" t="s">
        <v>44</v>
      </c>
      <c r="P2806" t="s">
        <v>5142</v>
      </c>
      <c r="Q2806" s="2">
        <v>13.872</v>
      </c>
      <c r="R2806">
        <v>6</v>
      </c>
      <c r="S2806">
        <v>0</v>
      </c>
      <c r="T2806">
        <v>4.6818</v>
      </c>
    </row>
    <row r="2807" spans="1:20" x14ac:dyDescent="0.3">
      <c r="A2807" t="s">
        <v>7793</v>
      </c>
      <c r="B2807" s="1">
        <v>42603</v>
      </c>
      <c r="C2807" s="1">
        <v>42605</v>
      </c>
      <c r="D2807" t="s">
        <v>21</v>
      </c>
      <c r="E2807" t="s">
        <v>378</v>
      </c>
      <c r="F2807" t="s">
        <v>379</v>
      </c>
      <c r="G2807" t="s">
        <v>84</v>
      </c>
      <c r="H2807" t="s">
        <v>25</v>
      </c>
      <c r="I2807" t="s">
        <v>253</v>
      </c>
      <c r="J2807" t="s">
        <v>179</v>
      </c>
      <c r="K2807" t="s">
        <v>254</v>
      </c>
      <c r="L2807" t="s">
        <v>88</v>
      </c>
      <c r="M2807" t="s">
        <v>7794</v>
      </c>
      <c r="N2807" t="s">
        <v>31</v>
      </c>
      <c r="O2807" t="s">
        <v>54</v>
      </c>
      <c r="P2807" t="s">
        <v>7795</v>
      </c>
      <c r="Q2807" s="2">
        <v>815.29200000000003</v>
      </c>
      <c r="R2807">
        <v>9</v>
      </c>
      <c r="S2807">
        <v>0</v>
      </c>
      <c r="T2807">
        <v>-339.70499999999998</v>
      </c>
    </row>
    <row r="2808" spans="1:20" x14ac:dyDescent="0.3">
      <c r="A2808" t="s">
        <v>7796</v>
      </c>
      <c r="B2808" s="1">
        <v>41681</v>
      </c>
      <c r="C2808" s="1">
        <v>41685</v>
      </c>
      <c r="D2808" t="s">
        <v>47</v>
      </c>
      <c r="E2808" t="s">
        <v>1206</v>
      </c>
      <c r="F2808" t="s">
        <v>1207</v>
      </c>
      <c r="G2808" t="s">
        <v>24</v>
      </c>
      <c r="H2808" t="s">
        <v>25</v>
      </c>
      <c r="I2808" t="s">
        <v>1208</v>
      </c>
      <c r="J2808" t="s">
        <v>1209</v>
      </c>
      <c r="K2808" t="s">
        <v>1210</v>
      </c>
      <c r="L2808" t="s">
        <v>29</v>
      </c>
      <c r="M2808" t="s">
        <v>1491</v>
      </c>
      <c r="N2808" t="s">
        <v>165</v>
      </c>
      <c r="O2808" t="s">
        <v>202</v>
      </c>
      <c r="P2808" t="s">
        <v>1492</v>
      </c>
      <c r="Q2808" s="2">
        <v>234.45</v>
      </c>
      <c r="R2808">
        <v>3</v>
      </c>
      <c r="S2808">
        <v>0</v>
      </c>
      <c r="T2808">
        <v>103.158</v>
      </c>
    </row>
    <row r="2809" spans="1:20" x14ac:dyDescent="0.3">
      <c r="A2809" t="s">
        <v>7797</v>
      </c>
      <c r="B2809" s="1">
        <v>42636</v>
      </c>
      <c r="C2809" s="1">
        <v>42641</v>
      </c>
      <c r="D2809" t="s">
        <v>21</v>
      </c>
      <c r="E2809" t="s">
        <v>4749</v>
      </c>
      <c r="F2809" t="s">
        <v>4750</v>
      </c>
      <c r="G2809" t="s">
        <v>84</v>
      </c>
      <c r="H2809" t="s">
        <v>25</v>
      </c>
      <c r="I2809" t="s">
        <v>4751</v>
      </c>
      <c r="J2809" t="s">
        <v>179</v>
      </c>
      <c r="K2809" t="s">
        <v>4752</v>
      </c>
      <c r="L2809" t="s">
        <v>88</v>
      </c>
      <c r="M2809" t="s">
        <v>4127</v>
      </c>
      <c r="N2809" t="s">
        <v>43</v>
      </c>
      <c r="O2809" t="s">
        <v>79</v>
      </c>
      <c r="P2809" t="s">
        <v>4128</v>
      </c>
      <c r="Q2809" s="2">
        <v>10.528</v>
      </c>
      <c r="R2809">
        <v>7</v>
      </c>
      <c r="S2809">
        <v>0</v>
      </c>
      <c r="T2809">
        <v>3.6848000000000001</v>
      </c>
    </row>
    <row r="2810" spans="1:20" x14ac:dyDescent="0.3">
      <c r="A2810" t="s">
        <v>7798</v>
      </c>
      <c r="B2810" s="1">
        <v>42343</v>
      </c>
      <c r="C2810" s="1">
        <v>42344</v>
      </c>
      <c r="D2810" t="s">
        <v>159</v>
      </c>
      <c r="E2810" t="s">
        <v>6010</v>
      </c>
      <c r="F2810" t="s">
        <v>6011</v>
      </c>
      <c r="G2810" t="s">
        <v>84</v>
      </c>
      <c r="H2810" t="s">
        <v>25</v>
      </c>
      <c r="I2810" t="s">
        <v>1208</v>
      </c>
      <c r="J2810" t="s">
        <v>1209</v>
      </c>
      <c r="K2810" t="s">
        <v>1210</v>
      </c>
      <c r="L2810" t="s">
        <v>29</v>
      </c>
      <c r="M2810" t="s">
        <v>5488</v>
      </c>
      <c r="N2810" t="s">
        <v>43</v>
      </c>
      <c r="O2810" t="s">
        <v>79</v>
      </c>
      <c r="P2810" t="s">
        <v>5489</v>
      </c>
      <c r="Q2810" s="2">
        <v>152.80000000000001</v>
      </c>
      <c r="R2810">
        <v>5</v>
      </c>
      <c r="S2810">
        <v>0</v>
      </c>
      <c r="T2810">
        <v>76.400000000000006</v>
      </c>
    </row>
    <row r="2811" spans="1:20" x14ac:dyDescent="0.3">
      <c r="A2811" t="s">
        <v>7799</v>
      </c>
      <c r="B2811" s="1">
        <v>42981</v>
      </c>
      <c r="C2811" s="1">
        <v>42986</v>
      </c>
      <c r="D2811" t="s">
        <v>47</v>
      </c>
      <c r="E2811" t="s">
        <v>2317</v>
      </c>
      <c r="F2811" t="s">
        <v>2318</v>
      </c>
      <c r="G2811" t="s">
        <v>84</v>
      </c>
      <c r="H2811" t="s">
        <v>25</v>
      </c>
      <c r="I2811" t="s">
        <v>2319</v>
      </c>
      <c r="J2811" t="s">
        <v>627</v>
      </c>
      <c r="K2811" t="s">
        <v>2320</v>
      </c>
      <c r="L2811" t="s">
        <v>131</v>
      </c>
      <c r="M2811" t="s">
        <v>4181</v>
      </c>
      <c r="N2811" t="s">
        <v>43</v>
      </c>
      <c r="O2811" t="s">
        <v>79</v>
      </c>
      <c r="P2811" t="s">
        <v>4182</v>
      </c>
      <c r="Q2811" s="2">
        <v>82.56</v>
      </c>
      <c r="R2811">
        <v>5</v>
      </c>
      <c r="S2811">
        <v>0</v>
      </c>
      <c r="T2811">
        <v>28.896000000000001</v>
      </c>
    </row>
    <row r="2812" spans="1:20" x14ac:dyDescent="0.3">
      <c r="A2812" t="s">
        <v>7800</v>
      </c>
      <c r="B2812" s="1">
        <v>42820</v>
      </c>
      <c r="C2812" s="1">
        <v>42827</v>
      </c>
      <c r="D2812" t="s">
        <v>47</v>
      </c>
      <c r="E2812" t="s">
        <v>4736</v>
      </c>
      <c r="F2812" t="s">
        <v>4737</v>
      </c>
      <c r="G2812" t="s">
        <v>37</v>
      </c>
      <c r="H2812" t="s">
        <v>25</v>
      </c>
      <c r="I2812" t="s">
        <v>4738</v>
      </c>
      <c r="J2812" t="s">
        <v>569</v>
      </c>
      <c r="K2812" t="s">
        <v>4739</v>
      </c>
      <c r="L2812" t="s">
        <v>41</v>
      </c>
      <c r="M2812" t="s">
        <v>7801</v>
      </c>
      <c r="N2812" t="s">
        <v>31</v>
      </c>
      <c r="O2812" t="s">
        <v>61</v>
      </c>
      <c r="P2812" t="s">
        <v>7802</v>
      </c>
      <c r="Q2812" s="2">
        <v>60.84</v>
      </c>
      <c r="R2812">
        <v>3</v>
      </c>
      <c r="S2812">
        <v>0</v>
      </c>
      <c r="T2812">
        <v>23.119199999999999</v>
      </c>
    </row>
    <row r="2813" spans="1:20" x14ac:dyDescent="0.3">
      <c r="A2813" t="s">
        <v>7803</v>
      </c>
      <c r="B2813" s="1">
        <v>41994</v>
      </c>
      <c r="C2813" s="1">
        <v>42000</v>
      </c>
      <c r="D2813" t="s">
        <v>47</v>
      </c>
      <c r="E2813" t="s">
        <v>2078</v>
      </c>
      <c r="F2813" t="s">
        <v>2079</v>
      </c>
      <c r="G2813" t="s">
        <v>24</v>
      </c>
      <c r="H2813" t="s">
        <v>25</v>
      </c>
      <c r="I2813" t="s">
        <v>112</v>
      </c>
      <c r="J2813" t="s">
        <v>39</v>
      </c>
      <c r="K2813" t="s">
        <v>309</v>
      </c>
      <c r="L2813" t="s">
        <v>41</v>
      </c>
      <c r="M2813" t="s">
        <v>5037</v>
      </c>
      <c r="N2813" t="s">
        <v>31</v>
      </c>
      <c r="O2813" t="s">
        <v>133</v>
      </c>
      <c r="P2813" t="s">
        <v>5038</v>
      </c>
      <c r="Q2813" s="2">
        <v>1325.76</v>
      </c>
      <c r="R2813">
        <v>6</v>
      </c>
      <c r="S2813">
        <v>0</v>
      </c>
      <c r="T2813">
        <v>149.148</v>
      </c>
    </row>
    <row r="2814" spans="1:20" x14ac:dyDescent="0.3">
      <c r="A2814" t="s">
        <v>7804</v>
      </c>
      <c r="B2814" s="1">
        <v>41905</v>
      </c>
      <c r="C2814" s="1">
        <v>41910</v>
      </c>
      <c r="D2814" t="s">
        <v>47</v>
      </c>
      <c r="E2814" t="s">
        <v>605</v>
      </c>
      <c r="F2814" t="s">
        <v>606</v>
      </c>
      <c r="G2814" t="s">
        <v>84</v>
      </c>
      <c r="H2814" t="s">
        <v>25</v>
      </c>
      <c r="I2814" t="s">
        <v>231</v>
      </c>
      <c r="J2814" t="s">
        <v>232</v>
      </c>
      <c r="K2814" t="s">
        <v>276</v>
      </c>
      <c r="L2814" t="s">
        <v>131</v>
      </c>
      <c r="M2814" t="s">
        <v>7805</v>
      </c>
      <c r="N2814" t="s">
        <v>43</v>
      </c>
      <c r="O2814" t="s">
        <v>70</v>
      </c>
      <c r="P2814" t="s">
        <v>7806</v>
      </c>
      <c r="Q2814" s="2">
        <v>28.8</v>
      </c>
      <c r="R2814">
        <v>9</v>
      </c>
      <c r="S2814">
        <v>0</v>
      </c>
      <c r="T2814">
        <v>10.08</v>
      </c>
    </row>
    <row r="2815" spans="1:20" x14ac:dyDescent="0.3">
      <c r="A2815" t="s">
        <v>7807</v>
      </c>
      <c r="B2815" s="1">
        <v>42827</v>
      </c>
      <c r="C2815" s="1">
        <v>42830</v>
      </c>
      <c r="D2815" t="s">
        <v>159</v>
      </c>
      <c r="E2815" t="s">
        <v>2784</v>
      </c>
      <c r="F2815" t="s">
        <v>2785</v>
      </c>
      <c r="G2815" t="s">
        <v>84</v>
      </c>
      <c r="H2815" t="s">
        <v>25</v>
      </c>
      <c r="I2815" t="s">
        <v>38</v>
      </c>
      <c r="J2815" t="s">
        <v>39</v>
      </c>
      <c r="K2815" t="s">
        <v>247</v>
      </c>
      <c r="L2815" t="s">
        <v>41</v>
      </c>
      <c r="M2815" t="s">
        <v>123</v>
      </c>
      <c r="N2815" t="s">
        <v>43</v>
      </c>
      <c r="O2815" t="s">
        <v>115</v>
      </c>
      <c r="P2815" t="s">
        <v>124</v>
      </c>
      <c r="Q2815" s="2">
        <v>11.12</v>
      </c>
      <c r="R2815">
        <v>4</v>
      </c>
      <c r="S2815">
        <v>0</v>
      </c>
      <c r="T2815">
        <v>2.8912</v>
      </c>
    </row>
    <row r="2816" spans="1:20" x14ac:dyDescent="0.3">
      <c r="A2816" t="s">
        <v>7808</v>
      </c>
      <c r="B2816" s="1">
        <v>42461</v>
      </c>
      <c r="C2816" s="1">
        <v>42465</v>
      </c>
      <c r="D2816" t="s">
        <v>21</v>
      </c>
      <c r="E2816" t="s">
        <v>4868</v>
      </c>
      <c r="F2816" t="s">
        <v>4869</v>
      </c>
      <c r="G2816" t="s">
        <v>84</v>
      </c>
      <c r="H2816" t="s">
        <v>25</v>
      </c>
      <c r="I2816" t="s">
        <v>1542</v>
      </c>
      <c r="J2816" t="s">
        <v>51</v>
      </c>
      <c r="K2816" t="s">
        <v>1543</v>
      </c>
      <c r="L2816" t="s">
        <v>29</v>
      </c>
      <c r="M2816" t="s">
        <v>7809</v>
      </c>
      <c r="N2816" t="s">
        <v>31</v>
      </c>
      <c r="O2816" t="s">
        <v>61</v>
      </c>
      <c r="P2816" t="s">
        <v>7810</v>
      </c>
      <c r="Q2816" s="2">
        <v>7.04</v>
      </c>
      <c r="R2816">
        <v>4</v>
      </c>
      <c r="S2816">
        <v>0</v>
      </c>
      <c r="T2816">
        <v>3.0975999999999999</v>
      </c>
    </row>
    <row r="2817" spans="1:20" x14ac:dyDescent="0.3">
      <c r="A2817" t="s">
        <v>7811</v>
      </c>
      <c r="B2817" s="1">
        <v>42139</v>
      </c>
      <c r="C2817" s="1">
        <v>42144</v>
      </c>
      <c r="D2817" t="s">
        <v>21</v>
      </c>
      <c r="E2817" t="s">
        <v>5926</v>
      </c>
      <c r="F2817" t="s">
        <v>5927</v>
      </c>
      <c r="G2817" t="s">
        <v>37</v>
      </c>
      <c r="H2817" t="s">
        <v>25</v>
      </c>
      <c r="I2817" t="s">
        <v>231</v>
      </c>
      <c r="J2817" t="s">
        <v>232</v>
      </c>
      <c r="K2817" t="s">
        <v>233</v>
      </c>
      <c r="L2817" t="s">
        <v>131</v>
      </c>
      <c r="M2817" t="s">
        <v>4631</v>
      </c>
      <c r="N2817" t="s">
        <v>43</v>
      </c>
      <c r="O2817" t="s">
        <v>173</v>
      </c>
      <c r="P2817" t="s">
        <v>4632</v>
      </c>
      <c r="Q2817" s="2">
        <v>17.940000000000001</v>
      </c>
      <c r="R2817">
        <v>3</v>
      </c>
      <c r="S2817">
        <v>0</v>
      </c>
      <c r="T2817">
        <v>8.7905999999999995</v>
      </c>
    </row>
    <row r="2818" spans="1:20" x14ac:dyDescent="0.3">
      <c r="A2818" t="s">
        <v>7812</v>
      </c>
      <c r="B2818" s="1">
        <v>42817</v>
      </c>
      <c r="C2818" s="1">
        <v>42820</v>
      </c>
      <c r="D2818" t="s">
        <v>159</v>
      </c>
      <c r="E2818" t="s">
        <v>2185</v>
      </c>
      <c r="F2818" t="s">
        <v>2186</v>
      </c>
      <c r="G2818" t="s">
        <v>84</v>
      </c>
      <c r="H2818" t="s">
        <v>25</v>
      </c>
      <c r="I2818" t="s">
        <v>2187</v>
      </c>
      <c r="J2818" t="s">
        <v>666</v>
      </c>
      <c r="K2818" t="s">
        <v>2188</v>
      </c>
      <c r="L2818" t="s">
        <v>131</v>
      </c>
      <c r="M2818" t="s">
        <v>1659</v>
      </c>
      <c r="N2818" t="s">
        <v>43</v>
      </c>
      <c r="O2818" t="s">
        <v>79</v>
      </c>
      <c r="P2818" t="s">
        <v>1660</v>
      </c>
      <c r="Q2818" s="2">
        <v>34.76</v>
      </c>
      <c r="R2818">
        <v>5</v>
      </c>
      <c r="S2818">
        <v>0</v>
      </c>
      <c r="T2818">
        <v>11.297000000000001</v>
      </c>
    </row>
    <row r="2819" spans="1:20" x14ac:dyDescent="0.3">
      <c r="A2819" t="s">
        <v>7813</v>
      </c>
      <c r="B2819" s="1">
        <v>42839</v>
      </c>
      <c r="C2819" s="1">
        <v>42844</v>
      </c>
      <c r="D2819" t="s">
        <v>47</v>
      </c>
      <c r="E2819" t="s">
        <v>3112</v>
      </c>
      <c r="F2819" t="s">
        <v>3113</v>
      </c>
      <c r="G2819" t="s">
        <v>37</v>
      </c>
      <c r="H2819" t="s">
        <v>25</v>
      </c>
      <c r="I2819" t="s">
        <v>128</v>
      </c>
      <c r="J2819" t="s">
        <v>129</v>
      </c>
      <c r="K2819" t="s">
        <v>673</v>
      </c>
      <c r="L2819" t="s">
        <v>131</v>
      </c>
      <c r="M2819" t="s">
        <v>3074</v>
      </c>
      <c r="N2819" t="s">
        <v>31</v>
      </c>
      <c r="O2819" t="s">
        <v>61</v>
      </c>
      <c r="P2819" t="s">
        <v>3075</v>
      </c>
      <c r="Q2819" s="2">
        <v>74.45</v>
      </c>
      <c r="R2819">
        <v>5</v>
      </c>
      <c r="S2819">
        <v>0</v>
      </c>
      <c r="T2819">
        <v>20.101500000000001</v>
      </c>
    </row>
    <row r="2820" spans="1:20" x14ac:dyDescent="0.3">
      <c r="A2820" t="s">
        <v>7814</v>
      </c>
      <c r="B2820" s="1">
        <v>42008</v>
      </c>
      <c r="C2820" s="1">
        <v>42013</v>
      </c>
      <c r="D2820" t="s">
        <v>47</v>
      </c>
      <c r="E2820" t="s">
        <v>863</v>
      </c>
      <c r="F2820" t="s">
        <v>864</v>
      </c>
      <c r="G2820" t="s">
        <v>37</v>
      </c>
      <c r="H2820" t="s">
        <v>25</v>
      </c>
      <c r="I2820" t="s">
        <v>128</v>
      </c>
      <c r="J2820" t="s">
        <v>129</v>
      </c>
      <c r="K2820" t="s">
        <v>130</v>
      </c>
      <c r="L2820" t="s">
        <v>131</v>
      </c>
      <c r="M2820" t="s">
        <v>3268</v>
      </c>
      <c r="N2820" t="s">
        <v>31</v>
      </c>
      <c r="O2820" t="s">
        <v>61</v>
      </c>
      <c r="P2820" t="s">
        <v>3269</v>
      </c>
      <c r="Q2820" s="2">
        <v>192.22</v>
      </c>
      <c r="R2820">
        <v>14</v>
      </c>
      <c r="S2820">
        <v>0</v>
      </c>
      <c r="T2820">
        <v>69.199200000000005</v>
      </c>
    </row>
    <row r="2821" spans="1:20" x14ac:dyDescent="0.3">
      <c r="A2821" t="s">
        <v>7815</v>
      </c>
      <c r="B2821" s="1">
        <v>43041</v>
      </c>
      <c r="C2821" s="1">
        <v>43046</v>
      </c>
      <c r="D2821" t="s">
        <v>47</v>
      </c>
      <c r="E2821" t="s">
        <v>5509</v>
      </c>
      <c r="F2821" t="s">
        <v>5510</v>
      </c>
      <c r="G2821" t="s">
        <v>24</v>
      </c>
      <c r="H2821" t="s">
        <v>25</v>
      </c>
      <c r="I2821" t="s">
        <v>2608</v>
      </c>
      <c r="J2821" t="s">
        <v>86</v>
      </c>
      <c r="K2821" t="s">
        <v>2609</v>
      </c>
      <c r="L2821" t="s">
        <v>88</v>
      </c>
      <c r="M2821" t="s">
        <v>1848</v>
      </c>
      <c r="N2821" t="s">
        <v>43</v>
      </c>
      <c r="O2821" t="s">
        <v>70</v>
      </c>
      <c r="P2821" t="s">
        <v>1849</v>
      </c>
      <c r="Q2821" s="2">
        <v>19.440000000000001</v>
      </c>
      <c r="R2821">
        <v>3</v>
      </c>
      <c r="S2821">
        <v>0</v>
      </c>
      <c r="T2821">
        <v>9.3312000000000008</v>
      </c>
    </row>
    <row r="2822" spans="1:20" x14ac:dyDescent="0.3">
      <c r="A2822" t="s">
        <v>7816</v>
      </c>
      <c r="B2822" s="1">
        <v>42933</v>
      </c>
      <c r="C2822" s="1">
        <v>42935</v>
      </c>
      <c r="D2822" t="s">
        <v>21</v>
      </c>
      <c r="E2822" t="s">
        <v>1994</v>
      </c>
      <c r="F2822" t="s">
        <v>1995</v>
      </c>
      <c r="G2822" t="s">
        <v>37</v>
      </c>
      <c r="H2822" t="s">
        <v>25</v>
      </c>
      <c r="I2822" t="s">
        <v>941</v>
      </c>
      <c r="J2822" t="s">
        <v>51</v>
      </c>
      <c r="K2822" t="s">
        <v>942</v>
      </c>
      <c r="L2822" t="s">
        <v>29</v>
      </c>
      <c r="M2822" t="s">
        <v>5775</v>
      </c>
      <c r="N2822" t="s">
        <v>43</v>
      </c>
      <c r="O2822" t="s">
        <v>70</v>
      </c>
      <c r="P2822" t="s">
        <v>5776</v>
      </c>
      <c r="Q2822" s="2">
        <v>32.4</v>
      </c>
      <c r="R2822">
        <v>5</v>
      </c>
      <c r="S2822">
        <v>0</v>
      </c>
      <c r="T2822">
        <v>15.552</v>
      </c>
    </row>
    <row r="2823" spans="1:20" x14ac:dyDescent="0.3">
      <c r="A2823" t="s">
        <v>7817</v>
      </c>
      <c r="B2823" s="1">
        <v>43014</v>
      </c>
      <c r="C2823" s="1">
        <v>43019</v>
      </c>
      <c r="D2823" t="s">
        <v>47</v>
      </c>
      <c r="E2823" t="s">
        <v>1062</v>
      </c>
      <c r="F2823" t="s">
        <v>1063</v>
      </c>
      <c r="G2823" t="s">
        <v>37</v>
      </c>
      <c r="H2823" t="s">
        <v>25</v>
      </c>
      <c r="I2823" t="s">
        <v>1064</v>
      </c>
      <c r="J2823" t="s">
        <v>179</v>
      </c>
      <c r="K2823" t="s">
        <v>1065</v>
      </c>
      <c r="L2823" t="s">
        <v>88</v>
      </c>
      <c r="M2823" t="s">
        <v>7453</v>
      </c>
      <c r="N2823" t="s">
        <v>43</v>
      </c>
      <c r="O2823" t="s">
        <v>70</v>
      </c>
      <c r="P2823" t="s">
        <v>7454</v>
      </c>
      <c r="Q2823" s="2">
        <v>40.99</v>
      </c>
      <c r="R2823">
        <v>1</v>
      </c>
      <c r="S2823">
        <v>0</v>
      </c>
      <c r="T2823">
        <v>20.085100000000001</v>
      </c>
    </row>
    <row r="2824" spans="1:20" x14ac:dyDescent="0.3">
      <c r="A2824" t="s">
        <v>7818</v>
      </c>
      <c r="B2824" s="1">
        <v>41947</v>
      </c>
      <c r="C2824" s="1">
        <v>41954</v>
      </c>
      <c r="D2824" t="s">
        <v>47</v>
      </c>
      <c r="E2824" t="s">
        <v>1765</v>
      </c>
      <c r="F2824" t="s">
        <v>1766</v>
      </c>
      <c r="G2824" t="s">
        <v>37</v>
      </c>
      <c r="H2824" t="s">
        <v>25</v>
      </c>
      <c r="I2824" t="s">
        <v>693</v>
      </c>
      <c r="J2824" t="s">
        <v>86</v>
      </c>
      <c r="K2824" t="s">
        <v>1767</v>
      </c>
      <c r="L2824" t="s">
        <v>88</v>
      </c>
      <c r="M2824" t="s">
        <v>492</v>
      </c>
      <c r="N2824" t="s">
        <v>43</v>
      </c>
      <c r="O2824" t="s">
        <v>115</v>
      </c>
      <c r="P2824" t="s">
        <v>493</v>
      </c>
      <c r="Q2824" s="2">
        <v>2.94</v>
      </c>
      <c r="R2824">
        <v>1</v>
      </c>
      <c r="S2824">
        <v>0</v>
      </c>
      <c r="T2824">
        <v>0.79379999999999995</v>
      </c>
    </row>
    <row r="2825" spans="1:20" x14ac:dyDescent="0.3">
      <c r="A2825" t="s">
        <v>7819</v>
      </c>
      <c r="B2825" s="1">
        <v>42722</v>
      </c>
      <c r="C2825" s="1">
        <v>42725</v>
      </c>
      <c r="D2825" t="s">
        <v>159</v>
      </c>
      <c r="E2825" t="s">
        <v>4271</v>
      </c>
      <c r="F2825" t="s">
        <v>4272</v>
      </c>
      <c r="G2825" t="s">
        <v>84</v>
      </c>
      <c r="H2825" t="s">
        <v>25</v>
      </c>
      <c r="I2825" t="s">
        <v>1057</v>
      </c>
      <c r="J2825" t="s">
        <v>261</v>
      </c>
      <c r="K2825" t="s">
        <v>1058</v>
      </c>
      <c r="L2825" t="s">
        <v>41</v>
      </c>
      <c r="M2825" t="s">
        <v>1394</v>
      </c>
      <c r="N2825" t="s">
        <v>43</v>
      </c>
      <c r="O2825" t="s">
        <v>79</v>
      </c>
      <c r="P2825" t="s">
        <v>1395</v>
      </c>
      <c r="Q2825" s="2">
        <v>45.24</v>
      </c>
      <c r="R2825">
        <v>4</v>
      </c>
      <c r="S2825">
        <v>0</v>
      </c>
      <c r="T2825">
        <v>-30.16</v>
      </c>
    </row>
    <row r="2826" spans="1:20" x14ac:dyDescent="0.3">
      <c r="A2826" t="s">
        <v>7820</v>
      </c>
      <c r="B2826" s="1">
        <v>42637</v>
      </c>
      <c r="C2826" s="1">
        <v>42644</v>
      </c>
      <c r="D2826" t="s">
        <v>47</v>
      </c>
      <c r="E2826" t="s">
        <v>5043</v>
      </c>
      <c r="F2826" t="s">
        <v>5044</v>
      </c>
      <c r="G2826" t="s">
        <v>84</v>
      </c>
      <c r="H2826" t="s">
        <v>25</v>
      </c>
      <c r="I2826" t="s">
        <v>268</v>
      </c>
      <c r="J2826" t="s">
        <v>498</v>
      </c>
      <c r="K2826" t="s">
        <v>5045</v>
      </c>
      <c r="L2826" t="s">
        <v>88</v>
      </c>
      <c r="M2826" t="s">
        <v>905</v>
      </c>
      <c r="N2826" t="s">
        <v>31</v>
      </c>
      <c r="O2826" t="s">
        <v>61</v>
      </c>
      <c r="P2826" t="s">
        <v>906</v>
      </c>
      <c r="Q2826" s="2">
        <v>21.44</v>
      </c>
      <c r="R2826">
        <v>2</v>
      </c>
      <c r="S2826">
        <v>0</v>
      </c>
      <c r="T2826">
        <v>7.5039999999999996</v>
      </c>
    </row>
    <row r="2827" spans="1:20" x14ac:dyDescent="0.3">
      <c r="A2827" t="s">
        <v>7821</v>
      </c>
      <c r="B2827" s="1">
        <v>42572</v>
      </c>
      <c r="C2827" s="1">
        <v>42572</v>
      </c>
      <c r="D2827" t="s">
        <v>1040</v>
      </c>
      <c r="E2827" t="s">
        <v>5589</v>
      </c>
      <c r="F2827" t="s">
        <v>5590</v>
      </c>
      <c r="G2827" t="s">
        <v>37</v>
      </c>
      <c r="H2827" t="s">
        <v>25</v>
      </c>
      <c r="I2827" t="s">
        <v>2942</v>
      </c>
      <c r="J2827" t="s">
        <v>1139</v>
      </c>
      <c r="K2827" t="s">
        <v>2943</v>
      </c>
      <c r="L2827" t="s">
        <v>131</v>
      </c>
      <c r="M2827" t="s">
        <v>7822</v>
      </c>
      <c r="N2827" t="s">
        <v>43</v>
      </c>
      <c r="O2827" t="s">
        <v>115</v>
      </c>
      <c r="P2827" t="s">
        <v>7823</v>
      </c>
      <c r="Q2827" s="2">
        <v>18.655999999999999</v>
      </c>
      <c r="R2827">
        <v>2</v>
      </c>
      <c r="S2827">
        <v>0</v>
      </c>
      <c r="T2827">
        <v>1.3992</v>
      </c>
    </row>
    <row r="2828" spans="1:20" x14ac:dyDescent="0.3">
      <c r="A2828" t="s">
        <v>7824</v>
      </c>
      <c r="B2828" s="1">
        <v>42532</v>
      </c>
      <c r="C2828" s="1">
        <v>42536</v>
      </c>
      <c r="D2828" t="s">
        <v>47</v>
      </c>
      <c r="E2828" t="s">
        <v>2330</v>
      </c>
      <c r="F2828" t="s">
        <v>2331</v>
      </c>
      <c r="G2828" t="s">
        <v>24</v>
      </c>
      <c r="H2828" t="s">
        <v>25</v>
      </c>
      <c r="I2828" t="s">
        <v>231</v>
      </c>
      <c r="J2828" t="s">
        <v>232</v>
      </c>
      <c r="K2828" t="s">
        <v>276</v>
      </c>
      <c r="L2828" t="s">
        <v>131</v>
      </c>
      <c r="M2828" t="s">
        <v>4616</v>
      </c>
      <c r="N2828" t="s">
        <v>43</v>
      </c>
      <c r="O2828" t="s">
        <v>44</v>
      </c>
      <c r="P2828" t="s">
        <v>4617</v>
      </c>
      <c r="Q2828" s="2">
        <v>14.62</v>
      </c>
      <c r="R2828">
        <v>2</v>
      </c>
      <c r="S2828">
        <v>0</v>
      </c>
      <c r="T2828">
        <v>6.8714000000000004</v>
      </c>
    </row>
    <row r="2829" spans="1:20" x14ac:dyDescent="0.3">
      <c r="A2829" t="s">
        <v>7825</v>
      </c>
      <c r="B2829" s="1">
        <v>42164</v>
      </c>
      <c r="C2829" s="1">
        <v>42166</v>
      </c>
      <c r="D2829" t="s">
        <v>21</v>
      </c>
      <c r="E2829" t="s">
        <v>1573</v>
      </c>
      <c r="F2829" t="s">
        <v>1574</v>
      </c>
      <c r="G2829" t="s">
        <v>24</v>
      </c>
      <c r="H2829" t="s">
        <v>25</v>
      </c>
      <c r="I2829" t="s">
        <v>959</v>
      </c>
      <c r="J2829" t="s">
        <v>39</v>
      </c>
      <c r="K2829" t="s">
        <v>960</v>
      </c>
      <c r="L2829" t="s">
        <v>41</v>
      </c>
      <c r="M2829" t="s">
        <v>7826</v>
      </c>
      <c r="N2829" t="s">
        <v>31</v>
      </c>
      <c r="O2829" t="s">
        <v>61</v>
      </c>
      <c r="P2829" t="s">
        <v>7827</v>
      </c>
      <c r="Q2829" s="2">
        <v>355.36</v>
      </c>
      <c r="R2829">
        <v>4</v>
      </c>
      <c r="S2829">
        <v>0</v>
      </c>
      <c r="T2829">
        <v>92.393600000000006</v>
      </c>
    </row>
    <row r="2830" spans="1:20" x14ac:dyDescent="0.3">
      <c r="A2830" t="s">
        <v>7828</v>
      </c>
      <c r="B2830" s="1">
        <v>43035</v>
      </c>
      <c r="C2830" s="1">
        <v>43042</v>
      </c>
      <c r="D2830" t="s">
        <v>47</v>
      </c>
      <c r="E2830" t="s">
        <v>490</v>
      </c>
      <c r="F2830" t="s">
        <v>491</v>
      </c>
      <c r="G2830" t="s">
        <v>37</v>
      </c>
      <c r="H2830" t="s">
        <v>25</v>
      </c>
      <c r="I2830" t="s">
        <v>112</v>
      </c>
      <c r="J2830" t="s">
        <v>39</v>
      </c>
      <c r="K2830" t="s">
        <v>309</v>
      </c>
      <c r="L2830" t="s">
        <v>41</v>
      </c>
      <c r="M2830" t="s">
        <v>6760</v>
      </c>
      <c r="N2830" t="s">
        <v>43</v>
      </c>
      <c r="O2830" t="s">
        <v>173</v>
      </c>
      <c r="P2830" t="s">
        <v>6761</v>
      </c>
      <c r="Q2830" s="2">
        <v>15.84</v>
      </c>
      <c r="R2830">
        <v>2</v>
      </c>
      <c r="S2830">
        <v>0</v>
      </c>
      <c r="T2830">
        <v>5.5439999999999996</v>
      </c>
    </row>
    <row r="2831" spans="1:20" x14ac:dyDescent="0.3">
      <c r="A2831" t="s">
        <v>7829</v>
      </c>
      <c r="B2831" s="1">
        <v>42391</v>
      </c>
      <c r="C2831" s="1">
        <v>42396</v>
      </c>
      <c r="D2831" t="s">
        <v>47</v>
      </c>
      <c r="E2831" t="s">
        <v>3594</v>
      </c>
      <c r="F2831" t="s">
        <v>3595</v>
      </c>
      <c r="G2831" t="s">
        <v>24</v>
      </c>
      <c r="H2831" t="s">
        <v>25</v>
      </c>
      <c r="I2831" t="s">
        <v>3596</v>
      </c>
      <c r="J2831" t="s">
        <v>619</v>
      </c>
      <c r="K2831" t="s">
        <v>3597</v>
      </c>
      <c r="L2831" t="s">
        <v>29</v>
      </c>
      <c r="M2831" t="s">
        <v>2075</v>
      </c>
      <c r="N2831" t="s">
        <v>43</v>
      </c>
      <c r="O2831" t="s">
        <v>70</v>
      </c>
      <c r="P2831" t="s">
        <v>2076</v>
      </c>
      <c r="Q2831" s="2">
        <v>12.96</v>
      </c>
      <c r="R2831">
        <v>2</v>
      </c>
      <c r="S2831">
        <v>0</v>
      </c>
      <c r="T2831">
        <v>6.2207999999999997</v>
      </c>
    </row>
    <row r="2832" spans="1:20" x14ac:dyDescent="0.3">
      <c r="A2832" t="s">
        <v>7830</v>
      </c>
      <c r="B2832" s="1">
        <v>41787</v>
      </c>
      <c r="C2832" s="1">
        <v>41792</v>
      </c>
      <c r="D2832" t="s">
        <v>47</v>
      </c>
      <c r="E2832" t="s">
        <v>4564</v>
      </c>
      <c r="F2832" t="s">
        <v>4565</v>
      </c>
      <c r="G2832" t="s">
        <v>37</v>
      </c>
      <c r="H2832" t="s">
        <v>25</v>
      </c>
      <c r="I2832" t="s">
        <v>973</v>
      </c>
      <c r="J2832" t="s">
        <v>286</v>
      </c>
      <c r="K2832" t="s">
        <v>974</v>
      </c>
      <c r="L2832" t="s">
        <v>29</v>
      </c>
      <c r="M2832" t="s">
        <v>2154</v>
      </c>
      <c r="N2832" t="s">
        <v>165</v>
      </c>
      <c r="O2832" t="s">
        <v>166</v>
      </c>
      <c r="P2832" t="s">
        <v>2155</v>
      </c>
      <c r="Q2832" s="2">
        <v>57.408000000000001</v>
      </c>
      <c r="R2832">
        <v>6</v>
      </c>
      <c r="S2832">
        <v>0</v>
      </c>
      <c r="T2832">
        <v>5.7408000000000001</v>
      </c>
    </row>
    <row r="2833" spans="1:20" x14ac:dyDescent="0.3">
      <c r="A2833" t="s">
        <v>7831</v>
      </c>
      <c r="B2833" s="1">
        <v>42002</v>
      </c>
      <c r="C2833" s="1">
        <v>42009</v>
      </c>
      <c r="D2833" t="s">
        <v>47</v>
      </c>
      <c r="E2833" t="s">
        <v>1596</v>
      </c>
      <c r="F2833" t="s">
        <v>1597</v>
      </c>
      <c r="G2833" t="s">
        <v>24</v>
      </c>
      <c r="H2833" t="s">
        <v>25</v>
      </c>
      <c r="I2833" t="s">
        <v>1598</v>
      </c>
      <c r="J2833" t="s">
        <v>356</v>
      </c>
      <c r="K2833" t="s">
        <v>1599</v>
      </c>
      <c r="L2833" t="s">
        <v>41</v>
      </c>
      <c r="M2833" t="s">
        <v>7832</v>
      </c>
      <c r="N2833" t="s">
        <v>31</v>
      </c>
      <c r="O2833" t="s">
        <v>61</v>
      </c>
      <c r="P2833" t="s">
        <v>7833</v>
      </c>
      <c r="Q2833" s="2">
        <v>38.975999999999999</v>
      </c>
      <c r="R2833">
        <v>3</v>
      </c>
      <c r="S2833">
        <v>0</v>
      </c>
      <c r="T2833">
        <v>-50.668799999999997</v>
      </c>
    </row>
    <row r="2834" spans="1:20" x14ac:dyDescent="0.3">
      <c r="A2834" t="s">
        <v>7834</v>
      </c>
      <c r="B2834" s="1">
        <v>42579</v>
      </c>
      <c r="C2834" s="1">
        <v>42585</v>
      </c>
      <c r="D2834" t="s">
        <v>47</v>
      </c>
      <c r="E2834" t="s">
        <v>5125</v>
      </c>
      <c r="F2834" t="s">
        <v>5126</v>
      </c>
      <c r="G2834" t="s">
        <v>84</v>
      </c>
      <c r="H2834" t="s">
        <v>25</v>
      </c>
      <c r="I2834" t="s">
        <v>426</v>
      </c>
      <c r="J2834" t="s">
        <v>1027</v>
      </c>
      <c r="K2834" t="s">
        <v>1028</v>
      </c>
      <c r="L2834" t="s">
        <v>29</v>
      </c>
      <c r="M2834" t="s">
        <v>7835</v>
      </c>
      <c r="N2834" t="s">
        <v>43</v>
      </c>
      <c r="O2834" t="s">
        <v>235</v>
      </c>
      <c r="P2834" t="s">
        <v>1435</v>
      </c>
      <c r="Q2834" s="2">
        <v>20.440000000000001</v>
      </c>
      <c r="R2834">
        <v>7</v>
      </c>
      <c r="S2834">
        <v>0</v>
      </c>
      <c r="T2834">
        <v>9.1980000000000004</v>
      </c>
    </row>
    <row r="2835" spans="1:20" x14ac:dyDescent="0.3">
      <c r="A2835" t="s">
        <v>7836</v>
      </c>
      <c r="B2835" s="1">
        <v>42637</v>
      </c>
      <c r="C2835" s="1">
        <v>42643</v>
      </c>
      <c r="D2835" t="s">
        <v>47</v>
      </c>
      <c r="E2835" t="s">
        <v>3969</v>
      </c>
      <c r="F2835" t="s">
        <v>3970</v>
      </c>
      <c r="G2835" t="s">
        <v>24</v>
      </c>
      <c r="H2835" t="s">
        <v>25</v>
      </c>
      <c r="I2835" t="s">
        <v>3971</v>
      </c>
      <c r="J2835" t="s">
        <v>76</v>
      </c>
      <c r="K2835" t="s">
        <v>3972</v>
      </c>
      <c r="L2835" t="s">
        <v>41</v>
      </c>
      <c r="M2835" t="s">
        <v>4119</v>
      </c>
      <c r="N2835" t="s">
        <v>43</v>
      </c>
      <c r="O2835" t="s">
        <v>79</v>
      </c>
      <c r="P2835" t="s">
        <v>4120</v>
      </c>
      <c r="Q2835" s="2">
        <v>6.38</v>
      </c>
      <c r="R2835">
        <v>1</v>
      </c>
      <c r="S2835">
        <v>0</v>
      </c>
      <c r="T2835">
        <v>2.9348000000000001</v>
      </c>
    </row>
    <row r="2836" spans="1:20" x14ac:dyDescent="0.3">
      <c r="A2836" t="s">
        <v>7837</v>
      </c>
      <c r="B2836" s="1">
        <v>41731</v>
      </c>
      <c r="C2836" s="1">
        <v>41737</v>
      </c>
      <c r="D2836" t="s">
        <v>47</v>
      </c>
      <c r="E2836" t="s">
        <v>2475</v>
      </c>
      <c r="F2836" t="s">
        <v>2476</v>
      </c>
      <c r="G2836" t="s">
        <v>24</v>
      </c>
      <c r="H2836" t="s">
        <v>25</v>
      </c>
      <c r="I2836" t="s">
        <v>26</v>
      </c>
      <c r="J2836" t="s">
        <v>27</v>
      </c>
      <c r="K2836" t="s">
        <v>28</v>
      </c>
      <c r="L2836" t="s">
        <v>29</v>
      </c>
      <c r="M2836" t="s">
        <v>6605</v>
      </c>
      <c r="N2836" t="s">
        <v>43</v>
      </c>
      <c r="O2836" t="s">
        <v>70</v>
      </c>
      <c r="P2836" t="s">
        <v>6606</v>
      </c>
      <c r="Q2836" s="2">
        <v>15.84</v>
      </c>
      <c r="R2836">
        <v>3</v>
      </c>
      <c r="S2836">
        <v>0</v>
      </c>
      <c r="T2836">
        <v>7.1280000000000001</v>
      </c>
    </row>
    <row r="2837" spans="1:20" x14ac:dyDescent="0.3">
      <c r="A2837" t="s">
        <v>7838</v>
      </c>
      <c r="B2837" s="1">
        <v>42313</v>
      </c>
      <c r="C2837" s="1">
        <v>42313</v>
      </c>
      <c r="D2837" t="s">
        <v>1040</v>
      </c>
      <c r="E2837" t="s">
        <v>769</v>
      </c>
      <c r="F2837" t="s">
        <v>770</v>
      </c>
      <c r="G2837" t="s">
        <v>24</v>
      </c>
      <c r="H2837" t="s">
        <v>25</v>
      </c>
      <c r="I2837" t="s">
        <v>253</v>
      </c>
      <c r="J2837" t="s">
        <v>179</v>
      </c>
      <c r="K2837" t="s">
        <v>254</v>
      </c>
      <c r="L2837" t="s">
        <v>88</v>
      </c>
      <c r="M2837" t="s">
        <v>7839</v>
      </c>
      <c r="N2837" t="s">
        <v>43</v>
      </c>
      <c r="O2837" t="s">
        <v>79</v>
      </c>
      <c r="P2837" t="s">
        <v>7840</v>
      </c>
      <c r="Q2837" s="2">
        <v>98.352000000000004</v>
      </c>
      <c r="R2837">
        <v>3</v>
      </c>
      <c r="S2837">
        <v>0</v>
      </c>
      <c r="T2837">
        <v>35.6526</v>
      </c>
    </row>
    <row r="2838" spans="1:20" x14ac:dyDescent="0.3">
      <c r="A2838" t="s">
        <v>7841</v>
      </c>
      <c r="B2838" s="1">
        <v>41848</v>
      </c>
      <c r="C2838" s="1">
        <v>41848</v>
      </c>
      <c r="D2838" t="s">
        <v>1040</v>
      </c>
      <c r="E2838" t="s">
        <v>1620</v>
      </c>
      <c r="F2838" t="s">
        <v>1621</v>
      </c>
      <c r="G2838" t="s">
        <v>24</v>
      </c>
      <c r="H2838" t="s">
        <v>25</v>
      </c>
      <c r="I2838" t="s">
        <v>128</v>
      </c>
      <c r="J2838" t="s">
        <v>129</v>
      </c>
      <c r="K2838" t="s">
        <v>673</v>
      </c>
      <c r="L2838" t="s">
        <v>131</v>
      </c>
      <c r="M2838" t="s">
        <v>429</v>
      </c>
      <c r="N2838" t="s">
        <v>43</v>
      </c>
      <c r="O2838" t="s">
        <v>235</v>
      </c>
      <c r="P2838" t="s">
        <v>430</v>
      </c>
      <c r="Q2838" s="2">
        <v>14.32</v>
      </c>
      <c r="R2838">
        <v>5</v>
      </c>
      <c r="S2838">
        <v>0</v>
      </c>
      <c r="T2838">
        <v>5.1909999999999998</v>
      </c>
    </row>
    <row r="2839" spans="1:20" x14ac:dyDescent="0.3">
      <c r="A2839" t="s">
        <v>7842</v>
      </c>
      <c r="B2839" s="1">
        <v>42364</v>
      </c>
      <c r="C2839" s="1">
        <v>42369</v>
      </c>
      <c r="D2839" t="s">
        <v>47</v>
      </c>
      <c r="E2839" t="s">
        <v>353</v>
      </c>
      <c r="F2839" t="s">
        <v>354</v>
      </c>
      <c r="G2839" t="s">
        <v>84</v>
      </c>
      <c r="H2839" t="s">
        <v>25</v>
      </c>
      <c r="I2839" t="s">
        <v>355</v>
      </c>
      <c r="J2839" t="s">
        <v>356</v>
      </c>
      <c r="K2839" t="s">
        <v>357</v>
      </c>
      <c r="L2839" t="s">
        <v>41</v>
      </c>
      <c r="M2839" t="s">
        <v>7676</v>
      </c>
      <c r="N2839" t="s">
        <v>31</v>
      </c>
      <c r="O2839" t="s">
        <v>133</v>
      </c>
      <c r="P2839" t="s">
        <v>7677</v>
      </c>
      <c r="Q2839" s="2">
        <v>275.05799999999999</v>
      </c>
      <c r="R2839">
        <v>3</v>
      </c>
      <c r="S2839">
        <v>0</v>
      </c>
      <c r="T2839">
        <v>-90.376199999999997</v>
      </c>
    </row>
    <row r="2840" spans="1:20" x14ac:dyDescent="0.3">
      <c r="A2840" t="s">
        <v>7843</v>
      </c>
      <c r="B2840" s="1">
        <v>42348</v>
      </c>
      <c r="C2840" s="1">
        <v>42354</v>
      </c>
      <c r="D2840" t="s">
        <v>47</v>
      </c>
      <c r="E2840" t="s">
        <v>2515</v>
      </c>
      <c r="F2840" t="s">
        <v>2516</v>
      </c>
      <c r="G2840" t="s">
        <v>37</v>
      </c>
      <c r="H2840" t="s">
        <v>25</v>
      </c>
      <c r="I2840" t="s">
        <v>231</v>
      </c>
      <c r="J2840" t="s">
        <v>232</v>
      </c>
      <c r="K2840" t="s">
        <v>1653</v>
      </c>
      <c r="L2840" t="s">
        <v>131</v>
      </c>
      <c r="M2840" t="s">
        <v>7844</v>
      </c>
      <c r="N2840" t="s">
        <v>43</v>
      </c>
      <c r="O2840" t="s">
        <v>115</v>
      </c>
      <c r="P2840" t="s">
        <v>7845</v>
      </c>
      <c r="Q2840" s="2">
        <v>27.36</v>
      </c>
      <c r="R2840">
        <v>9</v>
      </c>
      <c r="S2840">
        <v>0</v>
      </c>
      <c r="T2840">
        <v>9.3024000000000004</v>
      </c>
    </row>
    <row r="2841" spans="1:20" x14ac:dyDescent="0.3">
      <c r="A2841" t="s">
        <v>7846</v>
      </c>
      <c r="B2841" s="1">
        <v>42495</v>
      </c>
      <c r="C2841" s="1">
        <v>42497</v>
      </c>
      <c r="D2841" t="s">
        <v>21</v>
      </c>
      <c r="E2841" t="s">
        <v>6566</v>
      </c>
      <c r="F2841" t="s">
        <v>6567</v>
      </c>
      <c r="G2841" t="s">
        <v>24</v>
      </c>
      <c r="H2841" t="s">
        <v>25</v>
      </c>
      <c r="I2841" t="s">
        <v>231</v>
      </c>
      <c r="J2841" t="s">
        <v>232</v>
      </c>
      <c r="K2841" t="s">
        <v>412</v>
      </c>
      <c r="L2841" t="s">
        <v>131</v>
      </c>
      <c r="M2841" t="s">
        <v>5763</v>
      </c>
      <c r="N2841" t="s">
        <v>31</v>
      </c>
      <c r="O2841" t="s">
        <v>54</v>
      </c>
      <c r="P2841" t="s">
        <v>5764</v>
      </c>
      <c r="Q2841" s="2">
        <v>71.087999999999994</v>
      </c>
      <c r="R2841">
        <v>2</v>
      </c>
      <c r="S2841">
        <v>0</v>
      </c>
      <c r="T2841">
        <v>-1.7771999999999999</v>
      </c>
    </row>
    <row r="2842" spans="1:20" x14ac:dyDescent="0.3">
      <c r="A2842" t="s">
        <v>7847</v>
      </c>
      <c r="B2842" s="1">
        <v>43022</v>
      </c>
      <c r="C2842" s="1">
        <v>43026</v>
      </c>
      <c r="D2842" t="s">
        <v>47</v>
      </c>
      <c r="E2842" t="s">
        <v>2233</v>
      </c>
      <c r="F2842" t="s">
        <v>2234</v>
      </c>
      <c r="G2842" t="s">
        <v>84</v>
      </c>
      <c r="H2842" t="s">
        <v>25</v>
      </c>
      <c r="I2842" t="s">
        <v>128</v>
      </c>
      <c r="J2842" t="s">
        <v>129</v>
      </c>
      <c r="K2842" t="s">
        <v>673</v>
      </c>
      <c r="L2842" t="s">
        <v>131</v>
      </c>
      <c r="M2842" t="s">
        <v>4401</v>
      </c>
      <c r="N2842" t="s">
        <v>43</v>
      </c>
      <c r="O2842" t="s">
        <v>79</v>
      </c>
      <c r="P2842" t="s">
        <v>4402</v>
      </c>
      <c r="Q2842" s="2">
        <v>27.396000000000001</v>
      </c>
      <c r="R2842">
        <v>9</v>
      </c>
      <c r="S2842">
        <v>0</v>
      </c>
      <c r="T2842">
        <v>-42.463799999999999</v>
      </c>
    </row>
    <row r="2843" spans="1:20" x14ac:dyDescent="0.3">
      <c r="A2843" t="s">
        <v>7848</v>
      </c>
      <c r="B2843" s="1">
        <v>42679</v>
      </c>
      <c r="C2843" s="1">
        <v>42679</v>
      </c>
      <c r="D2843" t="s">
        <v>1040</v>
      </c>
      <c r="E2843" t="s">
        <v>3024</v>
      </c>
      <c r="F2843" t="s">
        <v>3025</v>
      </c>
      <c r="G2843" t="s">
        <v>24</v>
      </c>
      <c r="H2843" t="s">
        <v>25</v>
      </c>
      <c r="I2843" t="s">
        <v>446</v>
      </c>
      <c r="J2843" t="s">
        <v>67</v>
      </c>
      <c r="K2843" t="s">
        <v>1528</v>
      </c>
      <c r="L2843" t="s">
        <v>29</v>
      </c>
      <c r="M2843" t="s">
        <v>3129</v>
      </c>
      <c r="N2843" t="s">
        <v>43</v>
      </c>
      <c r="O2843" t="s">
        <v>44</v>
      </c>
      <c r="P2843" t="s">
        <v>3130</v>
      </c>
      <c r="Q2843" s="2">
        <v>11.84</v>
      </c>
      <c r="R2843">
        <v>1</v>
      </c>
      <c r="S2843">
        <v>0</v>
      </c>
      <c r="T2843">
        <v>4.4400000000000004</v>
      </c>
    </row>
    <row r="2844" spans="1:20" x14ac:dyDescent="0.3">
      <c r="A2844" t="s">
        <v>7849</v>
      </c>
      <c r="B2844" s="1">
        <v>43042</v>
      </c>
      <c r="C2844" s="1">
        <v>43047</v>
      </c>
      <c r="D2844" t="s">
        <v>47</v>
      </c>
      <c r="E2844" t="s">
        <v>329</v>
      </c>
      <c r="F2844" t="s">
        <v>330</v>
      </c>
      <c r="G2844" t="s">
        <v>24</v>
      </c>
      <c r="H2844" t="s">
        <v>25</v>
      </c>
      <c r="I2844" t="s">
        <v>331</v>
      </c>
      <c r="J2844" t="s">
        <v>199</v>
      </c>
      <c r="K2844" t="s">
        <v>332</v>
      </c>
      <c r="L2844" t="s">
        <v>88</v>
      </c>
      <c r="M2844" t="s">
        <v>7606</v>
      </c>
      <c r="N2844" t="s">
        <v>43</v>
      </c>
      <c r="O2844" t="s">
        <v>70</v>
      </c>
      <c r="P2844" t="s">
        <v>7607</v>
      </c>
      <c r="Q2844" s="2">
        <v>35.880000000000003</v>
      </c>
      <c r="R2844">
        <v>6</v>
      </c>
      <c r="S2844">
        <v>0</v>
      </c>
      <c r="T2844">
        <v>17.581199999999999</v>
      </c>
    </row>
    <row r="2845" spans="1:20" x14ac:dyDescent="0.3">
      <c r="A2845" t="s">
        <v>7850</v>
      </c>
      <c r="B2845" s="1">
        <v>42698</v>
      </c>
      <c r="C2845" s="1">
        <v>42700</v>
      </c>
      <c r="D2845" t="s">
        <v>159</v>
      </c>
      <c r="E2845" t="s">
        <v>2792</v>
      </c>
      <c r="F2845" t="s">
        <v>2793</v>
      </c>
      <c r="G2845" t="s">
        <v>84</v>
      </c>
      <c r="H2845" t="s">
        <v>25</v>
      </c>
      <c r="I2845" t="s">
        <v>154</v>
      </c>
      <c r="J2845" t="s">
        <v>86</v>
      </c>
      <c r="K2845" t="s">
        <v>1253</v>
      </c>
      <c r="L2845" t="s">
        <v>88</v>
      </c>
      <c r="M2845" t="s">
        <v>4766</v>
      </c>
      <c r="N2845" t="s">
        <v>43</v>
      </c>
      <c r="O2845" t="s">
        <v>173</v>
      </c>
      <c r="P2845" t="s">
        <v>4767</v>
      </c>
      <c r="Q2845" s="2">
        <v>40.752000000000002</v>
      </c>
      <c r="R2845">
        <v>3</v>
      </c>
      <c r="S2845">
        <v>0</v>
      </c>
      <c r="T2845">
        <v>15.282</v>
      </c>
    </row>
    <row r="2846" spans="1:20" x14ac:dyDescent="0.3">
      <c r="A2846" t="s">
        <v>7851</v>
      </c>
      <c r="B2846" s="1">
        <v>41987</v>
      </c>
      <c r="C2846" s="1">
        <v>41994</v>
      </c>
      <c r="D2846" t="s">
        <v>47</v>
      </c>
      <c r="E2846" t="s">
        <v>1934</v>
      </c>
      <c r="F2846" t="s">
        <v>1935</v>
      </c>
      <c r="G2846" t="s">
        <v>24</v>
      </c>
      <c r="H2846" t="s">
        <v>25</v>
      </c>
      <c r="I2846" t="s">
        <v>693</v>
      </c>
      <c r="J2846" t="s">
        <v>86</v>
      </c>
      <c r="K2846" t="s">
        <v>694</v>
      </c>
      <c r="L2846" t="s">
        <v>88</v>
      </c>
      <c r="M2846" t="s">
        <v>7743</v>
      </c>
      <c r="N2846" t="s">
        <v>43</v>
      </c>
      <c r="O2846" t="s">
        <v>115</v>
      </c>
      <c r="P2846" t="s">
        <v>7744</v>
      </c>
      <c r="Q2846" s="2">
        <v>2.6240000000000001</v>
      </c>
      <c r="R2846">
        <v>1</v>
      </c>
      <c r="S2846">
        <v>0</v>
      </c>
      <c r="T2846">
        <v>0.29520000000000002</v>
      </c>
    </row>
    <row r="2847" spans="1:20" x14ac:dyDescent="0.3">
      <c r="A2847" t="s">
        <v>7852</v>
      </c>
      <c r="B2847" s="1">
        <v>41946</v>
      </c>
      <c r="C2847" s="1">
        <v>41951</v>
      </c>
      <c r="D2847" t="s">
        <v>47</v>
      </c>
      <c r="E2847" t="s">
        <v>1771</v>
      </c>
      <c r="F2847" t="s">
        <v>1772</v>
      </c>
      <c r="G2847" t="s">
        <v>24</v>
      </c>
      <c r="H2847" t="s">
        <v>25</v>
      </c>
      <c r="I2847" t="s">
        <v>1773</v>
      </c>
      <c r="J2847" t="s">
        <v>427</v>
      </c>
      <c r="K2847" t="s">
        <v>1774</v>
      </c>
      <c r="L2847" t="s">
        <v>131</v>
      </c>
      <c r="M2847" t="s">
        <v>7853</v>
      </c>
      <c r="N2847" t="s">
        <v>43</v>
      </c>
      <c r="O2847" t="s">
        <v>1145</v>
      </c>
      <c r="P2847" t="s">
        <v>7854</v>
      </c>
      <c r="Q2847" s="2">
        <v>11.64</v>
      </c>
      <c r="R2847">
        <v>3</v>
      </c>
      <c r="S2847">
        <v>0</v>
      </c>
      <c r="T2847">
        <v>3.3755999999999999</v>
      </c>
    </row>
    <row r="2848" spans="1:20" x14ac:dyDescent="0.3">
      <c r="A2848" t="s">
        <v>7855</v>
      </c>
      <c r="B2848" s="1">
        <v>43000</v>
      </c>
      <c r="C2848" s="1">
        <v>43003</v>
      </c>
      <c r="D2848" t="s">
        <v>21</v>
      </c>
      <c r="E2848" t="s">
        <v>3233</v>
      </c>
      <c r="F2848" t="s">
        <v>3234</v>
      </c>
      <c r="G2848" t="s">
        <v>37</v>
      </c>
      <c r="H2848" t="s">
        <v>25</v>
      </c>
      <c r="I2848" t="s">
        <v>390</v>
      </c>
      <c r="J2848" t="s">
        <v>391</v>
      </c>
      <c r="K2848" t="s">
        <v>392</v>
      </c>
      <c r="L2848" t="s">
        <v>41</v>
      </c>
      <c r="M2848" t="s">
        <v>6301</v>
      </c>
      <c r="N2848" t="s">
        <v>43</v>
      </c>
      <c r="O2848" t="s">
        <v>79</v>
      </c>
      <c r="P2848" t="s">
        <v>6302</v>
      </c>
      <c r="Q2848" s="2">
        <v>40.176000000000002</v>
      </c>
      <c r="R2848">
        <v>3</v>
      </c>
      <c r="S2848">
        <v>0</v>
      </c>
      <c r="T2848">
        <v>14.563800000000001</v>
      </c>
    </row>
    <row r="2849" spans="1:20" x14ac:dyDescent="0.3">
      <c r="A2849" t="s">
        <v>7856</v>
      </c>
      <c r="B2849" s="1">
        <v>42132</v>
      </c>
      <c r="C2849" s="1">
        <v>42139</v>
      </c>
      <c r="D2849" t="s">
        <v>47</v>
      </c>
      <c r="E2849" t="s">
        <v>3605</v>
      </c>
      <c r="F2849" t="s">
        <v>3606</v>
      </c>
      <c r="G2849" t="s">
        <v>24</v>
      </c>
      <c r="H2849" t="s">
        <v>25</v>
      </c>
      <c r="I2849" t="s">
        <v>3607</v>
      </c>
      <c r="J2849" t="s">
        <v>356</v>
      </c>
      <c r="K2849" t="s">
        <v>3608</v>
      </c>
      <c r="L2849" t="s">
        <v>41</v>
      </c>
      <c r="M2849" t="s">
        <v>2429</v>
      </c>
      <c r="N2849" t="s">
        <v>31</v>
      </c>
      <c r="O2849" t="s">
        <v>61</v>
      </c>
      <c r="P2849" t="s">
        <v>2430</v>
      </c>
      <c r="Q2849" s="2">
        <v>79.44</v>
      </c>
      <c r="R2849">
        <v>3</v>
      </c>
      <c r="S2849">
        <v>0</v>
      </c>
      <c r="T2849">
        <v>30.187200000000001</v>
      </c>
    </row>
    <row r="2850" spans="1:20" x14ac:dyDescent="0.3">
      <c r="A2850" t="s">
        <v>7857</v>
      </c>
      <c r="B2850" s="1">
        <v>42947</v>
      </c>
      <c r="C2850" s="1">
        <v>42947</v>
      </c>
      <c r="D2850" t="s">
        <v>1040</v>
      </c>
      <c r="E2850" t="s">
        <v>1032</v>
      </c>
      <c r="F2850" t="s">
        <v>1033</v>
      </c>
      <c r="G2850" t="s">
        <v>24</v>
      </c>
      <c r="H2850" t="s">
        <v>25</v>
      </c>
      <c r="I2850" t="s">
        <v>231</v>
      </c>
      <c r="J2850" t="s">
        <v>232</v>
      </c>
      <c r="K2850" t="s">
        <v>276</v>
      </c>
      <c r="L2850" t="s">
        <v>131</v>
      </c>
      <c r="M2850" t="s">
        <v>3095</v>
      </c>
      <c r="N2850" t="s">
        <v>165</v>
      </c>
      <c r="O2850" t="s">
        <v>166</v>
      </c>
      <c r="P2850" t="s">
        <v>3096</v>
      </c>
      <c r="Q2850" s="2">
        <v>36.792000000000002</v>
      </c>
      <c r="R2850">
        <v>1</v>
      </c>
      <c r="S2850">
        <v>0</v>
      </c>
      <c r="T2850">
        <v>4.1391</v>
      </c>
    </row>
    <row r="2851" spans="1:20" x14ac:dyDescent="0.3">
      <c r="A2851" t="s">
        <v>7858</v>
      </c>
      <c r="B2851" s="1">
        <v>41699</v>
      </c>
      <c r="C2851" s="1">
        <v>41703</v>
      </c>
      <c r="D2851" t="s">
        <v>47</v>
      </c>
      <c r="E2851" t="s">
        <v>2526</v>
      </c>
      <c r="F2851" t="s">
        <v>2527</v>
      </c>
      <c r="G2851" t="s">
        <v>84</v>
      </c>
      <c r="H2851" t="s">
        <v>25</v>
      </c>
      <c r="I2851" t="s">
        <v>38</v>
      </c>
      <c r="J2851" t="s">
        <v>39</v>
      </c>
      <c r="K2851" t="s">
        <v>556</v>
      </c>
      <c r="L2851" t="s">
        <v>41</v>
      </c>
      <c r="M2851" t="s">
        <v>7859</v>
      </c>
      <c r="N2851" t="s">
        <v>165</v>
      </c>
      <c r="O2851" t="s">
        <v>166</v>
      </c>
      <c r="P2851" t="s">
        <v>7860</v>
      </c>
      <c r="Q2851" s="2">
        <v>5.94</v>
      </c>
      <c r="R2851">
        <v>3</v>
      </c>
      <c r="S2851">
        <v>0</v>
      </c>
      <c r="T2851">
        <v>1.6037999999999999</v>
      </c>
    </row>
    <row r="2852" spans="1:20" x14ac:dyDescent="0.3">
      <c r="A2852" t="s">
        <v>7861</v>
      </c>
      <c r="B2852" s="1">
        <v>43003</v>
      </c>
      <c r="C2852" s="1">
        <v>43007</v>
      </c>
      <c r="D2852" t="s">
        <v>47</v>
      </c>
      <c r="E2852" t="s">
        <v>1055</v>
      </c>
      <c r="F2852" t="s">
        <v>1056</v>
      </c>
      <c r="G2852" t="s">
        <v>24</v>
      </c>
      <c r="H2852" t="s">
        <v>25</v>
      </c>
      <c r="I2852" t="s">
        <v>1057</v>
      </c>
      <c r="J2852" t="s">
        <v>261</v>
      </c>
      <c r="K2852" t="s">
        <v>1058</v>
      </c>
      <c r="L2852" t="s">
        <v>41</v>
      </c>
      <c r="M2852" t="s">
        <v>2717</v>
      </c>
      <c r="N2852" t="s">
        <v>43</v>
      </c>
      <c r="O2852" t="s">
        <v>99</v>
      </c>
      <c r="P2852" t="s">
        <v>2718</v>
      </c>
      <c r="Q2852" s="2">
        <v>177.55</v>
      </c>
      <c r="R2852">
        <v>5</v>
      </c>
      <c r="S2852">
        <v>0</v>
      </c>
      <c r="T2852">
        <v>47.938499999999998</v>
      </c>
    </row>
    <row r="2853" spans="1:20" x14ac:dyDescent="0.3">
      <c r="A2853" t="s">
        <v>7862</v>
      </c>
      <c r="B2853" s="1">
        <v>42286</v>
      </c>
      <c r="C2853" s="1">
        <v>42289</v>
      </c>
      <c r="D2853" t="s">
        <v>21</v>
      </c>
      <c r="E2853" t="s">
        <v>2140</v>
      </c>
      <c r="F2853" t="s">
        <v>2141</v>
      </c>
      <c r="G2853" t="s">
        <v>37</v>
      </c>
      <c r="H2853" t="s">
        <v>25</v>
      </c>
      <c r="I2853" t="s">
        <v>231</v>
      </c>
      <c r="J2853" t="s">
        <v>232</v>
      </c>
      <c r="K2853" t="s">
        <v>412</v>
      </c>
      <c r="L2853" t="s">
        <v>131</v>
      </c>
      <c r="M2853" t="s">
        <v>4718</v>
      </c>
      <c r="N2853" t="s">
        <v>165</v>
      </c>
      <c r="O2853" t="s">
        <v>202</v>
      </c>
      <c r="P2853" t="s">
        <v>4719</v>
      </c>
      <c r="Q2853" s="2">
        <v>619.95000000000005</v>
      </c>
      <c r="R2853">
        <v>5</v>
      </c>
      <c r="S2853">
        <v>0</v>
      </c>
      <c r="T2853">
        <v>111.59099999999999</v>
      </c>
    </row>
    <row r="2854" spans="1:20" x14ac:dyDescent="0.3">
      <c r="A2854" t="s">
        <v>7863</v>
      </c>
      <c r="B2854" s="1">
        <v>42823</v>
      </c>
      <c r="C2854" s="1">
        <v>42827</v>
      </c>
      <c r="D2854" t="s">
        <v>21</v>
      </c>
      <c r="E2854" t="s">
        <v>6753</v>
      </c>
      <c r="F2854" t="s">
        <v>6754</v>
      </c>
      <c r="G2854" t="s">
        <v>24</v>
      </c>
      <c r="H2854" t="s">
        <v>25</v>
      </c>
      <c r="I2854" t="s">
        <v>6755</v>
      </c>
      <c r="J2854" t="s">
        <v>51</v>
      </c>
      <c r="K2854" t="s">
        <v>6756</v>
      </c>
      <c r="L2854" t="s">
        <v>29</v>
      </c>
      <c r="M2854" t="s">
        <v>7864</v>
      </c>
      <c r="N2854" t="s">
        <v>43</v>
      </c>
      <c r="O2854" t="s">
        <v>99</v>
      </c>
      <c r="P2854" t="s">
        <v>7865</v>
      </c>
      <c r="Q2854" s="2">
        <v>81.400000000000006</v>
      </c>
      <c r="R2854">
        <v>5</v>
      </c>
      <c r="S2854">
        <v>0</v>
      </c>
      <c r="T2854">
        <v>21.164000000000001</v>
      </c>
    </row>
    <row r="2855" spans="1:20" x14ac:dyDescent="0.3">
      <c r="A2855" t="s">
        <v>7866</v>
      </c>
      <c r="B2855" s="1">
        <v>42322</v>
      </c>
      <c r="C2855" s="1">
        <v>42325</v>
      </c>
      <c r="D2855" t="s">
        <v>159</v>
      </c>
      <c r="E2855" t="s">
        <v>118</v>
      </c>
      <c r="F2855" t="s">
        <v>119</v>
      </c>
      <c r="G2855" t="s">
        <v>37</v>
      </c>
      <c r="H2855" t="s">
        <v>25</v>
      </c>
      <c r="I2855" t="s">
        <v>120</v>
      </c>
      <c r="J2855" t="s">
        <v>121</v>
      </c>
      <c r="K2855" t="s">
        <v>122</v>
      </c>
      <c r="L2855" t="s">
        <v>88</v>
      </c>
      <c r="M2855" t="s">
        <v>234</v>
      </c>
      <c r="N2855" t="s">
        <v>43</v>
      </c>
      <c r="O2855" t="s">
        <v>235</v>
      </c>
      <c r="P2855" t="s">
        <v>236</v>
      </c>
      <c r="Q2855" s="2">
        <v>8.7200000000000006</v>
      </c>
      <c r="R2855">
        <v>5</v>
      </c>
      <c r="S2855">
        <v>0</v>
      </c>
      <c r="T2855">
        <v>2.2890000000000001</v>
      </c>
    </row>
    <row r="2856" spans="1:20" x14ac:dyDescent="0.3">
      <c r="A2856" t="s">
        <v>7867</v>
      </c>
      <c r="B2856" s="1">
        <v>42639</v>
      </c>
      <c r="C2856" s="1">
        <v>42643</v>
      </c>
      <c r="D2856" t="s">
        <v>47</v>
      </c>
      <c r="E2856" t="s">
        <v>473</v>
      </c>
      <c r="F2856" t="s">
        <v>474</v>
      </c>
      <c r="G2856" t="s">
        <v>37</v>
      </c>
      <c r="H2856" t="s">
        <v>25</v>
      </c>
      <c r="I2856" t="s">
        <v>426</v>
      </c>
      <c r="J2856" t="s">
        <v>427</v>
      </c>
      <c r="K2856" t="s">
        <v>428</v>
      </c>
      <c r="L2856" t="s">
        <v>131</v>
      </c>
      <c r="M2856" t="s">
        <v>6032</v>
      </c>
      <c r="N2856" t="s">
        <v>43</v>
      </c>
      <c r="O2856" t="s">
        <v>70</v>
      </c>
      <c r="P2856" t="s">
        <v>6033</v>
      </c>
      <c r="Q2856" s="2">
        <v>12.96</v>
      </c>
      <c r="R2856">
        <v>2</v>
      </c>
      <c r="S2856">
        <v>0</v>
      </c>
      <c r="T2856">
        <v>6.2207999999999997</v>
      </c>
    </row>
    <row r="2857" spans="1:20" x14ac:dyDescent="0.3">
      <c r="A2857" t="s">
        <v>7868</v>
      </c>
      <c r="B2857" s="1">
        <v>41904</v>
      </c>
      <c r="C2857" s="1">
        <v>41909</v>
      </c>
      <c r="D2857" t="s">
        <v>47</v>
      </c>
      <c r="E2857" t="s">
        <v>3528</v>
      </c>
      <c r="F2857" t="s">
        <v>3529</v>
      </c>
      <c r="G2857" t="s">
        <v>37</v>
      </c>
      <c r="H2857" t="s">
        <v>25</v>
      </c>
      <c r="I2857" t="s">
        <v>2470</v>
      </c>
      <c r="J2857" t="s">
        <v>269</v>
      </c>
      <c r="K2857" t="s">
        <v>2471</v>
      </c>
      <c r="L2857" t="s">
        <v>29</v>
      </c>
      <c r="M2857" t="s">
        <v>3064</v>
      </c>
      <c r="N2857" t="s">
        <v>43</v>
      </c>
      <c r="O2857" t="s">
        <v>99</v>
      </c>
      <c r="P2857" t="s">
        <v>3065</v>
      </c>
      <c r="Q2857" s="2">
        <v>331.536</v>
      </c>
      <c r="R2857">
        <v>3</v>
      </c>
      <c r="S2857">
        <v>0</v>
      </c>
      <c r="T2857">
        <v>-82.884</v>
      </c>
    </row>
    <row r="2858" spans="1:20" x14ac:dyDescent="0.3">
      <c r="A2858" t="s">
        <v>7869</v>
      </c>
      <c r="B2858" s="1">
        <v>42272</v>
      </c>
      <c r="C2858" s="1">
        <v>42274</v>
      </c>
      <c r="D2858" t="s">
        <v>159</v>
      </c>
      <c r="E2858" t="s">
        <v>796</v>
      </c>
      <c r="F2858" t="s">
        <v>797</v>
      </c>
      <c r="G2858" t="s">
        <v>37</v>
      </c>
      <c r="H2858" t="s">
        <v>25</v>
      </c>
      <c r="I2858" t="s">
        <v>253</v>
      </c>
      <c r="J2858" t="s">
        <v>179</v>
      </c>
      <c r="K2858" t="s">
        <v>322</v>
      </c>
      <c r="L2858" t="s">
        <v>88</v>
      </c>
      <c r="M2858" t="s">
        <v>7870</v>
      </c>
      <c r="N2858" t="s">
        <v>165</v>
      </c>
      <c r="O2858" t="s">
        <v>202</v>
      </c>
      <c r="P2858" t="s">
        <v>7871</v>
      </c>
      <c r="Q2858" s="2">
        <v>899.91</v>
      </c>
      <c r="R2858">
        <v>9</v>
      </c>
      <c r="S2858">
        <v>0</v>
      </c>
      <c r="T2858">
        <v>395.96039999999999</v>
      </c>
    </row>
    <row r="2859" spans="1:20" x14ac:dyDescent="0.3">
      <c r="A2859" t="s">
        <v>7872</v>
      </c>
      <c r="B2859" s="1">
        <v>42128</v>
      </c>
      <c r="C2859" s="1">
        <v>42132</v>
      </c>
      <c r="D2859" t="s">
        <v>47</v>
      </c>
      <c r="E2859" t="s">
        <v>5926</v>
      </c>
      <c r="F2859" t="s">
        <v>5927</v>
      </c>
      <c r="G2859" t="s">
        <v>37</v>
      </c>
      <c r="H2859" t="s">
        <v>25</v>
      </c>
      <c r="I2859" t="s">
        <v>231</v>
      </c>
      <c r="J2859" t="s">
        <v>232</v>
      </c>
      <c r="K2859" t="s">
        <v>233</v>
      </c>
      <c r="L2859" t="s">
        <v>131</v>
      </c>
      <c r="M2859" t="s">
        <v>3191</v>
      </c>
      <c r="N2859" t="s">
        <v>165</v>
      </c>
      <c r="O2859" t="s">
        <v>166</v>
      </c>
      <c r="P2859" t="s">
        <v>3192</v>
      </c>
      <c r="Q2859" s="2">
        <v>946.34400000000005</v>
      </c>
      <c r="R2859">
        <v>7</v>
      </c>
      <c r="S2859">
        <v>0</v>
      </c>
      <c r="T2859">
        <v>118.29300000000001</v>
      </c>
    </row>
    <row r="2860" spans="1:20" x14ac:dyDescent="0.3">
      <c r="A2860" t="s">
        <v>7873</v>
      </c>
      <c r="B2860" s="1">
        <v>43077</v>
      </c>
      <c r="C2860" s="1">
        <v>43082</v>
      </c>
      <c r="D2860" t="s">
        <v>47</v>
      </c>
      <c r="E2860" t="s">
        <v>1321</v>
      </c>
      <c r="F2860" t="s">
        <v>1322</v>
      </c>
      <c r="G2860" t="s">
        <v>24</v>
      </c>
      <c r="H2860" t="s">
        <v>25</v>
      </c>
      <c r="I2860" t="s">
        <v>112</v>
      </c>
      <c r="J2860" t="s">
        <v>39</v>
      </c>
      <c r="K2860" t="s">
        <v>849</v>
      </c>
      <c r="L2860" t="s">
        <v>41</v>
      </c>
      <c r="M2860" t="s">
        <v>7874</v>
      </c>
      <c r="N2860" t="s">
        <v>165</v>
      </c>
      <c r="O2860" t="s">
        <v>202</v>
      </c>
      <c r="P2860" t="s">
        <v>7875</v>
      </c>
      <c r="Q2860" s="2">
        <v>178.11</v>
      </c>
      <c r="R2860">
        <v>3</v>
      </c>
      <c r="S2860">
        <v>0</v>
      </c>
      <c r="T2860">
        <v>32.059800000000003</v>
      </c>
    </row>
    <row r="2861" spans="1:20" x14ac:dyDescent="0.3">
      <c r="A2861" t="s">
        <v>7876</v>
      </c>
      <c r="B2861" s="1">
        <v>42915</v>
      </c>
      <c r="C2861" s="1">
        <v>42918</v>
      </c>
      <c r="D2861" t="s">
        <v>159</v>
      </c>
      <c r="E2861" t="s">
        <v>796</v>
      </c>
      <c r="F2861" t="s">
        <v>797</v>
      </c>
      <c r="G2861" t="s">
        <v>37</v>
      </c>
      <c r="H2861" t="s">
        <v>25</v>
      </c>
      <c r="I2861" t="s">
        <v>253</v>
      </c>
      <c r="J2861" t="s">
        <v>179</v>
      </c>
      <c r="K2861" t="s">
        <v>322</v>
      </c>
      <c r="L2861" t="s">
        <v>88</v>
      </c>
      <c r="M2861" t="s">
        <v>5855</v>
      </c>
      <c r="N2861" t="s">
        <v>31</v>
      </c>
      <c r="O2861" t="s">
        <v>32</v>
      </c>
      <c r="P2861" t="s">
        <v>5856</v>
      </c>
      <c r="Q2861" s="2">
        <v>638.82000000000005</v>
      </c>
      <c r="R2861">
        <v>9</v>
      </c>
      <c r="S2861">
        <v>0</v>
      </c>
      <c r="T2861">
        <v>185.2578</v>
      </c>
    </row>
    <row r="2862" spans="1:20" x14ac:dyDescent="0.3">
      <c r="A2862" t="s">
        <v>7877</v>
      </c>
      <c r="B2862" s="1">
        <v>41819</v>
      </c>
      <c r="C2862" s="1">
        <v>41823</v>
      </c>
      <c r="D2862" t="s">
        <v>47</v>
      </c>
      <c r="E2862" t="s">
        <v>4557</v>
      </c>
      <c r="F2862" t="s">
        <v>4558</v>
      </c>
      <c r="G2862" t="s">
        <v>24</v>
      </c>
      <c r="H2862" t="s">
        <v>25</v>
      </c>
      <c r="I2862" t="s">
        <v>75</v>
      </c>
      <c r="J2862" t="s">
        <v>76</v>
      </c>
      <c r="K2862" t="s">
        <v>544</v>
      </c>
      <c r="L2862" t="s">
        <v>41</v>
      </c>
      <c r="M2862" t="s">
        <v>7878</v>
      </c>
      <c r="N2862" t="s">
        <v>43</v>
      </c>
      <c r="O2862" t="s">
        <v>79</v>
      </c>
      <c r="P2862" t="s">
        <v>7879</v>
      </c>
      <c r="Q2862" s="2">
        <v>13.92</v>
      </c>
      <c r="R2862">
        <v>3</v>
      </c>
      <c r="S2862">
        <v>0</v>
      </c>
      <c r="T2862">
        <v>4.8719999999999999</v>
      </c>
    </row>
    <row r="2863" spans="1:20" x14ac:dyDescent="0.3">
      <c r="A2863" t="s">
        <v>7880</v>
      </c>
      <c r="B2863" s="1">
        <v>41659</v>
      </c>
      <c r="C2863" s="1">
        <v>41664</v>
      </c>
      <c r="D2863" t="s">
        <v>47</v>
      </c>
      <c r="E2863" t="s">
        <v>4526</v>
      </c>
      <c r="F2863" t="s">
        <v>4527</v>
      </c>
      <c r="G2863" t="s">
        <v>24</v>
      </c>
      <c r="H2863" t="s">
        <v>25</v>
      </c>
      <c r="I2863" t="s">
        <v>920</v>
      </c>
      <c r="J2863" t="s">
        <v>269</v>
      </c>
      <c r="K2863" t="s">
        <v>921</v>
      </c>
      <c r="L2863" t="s">
        <v>29</v>
      </c>
      <c r="M2863" t="s">
        <v>4189</v>
      </c>
      <c r="N2863" t="s">
        <v>43</v>
      </c>
      <c r="O2863" t="s">
        <v>70</v>
      </c>
      <c r="P2863" t="s">
        <v>4190</v>
      </c>
      <c r="Q2863" s="2">
        <v>19.36</v>
      </c>
      <c r="R2863">
        <v>2</v>
      </c>
      <c r="S2863">
        <v>0</v>
      </c>
      <c r="T2863">
        <v>9.2927999999999997</v>
      </c>
    </row>
    <row r="2864" spans="1:20" x14ac:dyDescent="0.3">
      <c r="A2864" t="s">
        <v>7881</v>
      </c>
      <c r="B2864" s="1">
        <v>42735</v>
      </c>
      <c r="C2864" s="1">
        <v>42741</v>
      </c>
      <c r="D2864" t="s">
        <v>47</v>
      </c>
      <c r="E2864" t="s">
        <v>5404</v>
      </c>
      <c r="F2864" t="s">
        <v>5405</v>
      </c>
      <c r="G2864" t="s">
        <v>24</v>
      </c>
      <c r="H2864" t="s">
        <v>25</v>
      </c>
      <c r="I2864" t="s">
        <v>426</v>
      </c>
      <c r="J2864" t="s">
        <v>1027</v>
      </c>
      <c r="K2864" t="s">
        <v>1028</v>
      </c>
      <c r="L2864" t="s">
        <v>29</v>
      </c>
      <c r="M2864" t="s">
        <v>7882</v>
      </c>
      <c r="N2864" t="s">
        <v>43</v>
      </c>
      <c r="O2864" t="s">
        <v>79</v>
      </c>
      <c r="P2864" t="s">
        <v>7883</v>
      </c>
      <c r="Q2864" s="2">
        <v>38.375999999999998</v>
      </c>
      <c r="R2864">
        <v>3</v>
      </c>
      <c r="S2864">
        <v>0</v>
      </c>
      <c r="T2864">
        <v>13.4316</v>
      </c>
    </row>
    <row r="2865" spans="1:20" x14ac:dyDescent="0.3">
      <c r="A2865" t="s">
        <v>7884</v>
      </c>
      <c r="B2865" s="1">
        <v>42822</v>
      </c>
      <c r="C2865" s="1">
        <v>42825</v>
      </c>
      <c r="D2865" t="s">
        <v>159</v>
      </c>
      <c r="E2865" t="s">
        <v>5886</v>
      </c>
      <c r="F2865" t="s">
        <v>5887</v>
      </c>
      <c r="G2865" t="s">
        <v>37</v>
      </c>
      <c r="H2865" t="s">
        <v>25</v>
      </c>
      <c r="I2865" t="s">
        <v>1591</v>
      </c>
      <c r="J2865" t="s">
        <v>27</v>
      </c>
      <c r="K2865" t="s">
        <v>1592</v>
      </c>
      <c r="L2865" t="s">
        <v>29</v>
      </c>
      <c r="M2865" t="s">
        <v>7885</v>
      </c>
      <c r="N2865" t="s">
        <v>43</v>
      </c>
      <c r="O2865" t="s">
        <v>70</v>
      </c>
      <c r="P2865" t="s">
        <v>7886</v>
      </c>
      <c r="Q2865" s="2">
        <v>12.96</v>
      </c>
      <c r="R2865">
        <v>2</v>
      </c>
      <c r="S2865">
        <v>0</v>
      </c>
      <c r="T2865">
        <v>6.3503999999999996</v>
      </c>
    </row>
    <row r="2866" spans="1:20" x14ac:dyDescent="0.3">
      <c r="A2866" t="s">
        <v>7887</v>
      </c>
      <c r="B2866" s="1">
        <v>42712</v>
      </c>
      <c r="C2866" s="1">
        <v>42716</v>
      </c>
      <c r="D2866" t="s">
        <v>47</v>
      </c>
      <c r="E2866" t="s">
        <v>213</v>
      </c>
      <c r="F2866" t="s">
        <v>214</v>
      </c>
      <c r="G2866" t="s">
        <v>24</v>
      </c>
      <c r="H2866" t="s">
        <v>25</v>
      </c>
      <c r="I2866" t="s">
        <v>215</v>
      </c>
      <c r="J2866" t="s">
        <v>216</v>
      </c>
      <c r="K2866" t="s">
        <v>217</v>
      </c>
      <c r="L2866" t="s">
        <v>131</v>
      </c>
      <c r="M2866" t="s">
        <v>1555</v>
      </c>
      <c r="N2866" t="s">
        <v>165</v>
      </c>
      <c r="O2866" t="s">
        <v>166</v>
      </c>
      <c r="P2866" t="s">
        <v>1556</v>
      </c>
      <c r="Q2866" s="2">
        <v>249.584</v>
      </c>
      <c r="R2866">
        <v>2</v>
      </c>
      <c r="S2866">
        <v>0</v>
      </c>
      <c r="T2866">
        <v>31.198</v>
      </c>
    </row>
    <row r="2867" spans="1:20" x14ac:dyDescent="0.3">
      <c r="A2867" t="s">
        <v>7888</v>
      </c>
      <c r="B2867" s="1">
        <v>43057</v>
      </c>
      <c r="C2867" s="1">
        <v>43061</v>
      </c>
      <c r="D2867" t="s">
        <v>47</v>
      </c>
      <c r="E2867" t="s">
        <v>432</v>
      </c>
      <c r="F2867" t="s">
        <v>433</v>
      </c>
      <c r="G2867" t="s">
        <v>24</v>
      </c>
      <c r="H2867" t="s">
        <v>25</v>
      </c>
      <c r="I2867" t="s">
        <v>75</v>
      </c>
      <c r="J2867" t="s">
        <v>76</v>
      </c>
      <c r="K2867" t="s">
        <v>77</v>
      </c>
      <c r="L2867" t="s">
        <v>41</v>
      </c>
      <c r="M2867" t="s">
        <v>7889</v>
      </c>
      <c r="N2867" t="s">
        <v>165</v>
      </c>
      <c r="O2867" t="s">
        <v>166</v>
      </c>
      <c r="P2867" t="s">
        <v>7890</v>
      </c>
      <c r="Q2867" s="2">
        <v>74.95</v>
      </c>
      <c r="R2867">
        <v>5</v>
      </c>
      <c r="S2867">
        <v>0</v>
      </c>
      <c r="T2867">
        <v>36.725499999999997</v>
      </c>
    </row>
    <row r="2868" spans="1:20" x14ac:dyDescent="0.3">
      <c r="A2868" t="s">
        <v>7891</v>
      </c>
      <c r="B2868" s="1">
        <v>41789</v>
      </c>
      <c r="C2868" s="1">
        <v>41795</v>
      </c>
      <c r="D2868" t="s">
        <v>47</v>
      </c>
      <c r="E2868" t="s">
        <v>7294</v>
      </c>
      <c r="F2868" t="s">
        <v>7295</v>
      </c>
      <c r="G2868" t="s">
        <v>24</v>
      </c>
      <c r="H2868" t="s">
        <v>25</v>
      </c>
      <c r="I2868" t="s">
        <v>38</v>
      </c>
      <c r="J2868" t="s">
        <v>39</v>
      </c>
      <c r="K2868" t="s">
        <v>1554</v>
      </c>
      <c r="L2868" t="s">
        <v>41</v>
      </c>
      <c r="M2868" t="s">
        <v>1278</v>
      </c>
      <c r="N2868" t="s">
        <v>31</v>
      </c>
      <c r="O2868" t="s">
        <v>54</v>
      </c>
      <c r="P2868" t="s">
        <v>1279</v>
      </c>
      <c r="Q2868" s="2">
        <v>355.45499999999998</v>
      </c>
      <c r="R2868">
        <v>3</v>
      </c>
      <c r="S2868">
        <v>0</v>
      </c>
      <c r="T2868">
        <v>-184.8366</v>
      </c>
    </row>
    <row r="2869" spans="1:20" x14ac:dyDescent="0.3">
      <c r="A2869" t="s">
        <v>7892</v>
      </c>
      <c r="B2869" s="1">
        <v>42391</v>
      </c>
      <c r="C2869" s="1">
        <v>42397</v>
      </c>
      <c r="D2869" t="s">
        <v>47</v>
      </c>
      <c r="E2869" t="s">
        <v>1552</v>
      </c>
      <c r="F2869" t="s">
        <v>1553</v>
      </c>
      <c r="G2869" t="s">
        <v>24</v>
      </c>
      <c r="H2869" t="s">
        <v>25</v>
      </c>
      <c r="I2869" t="s">
        <v>38</v>
      </c>
      <c r="J2869" t="s">
        <v>39</v>
      </c>
      <c r="K2869" t="s">
        <v>1554</v>
      </c>
      <c r="L2869" t="s">
        <v>41</v>
      </c>
      <c r="M2869" t="s">
        <v>7893</v>
      </c>
      <c r="N2869" t="s">
        <v>43</v>
      </c>
      <c r="O2869" t="s">
        <v>44</v>
      </c>
      <c r="P2869" t="s">
        <v>7894</v>
      </c>
      <c r="Q2869" s="2">
        <v>44.4</v>
      </c>
      <c r="R2869">
        <v>3</v>
      </c>
      <c r="S2869">
        <v>0</v>
      </c>
      <c r="T2869">
        <v>22.2</v>
      </c>
    </row>
    <row r="2870" spans="1:20" x14ac:dyDescent="0.3">
      <c r="A2870" t="s">
        <v>7895</v>
      </c>
      <c r="B2870" s="1">
        <v>42403</v>
      </c>
      <c r="C2870" s="1">
        <v>42410</v>
      </c>
      <c r="D2870" t="s">
        <v>47</v>
      </c>
      <c r="E2870" t="s">
        <v>5849</v>
      </c>
      <c r="F2870" t="s">
        <v>5850</v>
      </c>
      <c r="G2870" t="s">
        <v>24</v>
      </c>
      <c r="H2870" t="s">
        <v>25</v>
      </c>
      <c r="I2870" t="s">
        <v>1712</v>
      </c>
      <c r="J2870" t="s">
        <v>39</v>
      </c>
      <c r="K2870" t="s">
        <v>1713</v>
      </c>
      <c r="L2870" t="s">
        <v>41</v>
      </c>
      <c r="M2870" t="s">
        <v>1211</v>
      </c>
      <c r="N2870" t="s">
        <v>31</v>
      </c>
      <c r="O2870" t="s">
        <v>133</v>
      </c>
      <c r="P2870" t="s">
        <v>1212</v>
      </c>
      <c r="Q2870" s="2">
        <v>866.4</v>
      </c>
      <c r="R2870">
        <v>4</v>
      </c>
      <c r="S2870">
        <v>0</v>
      </c>
      <c r="T2870">
        <v>225.26400000000001</v>
      </c>
    </row>
    <row r="2871" spans="1:20" x14ac:dyDescent="0.3">
      <c r="A2871" t="s">
        <v>7896</v>
      </c>
      <c r="B2871" s="1">
        <v>42092</v>
      </c>
      <c r="C2871" s="1">
        <v>42097</v>
      </c>
      <c r="D2871" t="s">
        <v>21</v>
      </c>
      <c r="E2871" t="s">
        <v>1625</v>
      </c>
      <c r="F2871" t="s">
        <v>1626</v>
      </c>
      <c r="G2871" t="s">
        <v>24</v>
      </c>
      <c r="H2871" t="s">
        <v>25</v>
      </c>
      <c r="I2871" t="s">
        <v>1542</v>
      </c>
      <c r="J2871" t="s">
        <v>51</v>
      </c>
      <c r="K2871" t="s">
        <v>1543</v>
      </c>
      <c r="L2871" t="s">
        <v>29</v>
      </c>
      <c r="M2871" t="s">
        <v>2617</v>
      </c>
      <c r="N2871" t="s">
        <v>43</v>
      </c>
      <c r="O2871" t="s">
        <v>115</v>
      </c>
      <c r="P2871" t="s">
        <v>2618</v>
      </c>
      <c r="Q2871" s="2">
        <v>5.56</v>
      </c>
      <c r="R2871">
        <v>2</v>
      </c>
      <c r="S2871">
        <v>0</v>
      </c>
      <c r="T2871">
        <v>1.4456</v>
      </c>
    </row>
    <row r="2872" spans="1:20" x14ac:dyDescent="0.3">
      <c r="A2872" t="s">
        <v>7897</v>
      </c>
      <c r="B2872" s="1">
        <v>41926</v>
      </c>
      <c r="C2872" s="1">
        <v>41930</v>
      </c>
      <c r="D2872" t="s">
        <v>47</v>
      </c>
      <c r="E2872" t="s">
        <v>5048</v>
      </c>
      <c r="F2872" t="s">
        <v>5049</v>
      </c>
      <c r="G2872" t="s">
        <v>24</v>
      </c>
      <c r="H2872" t="s">
        <v>25</v>
      </c>
      <c r="I2872" t="s">
        <v>5050</v>
      </c>
      <c r="J2872" t="s">
        <v>86</v>
      </c>
      <c r="K2872" t="s">
        <v>5051</v>
      </c>
      <c r="L2872" t="s">
        <v>88</v>
      </c>
      <c r="M2872" t="s">
        <v>7898</v>
      </c>
      <c r="N2872" t="s">
        <v>43</v>
      </c>
      <c r="O2872" t="s">
        <v>90</v>
      </c>
      <c r="P2872" t="s">
        <v>7899</v>
      </c>
      <c r="Q2872" s="2">
        <v>3.16</v>
      </c>
      <c r="R2872">
        <v>4</v>
      </c>
      <c r="S2872">
        <v>0</v>
      </c>
      <c r="T2872">
        <v>-8.532</v>
      </c>
    </row>
    <row r="2873" spans="1:20" x14ac:dyDescent="0.3">
      <c r="A2873" t="s">
        <v>7900</v>
      </c>
      <c r="B2873" s="1">
        <v>42227</v>
      </c>
      <c r="C2873" s="1">
        <v>42232</v>
      </c>
      <c r="D2873" t="s">
        <v>47</v>
      </c>
      <c r="E2873" t="s">
        <v>7901</v>
      </c>
      <c r="F2873" t="s">
        <v>7902</v>
      </c>
      <c r="G2873" t="s">
        <v>24</v>
      </c>
      <c r="H2873" t="s">
        <v>25</v>
      </c>
      <c r="I2873" t="s">
        <v>3892</v>
      </c>
      <c r="J2873" t="s">
        <v>67</v>
      </c>
      <c r="K2873" t="s">
        <v>3893</v>
      </c>
      <c r="L2873" t="s">
        <v>29</v>
      </c>
      <c r="M2873" t="s">
        <v>3296</v>
      </c>
      <c r="N2873" t="s">
        <v>31</v>
      </c>
      <c r="O2873" t="s">
        <v>61</v>
      </c>
      <c r="P2873" t="s">
        <v>3297</v>
      </c>
      <c r="Q2873" s="2">
        <v>46.152000000000001</v>
      </c>
      <c r="R2873">
        <v>3</v>
      </c>
      <c r="S2873">
        <v>0</v>
      </c>
      <c r="T2873">
        <v>12.1149</v>
      </c>
    </row>
    <row r="2874" spans="1:20" x14ac:dyDescent="0.3">
      <c r="A2874" t="s">
        <v>7903</v>
      </c>
      <c r="B2874" s="1">
        <v>42330</v>
      </c>
      <c r="C2874" s="1">
        <v>42331</v>
      </c>
      <c r="D2874" t="s">
        <v>159</v>
      </c>
      <c r="E2874" t="s">
        <v>57</v>
      </c>
      <c r="F2874" t="s">
        <v>58</v>
      </c>
      <c r="G2874" t="s">
        <v>24</v>
      </c>
      <c r="H2874" t="s">
        <v>25</v>
      </c>
      <c r="I2874" t="s">
        <v>38</v>
      </c>
      <c r="J2874" t="s">
        <v>39</v>
      </c>
      <c r="K2874" t="s">
        <v>59</v>
      </c>
      <c r="L2874" t="s">
        <v>41</v>
      </c>
      <c r="M2874" t="s">
        <v>7904</v>
      </c>
      <c r="N2874" t="s">
        <v>165</v>
      </c>
      <c r="O2874" t="s">
        <v>815</v>
      </c>
      <c r="P2874" t="s">
        <v>7905</v>
      </c>
      <c r="Q2874" s="2">
        <v>32.984999999999999</v>
      </c>
      <c r="R2874">
        <v>3</v>
      </c>
      <c r="S2874">
        <v>0</v>
      </c>
      <c r="T2874">
        <v>-1.9791000000000001</v>
      </c>
    </row>
    <row r="2875" spans="1:20" x14ac:dyDescent="0.3">
      <c r="A2875" t="s">
        <v>7906</v>
      </c>
      <c r="B2875" s="1">
        <v>42734</v>
      </c>
      <c r="C2875" s="1">
        <v>42734</v>
      </c>
      <c r="D2875" t="s">
        <v>1040</v>
      </c>
      <c r="E2875" t="s">
        <v>5185</v>
      </c>
      <c r="F2875" t="s">
        <v>5186</v>
      </c>
      <c r="G2875" t="s">
        <v>84</v>
      </c>
      <c r="H2875" t="s">
        <v>25</v>
      </c>
      <c r="I2875" t="s">
        <v>426</v>
      </c>
      <c r="J2875" t="s">
        <v>1027</v>
      </c>
      <c r="K2875" t="s">
        <v>1028</v>
      </c>
      <c r="L2875" t="s">
        <v>29</v>
      </c>
      <c r="M2875" t="s">
        <v>5290</v>
      </c>
      <c r="N2875" t="s">
        <v>43</v>
      </c>
      <c r="O2875" t="s">
        <v>99</v>
      </c>
      <c r="P2875" t="s">
        <v>5291</v>
      </c>
      <c r="Q2875" s="2">
        <v>481.32</v>
      </c>
      <c r="R2875">
        <v>4</v>
      </c>
      <c r="S2875">
        <v>0</v>
      </c>
      <c r="T2875">
        <v>125.14319999999999</v>
      </c>
    </row>
    <row r="2876" spans="1:20" x14ac:dyDescent="0.3">
      <c r="A2876" t="s">
        <v>7907</v>
      </c>
      <c r="B2876" s="1">
        <v>42959</v>
      </c>
      <c r="C2876" s="1">
        <v>42962</v>
      </c>
      <c r="D2876" t="s">
        <v>159</v>
      </c>
      <c r="E2876" t="s">
        <v>4507</v>
      </c>
      <c r="F2876" t="s">
        <v>4508</v>
      </c>
      <c r="G2876" t="s">
        <v>24</v>
      </c>
      <c r="H2876" t="s">
        <v>25</v>
      </c>
      <c r="I2876" t="s">
        <v>38</v>
      </c>
      <c r="J2876" t="s">
        <v>39</v>
      </c>
      <c r="K2876" t="s">
        <v>247</v>
      </c>
      <c r="L2876" t="s">
        <v>41</v>
      </c>
      <c r="M2876" t="s">
        <v>3743</v>
      </c>
      <c r="N2876" t="s">
        <v>43</v>
      </c>
      <c r="O2876" t="s">
        <v>90</v>
      </c>
      <c r="P2876" t="s">
        <v>3744</v>
      </c>
      <c r="Q2876" s="2">
        <v>542.94000000000005</v>
      </c>
      <c r="R2876">
        <v>3</v>
      </c>
      <c r="S2876">
        <v>0</v>
      </c>
      <c r="T2876">
        <v>152.0232</v>
      </c>
    </row>
    <row r="2877" spans="1:20" x14ac:dyDescent="0.3">
      <c r="A2877" t="s">
        <v>7908</v>
      </c>
      <c r="B2877" s="1">
        <v>42311</v>
      </c>
      <c r="C2877" s="1">
        <v>42313</v>
      </c>
      <c r="D2877" t="s">
        <v>159</v>
      </c>
      <c r="E2877" t="s">
        <v>671</v>
      </c>
      <c r="F2877" t="s">
        <v>672</v>
      </c>
      <c r="G2877" t="s">
        <v>37</v>
      </c>
      <c r="H2877" t="s">
        <v>25</v>
      </c>
      <c r="I2877" t="s">
        <v>128</v>
      </c>
      <c r="J2877" t="s">
        <v>129</v>
      </c>
      <c r="K2877" t="s">
        <v>673</v>
      </c>
      <c r="L2877" t="s">
        <v>131</v>
      </c>
      <c r="M2877" t="s">
        <v>6999</v>
      </c>
      <c r="N2877" t="s">
        <v>31</v>
      </c>
      <c r="O2877" t="s">
        <v>133</v>
      </c>
      <c r="P2877" t="s">
        <v>7000</v>
      </c>
      <c r="Q2877" s="2">
        <v>1448.82</v>
      </c>
      <c r="R2877">
        <v>10</v>
      </c>
      <c r="S2877">
        <v>0</v>
      </c>
      <c r="T2877">
        <v>209.274</v>
      </c>
    </row>
    <row r="2878" spans="1:20" x14ac:dyDescent="0.3">
      <c r="A2878" t="s">
        <v>7909</v>
      </c>
      <c r="B2878" s="1">
        <v>42257</v>
      </c>
      <c r="C2878" s="1">
        <v>42259</v>
      </c>
      <c r="D2878" t="s">
        <v>21</v>
      </c>
      <c r="E2878" t="s">
        <v>3014</v>
      </c>
      <c r="F2878" t="s">
        <v>3015</v>
      </c>
      <c r="G2878" t="s">
        <v>24</v>
      </c>
      <c r="H2878" t="s">
        <v>25</v>
      </c>
      <c r="I2878" t="s">
        <v>842</v>
      </c>
      <c r="J2878" t="s">
        <v>427</v>
      </c>
      <c r="K2878" t="s">
        <v>843</v>
      </c>
      <c r="L2878" t="s">
        <v>131</v>
      </c>
      <c r="M2878" t="s">
        <v>7784</v>
      </c>
      <c r="N2878" t="s">
        <v>43</v>
      </c>
      <c r="O2878" t="s">
        <v>99</v>
      </c>
      <c r="P2878" t="s">
        <v>7785</v>
      </c>
      <c r="Q2878" s="2">
        <v>353.88</v>
      </c>
      <c r="R2878">
        <v>6</v>
      </c>
      <c r="S2878">
        <v>0</v>
      </c>
      <c r="T2878">
        <v>17.693999999999999</v>
      </c>
    </row>
    <row r="2879" spans="1:20" x14ac:dyDescent="0.3">
      <c r="A2879" t="s">
        <v>7910</v>
      </c>
      <c r="B2879" s="1">
        <v>41951</v>
      </c>
      <c r="C2879" s="1">
        <v>41957</v>
      </c>
      <c r="D2879" t="s">
        <v>47</v>
      </c>
      <c r="E2879" t="s">
        <v>136</v>
      </c>
      <c r="F2879" t="s">
        <v>137</v>
      </c>
      <c r="G2879" t="s">
        <v>24</v>
      </c>
      <c r="H2879" t="s">
        <v>25</v>
      </c>
      <c r="I2879" t="s">
        <v>138</v>
      </c>
      <c r="J2879" t="s">
        <v>105</v>
      </c>
      <c r="K2879" t="s">
        <v>139</v>
      </c>
      <c r="L2879" t="s">
        <v>41</v>
      </c>
      <c r="M2879" t="s">
        <v>7911</v>
      </c>
      <c r="N2879" t="s">
        <v>165</v>
      </c>
      <c r="O2879" t="s">
        <v>166</v>
      </c>
      <c r="P2879" t="s">
        <v>7912</v>
      </c>
      <c r="Q2879" s="2">
        <v>333.57600000000002</v>
      </c>
      <c r="R2879">
        <v>3</v>
      </c>
      <c r="S2879">
        <v>0</v>
      </c>
      <c r="T2879">
        <v>25.0182</v>
      </c>
    </row>
    <row r="2880" spans="1:20" x14ac:dyDescent="0.3">
      <c r="A2880" t="s">
        <v>7913</v>
      </c>
      <c r="B2880" s="1">
        <v>42651</v>
      </c>
      <c r="C2880" s="1">
        <v>42658</v>
      </c>
      <c r="D2880" t="s">
        <v>47</v>
      </c>
      <c r="E2880" t="s">
        <v>2247</v>
      </c>
      <c r="F2880" t="s">
        <v>2248</v>
      </c>
      <c r="G2880" t="s">
        <v>84</v>
      </c>
      <c r="H2880" t="s">
        <v>25</v>
      </c>
      <c r="I2880" t="s">
        <v>742</v>
      </c>
      <c r="J2880" t="s">
        <v>208</v>
      </c>
      <c r="K2880" t="s">
        <v>743</v>
      </c>
      <c r="L2880" t="s">
        <v>88</v>
      </c>
      <c r="M2880" t="s">
        <v>7914</v>
      </c>
      <c r="N2880" t="s">
        <v>43</v>
      </c>
      <c r="O2880" t="s">
        <v>44</v>
      </c>
      <c r="P2880" t="s">
        <v>7915</v>
      </c>
      <c r="Q2880" s="2">
        <v>60.143999999999998</v>
      </c>
      <c r="R2880">
        <v>6</v>
      </c>
      <c r="S2880">
        <v>0</v>
      </c>
      <c r="T2880">
        <v>20.2986</v>
      </c>
    </row>
    <row r="2881" spans="1:20" x14ac:dyDescent="0.3">
      <c r="A2881" t="s">
        <v>7916</v>
      </c>
      <c r="B2881" s="1">
        <v>42986</v>
      </c>
      <c r="C2881" s="1">
        <v>42990</v>
      </c>
      <c r="D2881" t="s">
        <v>21</v>
      </c>
      <c r="E2881" t="s">
        <v>7203</v>
      </c>
      <c r="F2881" t="s">
        <v>7204</v>
      </c>
      <c r="G2881" t="s">
        <v>37</v>
      </c>
      <c r="H2881" t="s">
        <v>25</v>
      </c>
      <c r="I2881" t="s">
        <v>1201</v>
      </c>
      <c r="J2881" t="s">
        <v>1011</v>
      </c>
      <c r="K2881" t="s">
        <v>1202</v>
      </c>
      <c r="L2881" t="s">
        <v>131</v>
      </c>
      <c r="M2881" t="s">
        <v>3006</v>
      </c>
      <c r="N2881" t="s">
        <v>165</v>
      </c>
      <c r="O2881" t="s">
        <v>202</v>
      </c>
      <c r="P2881" t="s">
        <v>3007</v>
      </c>
      <c r="Q2881" s="2">
        <v>85.2</v>
      </c>
      <c r="R2881">
        <v>6</v>
      </c>
      <c r="S2881">
        <v>0</v>
      </c>
      <c r="T2881">
        <v>20.234999999999999</v>
      </c>
    </row>
    <row r="2882" spans="1:20" x14ac:dyDescent="0.3">
      <c r="A2882" t="s">
        <v>7917</v>
      </c>
      <c r="B2882" s="1">
        <v>42060</v>
      </c>
      <c r="C2882" s="1">
        <v>42064</v>
      </c>
      <c r="D2882" t="s">
        <v>47</v>
      </c>
      <c r="E2882" t="s">
        <v>1934</v>
      </c>
      <c r="F2882" t="s">
        <v>1935</v>
      </c>
      <c r="G2882" t="s">
        <v>24</v>
      </c>
      <c r="H2882" t="s">
        <v>25</v>
      </c>
      <c r="I2882" t="s">
        <v>693</v>
      </c>
      <c r="J2882" t="s">
        <v>86</v>
      </c>
      <c r="K2882" t="s">
        <v>694</v>
      </c>
      <c r="L2882" t="s">
        <v>88</v>
      </c>
      <c r="M2882" t="s">
        <v>3479</v>
      </c>
      <c r="N2882" t="s">
        <v>43</v>
      </c>
      <c r="O2882" t="s">
        <v>44</v>
      </c>
      <c r="P2882" t="s">
        <v>3480</v>
      </c>
      <c r="Q2882" s="2">
        <v>3.15</v>
      </c>
      <c r="R2882">
        <v>1</v>
      </c>
      <c r="S2882">
        <v>0</v>
      </c>
      <c r="T2882">
        <v>1.512</v>
      </c>
    </row>
    <row r="2883" spans="1:20" x14ac:dyDescent="0.3">
      <c r="A2883" t="s">
        <v>7918</v>
      </c>
      <c r="B2883" s="1">
        <v>42271</v>
      </c>
      <c r="C2883" s="1">
        <v>42275</v>
      </c>
      <c r="D2883" t="s">
        <v>47</v>
      </c>
      <c r="E2883" t="s">
        <v>3233</v>
      </c>
      <c r="F2883" t="s">
        <v>3234</v>
      </c>
      <c r="G2883" t="s">
        <v>37</v>
      </c>
      <c r="H2883" t="s">
        <v>25</v>
      </c>
      <c r="I2883" t="s">
        <v>390</v>
      </c>
      <c r="J2883" t="s">
        <v>391</v>
      </c>
      <c r="K2883" t="s">
        <v>392</v>
      </c>
      <c r="L2883" t="s">
        <v>41</v>
      </c>
      <c r="M2883" t="s">
        <v>1876</v>
      </c>
      <c r="N2883" t="s">
        <v>31</v>
      </c>
      <c r="O2883" t="s">
        <v>61</v>
      </c>
      <c r="P2883" t="s">
        <v>1877</v>
      </c>
      <c r="Q2883" s="2">
        <v>14.91</v>
      </c>
      <c r="R2883">
        <v>3</v>
      </c>
      <c r="S2883">
        <v>0</v>
      </c>
      <c r="T2883">
        <v>4.6220999999999997</v>
      </c>
    </row>
    <row r="2884" spans="1:20" x14ac:dyDescent="0.3">
      <c r="A2884" t="s">
        <v>7919</v>
      </c>
      <c r="B2884" s="1">
        <v>42334</v>
      </c>
      <c r="C2884" s="1">
        <v>42339</v>
      </c>
      <c r="D2884" t="s">
        <v>47</v>
      </c>
      <c r="E2884" t="s">
        <v>754</v>
      </c>
      <c r="F2884" t="s">
        <v>755</v>
      </c>
      <c r="G2884" t="s">
        <v>37</v>
      </c>
      <c r="H2884" t="s">
        <v>25</v>
      </c>
      <c r="I2884" t="s">
        <v>398</v>
      </c>
      <c r="J2884" t="s">
        <v>67</v>
      </c>
      <c r="K2884" t="s">
        <v>399</v>
      </c>
      <c r="L2884" t="s">
        <v>29</v>
      </c>
      <c r="M2884" t="s">
        <v>7920</v>
      </c>
      <c r="N2884" t="s">
        <v>165</v>
      </c>
      <c r="O2884" t="s">
        <v>1419</v>
      </c>
      <c r="P2884" t="s">
        <v>7921</v>
      </c>
      <c r="Q2884" s="2">
        <v>599.99</v>
      </c>
      <c r="R2884">
        <v>1</v>
      </c>
      <c r="S2884">
        <v>0</v>
      </c>
      <c r="T2884">
        <v>233.99610000000001</v>
      </c>
    </row>
    <row r="2885" spans="1:20" x14ac:dyDescent="0.3">
      <c r="A2885" t="s">
        <v>7922</v>
      </c>
      <c r="B2885" s="1">
        <v>42613</v>
      </c>
      <c r="C2885" s="1">
        <v>42619</v>
      </c>
      <c r="D2885" t="s">
        <v>47</v>
      </c>
      <c r="E2885" t="s">
        <v>1615</v>
      </c>
      <c r="F2885" t="s">
        <v>1616</v>
      </c>
      <c r="G2885" t="s">
        <v>24</v>
      </c>
      <c r="H2885" t="s">
        <v>25</v>
      </c>
      <c r="I2885" t="s">
        <v>128</v>
      </c>
      <c r="J2885" t="s">
        <v>129</v>
      </c>
      <c r="K2885" t="s">
        <v>562</v>
      </c>
      <c r="L2885" t="s">
        <v>131</v>
      </c>
      <c r="M2885" t="s">
        <v>1150</v>
      </c>
      <c r="N2885" t="s">
        <v>43</v>
      </c>
      <c r="O2885" t="s">
        <v>99</v>
      </c>
      <c r="P2885" t="s">
        <v>1151</v>
      </c>
      <c r="Q2885" s="2">
        <v>23.968</v>
      </c>
      <c r="R2885">
        <v>2</v>
      </c>
      <c r="S2885">
        <v>0</v>
      </c>
      <c r="T2885">
        <v>2.3967999999999998</v>
      </c>
    </row>
    <row r="2886" spans="1:20" x14ac:dyDescent="0.3">
      <c r="A2886" t="s">
        <v>7923</v>
      </c>
      <c r="B2886" s="1">
        <v>42472</v>
      </c>
      <c r="C2886" s="1">
        <v>42476</v>
      </c>
      <c r="D2886" t="s">
        <v>47</v>
      </c>
      <c r="E2886" t="s">
        <v>3087</v>
      </c>
      <c r="F2886" t="s">
        <v>3088</v>
      </c>
      <c r="G2886" t="s">
        <v>24</v>
      </c>
      <c r="H2886" t="s">
        <v>25</v>
      </c>
      <c r="I2886" t="s">
        <v>1942</v>
      </c>
      <c r="J2886" t="s">
        <v>179</v>
      </c>
      <c r="K2886" t="s">
        <v>1943</v>
      </c>
      <c r="L2886" t="s">
        <v>88</v>
      </c>
      <c r="M2886" t="s">
        <v>7924</v>
      </c>
      <c r="N2886" t="s">
        <v>31</v>
      </c>
      <c r="O2886" t="s">
        <v>133</v>
      </c>
      <c r="P2886" t="s">
        <v>7925</v>
      </c>
      <c r="Q2886" s="2">
        <v>638.28800000000001</v>
      </c>
      <c r="R2886">
        <v>7</v>
      </c>
      <c r="S2886">
        <v>0</v>
      </c>
      <c r="T2886">
        <v>-31.914400000000001</v>
      </c>
    </row>
    <row r="2887" spans="1:20" x14ac:dyDescent="0.3">
      <c r="A2887" t="s">
        <v>7926</v>
      </c>
      <c r="B2887" s="1">
        <v>42708</v>
      </c>
      <c r="C2887" s="1">
        <v>42712</v>
      </c>
      <c r="D2887" t="s">
        <v>47</v>
      </c>
      <c r="E2887" t="s">
        <v>1497</v>
      </c>
      <c r="F2887" t="s">
        <v>1498</v>
      </c>
      <c r="G2887" t="s">
        <v>24</v>
      </c>
      <c r="H2887" t="s">
        <v>25</v>
      </c>
      <c r="I2887" t="s">
        <v>268</v>
      </c>
      <c r="J2887" t="s">
        <v>427</v>
      </c>
      <c r="K2887" t="s">
        <v>1499</v>
      </c>
      <c r="L2887" t="s">
        <v>131</v>
      </c>
      <c r="M2887" t="s">
        <v>2775</v>
      </c>
      <c r="N2887" t="s">
        <v>43</v>
      </c>
      <c r="O2887" t="s">
        <v>79</v>
      </c>
      <c r="P2887" t="s">
        <v>2776</v>
      </c>
      <c r="Q2887" s="2">
        <v>15.528</v>
      </c>
      <c r="R2887">
        <v>3</v>
      </c>
      <c r="S2887">
        <v>0</v>
      </c>
      <c r="T2887">
        <v>5.8230000000000004</v>
      </c>
    </row>
    <row r="2888" spans="1:20" x14ac:dyDescent="0.3">
      <c r="A2888" t="s">
        <v>7927</v>
      </c>
      <c r="B2888" s="1">
        <v>42708</v>
      </c>
      <c r="C2888" s="1">
        <v>42713</v>
      </c>
      <c r="D2888" t="s">
        <v>47</v>
      </c>
      <c r="E2888" t="s">
        <v>3107</v>
      </c>
      <c r="F2888" t="s">
        <v>3108</v>
      </c>
      <c r="G2888" t="s">
        <v>24</v>
      </c>
      <c r="H2888" t="s">
        <v>25</v>
      </c>
      <c r="I2888" t="s">
        <v>38</v>
      </c>
      <c r="J2888" t="s">
        <v>39</v>
      </c>
      <c r="K2888" t="s">
        <v>143</v>
      </c>
      <c r="L2888" t="s">
        <v>41</v>
      </c>
      <c r="M2888" t="s">
        <v>3445</v>
      </c>
      <c r="N2888" t="s">
        <v>43</v>
      </c>
      <c r="O2888" t="s">
        <v>70</v>
      </c>
      <c r="P2888" t="s">
        <v>3446</v>
      </c>
      <c r="Q2888" s="2">
        <v>104.85</v>
      </c>
      <c r="R2888">
        <v>1</v>
      </c>
      <c r="S2888">
        <v>0</v>
      </c>
      <c r="T2888">
        <v>50.328000000000003</v>
      </c>
    </row>
    <row r="2889" spans="1:20" x14ac:dyDescent="0.3">
      <c r="A2889" t="s">
        <v>7928</v>
      </c>
      <c r="B2889" s="1">
        <v>41954</v>
      </c>
      <c r="C2889" s="1">
        <v>41961</v>
      </c>
      <c r="D2889" t="s">
        <v>47</v>
      </c>
      <c r="E2889" t="s">
        <v>1857</v>
      </c>
      <c r="F2889" t="s">
        <v>1858</v>
      </c>
      <c r="G2889" t="s">
        <v>24</v>
      </c>
      <c r="H2889" t="s">
        <v>25</v>
      </c>
      <c r="I2889" t="s">
        <v>1859</v>
      </c>
      <c r="J2889" t="s">
        <v>51</v>
      </c>
      <c r="K2889" t="s">
        <v>1860</v>
      </c>
      <c r="L2889" t="s">
        <v>29</v>
      </c>
      <c r="M2889" t="s">
        <v>2709</v>
      </c>
      <c r="N2889" t="s">
        <v>43</v>
      </c>
      <c r="O2889" t="s">
        <v>115</v>
      </c>
      <c r="P2889" t="s">
        <v>2710</v>
      </c>
      <c r="Q2889" s="2">
        <v>30.48</v>
      </c>
      <c r="R2889">
        <v>3</v>
      </c>
      <c r="S2889">
        <v>0</v>
      </c>
      <c r="T2889">
        <v>7.9248000000000003</v>
      </c>
    </row>
    <row r="2890" spans="1:20" x14ac:dyDescent="0.3">
      <c r="A2890" t="s">
        <v>7929</v>
      </c>
      <c r="B2890" s="1">
        <v>42096</v>
      </c>
      <c r="C2890" s="1">
        <v>42103</v>
      </c>
      <c r="D2890" t="s">
        <v>47</v>
      </c>
      <c r="E2890" t="s">
        <v>3348</v>
      </c>
      <c r="F2890" t="s">
        <v>3349</v>
      </c>
      <c r="G2890" t="s">
        <v>24</v>
      </c>
      <c r="H2890" t="s">
        <v>25</v>
      </c>
      <c r="I2890" t="s">
        <v>3350</v>
      </c>
      <c r="J2890" t="s">
        <v>86</v>
      </c>
      <c r="K2890" t="s">
        <v>3351</v>
      </c>
      <c r="L2890" t="s">
        <v>88</v>
      </c>
      <c r="M2890" t="s">
        <v>7930</v>
      </c>
      <c r="N2890" t="s">
        <v>165</v>
      </c>
      <c r="O2890" t="s">
        <v>815</v>
      </c>
      <c r="P2890" t="s">
        <v>7931</v>
      </c>
      <c r="Q2890" s="2">
        <v>71.975999999999999</v>
      </c>
      <c r="R2890">
        <v>3</v>
      </c>
      <c r="S2890">
        <v>0</v>
      </c>
      <c r="T2890">
        <v>24.291899999999998</v>
      </c>
    </row>
    <row r="2891" spans="1:20" x14ac:dyDescent="0.3">
      <c r="A2891" t="s">
        <v>7932</v>
      </c>
      <c r="B2891" s="1">
        <v>42350</v>
      </c>
      <c r="C2891" s="1">
        <v>42354</v>
      </c>
      <c r="D2891" t="s">
        <v>21</v>
      </c>
      <c r="E2891" t="s">
        <v>1337</v>
      </c>
      <c r="F2891" t="s">
        <v>1338</v>
      </c>
      <c r="G2891" t="s">
        <v>24</v>
      </c>
      <c r="H2891" t="s">
        <v>25</v>
      </c>
      <c r="I2891" t="s">
        <v>786</v>
      </c>
      <c r="J2891" t="s">
        <v>39</v>
      </c>
      <c r="K2891" t="s">
        <v>1339</v>
      </c>
      <c r="L2891" t="s">
        <v>41</v>
      </c>
      <c r="M2891" t="s">
        <v>539</v>
      </c>
      <c r="N2891" t="s">
        <v>43</v>
      </c>
      <c r="O2891" t="s">
        <v>115</v>
      </c>
      <c r="P2891" t="s">
        <v>540</v>
      </c>
      <c r="Q2891" s="2">
        <v>2.21</v>
      </c>
      <c r="R2891">
        <v>1</v>
      </c>
      <c r="S2891">
        <v>0</v>
      </c>
      <c r="T2891">
        <v>0.59670000000000001</v>
      </c>
    </row>
    <row r="2892" spans="1:20" x14ac:dyDescent="0.3">
      <c r="A2892" t="s">
        <v>7933</v>
      </c>
      <c r="B2892" s="1">
        <v>43010</v>
      </c>
      <c r="C2892" s="1">
        <v>43016</v>
      </c>
      <c r="D2892" t="s">
        <v>47</v>
      </c>
      <c r="E2892" t="s">
        <v>7711</v>
      </c>
      <c r="F2892" t="s">
        <v>7712</v>
      </c>
      <c r="G2892" t="s">
        <v>24</v>
      </c>
      <c r="H2892" t="s">
        <v>25</v>
      </c>
      <c r="I2892" t="s">
        <v>7713</v>
      </c>
      <c r="J2892" t="s">
        <v>121</v>
      </c>
      <c r="K2892" t="s">
        <v>7714</v>
      </c>
      <c r="L2892" t="s">
        <v>88</v>
      </c>
      <c r="M2892" t="s">
        <v>4301</v>
      </c>
      <c r="N2892" t="s">
        <v>31</v>
      </c>
      <c r="O2892" t="s">
        <v>32</v>
      </c>
      <c r="P2892" t="s">
        <v>4302</v>
      </c>
      <c r="Q2892" s="2">
        <v>217.76400000000001</v>
      </c>
      <c r="R2892">
        <v>6</v>
      </c>
      <c r="S2892">
        <v>0</v>
      </c>
      <c r="T2892">
        <v>-384.71640000000002</v>
      </c>
    </row>
    <row r="2893" spans="1:20" x14ac:dyDescent="0.3">
      <c r="A2893" t="s">
        <v>7934</v>
      </c>
      <c r="B2893" s="1">
        <v>42835</v>
      </c>
      <c r="C2893" s="1">
        <v>42839</v>
      </c>
      <c r="D2893" t="s">
        <v>21</v>
      </c>
      <c r="E2893" t="s">
        <v>7935</v>
      </c>
      <c r="F2893" t="s">
        <v>7936</v>
      </c>
      <c r="G2893" t="s">
        <v>37</v>
      </c>
      <c r="H2893" t="s">
        <v>25</v>
      </c>
      <c r="I2893" t="s">
        <v>1241</v>
      </c>
      <c r="J2893" t="s">
        <v>51</v>
      </c>
      <c r="K2893" t="s">
        <v>1242</v>
      </c>
      <c r="L2893" t="s">
        <v>29</v>
      </c>
      <c r="M2893" t="s">
        <v>5016</v>
      </c>
      <c r="N2893" t="s">
        <v>31</v>
      </c>
      <c r="O2893" t="s">
        <v>61</v>
      </c>
      <c r="P2893" t="s">
        <v>5017</v>
      </c>
      <c r="Q2893" s="2">
        <v>12.32</v>
      </c>
      <c r="R2893">
        <v>5</v>
      </c>
      <c r="S2893">
        <v>0</v>
      </c>
      <c r="T2893">
        <v>1.8480000000000001</v>
      </c>
    </row>
    <row r="2894" spans="1:20" x14ac:dyDescent="0.3">
      <c r="A2894" t="s">
        <v>7937</v>
      </c>
      <c r="B2894" s="1">
        <v>43007</v>
      </c>
      <c r="C2894" s="1">
        <v>43010</v>
      </c>
      <c r="D2894" t="s">
        <v>159</v>
      </c>
      <c r="E2894" t="s">
        <v>2115</v>
      </c>
      <c r="F2894" t="s">
        <v>2116</v>
      </c>
      <c r="G2894" t="s">
        <v>24</v>
      </c>
      <c r="H2894" t="s">
        <v>25</v>
      </c>
      <c r="I2894" t="s">
        <v>112</v>
      </c>
      <c r="J2894" t="s">
        <v>39</v>
      </c>
      <c r="K2894" t="s">
        <v>849</v>
      </c>
      <c r="L2894" t="s">
        <v>41</v>
      </c>
      <c r="M2894" t="s">
        <v>2120</v>
      </c>
      <c r="N2894" t="s">
        <v>43</v>
      </c>
      <c r="O2894" t="s">
        <v>235</v>
      </c>
      <c r="P2894" t="s">
        <v>2121</v>
      </c>
      <c r="Q2894" s="2">
        <v>35</v>
      </c>
      <c r="R2894">
        <v>7</v>
      </c>
      <c r="S2894">
        <v>0</v>
      </c>
      <c r="T2894">
        <v>16.8</v>
      </c>
    </row>
    <row r="2895" spans="1:20" x14ac:dyDescent="0.3">
      <c r="A2895" t="s">
        <v>7938</v>
      </c>
      <c r="B2895" s="1">
        <v>41911</v>
      </c>
      <c r="C2895" s="1">
        <v>41915</v>
      </c>
      <c r="D2895" t="s">
        <v>21</v>
      </c>
      <c r="E2895" t="s">
        <v>3046</v>
      </c>
      <c r="F2895" t="s">
        <v>3047</v>
      </c>
      <c r="G2895" t="s">
        <v>24</v>
      </c>
      <c r="H2895" t="s">
        <v>25</v>
      </c>
      <c r="I2895" t="s">
        <v>112</v>
      </c>
      <c r="J2895" t="s">
        <v>39</v>
      </c>
      <c r="K2895" t="s">
        <v>113</v>
      </c>
      <c r="L2895" t="s">
        <v>41</v>
      </c>
      <c r="M2895" t="s">
        <v>5376</v>
      </c>
      <c r="N2895" t="s">
        <v>43</v>
      </c>
      <c r="O2895" t="s">
        <v>99</v>
      </c>
      <c r="P2895" t="s">
        <v>5377</v>
      </c>
      <c r="Q2895" s="2">
        <v>1395.54</v>
      </c>
      <c r="R2895">
        <v>9</v>
      </c>
      <c r="S2895">
        <v>0</v>
      </c>
      <c r="T2895">
        <v>362.84039999999999</v>
      </c>
    </row>
    <row r="2896" spans="1:20" x14ac:dyDescent="0.3">
      <c r="A2896" t="s">
        <v>7939</v>
      </c>
      <c r="B2896" s="1">
        <v>41871</v>
      </c>
      <c r="C2896" s="1">
        <v>41876</v>
      </c>
      <c r="D2896" t="s">
        <v>21</v>
      </c>
      <c r="E2896" t="s">
        <v>1747</v>
      </c>
      <c r="F2896" t="s">
        <v>1748</v>
      </c>
      <c r="G2896" t="s">
        <v>24</v>
      </c>
      <c r="H2896" t="s">
        <v>25</v>
      </c>
      <c r="I2896" t="s">
        <v>426</v>
      </c>
      <c r="J2896" t="s">
        <v>427</v>
      </c>
      <c r="K2896" t="s">
        <v>428</v>
      </c>
      <c r="L2896" t="s">
        <v>131</v>
      </c>
      <c r="M2896" t="s">
        <v>5632</v>
      </c>
      <c r="N2896" t="s">
        <v>31</v>
      </c>
      <c r="O2896" t="s">
        <v>133</v>
      </c>
      <c r="P2896" t="s">
        <v>5633</v>
      </c>
      <c r="Q2896" s="2">
        <v>421.37200000000001</v>
      </c>
      <c r="R2896">
        <v>2</v>
      </c>
      <c r="S2896">
        <v>0</v>
      </c>
      <c r="T2896">
        <v>-6.0195999999999996</v>
      </c>
    </row>
    <row r="2897" spans="1:20" x14ac:dyDescent="0.3">
      <c r="A2897" t="s">
        <v>7940</v>
      </c>
      <c r="B2897" s="1">
        <v>41831</v>
      </c>
      <c r="C2897" s="1">
        <v>41834</v>
      </c>
      <c r="D2897" t="s">
        <v>159</v>
      </c>
      <c r="E2897" t="s">
        <v>3054</v>
      </c>
      <c r="F2897" t="s">
        <v>3055</v>
      </c>
      <c r="G2897" t="s">
        <v>24</v>
      </c>
      <c r="H2897" t="s">
        <v>25</v>
      </c>
      <c r="I2897" t="s">
        <v>693</v>
      </c>
      <c r="J2897" t="s">
        <v>86</v>
      </c>
      <c r="K2897" t="s">
        <v>694</v>
      </c>
      <c r="L2897" t="s">
        <v>88</v>
      </c>
      <c r="M2897" t="s">
        <v>3907</v>
      </c>
      <c r="N2897" t="s">
        <v>165</v>
      </c>
      <c r="O2897" t="s">
        <v>166</v>
      </c>
      <c r="P2897" t="s">
        <v>3908</v>
      </c>
      <c r="Q2897" s="2">
        <v>575.96799999999996</v>
      </c>
      <c r="R2897">
        <v>4</v>
      </c>
      <c r="S2897">
        <v>0</v>
      </c>
      <c r="T2897">
        <v>43.197600000000001</v>
      </c>
    </row>
    <row r="2898" spans="1:20" x14ac:dyDescent="0.3">
      <c r="A2898" t="s">
        <v>7941</v>
      </c>
      <c r="B2898" s="1">
        <v>42085</v>
      </c>
      <c r="C2898" s="1">
        <v>42087</v>
      </c>
      <c r="D2898" t="s">
        <v>159</v>
      </c>
      <c r="E2898" t="s">
        <v>566</v>
      </c>
      <c r="F2898" t="s">
        <v>567</v>
      </c>
      <c r="G2898" t="s">
        <v>24</v>
      </c>
      <c r="H2898" t="s">
        <v>25</v>
      </c>
      <c r="I2898" t="s">
        <v>568</v>
      </c>
      <c r="J2898" t="s">
        <v>569</v>
      </c>
      <c r="K2898" t="s">
        <v>570</v>
      </c>
      <c r="L2898" t="s">
        <v>41</v>
      </c>
      <c r="M2898" t="s">
        <v>1360</v>
      </c>
      <c r="N2898" t="s">
        <v>165</v>
      </c>
      <c r="O2898" t="s">
        <v>166</v>
      </c>
      <c r="P2898" t="s">
        <v>1361</v>
      </c>
      <c r="Q2898" s="2">
        <v>15.984</v>
      </c>
      <c r="R2898">
        <v>2</v>
      </c>
      <c r="S2898">
        <v>0</v>
      </c>
      <c r="T2898">
        <v>1.1988000000000001</v>
      </c>
    </row>
    <row r="2899" spans="1:20" x14ac:dyDescent="0.3">
      <c r="A2899" t="s">
        <v>7942</v>
      </c>
      <c r="B2899" s="1">
        <v>42867</v>
      </c>
      <c r="C2899" s="1">
        <v>42874</v>
      </c>
      <c r="D2899" t="s">
        <v>47</v>
      </c>
      <c r="E2899" t="s">
        <v>5185</v>
      </c>
      <c r="F2899" t="s">
        <v>5186</v>
      </c>
      <c r="G2899" t="s">
        <v>84</v>
      </c>
      <c r="H2899" t="s">
        <v>25</v>
      </c>
      <c r="I2899" t="s">
        <v>426</v>
      </c>
      <c r="J2899" t="s">
        <v>1027</v>
      </c>
      <c r="K2899" t="s">
        <v>1028</v>
      </c>
      <c r="L2899" t="s">
        <v>29</v>
      </c>
      <c r="M2899" t="s">
        <v>3505</v>
      </c>
      <c r="N2899" t="s">
        <v>43</v>
      </c>
      <c r="O2899" t="s">
        <v>115</v>
      </c>
      <c r="P2899" t="s">
        <v>3506</v>
      </c>
      <c r="Q2899" s="2">
        <v>10.272</v>
      </c>
      <c r="R2899">
        <v>3</v>
      </c>
      <c r="S2899">
        <v>0</v>
      </c>
      <c r="T2899">
        <v>1.1556</v>
      </c>
    </row>
    <row r="2900" spans="1:20" x14ac:dyDescent="0.3">
      <c r="A2900" t="s">
        <v>7943</v>
      </c>
      <c r="B2900" s="1">
        <v>43052</v>
      </c>
      <c r="C2900" s="1">
        <v>43058</v>
      </c>
      <c r="D2900" t="s">
        <v>47</v>
      </c>
      <c r="E2900" t="s">
        <v>6277</v>
      </c>
      <c r="F2900" t="s">
        <v>6278</v>
      </c>
      <c r="G2900" t="s">
        <v>37</v>
      </c>
      <c r="H2900" t="s">
        <v>25</v>
      </c>
      <c r="I2900" t="s">
        <v>439</v>
      </c>
      <c r="J2900" t="s">
        <v>286</v>
      </c>
      <c r="K2900" t="s">
        <v>440</v>
      </c>
      <c r="L2900" t="s">
        <v>29</v>
      </c>
      <c r="M2900" t="s">
        <v>4391</v>
      </c>
      <c r="N2900" t="s">
        <v>43</v>
      </c>
      <c r="O2900" t="s">
        <v>99</v>
      </c>
      <c r="P2900" t="s">
        <v>4392</v>
      </c>
      <c r="Q2900" s="2">
        <v>61.792000000000002</v>
      </c>
      <c r="R2900">
        <v>4</v>
      </c>
      <c r="S2900">
        <v>0</v>
      </c>
      <c r="T2900">
        <v>6.1791999999999998</v>
      </c>
    </row>
    <row r="2901" spans="1:20" x14ac:dyDescent="0.3">
      <c r="A2901" t="s">
        <v>7944</v>
      </c>
      <c r="B2901" s="1">
        <v>42617</v>
      </c>
      <c r="C2901" s="1">
        <v>42620</v>
      </c>
      <c r="D2901" t="s">
        <v>21</v>
      </c>
      <c r="E2901" t="s">
        <v>791</v>
      </c>
      <c r="F2901" t="s">
        <v>792</v>
      </c>
      <c r="G2901" t="s">
        <v>24</v>
      </c>
      <c r="H2901" t="s">
        <v>25</v>
      </c>
      <c r="I2901" t="s">
        <v>231</v>
      </c>
      <c r="J2901" t="s">
        <v>232</v>
      </c>
      <c r="K2901" t="s">
        <v>233</v>
      </c>
      <c r="L2901" t="s">
        <v>131</v>
      </c>
      <c r="M2901" t="s">
        <v>2351</v>
      </c>
      <c r="N2901" t="s">
        <v>43</v>
      </c>
      <c r="O2901" t="s">
        <v>70</v>
      </c>
      <c r="P2901" t="s">
        <v>2352</v>
      </c>
      <c r="Q2901" s="2">
        <v>12.192</v>
      </c>
      <c r="R2901">
        <v>3</v>
      </c>
      <c r="S2901">
        <v>0</v>
      </c>
      <c r="T2901">
        <v>4.1147999999999998</v>
      </c>
    </row>
    <row r="2902" spans="1:20" x14ac:dyDescent="0.3">
      <c r="A2902" t="s">
        <v>7945</v>
      </c>
      <c r="B2902" s="1">
        <v>42406</v>
      </c>
      <c r="C2902" s="1">
        <v>42411</v>
      </c>
      <c r="D2902" t="s">
        <v>47</v>
      </c>
      <c r="E2902" t="s">
        <v>1449</v>
      </c>
      <c r="F2902" t="s">
        <v>1450</v>
      </c>
      <c r="G2902" t="s">
        <v>37</v>
      </c>
      <c r="H2902" t="s">
        <v>25</v>
      </c>
      <c r="I2902" t="s">
        <v>38</v>
      </c>
      <c r="J2902" t="s">
        <v>39</v>
      </c>
      <c r="K2902" t="s">
        <v>40</v>
      </c>
      <c r="L2902" t="s">
        <v>41</v>
      </c>
      <c r="M2902" t="s">
        <v>7946</v>
      </c>
      <c r="N2902" t="s">
        <v>31</v>
      </c>
      <c r="O2902" t="s">
        <v>61</v>
      </c>
      <c r="P2902" t="s">
        <v>7947</v>
      </c>
      <c r="Q2902" s="2">
        <v>132.22399999999999</v>
      </c>
      <c r="R2902">
        <v>4</v>
      </c>
      <c r="S2902">
        <v>0</v>
      </c>
      <c r="T2902">
        <v>-18.180800000000001</v>
      </c>
    </row>
    <row r="2903" spans="1:20" x14ac:dyDescent="0.3">
      <c r="A2903" t="s">
        <v>7948</v>
      </c>
      <c r="B2903" s="1">
        <v>42085</v>
      </c>
      <c r="C2903" s="1">
        <v>42089</v>
      </c>
      <c r="D2903" t="s">
        <v>47</v>
      </c>
      <c r="E2903" t="s">
        <v>1705</v>
      </c>
      <c r="F2903" t="s">
        <v>1706</v>
      </c>
      <c r="G2903" t="s">
        <v>37</v>
      </c>
      <c r="H2903" t="s">
        <v>25</v>
      </c>
      <c r="I2903" t="s">
        <v>348</v>
      </c>
      <c r="J2903" t="s">
        <v>199</v>
      </c>
      <c r="K2903" t="s">
        <v>349</v>
      </c>
      <c r="L2903" t="s">
        <v>88</v>
      </c>
      <c r="M2903" t="s">
        <v>6677</v>
      </c>
      <c r="N2903" t="s">
        <v>43</v>
      </c>
      <c r="O2903" t="s">
        <v>70</v>
      </c>
      <c r="P2903" t="s">
        <v>157</v>
      </c>
      <c r="Q2903" s="2">
        <v>105.52</v>
      </c>
      <c r="R2903">
        <v>4</v>
      </c>
      <c r="S2903">
        <v>0</v>
      </c>
      <c r="T2903">
        <v>48.539200000000001</v>
      </c>
    </row>
    <row r="2904" spans="1:20" x14ac:dyDescent="0.3">
      <c r="A2904" t="s">
        <v>7949</v>
      </c>
      <c r="B2904" s="1">
        <v>42187</v>
      </c>
      <c r="C2904" s="1">
        <v>42188</v>
      </c>
      <c r="D2904" t="s">
        <v>159</v>
      </c>
      <c r="E2904" t="s">
        <v>1741</v>
      </c>
      <c r="F2904" t="s">
        <v>1742</v>
      </c>
      <c r="G2904" t="s">
        <v>84</v>
      </c>
      <c r="H2904" t="s">
        <v>25</v>
      </c>
      <c r="I2904" t="s">
        <v>231</v>
      </c>
      <c r="J2904" t="s">
        <v>232</v>
      </c>
      <c r="K2904" t="s">
        <v>233</v>
      </c>
      <c r="L2904" t="s">
        <v>131</v>
      </c>
      <c r="M2904" t="s">
        <v>7416</v>
      </c>
      <c r="N2904" t="s">
        <v>43</v>
      </c>
      <c r="O2904" t="s">
        <v>70</v>
      </c>
      <c r="P2904" t="s">
        <v>7417</v>
      </c>
      <c r="Q2904" s="2">
        <v>19.440000000000001</v>
      </c>
      <c r="R2904">
        <v>3</v>
      </c>
      <c r="S2904">
        <v>0</v>
      </c>
      <c r="T2904">
        <v>9.3312000000000008</v>
      </c>
    </row>
    <row r="2905" spans="1:20" x14ac:dyDescent="0.3">
      <c r="A2905" t="s">
        <v>7950</v>
      </c>
      <c r="B2905" s="1">
        <v>42170</v>
      </c>
      <c r="C2905" s="1">
        <v>42172</v>
      </c>
      <c r="D2905" t="s">
        <v>159</v>
      </c>
      <c r="E2905" t="s">
        <v>4013</v>
      </c>
      <c r="F2905" t="s">
        <v>4014</v>
      </c>
      <c r="G2905" t="s">
        <v>24</v>
      </c>
      <c r="H2905" t="s">
        <v>25</v>
      </c>
      <c r="I2905" t="s">
        <v>348</v>
      </c>
      <c r="J2905" t="s">
        <v>199</v>
      </c>
      <c r="K2905" t="s">
        <v>349</v>
      </c>
      <c r="L2905" t="s">
        <v>88</v>
      </c>
      <c r="M2905" t="s">
        <v>7951</v>
      </c>
      <c r="N2905" t="s">
        <v>165</v>
      </c>
      <c r="O2905" t="s">
        <v>202</v>
      </c>
      <c r="P2905" t="s">
        <v>7952</v>
      </c>
      <c r="Q2905" s="2">
        <v>11.672000000000001</v>
      </c>
      <c r="R2905">
        <v>1</v>
      </c>
      <c r="S2905">
        <v>0</v>
      </c>
      <c r="T2905">
        <v>-0.72950000000000004</v>
      </c>
    </row>
    <row r="2906" spans="1:20" x14ac:dyDescent="0.3">
      <c r="A2906" t="s">
        <v>7953</v>
      </c>
      <c r="B2906" s="1">
        <v>41969</v>
      </c>
      <c r="C2906" s="1">
        <v>41969</v>
      </c>
      <c r="D2906" t="s">
        <v>1040</v>
      </c>
      <c r="E2906" t="s">
        <v>1405</v>
      </c>
      <c r="F2906" t="s">
        <v>1406</v>
      </c>
      <c r="G2906" t="s">
        <v>24</v>
      </c>
      <c r="H2906" t="s">
        <v>25</v>
      </c>
      <c r="I2906" t="s">
        <v>1407</v>
      </c>
      <c r="J2906" t="s">
        <v>498</v>
      </c>
      <c r="K2906" t="s">
        <v>1408</v>
      </c>
      <c r="L2906" t="s">
        <v>88</v>
      </c>
      <c r="M2906" t="s">
        <v>7954</v>
      </c>
      <c r="N2906" t="s">
        <v>165</v>
      </c>
      <c r="O2906" t="s">
        <v>166</v>
      </c>
      <c r="P2906" t="s">
        <v>7955</v>
      </c>
      <c r="Q2906" s="2">
        <v>279.95999999999998</v>
      </c>
      <c r="R2906">
        <v>4</v>
      </c>
      <c r="S2906">
        <v>0</v>
      </c>
      <c r="T2906">
        <v>78.388800000000003</v>
      </c>
    </row>
    <row r="2907" spans="1:20" x14ac:dyDescent="0.3">
      <c r="A2907" t="s">
        <v>7956</v>
      </c>
      <c r="B2907" s="1">
        <v>42867</v>
      </c>
      <c r="C2907" s="1">
        <v>42873</v>
      </c>
      <c r="D2907" t="s">
        <v>47</v>
      </c>
      <c r="E2907" t="s">
        <v>6421</v>
      </c>
      <c r="F2907" t="s">
        <v>6422</v>
      </c>
      <c r="G2907" t="s">
        <v>37</v>
      </c>
      <c r="H2907" t="s">
        <v>25</v>
      </c>
      <c r="I2907" t="s">
        <v>749</v>
      </c>
      <c r="J2907" t="s">
        <v>286</v>
      </c>
      <c r="K2907" t="s">
        <v>750</v>
      </c>
      <c r="L2907" t="s">
        <v>29</v>
      </c>
      <c r="M2907" t="s">
        <v>5154</v>
      </c>
      <c r="N2907" t="s">
        <v>43</v>
      </c>
      <c r="O2907" t="s">
        <v>1145</v>
      </c>
      <c r="P2907" t="s">
        <v>5155</v>
      </c>
      <c r="Q2907" s="2">
        <v>238.62</v>
      </c>
      <c r="R2907">
        <v>2</v>
      </c>
      <c r="S2907">
        <v>0</v>
      </c>
      <c r="T2907">
        <v>4.7724000000000002</v>
      </c>
    </row>
    <row r="2908" spans="1:20" x14ac:dyDescent="0.3">
      <c r="A2908" t="s">
        <v>7957</v>
      </c>
      <c r="B2908" s="1">
        <v>41761</v>
      </c>
      <c r="C2908" s="1">
        <v>41761</v>
      </c>
      <c r="D2908" t="s">
        <v>1040</v>
      </c>
      <c r="E2908" t="s">
        <v>1630</v>
      </c>
      <c r="F2908" t="s">
        <v>1631</v>
      </c>
      <c r="G2908" t="s">
        <v>24</v>
      </c>
      <c r="H2908" t="s">
        <v>25</v>
      </c>
      <c r="I2908" t="s">
        <v>128</v>
      </c>
      <c r="J2908" t="s">
        <v>129</v>
      </c>
      <c r="K2908" t="s">
        <v>562</v>
      </c>
      <c r="L2908" t="s">
        <v>131</v>
      </c>
      <c r="M2908" t="s">
        <v>5217</v>
      </c>
      <c r="N2908" t="s">
        <v>43</v>
      </c>
      <c r="O2908" t="s">
        <v>90</v>
      </c>
      <c r="P2908" t="s">
        <v>5218</v>
      </c>
      <c r="Q2908" s="2">
        <v>26.135999999999999</v>
      </c>
      <c r="R2908">
        <v>3</v>
      </c>
      <c r="S2908">
        <v>0</v>
      </c>
      <c r="T2908">
        <v>1.9601999999999999</v>
      </c>
    </row>
    <row r="2909" spans="1:20" x14ac:dyDescent="0.3">
      <c r="A2909" t="s">
        <v>7958</v>
      </c>
      <c r="B2909" s="1">
        <v>42981</v>
      </c>
      <c r="C2909" s="1">
        <v>42984</v>
      </c>
      <c r="D2909" t="s">
        <v>21</v>
      </c>
      <c r="E2909" t="s">
        <v>5574</v>
      </c>
      <c r="F2909" t="s">
        <v>5575</v>
      </c>
      <c r="G2909" t="s">
        <v>84</v>
      </c>
      <c r="H2909" t="s">
        <v>25</v>
      </c>
      <c r="I2909" t="s">
        <v>5576</v>
      </c>
      <c r="J2909" t="s">
        <v>39</v>
      </c>
      <c r="K2909" t="s">
        <v>5577</v>
      </c>
      <c r="L2909" t="s">
        <v>41</v>
      </c>
      <c r="M2909" t="s">
        <v>7959</v>
      </c>
      <c r="N2909" t="s">
        <v>43</v>
      </c>
      <c r="O2909" t="s">
        <v>70</v>
      </c>
      <c r="P2909" t="s">
        <v>7960</v>
      </c>
      <c r="Q2909" s="2">
        <v>419.4</v>
      </c>
      <c r="R2909">
        <v>4</v>
      </c>
      <c r="S2909">
        <v>0</v>
      </c>
      <c r="T2909">
        <v>201.31200000000001</v>
      </c>
    </row>
    <row r="2910" spans="1:20" x14ac:dyDescent="0.3">
      <c r="A2910" t="s">
        <v>7961</v>
      </c>
      <c r="B2910" s="1">
        <v>42707</v>
      </c>
      <c r="C2910" s="1">
        <v>42711</v>
      </c>
      <c r="D2910" t="s">
        <v>47</v>
      </c>
      <c r="E2910" t="s">
        <v>3223</v>
      </c>
      <c r="F2910" t="s">
        <v>3224</v>
      </c>
      <c r="G2910" t="s">
        <v>24</v>
      </c>
      <c r="H2910" t="s">
        <v>25</v>
      </c>
      <c r="I2910" t="s">
        <v>112</v>
      </c>
      <c r="J2910" t="s">
        <v>39</v>
      </c>
      <c r="K2910" t="s">
        <v>849</v>
      </c>
      <c r="L2910" t="s">
        <v>41</v>
      </c>
      <c r="M2910" t="s">
        <v>3951</v>
      </c>
      <c r="N2910" t="s">
        <v>31</v>
      </c>
      <c r="O2910" t="s">
        <v>54</v>
      </c>
      <c r="P2910" t="s">
        <v>3952</v>
      </c>
      <c r="Q2910" s="2">
        <v>581.96</v>
      </c>
      <c r="R2910">
        <v>2</v>
      </c>
      <c r="S2910">
        <v>0</v>
      </c>
      <c r="T2910">
        <v>104.75279999999999</v>
      </c>
    </row>
    <row r="2911" spans="1:20" x14ac:dyDescent="0.3">
      <c r="A2911" t="s">
        <v>7962</v>
      </c>
      <c r="B2911" s="1">
        <v>42203</v>
      </c>
      <c r="C2911" s="1">
        <v>42207</v>
      </c>
      <c r="D2911" t="s">
        <v>47</v>
      </c>
      <c r="E2911" t="s">
        <v>1947</v>
      </c>
      <c r="F2911" t="s">
        <v>1948</v>
      </c>
      <c r="G2911" t="s">
        <v>24</v>
      </c>
      <c r="H2911" t="s">
        <v>25</v>
      </c>
      <c r="I2911" t="s">
        <v>1949</v>
      </c>
      <c r="J2911" t="s">
        <v>208</v>
      </c>
      <c r="K2911" t="s">
        <v>1950</v>
      </c>
      <c r="L2911" t="s">
        <v>88</v>
      </c>
      <c r="M2911" t="s">
        <v>7963</v>
      </c>
      <c r="N2911" t="s">
        <v>165</v>
      </c>
      <c r="O2911" t="s">
        <v>202</v>
      </c>
      <c r="P2911" t="s">
        <v>7964</v>
      </c>
      <c r="Q2911" s="2">
        <v>519.96</v>
      </c>
      <c r="R2911">
        <v>4</v>
      </c>
      <c r="S2911">
        <v>0</v>
      </c>
      <c r="T2911">
        <v>176.78639999999999</v>
      </c>
    </row>
    <row r="2912" spans="1:20" x14ac:dyDescent="0.3">
      <c r="A2912" t="s">
        <v>7965</v>
      </c>
      <c r="B2912" s="1">
        <v>42572</v>
      </c>
      <c r="C2912" s="1">
        <v>42577</v>
      </c>
      <c r="D2912" t="s">
        <v>47</v>
      </c>
      <c r="E2912" t="s">
        <v>3087</v>
      </c>
      <c r="F2912" t="s">
        <v>3088</v>
      </c>
      <c r="G2912" t="s">
        <v>24</v>
      </c>
      <c r="H2912" t="s">
        <v>25</v>
      </c>
      <c r="I2912" t="s">
        <v>1942</v>
      </c>
      <c r="J2912" t="s">
        <v>179</v>
      </c>
      <c r="K2912" t="s">
        <v>1943</v>
      </c>
      <c r="L2912" t="s">
        <v>88</v>
      </c>
      <c r="M2912" t="s">
        <v>3766</v>
      </c>
      <c r="N2912" t="s">
        <v>43</v>
      </c>
      <c r="O2912" t="s">
        <v>44</v>
      </c>
      <c r="P2912" t="s">
        <v>3767</v>
      </c>
      <c r="Q2912" s="2">
        <v>6.2640000000000002</v>
      </c>
      <c r="R2912">
        <v>3</v>
      </c>
      <c r="S2912">
        <v>0</v>
      </c>
      <c r="T2912">
        <v>2.0358000000000001</v>
      </c>
    </row>
    <row r="2913" spans="1:20" x14ac:dyDescent="0.3">
      <c r="A2913" t="s">
        <v>7966</v>
      </c>
      <c r="B2913" s="1">
        <v>42164</v>
      </c>
      <c r="C2913" s="1">
        <v>42171</v>
      </c>
      <c r="D2913" t="s">
        <v>47</v>
      </c>
      <c r="E2913" t="s">
        <v>574</v>
      </c>
      <c r="F2913" t="s">
        <v>575</v>
      </c>
      <c r="G2913" t="s">
        <v>24</v>
      </c>
      <c r="H2913" t="s">
        <v>25</v>
      </c>
      <c r="I2913" t="s">
        <v>75</v>
      </c>
      <c r="J2913" t="s">
        <v>76</v>
      </c>
      <c r="K2913" t="s">
        <v>544</v>
      </c>
      <c r="L2913" t="s">
        <v>41</v>
      </c>
      <c r="M2913" t="s">
        <v>6623</v>
      </c>
      <c r="N2913" t="s">
        <v>43</v>
      </c>
      <c r="O2913" t="s">
        <v>79</v>
      </c>
      <c r="P2913" t="s">
        <v>6624</v>
      </c>
      <c r="Q2913" s="2">
        <v>64.2</v>
      </c>
      <c r="R2913">
        <v>5</v>
      </c>
      <c r="S2913">
        <v>0</v>
      </c>
      <c r="T2913">
        <v>-42.8</v>
      </c>
    </row>
    <row r="2914" spans="1:20" x14ac:dyDescent="0.3">
      <c r="A2914" t="s">
        <v>7967</v>
      </c>
      <c r="B2914" s="1">
        <v>43066</v>
      </c>
      <c r="C2914" s="1">
        <v>43072</v>
      </c>
      <c r="D2914" t="s">
        <v>47</v>
      </c>
      <c r="E2914" t="s">
        <v>7968</v>
      </c>
      <c r="F2914" t="s">
        <v>7969</v>
      </c>
      <c r="G2914" t="s">
        <v>24</v>
      </c>
      <c r="H2914" t="s">
        <v>25</v>
      </c>
      <c r="I2914" t="s">
        <v>38</v>
      </c>
      <c r="J2914" t="s">
        <v>39</v>
      </c>
      <c r="K2914" t="s">
        <v>40</v>
      </c>
      <c r="L2914" t="s">
        <v>41</v>
      </c>
      <c r="M2914" t="s">
        <v>7970</v>
      </c>
      <c r="N2914" t="s">
        <v>165</v>
      </c>
      <c r="O2914" t="s">
        <v>166</v>
      </c>
      <c r="P2914" t="s">
        <v>7971</v>
      </c>
      <c r="Q2914" s="2">
        <v>57.567999999999998</v>
      </c>
      <c r="R2914">
        <v>4</v>
      </c>
      <c r="S2914">
        <v>0</v>
      </c>
      <c r="T2914">
        <v>5.7568000000000001</v>
      </c>
    </row>
    <row r="2915" spans="1:20" x14ac:dyDescent="0.3">
      <c r="A2915" t="s">
        <v>7972</v>
      </c>
      <c r="B2915" s="1">
        <v>42090</v>
      </c>
      <c r="C2915" s="1">
        <v>42097</v>
      </c>
      <c r="D2915" t="s">
        <v>47</v>
      </c>
      <c r="E2915" t="s">
        <v>4526</v>
      </c>
      <c r="F2915" t="s">
        <v>4527</v>
      </c>
      <c r="G2915" t="s">
        <v>24</v>
      </c>
      <c r="H2915" t="s">
        <v>25</v>
      </c>
      <c r="I2915" t="s">
        <v>920</v>
      </c>
      <c r="J2915" t="s">
        <v>269</v>
      </c>
      <c r="K2915" t="s">
        <v>921</v>
      </c>
      <c r="L2915" t="s">
        <v>29</v>
      </c>
      <c r="M2915" t="s">
        <v>7973</v>
      </c>
      <c r="N2915" t="s">
        <v>43</v>
      </c>
      <c r="O2915" t="s">
        <v>99</v>
      </c>
      <c r="P2915" t="s">
        <v>7974</v>
      </c>
      <c r="Q2915" s="2">
        <v>83.7</v>
      </c>
      <c r="R2915">
        <v>5</v>
      </c>
      <c r="S2915">
        <v>0</v>
      </c>
      <c r="T2915">
        <v>3.3479999999999999</v>
      </c>
    </row>
    <row r="2916" spans="1:20" x14ac:dyDescent="0.3">
      <c r="A2916" t="s">
        <v>7975</v>
      </c>
      <c r="B2916" s="1">
        <v>42269</v>
      </c>
      <c r="C2916" s="1">
        <v>42273</v>
      </c>
      <c r="D2916" t="s">
        <v>21</v>
      </c>
      <c r="E2916" t="s">
        <v>5483</v>
      </c>
      <c r="F2916" t="s">
        <v>5484</v>
      </c>
      <c r="G2916" t="s">
        <v>84</v>
      </c>
      <c r="H2916" t="s">
        <v>25</v>
      </c>
      <c r="I2916" t="s">
        <v>231</v>
      </c>
      <c r="J2916" t="s">
        <v>232</v>
      </c>
      <c r="K2916" t="s">
        <v>1653</v>
      </c>
      <c r="L2916" t="s">
        <v>131</v>
      </c>
      <c r="M2916" t="s">
        <v>4078</v>
      </c>
      <c r="N2916" t="s">
        <v>43</v>
      </c>
      <c r="O2916" t="s">
        <v>70</v>
      </c>
      <c r="P2916" t="s">
        <v>4079</v>
      </c>
      <c r="Q2916" s="2">
        <v>32.4</v>
      </c>
      <c r="R2916">
        <v>5</v>
      </c>
      <c r="S2916">
        <v>0</v>
      </c>
      <c r="T2916">
        <v>15.552</v>
      </c>
    </row>
    <row r="2917" spans="1:20" x14ac:dyDescent="0.3">
      <c r="A2917" t="s">
        <v>7976</v>
      </c>
      <c r="B2917" s="1">
        <v>42325</v>
      </c>
      <c r="C2917" s="1">
        <v>42329</v>
      </c>
      <c r="D2917" t="s">
        <v>47</v>
      </c>
      <c r="E2917" t="s">
        <v>4307</v>
      </c>
      <c r="F2917" t="s">
        <v>4308</v>
      </c>
      <c r="G2917" t="s">
        <v>24</v>
      </c>
      <c r="H2917" t="s">
        <v>25</v>
      </c>
      <c r="I2917" t="s">
        <v>128</v>
      </c>
      <c r="J2917" t="s">
        <v>129</v>
      </c>
      <c r="K2917" t="s">
        <v>948</v>
      </c>
      <c r="L2917" t="s">
        <v>131</v>
      </c>
      <c r="M2917" t="s">
        <v>7977</v>
      </c>
      <c r="N2917" t="s">
        <v>165</v>
      </c>
      <c r="O2917" t="s">
        <v>166</v>
      </c>
      <c r="P2917" t="s">
        <v>7978</v>
      </c>
      <c r="Q2917" s="2">
        <v>415.96800000000002</v>
      </c>
      <c r="R2917">
        <v>4</v>
      </c>
      <c r="S2917">
        <v>0</v>
      </c>
      <c r="T2917">
        <v>51.996000000000002</v>
      </c>
    </row>
    <row r="2918" spans="1:20" x14ac:dyDescent="0.3">
      <c r="A2918" t="s">
        <v>7979</v>
      </c>
      <c r="B2918" s="1">
        <v>42318</v>
      </c>
      <c r="C2918" s="1">
        <v>42322</v>
      </c>
      <c r="D2918" t="s">
        <v>47</v>
      </c>
      <c r="E2918" t="s">
        <v>1246</v>
      </c>
      <c r="F2918" t="s">
        <v>1247</v>
      </c>
      <c r="G2918" t="s">
        <v>84</v>
      </c>
      <c r="H2918" t="s">
        <v>25</v>
      </c>
      <c r="I2918" t="s">
        <v>253</v>
      </c>
      <c r="J2918" t="s">
        <v>179</v>
      </c>
      <c r="K2918" t="s">
        <v>322</v>
      </c>
      <c r="L2918" t="s">
        <v>88</v>
      </c>
      <c r="M2918" t="s">
        <v>2732</v>
      </c>
      <c r="N2918" t="s">
        <v>43</v>
      </c>
      <c r="O2918" t="s">
        <v>90</v>
      </c>
      <c r="P2918" t="s">
        <v>2733</v>
      </c>
      <c r="Q2918" s="2">
        <v>715.64</v>
      </c>
      <c r="R2918">
        <v>2</v>
      </c>
      <c r="S2918">
        <v>0</v>
      </c>
      <c r="T2918">
        <v>178.91</v>
      </c>
    </row>
    <row r="2919" spans="1:20" x14ac:dyDescent="0.3">
      <c r="A2919" t="s">
        <v>7980</v>
      </c>
      <c r="B2919" s="1">
        <v>41892</v>
      </c>
      <c r="C2919" s="1">
        <v>41896</v>
      </c>
      <c r="D2919" t="s">
        <v>47</v>
      </c>
      <c r="E2919" t="s">
        <v>3778</v>
      </c>
      <c r="F2919" t="s">
        <v>3779</v>
      </c>
      <c r="G2919" t="s">
        <v>84</v>
      </c>
      <c r="H2919" t="s">
        <v>25</v>
      </c>
      <c r="I2919" t="s">
        <v>154</v>
      </c>
      <c r="J2919" t="s">
        <v>86</v>
      </c>
      <c r="K2919" t="s">
        <v>155</v>
      </c>
      <c r="L2919" t="s">
        <v>88</v>
      </c>
      <c r="M2919" t="s">
        <v>995</v>
      </c>
      <c r="N2919" t="s">
        <v>43</v>
      </c>
      <c r="O2919" t="s">
        <v>79</v>
      </c>
      <c r="P2919" t="s">
        <v>996</v>
      </c>
      <c r="Q2919" s="2">
        <v>9.64</v>
      </c>
      <c r="R2919">
        <v>2</v>
      </c>
      <c r="S2919">
        <v>0</v>
      </c>
      <c r="T2919">
        <v>4.7236000000000002</v>
      </c>
    </row>
    <row r="2920" spans="1:20" x14ac:dyDescent="0.3">
      <c r="A2920" t="s">
        <v>7981</v>
      </c>
      <c r="B2920" s="1">
        <v>42221</v>
      </c>
      <c r="C2920" s="1">
        <v>42227</v>
      </c>
      <c r="D2920" t="s">
        <v>47</v>
      </c>
      <c r="E2920" t="s">
        <v>5926</v>
      </c>
      <c r="F2920" t="s">
        <v>5927</v>
      </c>
      <c r="G2920" t="s">
        <v>37</v>
      </c>
      <c r="H2920" t="s">
        <v>25</v>
      </c>
      <c r="I2920" t="s">
        <v>231</v>
      </c>
      <c r="J2920" t="s">
        <v>232</v>
      </c>
      <c r="K2920" t="s">
        <v>233</v>
      </c>
      <c r="L2920" t="s">
        <v>131</v>
      </c>
      <c r="M2920" t="s">
        <v>4960</v>
      </c>
      <c r="N2920" t="s">
        <v>43</v>
      </c>
      <c r="O2920" t="s">
        <v>99</v>
      </c>
      <c r="P2920" t="s">
        <v>4961</v>
      </c>
      <c r="Q2920" s="2">
        <v>33.488</v>
      </c>
      <c r="R2920">
        <v>7</v>
      </c>
      <c r="S2920">
        <v>0</v>
      </c>
      <c r="T2920">
        <v>-1.2558</v>
      </c>
    </row>
    <row r="2921" spans="1:20" x14ac:dyDescent="0.3">
      <c r="A2921" t="s">
        <v>7982</v>
      </c>
      <c r="B2921" s="1">
        <v>42981</v>
      </c>
      <c r="C2921" s="1">
        <v>42985</v>
      </c>
      <c r="D2921" t="s">
        <v>21</v>
      </c>
      <c r="E2921" t="s">
        <v>2037</v>
      </c>
      <c r="F2921" t="s">
        <v>2038</v>
      </c>
      <c r="G2921" t="s">
        <v>24</v>
      </c>
      <c r="H2921" t="s">
        <v>25</v>
      </c>
      <c r="I2921" t="s">
        <v>2039</v>
      </c>
      <c r="J2921" t="s">
        <v>67</v>
      </c>
      <c r="K2921" t="s">
        <v>2040</v>
      </c>
      <c r="L2921" t="s">
        <v>29</v>
      </c>
      <c r="M2921" t="s">
        <v>7627</v>
      </c>
      <c r="N2921" t="s">
        <v>31</v>
      </c>
      <c r="O2921" t="s">
        <v>32</v>
      </c>
      <c r="P2921" t="s">
        <v>7628</v>
      </c>
      <c r="Q2921" s="2">
        <v>239.666</v>
      </c>
      <c r="R2921">
        <v>2</v>
      </c>
      <c r="S2921">
        <v>0</v>
      </c>
      <c r="T2921">
        <v>14.098000000000001</v>
      </c>
    </row>
    <row r="2922" spans="1:20" x14ac:dyDescent="0.3">
      <c r="A2922" t="s">
        <v>7983</v>
      </c>
      <c r="B2922" s="1">
        <v>42309</v>
      </c>
      <c r="C2922" s="1">
        <v>42316</v>
      </c>
      <c r="D2922" t="s">
        <v>47</v>
      </c>
      <c r="E2922" t="s">
        <v>5158</v>
      </c>
      <c r="F2922" t="s">
        <v>5159</v>
      </c>
      <c r="G2922" t="s">
        <v>24</v>
      </c>
      <c r="H2922" t="s">
        <v>25</v>
      </c>
      <c r="I2922" t="s">
        <v>786</v>
      </c>
      <c r="J2922" t="s">
        <v>39</v>
      </c>
      <c r="K2922" t="s">
        <v>787</v>
      </c>
      <c r="L2922" t="s">
        <v>41</v>
      </c>
      <c r="M2922" t="s">
        <v>7794</v>
      </c>
      <c r="N2922" t="s">
        <v>31</v>
      </c>
      <c r="O2922" t="s">
        <v>54</v>
      </c>
      <c r="P2922" t="s">
        <v>7795</v>
      </c>
      <c r="Q2922" s="2">
        <v>301.95999999999998</v>
      </c>
      <c r="R2922">
        <v>2</v>
      </c>
      <c r="S2922">
        <v>0</v>
      </c>
      <c r="T2922">
        <v>45.293999999999997</v>
      </c>
    </row>
    <row r="2923" spans="1:20" x14ac:dyDescent="0.3">
      <c r="A2923" t="s">
        <v>7984</v>
      </c>
      <c r="B2923" s="1">
        <v>42123</v>
      </c>
      <c r="C2923" s="1">
        <v>42128</v>
      </c>
      <c r="D2923" t="s">
        <v>21</v>
      </c>
      <c r="E2923" t="s">
        <v>605</v>
      </c>
      <c r="F2923" t="s">
        <v>606</v>
      </c>
      <c r="G2923" t="s">
        <v>84</v>
      </c>
      <c r="H2923" t="s">
        <v>25</v>
      </c>
      <c r="I2923" t="s">
        <v>231</v>
      </c>
      <c r="J2923" t="s">
        <v>232</v>
      </c>
      <c r="K2923" t="s">
        <v>276</v>
      </c>
      <c r="L2923" t="s">
        <v>131</v>
      </c>
      <c r="M2923" t="s">
        <v>3521</v>
      </c>
      <c r="N2923" t="s">
        <v>43</v>
      </c>
      <c r="O2923" t="s">
        <v>70</v>
      </c>
      <c r="P2923" t="s">
        <v>3522</v>
      </c>
      <c r="Q2923" s="2">
        <v>7.968</v>
      </c>
      <c r="R2923">
        <v>2</v>
      </c>
      <c r="S2923">
        <v>0</v>
      </c>
      <c r="T2923">
        <v>2.8883999999999999</v>
      </c>
    </row>
    <row r="2924" spans="1:20" x14ac:dyDescent="0.3">
      <c r="A2924" t="s">
        <v>7985</v>
      </c>
      <c r="B2924" s="1">
        <v>42491</v>
      </c>
      <c r="C2924" s="1">
        <v>42494</v>
      </c>
      <c r="D2924" t="s">
        <v>21</v>
      </c>
      <c r="E2924" t="s">
        <v>4946</v>
      </c>
      <c r="F2924" t="s">
        <v>4947</v>
      </c>
      <c r="G2924" t="s">
        <v>24</v>
      </c>
      <c r="H2924" t="s">
        <v>25</v>
      </c>
      <c r="I2924" t="s">
        <v>4948</v>
      </c>
      <c r="J2924" t="s">
        <v>86</v>
      </c>
      <c r="K2924" t="s">
        <v>4949</v>
      </c>
      <c r="L2924" t="s">
        <v>88</v>
      </c>
      <c r="M2924" t="s">
        <v>7986</v>
      </c>
      <c r="N2924" t="s">
        <v>43</v>
      </c>
      <c r="O2924" t="s">
        <v>70</v>
      </c>
      <c r="P2924" t="s">
        <v>7987</v>
      </c>
      <c r="Q2924" s="2">
        <v>109.92</v>
      </c>
      <c r="R2924">
        <v>2</v>
      </c>
      <c r="S2924">
        <v>0</v>
      </c>
      <c r="T2924">
        <v>53.860799999999998</v>
      </c>
    </row>
    <row r="2925" spans="1:20" x14ac:dyDescent="0.3">
      <c r="A2925" t="s">
        <v>7988</v>
      </c>
      <c r="B2925" s="1">
        <v>41856</v>
      </c>
      <c r="C2925" s="1">
        <v>41858</v>
      </c>
      <c r="D2925" t="s">
        <v>21</v>
      </c>
      <c r="E2925" t="s">
        <v>4578</v>
      </c>
      <c r="F2925" t="s">
        <v>4579</v>
      </c>
      <c r="G2925" t="s">
        <v>37</v>
      </c>
      <c r="H2925" t="s">
        <v>25</v>
      </c>
      <c r="I2925" t="s">
        <v>75</v>
      </c>
      <c r="J2925" t="s">
        <v>76</v>
      </c>
      <c r="K2925" t="s">
        <v>544</v>
      </c>
      <c r="L2925" t="s">
        <v>41</v>
      </c>
      <c r="M2925" t="s">
        <v>7989</v>
      </c>
      <c r="N2925" t="s">
        <v>43</v>
      </c>
      <c r="O2925" t="s">
        <v>90</v>
      </c>
      <c r="P2925" t="s">
        <v>7990</v>
      </c>
      <c r="Q2925" s="2">
        <v>79.47</v>
      </c>
      <c r="R2925">
        <v>3</v>
      </c>
      <c r="S2925">
        <v>0</v>
      </c>
      <c r="T2925">
        <v>22.2516</v>
      </c>
    </row>
    <row r="2926" spans="1:20" x14ac:dyDescent="0.3">
      <c r="A2926" t="s">
        <v>7991</v>
      </c>
      <c r="B2926" s="1">
        <v>42373</v>
      </c>
      <c r="C2926" s="1">
        <v>42377</v>
      </c>
      <c r="D2926" t="s">
        <v>47</v>
      </c>
      <c r="E2926" t="s">
        <v>925</v>
      </c>
      <c r="F2926" t="s">
        <v>926</v>
      </c>
      <c r="G2926" t="s">
        <v>37</v>
      </c>
      <c r="H2926" t="s">
        <v>25</v>
      </c>
      <c r="I2926" t="s">
        <v>927</v>
      </c>
      <c r="J2926" t="s">
        <v>391</v>
      </c>
      <c r="K2926" t="s">
        <v>928</v>
      </c>
      <c r="L2926" t="s">
        <v>41</v>
      </c>
      <c r="M2926" t="s">
        <v>1607</v>
      </c>
      <c r="N2926" t="s">
        <v>43</v>
      </c>
      <c r="O2926" t="s">
        <v>115</v>
      </c>
      <c r="P2926" t="s">
        <v>1608</v>
      </c>
      <c r="Q2926" s="2">
        <v>4.6719999999999997</v>
      </c>
      <c r="R2926">
        <v>1</v>
      </c>
      <c r="S2926">
        <v>0</v>
      </c>
      <c r="T2926">
        <v>0.58399999999999996</v>
      </c>
    </row>
    <row r="2927" spans="1:20" x14ac:dyDescent="0.3">
      <c r="A2927" t="s">
        <v>7992</v>
      </c>
      <c r="B2927" s="1">
        <v>42681</v>
      </c>
      <c r="C2927" s="1">
        <v>42686</v>
      </c>
      <c r="D2927" t="s">
        <v>47</v>
      </c>
      <c r="E2927" t="s">
        <v>5434</v>
      </c>
      <c r="F2927" t="s">
        <v>5435</v>
      </c>
      <c r="G2927" t="s">
        <v>84</v>
      </c>
      <c r="H2927" t="s">
        <v>25</v>
      </c>
      <c r="I2927" t="s">
        <v>4056</v>
      </c>
      <c r="J2927" t="s">
        <v>232</v>
      </c>
      <c r="K2927" t="s">
        <v>4057</v>
      </c>
      <c r="L2927" t="s">
        <v>131</v>
      </c>
      <c r="M2927" t="s">
        <v>1755</v>
      </c>
      <c r="N2927" t="s">
        <v>31</v>
      </c>
      <c r="O2927" t="s">
        <v>133</v>
      </c>
      <c r="P2927" t="s">
        <v>1756</v>
      </c>
      <c r="Q2927" s="2">
        <v>1603.136</v>
      </c>
      <c r="R2927">
        <v>4</v>
      </c>
      <c r="S2927">
        <v>0</v>
      </c>
      <c r="T2927">
        <v>100.196</v>
      </c>
    </row>
    <row r="2928" spans="1:20" x14ac:dyDescent="0.3">
      <c r="A2928" t="s">
        <v>7993</v>
      </c>
      <c r="B2928" s="1">
        <v>42535</v>
      </c>
      <c r="C2928" s="1">
        <v>42535</v>
      </c>
      <c r="D2928" t="s">
        <v>1040</v>
      </c>
      <c r="E2928" t="s">
        <v>1276</v>
      </c>
      <c r="F2928" t="s">
        <v>1277</v>
      </c>
      <c r="G2928" t="s">
        <v>37</v>
      </c>
      <c r="H2928" t="s">
        <v>25</v>
      </c>
      <c r="I2928" t="s">
        <v>679</v>
      </c>
      <c r="J2928" t="s">
        <v>427</v>
      </c>
      <c r="K2928" t="s">
        <v>680</v>
      </c>
      <c r="L2928" t="s">
        <v>131</v>
      </c>
      <c r="M2928" t="s">
        <v>7994</v>
      </c>
      <c r="N2928" t="s">
        <v>31</v>
      </c>
      <c r="O2928" t="s">
        <v>54</v>
      </c>
      <c r="P2928" t="s">
        <v>7995</v>
      </c>
      <c r="Q2928" s="2">
        <v>1293.4880000000001</v>
      </c>
      <c r="R2928">
        <v>7</v>
      </c>
      <c r="S2928">
        <v>0</v>
      </c>
      <c r="T2928">
        <v>80.843000000000004</v>
      </c>
    </row>
    <row r="2929" spans="1:20" x14ac:dyDescent="0.3">
      <c r="A2929" t="s">
        <v>7996</v>
      </c>
      <c r="B2929" s="1">
        <v>42637</v>
      </c>
      <c r="C2929" s="1">
        <v>42641</v>
      </c>
      <c r="D2929" t="s">
        <v>47</v>
      </c>
      <c r="E2929" t="s">
        <v>566</v>
      </c>
      <c r="F2929" t="s">
        <v>567</v>
      </c>
      <c r="G2929" t="s">
        <v>24</v>
      </c>
      <c r="H2929" t="s">
        <v>25</v>
      </c>
      <c r="I2929" t="s">
        <v>568</v>
      </c>
      <c r="J2929" t="s">
        <v>569</v>
      </c>
      <c r="K2929" t="s">
        <v>570</v>
      </c>
      <c r="L2929" t="s">
        <v>41</v>
      </c>
      <c r="M2929" t="s">
        <v>6289</v>
      </c>
      <c r="N2929" t="s">
        <v>31</v>
      </c>
      <c r="O2929" t="s">
        <v>61</v>
      </c>
      <c r="P2929" t="s">
        <v>6290</v>
      </c>
      <c r="Q2929" s="2">
        <v>127.95</v>
      </c>
      <c r="R2929">
        <v>3</v>
      </c>
      <c r="S2929">
        <v>0</v>
      </c>
      <c r="T2929">
        <v>21.7515</v>
      </c>
    </row>
    <row r="2930" spans="1:20" x14ac:dyDescent="0.3">
      <c r="A2930" t="s">
        <v>7997</v>
      </c>
      <c r="B2930" s="1">
        <v>42824</v>
      </c>
      <c r="C2930" s="1">
        <v>42828</v>
      </c>
      <c r="D2930" t="s">
        <v>47</v>
      </c>
      <c r="E2930" t="s">
        <v>3257</v>
      </c>
      <c r="F2930" t="s">
        <v>3258</v>
      </c>
      <c r="G2930" t="s">
        <v>84</v>
      </c>
      <c r="H2930" t="s">
        <v>25</v>
      </c>
      <c r="I2930" t="s">
        <v>426</v>
      </c>
      <c r="J2930" t="s">
        <v>1027</v>
      </c>
      <c r="K2930" t="s">
        <v>1028</v>
      </c>
      <c r="L2930" t="s">
        <v>29</v>
      </c>
      <c r="M2930" t="s">
        <v>193</v>
      </c>
      <c r="N2930" t="s">
        <v>43</v>
      </c>
      <c r="O2930" t="s">
        <v>99</v>
      </c>
      <c r="P2930" t="s">
        <v>194</v>
      </c>
      <c r="Q2930" s="2">
        <v>59.76</v>
      </c>
      <c r="R2930">
        <v>1</v>
      </c>
      <c r="S2930">
        <v>0</v>
      </c>
      <c r="T2930">
        <v>16.732800000000001</v>
      </c>
    </row>
    <row r="2931" spans="1:20" x14ac:dyDescent="0.3">
      <c r="A2931" t="s">
        <v>7998</v>
      </c>
      <c r="B2931" s="1">
        <v>42890</v>
      </c>
      <c r="C2931" s="1">
        <v>42890</v>
      </c>
      <c r="D2931" t="s">
        <v>1040</v>
      </c>
      <c r="E2931" t="s">
        <v>2620</v>
      </c>
      <c r="F2931" t="s">
        <v>2621</v>
      </c>
      <c r="G2931" t="s">
        <v>84</v>
      </c>
      <c r="H2931" t="s">
        <v>25</v>
      </c>
      <c r="I2931" t="s">
        <v>686</v>
      </c>
      <c r="J2931" t="s">
        <v>391</v>
      </c>
      <c r="K2931" t="s">
        <v>687</v>
      </c>
      <c r="L2931" t="s">
        <v>41</v>
      </c>
      <c r="M2931" t="s">
        <v>4388</v>
      </c>
      <c r="N2931" t="s">
        <v>43</v>
      </c>
      <c r="O2931" t="s">
        <v>79</v>
      </c>
      <c r="P2931" t="s">
        <v>4389</v>
      </c>
      <c r="Q2931" s="2">
        <v>108.08</v>
      </c>
      <c r="R2931">
        <v>7</v>
      </c>
      <c r="S2931">
        <v>0</v>
      </c>
      <c r="T2931">
        <v>54.04</v>
      </c>
    </row>
    <row r="2932" spans="1:20" x14ac:dyDescent="0.3">
      <c r="A2932" t="s">
        <v>7999</v>
      </c>
      <c r="B2932" s="1">
        <v>42101</v>
      </c>
      <c r="C2932" s="1">
        <v>42103</v>
      </c>
      <c r="D2932" t="s">
        <v>159</v>
      </c>
      <c r="E2932" t="s">
        <v>632</v>
      </c>
      <c r="F2932" t="s">
        <v>633</v>
      </c>
      <c r="G2932" t="s">
        <v>84</v>
      </c>
      <c r="H2932" t="s">
        <v>25</v>
      </c>
      <c r="I2932" t="s">
        <v>38</v>
      </c>
      <c r="J2932" t="s">
        <v>39</v>
      </c>
      <c r="K2932" t="s">
        <v>59</v>
      </c>
      <c r="L2932" t="s">
        <v>41</v>
      </c>
      <c r="M2932" t="s">
        <v>1781</v>
      </c>
      <c r="N2932" t="s">
        <v>43</v>
      </c>
      <c r="O2932" t="s">
        <v>115</v>
      </c>
      <c r="P2932" t="s">
        <v>1782</v>
      </c>
      <c r="Q2932" s="2">
        <v>11.736000000000001</v>
      </c>
      <c r="R2932">
        <v>3</v>
      </c>
      <c r="S2932">
        <v>0</v>
      </c>
      <c r="T2932">
        <v>1.0268999999999999</v>
      </c>
    </row>
    <row r="2933" spans="1:20" x14ac:dyDescent="0.3">
      <c r="A2933" t="s">
        <v>8000</v>
      </c>
      <c r="B2933" s="1">
        <v>41780</v>
      </c>
      <c r="C2933" s="1">
        <v>41785</v>
      </c>
      <c r="D2933" t="s">
        <v>47</v>
      </c>
      <c r="E2933" t="s">
        <v>3041</v>
      </c>
      <c r="F2933" t="s">
        <v>3042</v>
      </c>
      <c r="G2933" t="s">
        <v>84</v>
      </c>
      <c r="H2933" t="s">
        <v>25</v>
      </c>
      <c r="I2933" t="s">
        <v>112</v>
      </c>
      <c r="J2933" t="s">
        <v>39</v>
      </c>
      <c r="K2933" t="s">
        <v>849</v>
      </c>
      <c r="L2933" t="s">
        <v>41</v>
      </c>
      <c r="M2933" t="s">
        <v>2129</v>
      </c>
      <c r="N2933" t="s">
        <v>43</v>
      </c>
      <c r="O2933" t="s">
        <v>79</v>
      </c>
      <c r="P2933" t="s">
        <v>2130</v>
      </c>
      <c r="Q2933" s="2">
        <v>447.86</v>
      </c>
      <c r="R2933">
        <v>7</v>
      </c>
      <c r="S2933">
        <v>0</v>
      </c>
      <c r="T2933">
        <v>219.45140000000001</v>
      </c>
    </row>
    <row r="2934" spans="1:20" x14ac:dyDescent="0.3">
      <c r="A2934" t="s">
        <v>8001</v>
      </c>
      <c r="B2934" s="1">
        <v>42618</v>
      </c>
      <c r="C2934" s="1">
        <v>42624</v>
      </c>
      <c r="D2934" t="s">
        <v>47</v>
      </c>
      <c r="E2934" t="s">
        <v>4526</v>
      </c>
      <c r="F2934" t="s">
        <v>4527</v>
      </c>
      <c r="G2934" t="s">
        <v>24</v>
      </c>
      <c r="H2934" t="s">
        <v>25</v>
      </c>
      <c r="I2934" t="s">
        <v>920</v>
      </c>
      <c r="J2934" t="s">
        <v>269</v>
      </c>
      <c r="K2934" t="s">
        <v>921</v>
      </c>
      <c r="L2934" t="s">
        <v>29</v>
      </c>
      <c r="M2934" t="s">
        <v>8002</v>
      </c>
      <c r="N2934" t="s">
        <v>43</v>
      </c>
      <c r="O2934" t="s">
        <v>70</v>
      </c>
      <c r="P2934" t="s">
        <v>8003</v>
      </c>
      <c r="Q2934" s="2">
        <v>192.16</v>
      </c>
      <c r="R2934">
        <v>4</v>
      </c>
      <c r="S2934">
        <v>0</v>
      </c>
      <c r="T2934">
        <v>92.236800000000002</v>
      </c>
    </row>
    <row r="2935" spans="1:20" x14ac:dyDescent="0.3">
      <c r="A2935" t="s">
        <v>8004</v>
      </c>
      <c r="B2935" s="1">
        <v>42631</v>
      </c>
      <c r="C2935" s="1">
        <v>42635</v>
      </c>
      <c r="D2935" t="s">
        <v>47</v>
      </c>
      <c r="E2935" t="s">
        <v>3342</v>
      </c>
      <c r="F2935" t="s">
        <v>3343</v>
      </c>
      <c r="G2935" t="s">
        <v>37</v>
      </c>
      <c r="H2935" t="s">
        <v>25</v>
      </c>
      <c r="I2935" t="s">
        <v>1736</v>
      </c>
      <c r="J2935" t="s">
        <v>76</v>
      </c>
      <c r="K2935" t="s">
        <v>1737</v>
      </c>
      <c r="L2935" t="s">
        <v>41</v>
      </c>
      <c r="M2935" t="s">
        <v>1755</v>
      </c>
      <c r="N2935" t="s">
        <v>31</v>
      </c>
      <c r="O2935" t="s">
        <v>133</v>
      </c>
      <c r="P2935" t="s">
        <v>1756</v>
      </c>
      <c r="Q2935" s="2">
        <v>801.56799999999998</v>
      </c>
      <c r="R2935">
        <v>2</v>
      </c>
      <c r="S2935">
        <v>0</v>
      </c>
      <c r="T2935">
        <v>50.097999999999999</v>
      </c>
    </row>
    <row r="2936" spans="1:20" x14ac:dyDescent="0.3">
      <c r="A2936" t="s">
        <v>8005</v>
      </c>
      <c r="B2936" s="1">
        <v>42442</v>
      </c>
      <c r="C2936" s="1">
        <v>42444</v>
      </c>
      <c r="D2936" t="s">
        <v>21</v>
      </c>
      <c r="E2936" t="s">
        <v>4054</v>
      </c>
      <c r="F2936" t="s">
        <v>4055</v>
      </c>
      <c r="G2936" t="s">
        <v>37</v>
      </c>
      <c r="H2936" t="s">
        <v>25</v>
      </c>
      <c r="I2936" t="s">
        <v>4056</v>
      </c>
      <c r="J2936" t="s">
        <v>232</v>
      </c>
      <c r="K2936" t="s">
        <v>4057</v>
      </c>
      <c r="L2936" t="s">
        <v>131</v>
      </c>
      <c r="M2936" t="s">
        <v>1203</v>
      </c>
      <c r="N2936" t="s">
        <v>31</v>
      </c>
      <c r="O2936" t="s">
        <v>61</v>
      </c>
      <c r="P2936" t="s">
        <v>1204</v>
      </c>
      <c r="Q2936" s="2">
        <v>28.28</v>
      </c>
      <c r="R2936">
        <v>2</v>
      </c>
      <c r="S2936">
        <v>0</v>
      </c>
      <c r="T2936">
        <v>7.3528000000000002</v>
      </c>
    </row>
    <row r="2937" spans="1:20" x14ac:dyDescent="0.3">
      <c r="A2937" t="s">
        <v>8006</v>
      </c>
      <c r="B2937" s="1">
        <v>41928</v>
      </c>
      <c r="C2937" s="1">
        <v>41929</v>
      </c>
      <c r="D2937" t="s">
        <v>1040</v>
      </c>
      <c r="E2937" t="s">
        <v>1405</v>
      </c>
      <c r="F2937" t="s">
        <v>1406</v>
      </c>
      <c r="G2937" t="s">
        <v>24</v>
      </c>
      <c r="H2937" t="s">
        <v>25</v>
      </c>
      <c r="I2937" t="s">
        <v>1407</v>
      </c>
      <c r="J2937" t="s">
        <v>498</v>
      </c>
      <c r="K2937" t="s">
        <v>1408</v>
      </c>
      <c r="L2937" t="s">
        <v>88</v>
      </c>
      <c r="M2937" t="s">
        <v>8007</v>
      </c>
      <c r="N2937" t="s">
        <v>43</v>
      </c>
      <c r="O2937" t="s">
        <v>79</v>
      </c>
      <c r="P2937" t="s">
        <v>8008</v>
      </c>
      <c r="Q2937" s="2">
        <v>14.352</v>
      </c>
      <c r="R2937">
        <v>3</v>
      </c>
      <c r="S2937">
        <v>0</v>
      </c>
      <c r="T2937">
        <v>5.0232000000000001</v>
      </c>
    </row>
    <row r="2938" spans="1:20" x14ac:dyDescent="0.3">
      <c r="A2938" t="s">
        <v>8009</v>
      </c>
      <c r="B2938" s="1">
        <v>43016</v>
      </c>
      <c r="C2938" s="1">
        <v>43019</v>
      </c>
      <c r="D2938" t="s">
        <v>159</v>
      </c>
      <c r="E2938" t="s">
        <v>8010</v>
      </c>
      <c r="F2938" t="s">
        <v>8011</v>
      </c>
      <c r="G2938" t="s">
        <v>37</v>
      </c>
      <c r="H2938" t="s">
        <v>25</v>
      </c>
      <c r="I2938" t="s">
        <v>8012</v>
      </c>
      <c r="J2938" t="s">
        <v>1139</v>
      </c>
      <c r="K2938" t="s">
        <v>8013</v>
      </c>
      <c r="L2938" t="s">
        <v>131</v>
      </c>
      <c r="M2938" t="s">
        <v>4822</v>
      </c>
      <c r="N2938" t="s">
        <v>43</v>
      </c>
      <c r="O2938" t="s">
        <v>99</v>
      </c>
      <c r="P2938" t="s">
        <v>4823</v>
      </c>
      <c r="Q2938" s="2">
        <v>42.76</v>
      </c>
      <c r="R2938">
        <v>1</v>
      </c>
      <c r="S2938">
        <v>0</v>
      </c>
      <c r="T2938">
        <v>11.117599999999999</v>
      </c>
    </row>
    <row r="2939" spans="1:20" x14ac:dyDescent="0.3">
      <c r="A2939" t="s">
        <v>8014</v>
      </c>
      <c r="B2939" s="1">
        <v>42131</v>
      </c>
      <c r="C2939" s="1">
        <v>42136</v>
      </c>
      <c r="D2939" t="s">
        <v>47</v>
      </c>
      <c r="E2939" t="s">
        <v>2900</v>
      </c>
      <c r="F2939" t="s">
        <v>2901</v>
      </c>
      <c r="G2939" t="s">
        <v>24</v>
      </c>
      <c r="H2939" t="s">
        <v>25</v>
      </c>
      <c r="I2939" t="s">
        <v>2722</v>
      </c>
      <c r="J2939" t="s">
        <v>224</v>
      </c>
      <c r="K2939" t="s">
        <v>2723</v>
      </c>
      <c r="L2939" t="s">
        <v>88</v>
      </c>
      <c r="M2939" t="s">
        <v>8015</v>
      </c>
      <c r="N2939" t="s">
        <v>43</v>
      </c>
      <c r="O2939" t="s">
        <v>70</v>
      </c>
      <c r="P2939" t="s">
        <v>8016</v>
      </c>
      <c r="Q2939" s="2">
        <v>45.68</v>
      </c>
      <c r="R2939">
        <v>2</v>
      </c>
      <c r="S2939">
        <v>0</v>
      </c>
      <c r="T2939">
        <v>21.012799999999999</v>
      </c>
    </row>
    <row r="2940" spans="1:20" x14ac:dyDescent="0.3">
      <c r="A2940" t="s">
        <v>8017</v>
      </c>
      <c r="B2940" s="1">
        <v>42474</v>
      </c>
      <c r="C2940" s="1">
        <v>42477</v>
      </c>
      <c r="D2940" t="s">
        <v>159</v>
      </c>
      <c r="E2940" t="s">
        <v>7341</v>
      </c>
      <c r="F2940" t="s">
        <v>7342</v>
      </c>
      <c r="G2940" t="s">
        <v>24</v>
      </c>
      <c r="H2940" t="s">
        <v>25</v>
      </c>
      <c r="I2940" t="s">
        <v>618</v>
      </c>
      <c r="J2940" t="s">
        <v>67</v>
      </c>
      <c r="K2940" t="s">
        <v>4534</v>
      </c>
      <c r="L2940" t="s">
        <v>29</v>
      </c>
      <c r="M2940" t="s">
        <v>6392</v>
      </c>
      <c r="N2940" t="s">
        <v>43</v>
      </c>
      <c r="O2940" t="s">
        <v>79</v>
      </c>
      <c r="P2940" t="s">
        <v>6393</v>
      </c>
      <c r="Q2940" s="2">
        <v>25.06</v>
      </c>
      <c r="R2940">
        <v>2</v>
      </c>
      <c r="S2940">
        <v>0</v>
      </c>
      <c r="T2940">
        <v>11.7782</v>
      </c>
    </row>
    <row r="2941" spans="1:20" x14ac:dyDescent="0.3">
      <c r="A2941" t="s">
        <v>8018</v>
      </c>
      <c r="B2941" s="1">
        <v>42695</v>
      </c>
      <c r="C2941" s="1">
        <v>42700</v>
      </c>
      <c r="D2941" t="s">
        <v>47</v>
      </c>
      <c r="E2941" t="s">
        <v>6753</v>
      </c>
      <c r="F2941" t="s">
        <v>6754</v>
      </c>
      <c r="G2941" t="s">
        <v>24</v>
      </c>
      <c r="H2941" t="s">
        <v>25</v>
      </c>
      <c r="I2941" t="s">
        <v>6755</v>
      </c>
      <c r="J2941" t="s">
        <v>51</v>
      </c>
      <c r="K2941" t="s">
        <v>6756</v>
      </c>
      <c r="L2941" t="s">
        <v>29</v>
      </c>
      <c r="M2941" t="s">
        <v>2227</v>
      </c>
      <c r="N2941" t="s">
        <v>43</v>
      </c>
      <c r="O2941" t="s">
        <v>70</v>
      </c>
      <c r="P2941" t="s">
        <v>2228</v>
      </c>
      <c r="Q2941" s="2">
        <v>38.432000000000002</v>
      </c>
      <c r="R2941">
        <v>1</v>
      </c>
      <c r="S2941">
        <v>0</v>
      </c>
      <c r="T2941">
        <v>13.4512</v>
      </c>
    </row>
    <row r="2942" spans="1:20" x14ac:dyDescent="0.3">
      <c r="A2942" t="s">
        <v>8019</v>
      </c>
      <c r="B2942" s="1">
        <v>42988</v>
      </c>
      <c r="C2942" s="1">
        <v>42992</v>
      </c>
      <c r="D2942" t="s">
        <v>47</v>
      </c>
      <c r="E2942" t="s">
        <v>7294</v>
      </c>
      <c r="F2942" t="s">
        <v>7295</v>
      </c>
      <c r="G2942" t="s">
        <v>24</v>
      </c>
      <c r="H2942" t="s">
        <v>25</v>
      </c>
      <c r="I2942" t="s">
        <v>38</v>
      </c>
      <c r="J2942" t="s">
        <v>39</v>
      </c>
      <c r="K2942" t="s">
        <v>1554</v>
      </c>
      <c r="L2942" t="s">
        <v>41</v>
      </c>
      <c r="M2942" t="s">
        <v>3240</v>
      </c>
      <c r="N2942" t="s">
        <v>43</v>
      </c>
      <c r="O2942" t="s">
        <v>79</v>
      </c>
      <c r="P2942" t="s">
        <v>3241</v>
      </c>
      <c r="Q2942" s="2">
        <v>2.78</v>
      </c>
      <c r="R2942">
        <v>1</v>
      </c>
      <c r="S2942">
        <v>0</v>
      </c>
      <c r="T2942">
        <v>1.3622000000000001</v>
      </c>
    </row>
    <row r="2943" spans="1:20" x14ac:dyDescent="0.3">
      <c r="A2943" t="s">
        <v>8020</v>
      </c>
      <c r="B2943" s="1">
        <v>42987</v>
      </c>
      <c r="C2943" s="1">
        <v>42992</v>
      </c>
      <c r="D2943" t="s">
        <v>47</v>
      </c>
      <c r="E2943" t="s">
        <v>3282</v>
      </c>
      <c r="F2943" t="s">
        <v>3283</v>
      </c>
      <c r="G2943" t="s">
        <v>37</v>
      </c>
      <c r="H2943" t="s">
        <v>25</v>
      </c>
      <c r="I2943" t="s">
        <v>231</v>
      </c>
      <c r="J2943" t="s">
        <v>232</v>
      </c>
      <c r="K2943" t="s">
        <v>276</v>
      </c>
      <c r="L2943" t="s">
        <v>131</v>
      </c>
      <c r="M2943" t="s">
        <v>4547</v>
      </c>
      <c r="N2943" t="s">
        <v>43</v>
      </c>
      <c r="O2943" t="s">
        <v>99</v>
      </c>
      <c r="P2943" t="s">
        <v>4548</v>
      </c>
      <c r="Q2943" s="2">
        <v>99.87</v>
      </c>
      <c r="R2943">
        <v>3</v>
      </c>
      <c r="S2943">
        <v>0</v>
      </c>
      <c r="T2943">
        <v>23.968800000000002</v>
      </c>
    </row>
    <row r="2944" spans="1:20" x14ac:dyDescent="0.3">
      <c r="A2944" t="s">
        <v>8021</v>
      </c>
      <c r="B2944" s="1">
        <v>41944</v>
      </c>
      <c r="C2944" s="1">
        <v>41951</v>
      </c>
      <c r="D2944" t="s">
        <v>47</v>
      </c>
      <c r="E2944" t="s">
        <v>3395</v>
      </c>
      <c r="F2944" t="s">
        <v>3396</v>
      </c>
      <c r="G2944" t="s">
        <v>84</v>
      </c>
      <c r="H2944" t="s">
        <v>25</v>
      </c>
      <c r="I2944" t="s">
        <v>253</v>
      </c>
      <c r="J2944" t="s">
        <v>179</v>
      </c>
      <c r="K2944" t="s">
        <v>254</v>
      </c>
      <c r="L2944" t="s">
        <v>88</v>
      </c>
      <c r="M2944" t="s">
        <v>7893</v>
      </c>
      <c r="N2944" t="s">
        <v>43</v>
      </c>
      <c r="O2944" t="s">
        <v>44</v>
      </c>
      <c r="P2944" t="s">
        <v>7894</v>
      </c>
      <c r="Q2944" s="2">
        <v>44.4</v>
      </c>
      <c r="R2944">
        <v>3</v>
      </c>
      <c r="S2944">
        <v>0</v>
      </c>
      <c r="T2944">
        <v>22.2</v>
      </c>
    </row>
    <row r="2945" spans="1:20" x14ac:dyDescent="0.3">
      <c r="A2945" t="s">
        <v>8022</v>
      </c>
      <c r="B2945" s="1">
        <v>42463</v>
      </c>
      <c r="C2945" s="1">
        <v>42469</v>
      </c>
      <c r="D2945" t="s">
        <v>47</v>
      </c>
      <c r="E2945" t="s">
        <v>110</v>
      </c>
      <c r="F2945" t="s">
        <v>111</v>
      </c>
      <c r="G2945" t="s">
        <v>24</v>
      </c>
      <c r="H2945" t="s">
        <v>25</v>
      </c>
      <c r="I2945" t="s">
        <v>112</v>
      </c>
      <c r="J2945" t="s">
        <v>39</v>
      </c>
      <c r="K2945" t="s">
        <v>113</v>
      </c>
      <c r="L2945" t="s">
        <v>41</v>
      </c>
      <c r="M2945" t="s">
        <v>8023</v>
      </c>
      <c r="N2945" t="s">
        <v>31</v>
      </c>
      <c r="O2945" t="s">
        <v>61</v>
      </c>
      <c r="P2945" t="s">
        <v>8024</v>
      </c>
      <c r="Q2945" s="2">
        <v>71.12</v>
      </c>
      <c r="R2945">
        <v>4</v>
      </c>
      <c r="S2945">
        <v>0</v>
      </c>
      <c r="T2945">
        <v>22.0472</v>
      </c>
    </row>
    <row r="2946" spans="1:20" x14ac:dyDescent="0.3">
      <c r="A2946" t="s">
        <v>8025</v>
      </c>
      <c r="B2946" s="1">
        <v>42747</v>
      </c>
      <c r="C2946" s="1">
        <v>42751</v>
      </c>
      <c r="D2946" t="s">
        <v>47</v>
      </c>
      <c r="E2946" t="s">
        <v>2203</v>
      </c>
      <c r="F2946" t="s">
        <v>2204</v>
      </c>
      <c r="G2946" t="s">
        <v>37</v>
      </c>
      <c r="H2946" t="s">
        <v>25</v>
      </c>
      <c r="I2946" t="s">
        <v>128</v>
      </c>
      <c r="J2946" t="s">
        <v>129</v>
      </c>
      <c r="K2946" t="s">
        <v>130</v>
      </c>
      <c r="L2946" t="s">
        <v>131</v>
      </c>
      <c r="M2946" t="s">
        <v>3985</v>
      </c>
      <c r="N2946" t="s">
        <v>43</v>
      </c>
      <c r="O2946" t="s">
        <v>173</v>
      </c>
      <c r="P2946" t="s">
        <v>572</v>
      </c>
      <c r="Q2946" s="2">
        <v>9.7799999999999994</v>
      </c>
      <c r="R2946">
        <v>1</v>
      </c>
      <c r="S2946">
        <v>0</v>
      </c>
      <c r="T2946">
        <v>4.8899999999999997</v>
      </c>
    </row>
    <row r="2947" spans="1:20" x14ac:dyDescent="0.3">
      <c r="A2947" t="s">
        <v>8026</v>
      </c>
      <c r="B2947" s="1">
        <v>42328</v>
      </c>
      <c r="C2947" s="1">
        <v>42332</v>
      </c>
      <c r="D2947" t="s">
        <v>47</v>
      </c>
      <c r="E2947" t="s">
        <v>4394</v>
      </c>
      <c r="F2947" t="s">
        <v>4395</v>
      </c>
      <c r="G2947" t="s">
        <v>84</v>
      </c>
      <c r="H2947" t="s">
        <v>25</v>
      </c>
      <c r="I2947" t="s">
        <v>4396</v>
      </c>
      <c r="J2947" t="s">
        <v>105</v>
      </c>
      <c r="K2947" t="s">
        <v>4397</v>
      </c>
      <c r="L2947" t="s">
        <v>41</v>
      </c>
      <c r="M2947" t="s">
        <v>1479</v>
      </c>
      <c r="N2947" t="s">
        <v>43</v>
      </c>
      <c r="O2947" t="s">
        <v>79</v>
      </c>
      <c r="P2947" t="s">
        <v>1480</v>
      </c>
      <c r="Q2947" s="2">
        <v>24.192</v>
      </c>
      <c r="R2947">
        <v>9</v>
      </c>
      <c r="S2947">
        <v>0</v>
      </c>
      <c r="T2947">
        <v>7.56</v>
      </c>
    </row>
    <row r="2948" spans="1:20" x14ac:dyDescent="0.3">
      <c r="A2948" t="s">
        <v>8027</v>
      </c>
      <c r="B2948" s="1">
        <v>42701</v>
      </c>
      <c r="C2948" s="1">
        <v>42706</v>
      </c>
      <c r="D2948" t="s">
        <v>47</v>
      </c>
      <c r="E2948" t="s">
        <v>2277</v>
      </c>
      <c r="F2948" t="s">
        <v>2278</v>
      </c>
      <c r="G2948" t="s">
        <v>37</v>
      </c>
      <c r="H2948" t="s">
        <v>25</v>
      </c>
      <c r="I2948" t="s">
        <v>112</v>
      </c>
      <c r="J2948" t="s">
        <v>39</v>
      </c>
      <c r="K2948" t="s">
        <v>309</v>
      </c>
      <c r="L2948" t="s">
        <v>41</v>
      </c>
      <c r="M2948" t="s">
        <v>3993</v>
      </c>
      <c r="N2948" t="s">
        <v>31</v>
      </c>
      <c r="O2948" t="s">
        <v>61</v>
      </c>
      <c r="P2948" t="s">
        <v>3994</v>
      </c>
      <c r="Q2948" s="2">
        <v>31.56</v>
      </c>
      <c r="R2948">
        <v>3</v>
      </c>
      <c r="S2948">
        <v>0</v>
      </c>
      <c r="T2948">
        <v>10.4148</v>
      </c>
    </row>
    <row r="2949" spans="1:20" x14ac:dyDescent="0.3">
      <c r="A2949" t="s">
        <v>8028</v>
      </c>
      <c r="B2949" s="1">
        <v>43045</v>
      </c>
      <c r="C2949" s="1">
        <v>43045</v>
      </c>
      <c r="D2949" t="s">
        <v>1040</v>
      </c>
      <c r="E2949" t="s">
        <v>632</v>
      </c>
      <c r="F2949" t="s">
        <v>633</v>
      </c>
      <c r="G2949" t="s">
        <v>84</v>
      </c>
      <c r="H2949" t="s">
        <v>25</v>
      </c>
      <c r="I2949" t="s">
        <v>38</v>
      </c>
      <c r="J2949" t="s">
        <v>39</v>
      </c>
      <c r="K2949" t="s">
        <v>59</v>
      </c>
      <c r="L2949" t="s">
        <v>41</v>
      </c>
      <c r="M2949" t="s">
        <v>1175</v>
      </c>
      <c r="N2949" t="s">
        <v>43</v>
      </c>
      <c r="O2949" t="s">
        <v>70</v>
      </c>
      <c r="P2949" t="s">
        <v>1176</v>
      </c>
      <c r="Q2949" s="2">
        <v>59.94</v>
      </c>
      <c r="R2949">
        <v>3</v>
      </c>
      <c r="S2949">
        <v>0</v>
      </c>
      <c r="T2949">
        <v>28.171800000000001</v>
      </c>
    </row>
    <row r="2950" spans="1:20" x14ac:dyDescent="0.3">
      <c r="A2950" t="s">
        <v>8029</v>
      </c>
      <c r="B2950" s="1">
        <v>42706</v>
      </c>
      <c r="C2950" s="1">
        <v>42711</v>
      </c>
      <c r="D2950" t="s">
        <v>47</v>
      </c>
      <c r="E2950" t="s">
        <v>3282</v>
      </c>
      <c r="F2950" t="s">
        <v>3283</v>
      </c>
      <c r="G2950" t="s">
        <v>37</v>
      </c>
      <c r="H2950" t="s">
        <v>25</v>
      </c>
      <c r="I2950" t="s">
        <v>231</v>
      </c>
      <c r="J2950" t="s">
        <v>232</v>
      </c>
      <c r="K2950" t="s">
        <v>276</v>
      </c>
      <c r="L2950" t="s">
        <v>131</v>
      </c>
      <c r="M2950" t="s">
        <v>4388</v>
      </c>
      <c r="N2950" t="s">
        <v>43</v>
      </c>
      <c r="O2950" t="s">
        <v>79</v>
      </c>
      <c r="P2950" t="s">
        <v>4389</v>
      </c>
      <c r="Q2950" s="2">
        <v>24.704000000000001</v>
      </c>
      <c r="R2950">
        <v>2</v>
      </c>
      <c r="S2950">
        <v>0</v>
      </c>
      <c r="T2950">
        <v>9.2639999999999993</v>
      </c>
    </row>
    <row r="2951" spans="1:20" x14ac:dyDescent="0.3">
      <c r="A2951" t="s">
        <v>8030</v>
      </c>
      <c r="B2951" s="1">
        <v>42721</v>
      </c>
      <c r="C2951" s="1">
        <v>42726</v>
      </c>
      <c r="D2951" t="s">
        <v>47</v>
      </c>
      <c r="E2951" t="s">
        <v>5125</v>
      </c>
      <c r="F2951" t="s">
        <v>5126</v>
      </c>
      <c r="G2951" t="s">
        <v>84</v>
      </c>
      <c r="H2951" t="s">
        <v>25</v>
      </c>
      <c r="I2951" t="s">
        <v>426</v>
      </c>
      <c r="J2951" t="s">
        <v>1027</v>
      </c>
      <c r="K2951" t="s">
        <v>1028</v>
      </c>
      <c r="L2951" t="s">
        <v>29</v>
      </c>
      <c r="M2951" t="s">
        <v>641</v>
      </c>
      <c r="N2951" t="s">
        <v>43</v>
      </c>
      <c r="O2951" t="s">
        <v>99</v>
      </c>
      <c r="P2951" t="s">
        <v>642</v>
      </c>
      <c r="Q2951" s="2">
        <v>46.53</v>
      </c>
      <c r="R2951">
        <v>3</v>
      </c>
      <c r="S2951">
        <v>0</v>
      </c>
      <c r="T2951">
        <v>13.0284</v>
      </c>
    </row>
    <row r="2952" spans="1:20" x14ac:dyDescent="0.3">
      <c r="A2952" t="s">
        <v>8031</v>
      </c>
      <c r="B2952" s="1">
        <v>41875</v>
      </c>
      <c r="C2952" s="1">
        <v>41877</v>
      </c>
      <c r="D2952" t="s">
        <v>21</v>
      </c>
      <c r="E2952" t="s">
        <v>473</v>
      </c>
      <c r="F2952" t="s">
        <v>474</v>
      </c>
      <c r="G2952" t="s">
        <v>37</v>
      </c>
      <c r="H2952" t="s">
        <v>25</v>
      </c>
      <c r="I2952" t="s">
        <v>426</v>
      </c>
      <c r="J2952" t="s">
        <v>427</v>
      </c>
      <c r="K2952" t="s">
        <v>428</v>
      </c>
      <c r="L2952" t="s">
        <v>131</v>
      </c>
      <c r="M2952" t="s">
        <v>8032</v>
      </c>
      <c r="N2952" t="s">
        <v>43</v>
      </c>
      <c r="O2952" t="s">
        <v>1145</v>
      </c>
      <c r="P2952" t="s">
        <v>8033</v>
      </c>
      <c r="Q2952" s="2">
        <v>25.5</v>
      </c>
      <c r="R2952">
        <v>3</v>
      </c>
      <c r="S2952">
        <v>0</v>
      </c>
      <c r="T2952">
        <v>6.63</v>
      </c>
    </row>
    <row r="2953" spans="1:20" x14ac:dyDescent="0.3">
      <c r="A2953" t="s">
        <v>8034</v>
      </c>
      <c r="B2953" s="1">
        <v>42264</v>
      </c>
      <c r="C2953" s="1">
        <v>42270</v>
      </c>
      <c r="D2953" t="s">
        <v>47</v>
      </c>
      <c r="E2953" t="s">
        <v>6316</v>
      </c>
      <c r="F2953" t="s">
        <v>6317</v>
      </c>
      <c r="G2953" t="s">
        <v>24</v>
      </c>
      <c r="H2953" t="s">
        <v>25</v>
      </c>
      <c r="I2953" t="s">
        <v>260</v>
      </c>
      <c r="J2953" t="s">
        <v>261</v>
      </c>
      <c r="K2953" t="s">
        <v>262</v>
      </c>
      <c r="L2953" t="s">
        <v>41</v>
      </c>
      <c r="M2953" t="s">
        <v>2944</v>
      </c>
      <c r="N2953" t="s">
        <v>43</v>
      </c>
      <c r="O2953" t="s">
        <v>99</v>
      </c>
      <c r="P2953" t="s">
        <v>2945</v>
      </c>
      <c r="Q2953" s="2">
        <v>14.9</v>
      </c>
      <c r="R2953">
        <v>5</v>
      </c>
      <c r="S2953">
        <v>0</v>
      </c>
      <c r="T2953">
        <v>1.0429999999999999</v>
      </c>
    </row>
    <row r="2954" spans="1:20" x14ac:dyDescent="0.3">
      <c r="A2954" t="s">
        <v>8035</v>
      </c>
      <c r="B2954" s="1">
        <v>42700</v>
      </c>
      <c r="C2954" s="1">
        <v>42704</v>
      </c>
      <c r="D2954" t="s">
        <v>21</v>
      </c>
      <c r="E2954" t="s">
        <v>1099</v>
      </c>
      <c r="F2954" t="s">
        <v>1100</v>
      </c>
      <c r="G2954" t="s">
        <v>37</v>
      </c>
      <c r="H2954" t="s">
        <v>25</v>
      </c>
      <c r="I2954" t="s">
        <v>128</v>
      </c>
      <c r="J2954" t="s">
        <v>129</v>
      </c>
      <c r="K2954" t="s">
        <v>130</v>
      </c>
      <c r="L2954" t="s">
        <v>131</v>
      </c>
      <c r="M2954" t="s">
        <v>3153</v>
      </c>
      <c r="N2954" t="s">
        <v>31</v>
      </c>
      <c r="O2954" t="s">
        <v>54</v>
      </c>
      <c r="P2954" t="s">
        <v>3154</v>
      </c>
      <c r="Q2954" s="2">
        <v>313.17599999999999</v>
      </c>
      <c r="R2954">
        <v>2</v>
      </c>
      <c r="S2954">
        <v>0</v>
      </c>
      <c r="T2954">
        <v>-120.0508</v>
      </c>
    </row>
    <row r="2955" spans="1:20" x14ac:dyDescent="0.3">
      <c r="A2955" t="s">
        <v>8036</v>
      </c>
      <c r="B2955" s="1">
        <v>43058</v>
      </c>
      <c r="C2955" s="1">
        <v>43061</v>
      </c>
      <c r="D2955" t="s">
        <v>21</v>
      </c>
      <c r="E2955" t="s">
        <v>4346</v>
      </c>
      <c r="F2955" t="s">
        <v>4347</v>
      </c>
      <c r="G2955" t="s">
        <v>24</v>
      </c>
      <c r="H2955" t="s">
        <v>25</v>
      </c>
      <c r="I2955" t="s">
        <v>4348</v>
      </c>
      <c r="J2955" t="s">
        <v>498</v>
      </c>
      <c r="K2955" t="s">
        <v>4349</v>
      </c>
      <c r="L2955" t="s">
        <v>88</v>
      </c>
      <c r="M2955" t="s">
        <v>4261</v>
      </c>
      <c r="N2955" t="s">
        <v>43</v>
      </c>
      <c r="O2955" t="s">
        <v>115</v>
      </c>
      <c r="P2955" t="s">
        <v>4262</v>
      </c>
      <c r="Q2955" s="2">
        <v>22.96</v>
      </c>
      <c r="R2955">
        <v>7</v>
      </c>
      <c r="S2955">
        <v>0</v>
      </c>
      <c r="T2955">
        <v>6.6584000000000003</v>
      </c>
    </row>
    <row r="2956" spans="1:20" x14ac:dyDescent="0.3">
      <c r="A2956" t="s">
        <v>8037</v>
      </c>
      <c r="B2956" s="1">
        <v>42889</v>
      </c>
      <c r="C2956" s="1">
        <v>42894</v>
      </c>
      <c r="D2956" t="s">
        <v>47</v>
      </c>
      <c r="E2956" t="s">
        <v>1639</v>
      </c>
      <c r="F2956" t="s">
        <v>1640</v>
      </c>
      <c r="G2956" t="s">
        <v>37</v>
      </c>
      <c r="H2956" t="s">
        <v>25</v>
      </c>
      <c r="I2956" t="s">
        <v>128</v>
      </c>
      <c r="J2956" t="s">
        <v>129</v>
      </c>
      <c r="K2956" t="s">
        <v>948</v>
      </c>
      <c r="L2956" t="s">
        <v>131</v>
      </c>
      <c r="M2956" t="s">
        <v>3218</v>
      </c>
      <c r="N2956" t="s">
        <v>165</v>
      </c>
      <c r="O2956" t="s">
        <v>202</v>
      </c>
      <c r="P2956" t="s">
        <v>3219</v>
      </c>
      <c r="Q2956" s="2">
        <v>1099.5</v>
      </c>
      <c r="R2956">
        <v>10</v>
      </c>
      <c r="S2956">
        <v>0</v>
      </c>
      <c r="T2956">
        <v>362.83499999999998</v>
      </c>
    </row>
    <row r="2957" spans="1:20" x14ac:dyDescent="0.3">
      <c r="A2957" t="s">
        <v>8038</v>
      </c>
      <c r="B2957" s="1">
        <v>41737</v>
      </c>
      <c r="C2957" s="1">
        <v>41741</v>
      </c>
      <c r="D2957" t="s">
        <v>47</v>
      </c>
      <c r="E2957" t="s">
        <v>184</v>
      </c>
      <c r="F2957" t="s">
        <v>185</v>
      </c>
      <c r="G2957" t="s">
        <v>37</v>
      </c>
      <c r="H2957" t="s">
        <v>25</v>
      </c>
      <c r="I2957" t="s">
        <v>38</v>
      </c>
      <c r="J2957" t="s">
        <v>39</v>
      </c>
      <c r="K2957" t="s">
        <v>143</v>
      </c>
      <c r="L2957" t="s">
        <v>41</v>
      </c>
      <c r="M2957" t="s">
        <v>7719</v>
      </c>
      <c r="N2957" t="s">
        <v>31</v>
      </c>
      <c r="O2957" t="s">
        <v>54</v>
      </c>
      <c r="P2957" t="s">
        <v>7720</v>
      </c>
      <c r="Q2957" s="2">
        <v>1215.92</v>
      </c>
      <c r="R2957">
        <v>8</v>
      </c>
      <c r="S2957">
        <v>0</v>
      </c>
      <c r="T2957">
        <v>316.13920000000002</v>
      </c>
    </row>
    <row r="2958" spans="1:20" x14ac:dyDescent="0.3">
      <c r="A2958" t="s">
        <v>8039</v>
      </c>
      <c r="B2958" s="1">
        <v>41923</v>
      </c>
      <c r="C2958" s="1">
        <v>41927</v>
      </c>
      <c r="D2958" t="s">
        <v>47</v>
      </c>
      <c r="E2958" t="s">
        <v>4445</v>
      </c>
      <c r="F2958" t="s">
        <v>4446</v>
      </c>
      <c r="G2958" t="s">
        <v>37</v>
      </c>
      <c r="H2958" t="s">
        <v>25</v>
      </c>
      <c r="I2958" t="s">
        <v>1241</v>
      </c>
      <c r="J2958" t="s">
        <v>51</v>
      </c>
      <c r="K2958" t="s">
        <v>1242</v>
      </c>
      <c r="L2958" t="s">
        <v>29</v>
      </c>
      <c r="M2958" t="s">
        <v>42</v>
      </c>
      <c r="N2958" t="s">
        <v>43</v>
      </c>
      <c r="O2958" t="s">
        <v>44</v>
      </c>
      <c r="P2958" t="s">
        <v>45</v>
      </c>
      <c r="Q2958" s="2">
        <v>7.31</v>
      </c>
      <c r="R2958">
        <v>1</v>
      </c>
      <c r="S2958">
        <v>0</v>
      </c>
      <c r="T2958">
        <v>3.4357000000000002</v>
      </c>
    </row>
    <row r="2959" spans="1:20" x14ac:dyDescent="0.3">
      <c r="A2959" t="s">
        <v>8040</v>
      </c>
      <c r="B2959" s="1">
        <v>42923</v>
      </c>
      <c r="C2959" s="1">
        <v>42925</v>
      </c>
      <c r="D2959" t="s">
        <v>159</v>
      </c>
      <c r="E2959" t="s">
        <v>1459</v>
      </c>
      <c r="F2959" t="s">
        <v>1460</v>
      </c>
      <c r="G2959" t="s">
        <v>24</v>
      </c>
      <c r="H2959" t="s">
        <v>25</v>
      </c>
      <c r="I2959" t="s">
        <v>1461</v>
      </c>
      <c r="J2959" t="s">
        <v>302</v>
      </c>
      <c r="K2959" t="s">
        <v>1462</v>
      </c>
      <c r="L2959" t="s">
        <v>29</v>
      </c>
      <c r="M2959" t="s">
        <v>8041</v>
      </c>
      <c r="N2959" t="s">
        <v>31</v>
      </c>
      <c r="O2959" t="s">
        <v>32</v>
      </c>
      <c r="P2959" t="s">
        <v>8042</v>
      </c>
      <c r="Q2959" s="2">
        <v>87.21</v>
      </c>
      <c r="R2959">
        <v>3</v>
      </c>
      <c r="S2959">
        <v>0</v>
      </c>
      <c r="T2959">
        <v>-45.349200000000003</v>
      </c>
    </row>
    <row r="2960" spans="1:20" x14ac:dyDescent="0.3">
      <c r="A2960" t="s">
        <v>8043</v>
      </c>
      <c r="B2960" s="1">
        <v>42555</v>
      </c>
      <c r="C2960" s="1">
        <v>42555</v>
      </c>
      <c r="D2960" t="s">
        <v>1040</v>
      </c>
      <c r="E2960" t="s">
        <v>378</v>
      </c>
      <c r="F2960" t="s">
        <v>379</v>
      </c>
      <c r="G2960" t="s">
        <v>84</v>
      </c>
      <c r="H2960" t="s">
        <v>25</v>
      </c>
      <c r="I2960" t="s">
        <v>253</v>
      </c>
      <c r="J2960" t="s">
        <v>179</v>
      </c>
      <c r="K2960" t="s">
        <v>254</v>
      </c>
      <c r="L2960" t="s">
        <v>88</v>
      </c>
      <c r="M2960" t="s">
        <v>1671</v>
      </c>
      <c r="N2960" t="s">
        <v>31</v>
      </c>
      <c r="O2960" t="s">
        <v>61</v>
      </c>
      <c r="P2960" t="s">
        <v>1672</v>
      </c>
      <c r="Q2960" s="2">
        <v>25.4</v>
      </c>
      <c r="R2960">
        <v>5</v>
      </c>
      <c r="S2960">
        <v>0</v>
      </c>
      <c r="T2960">
        <v>8.6359999999999992</v>
      </c>
    </row>
    <row r="2961" spans="1:20" x14ac:dyDescent="0.3">
      <c r="A2961" t="s">
        <v>8044</v>
      </c>
      <c r="B2961" s="1">
        <v>42874</v>
      </c>
      <c r="C2961" s="1">
        <v>42880</v>
      </c>
      <c r="D2961" t="s">
        <v>47</v>
      </c>
      <c r="E2961" t="s">
        <v>5013</v>
      </c>
      <c r="F2961" t="s">
        <v>5014</v>
      </c>
      <c r="G2961" t="s">
        <v>24</v>
      </c>
      <c r="H2961" t="s">
        <v>25</v>
      </c>
      <c r="I2961" t="s">
        <v>75</v>
      </c>
      <c r="J2961" t="s">
        <v>76</v>
      </c>
      <c r="K2961" t="s">
        <v>77</v>
      </c>
      <c r="L2961" t="s">
        <v>41</v>
      </c>
      <c r="M2961" t="s">
        <v>4130</v>
      </c>
      <c r="N2961" t="s">
        <v>165</v>
      </c>
      <c r="O2961" t="s">
        <v>166</v>
      </c>
      <c r="P2961" t="s">
        <v>4131</v>
      </c>
      <c r="Q2961" s="2">
        <v>95.992000000000004</v>
      </c>
      <c r="R2961">
        <v>1</v>
      </c>
      <c r="S2961">
        <v>0</v>
      </c>
      <c r="T2961">
        <v>9.5991999999999997</v>
      </c>
    </row>
    <row r="2962" spans="1:20" x14ac:dyDescent="0.3">
      <c r="A2962" t="s">
        <v>8045</v>
      </c>
      <c r="B2962" s="1">
        <v>43020</v>
      </c>
      <c r="C2962" s="1">
        <v>43022</v>
      </c>
      <c r="D2962" t="s">
        <v>21</v>
      </c>
      <c r="E2962" t="s">
        <v>2437</v>
      </c>
      <c r="F2962" t="s">
        <v>2438</v>
      </c>
      <c r="G2962" t="s">
        <v>24</v>
      </c>
      <c r="H2962" t="s">
        <v>25</v>
      </c>
      <c r="I2962" t="s">
        <v>446</v>
      </c>
      <c r="J2962" t="s">
        <v>67</v>
      </c>
      <c r="K2962" t="s">
        <v>1528</v>
      </c>
      <c r="L2962" t="s">
        <v>29</v>
      </c>
      <c r="M2962" t="s">
        <v>1501</v>
      </c>
      <c r="N2962" t="s">
        <v>165</v>
      </c>
      <c r="O2962" t="s">
        <v>202</v>
      </c>
      <c r="P2962" t="s">
        <v>1502</v>
      </c>
      <c r="Q2962" s="2">
        <v>435.84</v>
      </c>
      <c r="R2962">
        <v>12</v>
      </c>
      <c r="S2962">
        <v>0</v>
      </c>
      <c r="T2962">
        <v>130.75200000000001</v>
      </c>
    </row>
    <row r="2963" spans="1:20" x14ac:dyDescent="0.3">
      <c r="A2963" t="s">
        <v>8046</v>
      </c>
      <c r="B2963" s="1">
        <v>42588</v>
      </c>
      <c r="C2963" s="1">
        <v>42595</v>
      </c>
      <c r="D2963" t="s">
        <v>47</v>
      </c>
      <c r="E2963" t="s">
        <v>2501</v>
      </c>
      <c r="F2963" t="s">
        <v>2502</v>
      </c>
      <c r="G2963" t="s">
        <v>24</v>
      </c>
      <c r="H2963" t="s">
        <v>25</v>
      </c>
      <c r="I2963" t="s">
        <v>786</v>
      </c>
      <c r="J2963" t="s">
        <v>39</v>
      </c>
      <c r="K2963" t="s">
        <v>787</v>
      </c>
      <c r="L2963" t="s">
        <v>41</v>
      </c>
      <c r="M2963" t="s">
        <v>7403</v>
      </c>
      <c r="N2963" t="s">
        <v>165</v>
      </c>
      <c r="O2963" t="s">
        <v>166</v>
      </c>
      <c r="P2963" t="s">
        <v>7404</v>
      </c>
      <c r="Q2963" s="2">
        <v>211.16800000000001</v>
      </c>
      <c r="R2963">
        <v>4</v>
      </c>
      <c r="S2963">
        <v>0</v>
      </c>
      <c r="T2963">
        <v>18.4772</v>
      </c>
    </row>
    <row r="2964" spans="1:20" x14ac:dyDescent="0.3">
      <c r="A2964" t="s">
        <v>8047</v>
      </c>
      <c r="B2964" s="1">
        <v>41876</v>
      </c>
      <c r="C2964" s="1">
        <v>41880</v>
      </c>
      <c r="D2964" t="s">
        <v>47</v>
      </c>
      <c r="E2964" t="s">
        <v>229</v>
      </c>
      <c r="F2964" t="s">
        <v>230</v>
      </c>
      <c r="G2964" t="s">
        <v>37</v>
      </c>
      <c r="H2964" t="s">
        <v>25</v>
      </c>
      <c r="I2964" t="s">
        <v>231</v>
      </c>
      <c r="J2964" t="s">
        <v>232</v>
      </c>
      <c r="K2964" t="s">
        <v>233</v>
      </c>
      <c r="L2964" t="s">
        <v>131</v>
      </c>
      <c r="M2964" t="s">
        <v>5406</v>
      </c>
      <c r="N2964" t="s">
        <v>31</v>
      </c>
      <c r="O2964" t="s">
        <v>61</v>
      </c>
      <c r="P2964" t="s">
        <v>5407</v>
      </c>
      <c r="Q2964" s="2">
        <v>6.28</v>
      </c>
      <c r="R2964">
        <v>1</v>
      </c>
      <c r="S2964">
        <v>0</v>
      </c>
      <c r="T2964">
        <v>2.6375999999999999</v>
      </c>
    </row>
    <row r="2965" spans="1:20" x14ac:dyDescent="0.3">
      <c r="A2965" t="s">
        <v>8048</v>
      </c>
      <c r="B2965" s="1">
        <v>42261</v>
      </c>
      <c r="C2965" s="1">
        <v>42265</v>
      </c>
      <c r="D2965" t="s">
        <v>21</v>
      </c>
      <c r="E2965" t="s">
        <v>3840</v>
      </c>
      <c r="F2965" t="s">
        <v>3841</v>
      </c>
      <c r="G2965" t="s">
        <v>84</v>
      </c>
      <c r="H2965" t="s">
        <v>25</v>
      </c>
      <c r="I2965" t="s">
        <v>3842</v>
      </c>
      <c r="J2965" t="s">
        <v>3843</v>
      </c>
      <c r="K2965" t="s">
        <v>3844</v>
      </c>
      <c r="L2965" t="s">
        <v>88</v>
      </c>
      <c r="M2965" t="s">
        <v>5655</v>
      </c>
      <c r="N2965" t="s">
        <v>43</v>
      </c>
      <c r="O2965" t="s">
        <v>79</v>
      </c>
      <c r="P2965" t="s">
        <v>5656</v>
      </c>
      <c r="Q2965" s="2">
        <v>25.9</v>
      </c>
      <c r="R2965">
        <v>5</v>
      </c>
      <c r="S2965">
        <v>0</v>
      </c>
      <c r="T2965">
        <v>12.691000000000001</v>
      </c>
    </row>
    <row r="2966" spans="1:20" x14ac:dyDescent="0.3">
      <c r="A2966" t="s">
        <v>8049</v>
      </c>
      <c r="B2966" s="1">
        <v>42799</v>
      </c>
      <c r="C2966" s="1">
        <v>42799</v>
      </c>
      <c r="D2966" t="s">
        <v>1040</v>
      </c>
      <c r="E2966" t="s">
        <v>830</v>
      </c>
      <c r="F2966" t="s">
        <v>831</v>
      </c>
      <c r="G2966" t="s">
        <v>37</v>
      </c>
      <c r="H2966" t="s">
        <v>25</v>
      </c>
      <c r="I2966" t="s">
        <v>832</v>
      </c>
      <c r="J2966" t="s">
        <v>67</v>
      </c>
      <c r="K2966" t="s">
        <v>833</v>
      </c>
      <c r="L2966" t="s">
        <v>29</v>
      </c>
      <c r="M2966" t="s">
        <v>2477</v>
      </c>
      <c r="N2966" t="s">
        <v>43</v>
      </c>
      <c r="O2966" t="s">
        <v>173</v>
      </c>
      <c r="P2966" t="s">
        <v>2478</v>
      </c>
      <c r="Q2966" s="2">
        <v>42.68</v>
      </c>
      <c r="R2966">
        <v>4</v>
      </c>
      <c r="S2966">
        <v>0</v>
      </c>
      <c r="T2966">
        <v>19.6328</v>
      </c>
    </row>
    <row r="2967" spans="1:20" x14ac:dyDescent="0.3">
      <c r="A2967" t="s">
        <v>8050</v>
      </c>
      <c r="B2967" s="1">
        <v>42840</v>
      </c>
      <c r="C2967" s="1">
        <v>42846</v>
      </c>
      <c r="D2967" t="s">
        <v>47</v>
      </c>
      <c r="E2967" t="s">
        <v>1217</v>
      </c>
      <c r="F2967" t="s">
        <v>1218</v>
      </c>
      <c r="G2967" t="s">
        <v>84</v>
      </c>
      <c r="H2967" t="s">
        <v>25</v>
      </c>
      <c r="I2967" t="s">
        <v>1219</v>
      </c>
      <c r="J2967" t="s">
        <v>232</v>
      </c>
      <c r="K2967" t="s">
        <v>1220</v>
      </c>
      <c r="L2967" t="s">
        <v>131</v>
      </c>
      <c r="M2967" t="s">
        <v>8051</v>
      </c>
      <c r="N2967" t="s">
        <v>43</v>
      </c>
      <c r="O2967" t="s">
        <v>70</v>
      </c>
      <c r="P2967" t="s">
        <v>8052</v>
      </c>
      <c r="Q2967" s="2">
        <v>20.736000000000001</v>
      </c>
      <c r="R2967">
        <v>4</v>
      </c>
      <c r="S2967">
        <v>0</v>
      </c>
      <c r="T2967">
        <v>7.2576000000000001</v>
      </c>
    </row>
    <row r="2968" spans="1:20" x14ac:dyDescent="0.3">
      <c r="A2968" t="s">
        <v>8053</v>
      </c>
      <c r="B2968" s="1">
        <v>41728</v>
      </c>
      <c r="C2968" s="1">
        <v>41729</v>
      </c>
      <c r="D2968" t="s">
        <v>159</v>
      </c>
      <c r="E2968" t="s">
        <v>6596</v>
      </c>
      <c r="F2968" t="s">
        <v>6597</v>
      </c>
      <c r="G2968" t="s">
        <v>37</v>
      </c>
      <c r="H2968" t="s">
        <v>25</v>
      </c>
      <c r="I2968" t="s">
        <v>6598</v>
      </c>
      <c r="J2968" t="s">
        <v>86</v>
      </c>
      <c r="K2968" t="s">
        <v>6599</v>
      </c>
      <c r="L2968" t="s">
        <v>88</v>
      </c>
      <c r="M2968" t="s">
        <v>8054</v>
      </c>
      <c r="N2968" t="s">
        <v>43</v>
      </c>
      <c r="O2968" t="s">
        <v>115</v>
      </c>
      <c r="P2968" t="s">
        <v>8055</v>
      </c>
      <c r="Q2968" s="2">
        <v>10.5</v>
      </c>
      <c r="R2968">
        <v>5</v>
      </c>
      <c r="S2968">
        <v>0</v>
      </c>
      <c r="T2968">
        <v>2.94</v>
      </c>
    </row>
    <row r="2969" spans="1:20" x14ac:dyDescent="0.3">
      <c r="A2969" t="s">
        <v>8056</v>
      </c>
      <c r="B2969" s="1">
        <v>41954</v>
      </c>
      <c r="C2969" s="1">
        <v>41958</v>
      </c>
      <c r="D2969" t="s">
        <v>21</v>
      </c>
      <c r="E2969" t="s">
        <v>6957</v>
      </c>
      <c r="F2969" t="s">
        <v>6958</v>
      </c>
      <c r="G2969" t="s">
        <v>37</v>
      </c>
      <c r="H2969" t="s">
        <v>25</v>
      </c>
      <c r="I2969" t="s">
        <v>38</v>
      </c>
      <c r="J2969" t="s">
        <v>39</v>
      </c>
      <c r="K2969" t="s">
        <v>556</v>
      </c>
      <c r="L2969" t="s">
        <v>41</v>
      </c>
      <c r="M2969" t="s">
        <v>5312</v>
      </c>
      <c r="N2969" t="s">
        <v>31</v>
      </c>
      <c r="O2969" t="s">
        <v>61</v>
      </c>
      <c r="P2969" t="s">
        <v>5313</v>
      </c>
      <c r="Q2969" s="2">
        <v>23.968</v>
      </c>
      <c r="R2969">
        <v>2</v>
      </c>
      <c r="S2969">
        <v>0</v>
      </c>
      <c r="T2969">
        <v>7.7896000000000001</v>
      </c>
    </row>
    <row r="2970" spans="1:20" x14ac:dyDescent="0.3">
      <c r="A2970" t="s">
        <v>8057</v>
      </c>
      <c r="B2970" s="1">
        <v>42441</v>
      </c>
      <c r="C2970" s="1">
        <v>42444</v>
      </c>
      <c r="D2970" t="s">
        <v>21</v>
      </c>
      <c r="E2970" t="s">
        <v>1099</v>
      </c>
      <c r="F2970" t="s">
        <v>1100</v>
      </c>
      <c r="G2970" t="s">
        <v>37</v>
      </c>
      <c r="H2970" t="s">
        <v>25</v>
      </c>
      <c r="I2970" t="s">
        <v>128</v>
      </c>
      <c r="J2970" t="s">
        <v>129</v>
      </c>
      <c r="K2970" t="s">
        <v>130</v>
      </c>
      <c r="L2970" t="s">
        <v>131</v>
      </c>
      <c r="M2970" t="s">
        <v>7049</v>
      </c>
      <c r="N2970" t="s">
        <v>43</v>
      </c>
      <c r="O2970" t="s">
        <v>99</v>
      </c>
      <c r="P2970" t="s">
        <v>7050</v>
      </c>
      <c r="Q2970" s="2">
        <v>676.55</v>
      </c>
      <c r="R2970">
        <v>5</v>
      </c>
      <c r="S2970">
        <v>0</v>
      </c>
      <c r="T2970">
        <v>6.7655000000000003</v>
      </c>
    </row>
    <row r="2971" spans="1:20" x14ac:dyDescent="0.3">
      <c r="A2971" t="s">
        <v>8058</v>
      </c>
      <c r="B2971" s="1">
        <v>42775</v>
      </c>
      <c r="C2971" s="1">
        <v>42780</v>
      </c>
      <c r="D2971" t="s">
        <v>21</v>
      </c>
      <c r="E2971" t="s">
        <v>3570</v>
      </c>
      <c r="F2971" t="s">
        <v>3571</v>
      </c>
      <c r="G2971" t="s">
        <v>37</v>
      </c>
      <c r="H2971" t="s">
        <v>25</v>
      </c>
      <c r="I2971" t="s">
        <v>38</v>
      </c>
      <c r="J2971" t="s">
        <v>39</v>
      </c>
      <c r="K2971" t="s">
        <v>1554</v>
      </c>
      <c r="L2971" t="s">
        <v>41</v>
      </c>
      <c r="M2971" t="s">
        <v>6906</v>
      </c>
      <c r="N2971" t="s">
        <v>31</v>
      </c>
      <c r="O2971" t="s">
        <v>61</v>
      </c>
      <c r="P2971" t="s">
        <v>6907</v>
      </c>
      <c r="Q2971" s="2">
        <v>21.12</v>
      </c>
      <c r="R2971">
        <v>4</v>
      </c>
      <c r="S2971">
        <v>0</v>
      </c>
      <c r="T2971">
        <v>6.5472000000000001</v>
      </c>
    </row>
    <row r="2972" spans="1:20" x14ac:dyDescent="0.3">
      <c r="A2972" t="s">
        <v>8059</v>
      </c>
      <c r="B2972" s="1">
        <v>41954</v>
      </c>
      <c r="C2972" s="1">
        <v>41956</v>
      </c>
      <c r="D2972" t="s">
        <v>21</v>
      </c>
      <c r="E2972" t="s">
        <v>152</v>
      </c>
      <c r="F2972" t="s">
        <v>153</v>
      </c>
      <c r="G2972" t="s">
        <v>84</v>
      </c>
      <c r="H2972" t="s">
        <v>25</v>
      </c>
      <c r="I2972" t="s">
        <v>154</v>
      </c>
      <c r="J2972" t="s">
        <v>86</v>
      </c>
      <c r="K2972" t="s">
        <v>155</v>
      </c>
      <c r="L2972" t="s">
        <v>88</v>
      </c>
      <c r="M2972" t="s">
        <v>1622</v>
      </c>
      <c r="N2972" t="s">
        <v>165</v>
      </c>
      <c r="O2972" t="s">
        <v>166</v>
      </c>
      <c r="P2972" t="s">
        <v>1623</v>
      </c>
      <c r="Q2972" s="2">
        <v>575.928</v>
      </c>
      <c r="R2972">
        <v>9</v>
      </c>
      <c r="S2972">
        <v>0</v>
      </c>
      <c r="T2972">
        <v>57.592799999999997</v>
      </c>
    </row>
    <row r="2973" spans="1:20" x14ac:dyDescent="0.3">
      <c r="A2973" t="s">
        <v>8060</v>
      </c>
      <c r="B2973" s="1">
        <v>42967</v>
      </c>
      <c r="C2973" s="1">
        <v>42972</v>
      </c>
      <c r="D2973" t="s">
        <v>47</v>
      </c>
      <c r="E2973" t="s">
        <v>7288</v>
      </c>
      <c r="F2973" t="s">
        <v>7289</v>
      </c>
      <c r="G2973" t="s">
        <v>37</v>
      </c>
      <c r="H2973" t="s">
        <v>25</v>
      </c>
      <c r="I2973" t="s">
        <v>128</v>
      </c>
      <c r="J2973" t="s">
        <v>129</v>
      </c>
      <c r="K2973" t="s">
        <v>562</v>
      </c>
      <c r="L2973" t="s">
        <v>131</v>
      </c>
      <c r="M2973" t="s">
        <v>8061</v>
      </c>
      <c r="N2973" t="s">
        <v>43</v>
      </c>
      <c r="O2973" t="s">
        <v>1145</v>
      </c>
      <c r="P2973" t="s">
        <v>8062</v>
      </c>
      <c r="Q2973" s="2">
        <v>17.22</v>
      </c>
      <c r="R2973">
        <v>3</v>
      </c>
      <c r="S2973">
        <v>0</v>
      </c>
      <c r="T2973">
        <v>5.1660000000000004</v>
      </c>
    </row>
    <row r="2974" spans="1:20" x14ac:dyDescent="0.3">
      <c r="A2974" t="s">
        <v>8063</v>
      </c>
      <c r="B2974" s="1">
        <v>42384</v>
      </c>
      <c r="C2974" s="1">
        <v>42386</v>
      </c>
      <c r="D2974" t="s">
        <v>159</v>
      </c>
      <c r="E2974" t="s">
        <v>2311</v>
      </c>
      <c r="F2974" t="s">
        <v>2312</v>
      </c>
      <c r="G2974" t="s">
        <v>84</v>
      </c>
      <c r="H2974" t="s">
        <v>25</v>
      </c>
      <c r="I2974" t="s">
        <v>1208</v>
      </c>
      <c r="J2974" t="s">
        <v>208</v>
      </c>
      <c r="K2974" t="s">
        <v>2313</v>
      </c>
      <c r="L2974" t="s">
        <v>88</v>
      </c>
      <c r="M2974" t="s">
        <v>7453</v>
      </c>
      <c r="N2974" t="s">
        <v>43</v>
      </c>
      <c r="O2974" t="s">
        <v>70</v>
      </c>
      <c r="P2974" t="s">
        <v>7454</v>
      </c>
      <c r="Q2974" s="2">
        <v>81.98</v>
      </c>
      <c r="R2974">
        <v>2</v>
      </c>
      <c r="S2974">
        <v>0</v>
      </c>
      <c r="T2974">
        <v>40.170200000000001</v>
      </c>
    </row>
    <row r="2975" spans="1:20" x14ac:dyDescent="0.3">
      <c r="A2975" t="s">
        <v>8064</v>
      </c>
      <c r="B2975" s="1">
        <v>41840</v>
      </c>
      <c r="C2975" s="1">
        <v>41842</v>
      </c>
      <c r="D2975" t="s">
        <v>159</v>
      </c>
      <c r="E2975" t="s">
        <v>1581</v>
      </c>
      <c r="F2975" t="s">
        <v>1582</v>
      </c>
      <c r="G2975" t="s">
        <v>24</v>
      </c>
      <c r="H2975" t="s">
        <v>25</v>
      </c>
      <c r="I2975" t="s">
        <v>38</v>
      </c>
      <c r="J2975" t="s">
        <v>39</v>
      </c>
      <c r="K2975" t="s">
        <v>247</v>
      </c>
      <c r="L2975" t="s">
        <v>41</v>
      </c>
      <c r="M2975" t="s">
        <v>7959</v>
      </c>
      <c r="N2975" t="s">
        <v>43</v>
      </c>
      <c r="O2975" t="s">
        <v>70</v>
      </c>
      <c r="P2975" t="s">
        <v>7960</v>
      </c>
      <c r="Q2975" s="2">
        <v>104.85</v>
      </c>
      <c r="R2975">
        <v>1</v>
      </c>
      <c r="S2975">
        <v>0</v>
      </c>
      <c r="T2975">
        <v>50.328000000000003</v>
      </c>
    </row>
    <row r="2976" spans="1:20" x14ac:dyDescent="0.3">
      <c r="A2976" t="s">
        <v>8065</v>
      </c>
      <c r="B2976" s="1">
        <v>42772</v>
      </c>
      <c r="C2976" s="1">
        <v>42777</v>
      </c>
      <c r="D2976" t="s">
        <v>47</v>
      </c>
      <c r="E2976" t="s">
        <v>2923</v>
      </c>
      <c r="F2976" t="s">
        <v>2924</v>
      </c>
      <c r="G2976" t="s">
        <v>24</v>
      </c>
      <c r="H2976" t="s">
        <v>25</v>
      </c>
      <c r="I2976" t="s">
        <v>154</v>
      </c>
      <c r="J2976" t="s">
        <v>86</v>
      </c>
      <c r="K2976" t="s">
        <v>1253</v>
      </c>
      <c r="L2976" t="s">
        <v>88</v>
      </c>
      <c r="M2976" t="s">
        <v>5668</v>
      </c>
      <c r="N2976" t="s">
        <v>31</v>
      </c>
      <c r="O2976" t="s">
        <v>32</v>
      </c>
      <c r="P2976" t="s">
        <v>5669</v>
      </c>
      <c r="Q2976" s="2">
        <v>240.78399999999999</v>
      </c>
      <c r="R2976">
        <v>1</v>
      </c>
      <c r="S2976">
        <v>0</v>
      </c>
      <c r="T2976">
        <v>30.097999999999999</v>
      </c>
    </row>
    <row r="2977" spans="1:20" x14ac:dyDescent="0.3">
      <c r="A2977" t="s">
        <v>8066</v>
      </c>
      <c r="B2977" s="1">
        <v>42363</v>
      </c>
      <c r="C2977" s="1">
        <v>42367</v>
      </c>
      <c r="D2977" t="s">
        <v>47</v>
      </c>
      <c r="E2977" t="s">
        <v>605</v>
      </c>
      <c r="F2977" t="s">
        <v>606</v>
      </c>
      <c r="G2977" t="s">
        <v>84</v>
      </c>
      <c r="H2977" t="s">
        <v>25</v>
      </c>
      <c r="I2977" t="s">
        <v>231</v>
      </c>
      <c r="J2977" t="s">
        <v>232</v>
      </c>
      <c r="K2977" t="s">
        <v>276</v>
      </c>
      <c r="L2977" t="s">
        <v>131</v>
      </c>
      <c r="M2977" t="s">
        <v>5485</v>
      </c>
      <c r="N2977" t="s">
        <v>43</v>
      </c>
      <c r="O2977" t="s">
        <v>90</v>
      </c>
      <c r="P2977" t="s">
        <v>5486</v>
      </c>
      <c r="Q2977" s="2">
        <v>414.96</v>
      </c>
      <c r="R2977">
        <v>2</v>
      </c>
      <c r="S2977">
        <v>0</v>
      </c>
      <c r="T2977">
        <v>124.488</v>
      </c>
    </row>
    <row r="2978" spans="1:20" x14ac:dyDescent="0.3">
      <c r="A2978" t="s">
        <v>8067</v>
      </c>
      <c r="B2978" s="1">
        <v>42651</v>
      </c>
      <c r="C2978" s="1">
        <v>42656</v>
      </c>
      <c r="D2978" t="s">
        <v>47</v>
      </c>
      <c r="E2978" t="s">
        <v>988</v>
      </c>
      <c r="F2978" t="s">
        <v>989</v>
      </c>
      <c r="G2978" t="s">
        <v>24</v>
      </c>
      <c r="H2978" t="s">
        <v>25</v>
      </c>
      <c r="I2978" t="s">
        <v>38</v>
      </c>
      <c r="J2978" t="s">
        <v>39</v>
      </c>
      <c r="K2978" t="s">
        <v>556</v>
      </c>
      <c r="L2978" t="s">
        <v>41</v>
      </c>
      <c r="M2978" t="s">
        <v>8068</v>
      </c>
      <c r="N2978" t="s">
        <v>43</v>
      </c>
      <c r="O2978" t="s">
        <v>99</v>
      </c>
      <c r="P2978" t="s">
        <v>8069</v>
      </c>
      <c r="Q2978" s="2">
        <v>387.72</v>
      </c>
      <c r="R2978">
        <v>5</v>
      </c>
      <c r="S2978">
        <v>0</v>
      </c>
      <c r="T2978">
        <v>-67.850999999999999</v>
      </c>
    </row>
    <row r="2979" spans="1:20" x14ac:dyDescent="0.3">
      <c r="A2979" t="s">
        <v>8070</v>
      </c>
      <c r="B2979" s="1">
        <v>42929</v>
      </c>
      <c r="C2979" s="1">
        <v>42933</v>
      </c>
      <c r="D2979" t="s">
        <v>47</v>
      </c>
      <c r="E2979" t="s">
        <v>5056</v>
      </c>
      <c r="F2979" t="s">
        <v>5057</v>
      </c>
      <c r="G2979" t="s">
        <v>37</v>
      </c>
      <c r="H2979" t="s">
        <v>25</v>
      </c>
      <c r="I2979" t="s">
        <v>1010</v>
      </c>
      <c r="J2979" t="s">
        <v>1011</v>
      </c>
      <c r="K2979" t="s">
        <v>1012</v>
      </c>
      <c r="L2979" t="s">
        <v>131</v>
      </c>
      <c r="M2979" t="s">
        <v>6169</v>
      </c>
      <c r="N2979" t="s">
        <v>43</v>
      </c>
      <c r="O2979" t="s">
        <v>99</v>
      </c>
      <c r="P2979" t="s">
        <v>6170</v>
      </c>
      <c r="Q2979" s="2">
        <v>360.38</v>
      </c>
      <c r="R2979">
        <v>2</v>
      </c>
      <c r="S2979">
        <v>0</v>
      </c>
      <c r="T2979">
        <v>93.698800000000006</v>
      </c>
    </row>
    <row r="2980" spans="1:20" x14ac:dyDescent="0.3">
      <c r="A2980" t="s">
        <v>8071</v>
      </c>
      <c r="B2980" s="1">
        <v>42849</v>
      </c>
      <c r="C2980" s="1">
        <v>42850</v>
      </c>
      <c r="D2980" t="s">
        <v>159</v>
      </c>
      <c r="E2980" t="s">
        <v>4602</v>
      </c>
      <c r="F2980" t="s">
        <v>4603</v>
      </c>
      <c r="G2980" t="s">
        <v>24</v>
      </c>
      <c r="H2980" t="s">
        <v>25</v>
      </c>
      <c r="I2980" t="s">
        <v>231</v>
      </c>
      <c r="J2980" t="s">
        <v>232</v>
      </c>
      <c r="K2980" t="s">
        <v>276</v>
      </c>
      <c r="L2980" t="s">
        <v>131</v>
      </c>
      <c r="M2980" t="s">
        <v>985</v>
      </c>
      <c r="N2980" t="s">
        <v>165</v>
      </c>
      <c r="O2980" t="s">
        <v>166</v>
      </c>
      <c r="P2980" t="s">
        <v>986</v>
      </c>
      <c r="Q2980" s="2">
        <v>552</v>
      </c>
      <c r="R2980">
        <v>10</v>
      </c>
      <c r="S2980">
        <v>0</v>
      </c>
      <c r="T2980">
        <v>34.5</v>
      </c>
    </row>
    <row r="2981" spans="1:20" x14ac:dyDescent="0.3">
      <c r="A2981" t="s">
        <v>8072</v>
      </c>
      <c r="B2981" s="1">
        <v>41889</v>
      </c>
      <c r="C2981" s="1">
        <v>41895</v>
      </c>
      <c r="D2981" t="s">
        <v>47</v>
      </c>
      <c r="E2981" t="s">
        <v>378</v>
      </c>
      <c r="F2981" t="s">
        <v>379</v>
      </c>
      <c r="G2981" t="s">
        <v>84</v>
      </c>
      <c r="H2981" t="s">
        <v>25</v>
      </c>
      <c r="I2981" t="s">
        <v>253</v>
      </c>
      <c r="J2981" t="s">
        <v>179</v>
      </c>
      <c r="K2981" t="s">
        <v>254</v>
      </c>
      <c r="L2981" t="s">
        <v>88</v>
      </c>
      <c r="M2981" t="s">
        <v>3474</v>
      </c>
      <c r="N2981" t="s">
        <v>31</v>
      </c>
      <c r="O2981" t="s">
        <v>54</v>
      </c>
      <c r="P2981" t="s">
        <v>2713</v>
      </c>
      <c r="Q2981" s="2">
        <v>429.9</v>
      </c>
      <c r="R2981">
        <v>5</v>
      </c>
      <c r="S2981">
        <v>0</v>
      </c>
      <c r="T2981">
        <v>111.774</v>
      </c>
    </row>
    <row r="2982" spans="1:20" x14ac:dyDescent="0.3">
      <c r="A2982" t="s">
        <v>8073</v>
      </c>
      <c r="B2982" s="1">
        <v>42695</v>
      </c>
      <c r="C2982" s="1">
        <v>42702</v>
      </c>
      <c r="D2982" t="s">
        <v>47</v>
      </c>
      <c r="E2982" t="s">
        <v>1109</v>
      </c>
      <c r="F2982" t="s">
        <v>1110</v>
      </c>
      <c r="G2982" t="s">
        <v>24</v>
      </c>
      <c r="H2982" t="s">
        <v>25</v>
      </c>
      <c r="I2982" t="s">
        <v>231</v>
      </c>
      <c r="J2982" t="s">
        <v>232</v>
      </c>
      <c r="K2982" t="s">
        <v>276</v>
      </c>
      <c r="L2982" t="s">
        <v>131</v>
      </c>
      <c r="M2982" t="s">
        <v>7885</v>
      </c>
      <c r="N2982" t="s">
        <v>43</v>
      </c>
      <c r="O2982" t="s">
        <v>70</v>
      </c>
      <c r="P2982" t="s">
        <v>7886</v>
      </c>
      <c r="Q2982" s="2">
        <v>12.96</v>
      </c>
      <c r="R2982">
        <v>2</v>
      </c>
      <c r="S2982">
        <v>0</v>
      </c>
      <c r="T2982">
        <v>6.3503999999999996</v>
      </c>
    </row>
    <row r="2983" spans="1:20" x14ac:dyDescent="0.3">
      <c r="A2983" t="s">
        <v>8074</v>
      </c>
      <c r="B2983" s="1">
        <v>42994</v>
      </c>
      <c r="C2983" s="1">
        <v>42996</v>
      </c>
      <c r="D2983" t="s">
        <v>21</v>
      </c>
      <c r="E2983" t="s">
        <v>5785</v>
      </c>
      <c r="F2983" t="s">
        <v>5786</v>
      </c>
      <c r="G2983" t="s">
        <v>24</v>
      </c>
      <c r="H2983" t="s">
        <v>25</v>
      </c>
      <c r="I2983" t="s">
        <v>301</v>
      </c>
      <c r="J2983" t="s">
        <v>302</v>
      </c>
      <c r="K2983" t="s">
        <v>303</v>
      </c>
      <c r="L2983" t="s">
        <v>29</v>
      </c>
      <c r="M2983" t="s">
        <v>8075</v>
      </c>
      <c r="N2983" t="s">
        <v>43</v>
      </c>
      <c r="O2983" t="s">
        <v>70</v>
      </c>
      <c r="P2983" t="s">
        <v>8076</v>
      </c>
      <c r="Q2983" s="2">
        <v>20.544</v>
      </c>
      <c r="R2983">
        <v>6</v>
      </c>
      <c r="S2983">
        <v>0</v>
      </c>
      <c r="T2983">
        <v>6.42</v>
      </c>
    </row>
    <row r="2984" spans="1:20" x14ac:dyDescent="0.3">
      <c r="A2984" t="s">
        <v>8077</v>
      </c>
      <c r="B2984" s="1">
        <v>42570</v>
      </c>
      <c r="C2984" s="1">
        <v>42576</v>
      </c>
      <c r="D2984" t="s">
        <v>47</v>
      </c>
      <c r="E2984" t="s">
        <v>4144</v>
      </c>
      <c r="F2984" t="s">
        <v>4145</v>
      </c>
      <c r="G2984" t="s">
        <v>24</v>
      </c>
      <c r="H2984" t="s">
        <v>25</v>
      </c>
      <c r="I2984" t="s">
        <v>154</v>
      </c>
      <c r="J2984" t="s">
        <v>86</v>
      </c>
      <c r="K2984" t="s">
        <v>598</v>
      </c>
      <c r="L2984" t="s">
        <v>88</v>
      </c>
      <c r="M2984" t="s">
        <v>8078</v>
      </c>
      <c r="N2984" t="s">
        <v>31</v>
      </c>
      <c r="O2984" t="s">
        <v>61</v>
      </c>
      <c r="P2984" t="s">
        <v>8079</v>
      </c>
      <c r="Q2984" s="2">
        <v>185.58</v>
      </c>
      <c r="R2984">
        <v>6</v>
      </c>
      <c r="S2984">
        <v>0</v>
      </c>
      <c r="T2984">
        <v>76.087800000000001</v>
      </c>
    </row>
    <row r="2985" spans="1:20" x14ac:dyDescent="0.3">
      <c r="A2985" t="s">
        <v>8080</v>
      </c>
      <c r="B2985" s="1">
        <v>42993</v>
      </c>
      <c r="C2985" s="1">
        <v>42999</v>
      </c>
      <c r="D2985" t="s">
        <v>47</v>
      </c>
      <c r="E2985" t="s">
        <v>2044</v>
      </c>
      <c r="F2985" t="s">
        <v>2045</v>
      </c>
      <c r="G2985" t="s">
        <v>24</v>
      </c>
      <c r="H2985" t="s">
        <v>25</v>
      </c>
      <c r="I2985" t="s">
        <v>112</v>
      </c>
      <c r="J2985" t="s">
        <v>39</v>
      </c>
      <c r="K2985" t="s">
        <v>849</v>
      </c>
      <c r="L2985" t="s">
        <v>41</v>
      </c>
      <c r="M2985" t="s">
        <v>4476</v>
      </c>
      <c r="N2985" t="s">
        <v>43</v>
      </c>
      <c r="O2985" t="s">
        <v>79</v>
      </c>
      <c r="P2985" t="s">
        <v>4477</v>
      </c>
      <c r="Q2985" s="2">
        <v>2357.4879999999998</v>
      </c>
      <c r="R2985">
        <v>7</v>
      </c>
      <c r="S2985">
        <v>0</v>
      </c>
      <c r="T2985">
        <v>884.05799999999999</v>
      </c>
    </row>
    <row r="2986" spans="1:20" x14ac:dyDescent="0.3">
      <c r="A2986" t="s">
        <v>8081</v>
      </c>
      <c r="B2986" s="1">
        <v>42715</v>
      </c>
      <c r="C2986" s="1">
        <v>42715</v>
      </c>
      <c r="D2986" t="s">
        <v>1040</v>
      </c>
      <c r="E2986" t="s">
        <v>2565</v>
      </c>
      <c r="F2986" t="s">
        <v>2566</v>
      </c>
      <c r="G2986" t="s">
        <v>37</v>
      </c>
      <c r="H2986" t="s">
        <v>25</v>
      </c>
      <c r="I2986" t="s">
        <v>253</v>
      </c>
      <c r="J2986" t="s">
        <v>179</v>
      </c>
      <c r="K2986" t="s">
        <v>254</v>
      </c>
      <c r="L2986" t="s">
        <v>88</v>
      </c>
      <c r="M2986" t="s">
        <v>5134</v>
      </c>
      <c r="N2986" t="s">
        <v>43</v>
      </c>
      <c r="O2986" t="s">
        <v>99</v>
      </c>
      <c r="P2986" t="s">
        <v>5135</v>
      </c>
      <c r="Q2986" s="2">
        <v>64.959999999999994</v>
      </c>
      <c r="R2986">
        <v>5</v>
      </c>
      <c r="S2986">
        <v>0</v>
      </c>
      <c r="T2986">
        <v>-4.0599999999999996</v>
      </c>
    </row>
    <row r="2987" spans="1:20" x14ac:dyDescent="0.3">
      <c r="A2987" t="s">
        <v>8082</v>
      </c>
      <c r="B2987" s="1">
        <v>41983</v>
      </c>
      <c r="C2987" s="1">
        <v>41987</v>
      </c>
      <c r="D2987" t="s">
        <v>47</v>
      </c>
      <c r="E2987" t="s">
        <v>490</v>
      </c>
      <c r="F2987" t="s">
        <v>491</v>
      </c>
      <c r="G2987" t="s">
        <v>37</v>
      </c>
      <c r="H2987" t="s">
        <v>25</v>
      </c>
      <c r="I2987" t="s">
        <v>112</v>
      </c>
      <c r="J2987" t="s">
        <v>39</v>
      </c>
      <c r="K2987" t="s">
        <v>309</v>
      </c>
      <c r="L2987" t="s">
        <v>41</v>
      </c>
      <c r="M2987" t="s">
        <v>7220</v>
      </c>
      <c r="N2987" t="s">
        <v>31</v>
      </c>
      <c r="O2987" t="s">
        <v>133</v>
      </c>
      <c r="P2987" t="s">
        <v>7221</v>
      </c>
      <c r="Q2987" s="2">
        <v>338.35199999999998</v>
      </c>
      <c r="R2987">
        <v>3</v>
      </c>
      <c r="S2987">
        <v>0</v>
      </c>
      <c r="T2987">
        <v>4.2294</v>
      </c>
    </row>
    <row r="2988" spans="1:20" x14ac:dyDescent="0.3">
      <c r="A2988" t="s">
        <v>8083</v>
      </c>
      <c r="B2988" s="1">
        <v>41986</v>
      </c>
      <c r="C2988" s="1">
        <v>41990</v>
      </c>
      <c r="D2988" t="s">
        <v>47</v>
      </c>
      <c r="E2988" t="s">
        <v>4313</v>
      </c>
      <c r="F2988" t="s">
        <v>4314</v>
      </c>
      <c r="G2988" t="s">
        <v>37</v>
      </c>
      <c r="H2988" t="s">
        <v>25</v>
      </c>
      <c r="I2988" t="s">
        <v>215</v>
      </c>
      <c r="J2988" t="s">
        <v>4315</v>
      </c>
      <c r="K2988" t="s">
        <v>4316</v>
      </c>
      <c r="L2988" t="s">
        <v>131</v>
      </c>
      <c r="M2988" t="s">
        <v>8084</v>
      </c>
      <c r="N2988" t="s">
        <v>31</v>
      </c>
      <c r="O2988" t="s">
        <v>61</v>
      </c>
      <c r="P2988" t="s">
        <v>8085</v>
      </c>
      <c r="Q2988" s="2">
        <v>87.96</v>
      </c>
      <c r="R2988">
        <v>3</v>
      </c>
      <c r="S2988">
        <v>0</v>
      </c>
      <c r="T2988">
        <v>7.6965000000000003</v>
      </c>
    </row>
    <row r="2989" spans="1:20" x14ac:dyDescent="0.3">
      <c r="A2989" t="s">
        <v>8086</v>
      </c>
      <c r="B2989" s="1">
        <v>42999</v>
      </c>
      <c r="C2989" s="1">
        <v>43005</v>
      </c>
      <c r="D2989" t="s">
        <v>47</v>
      </c>
      <c r="E2989" t="s">
        <v>2008</v>
      </c>
      <c r="F2989" t="s">
        <v>2009</v>
      </c>
      <c r="G2989" t="s">
        <v>24</v>
      </c>
      <c r="H2989" t="s">
        <v>25</v>
      </c>
      <c r="I2989" t="s">
        <v>842</v>
      </c>
      <c r="J2989" t="s">
        <v>427</v>
      </c>
      <c r="K2989" t="s">
        <v>843</v>
      </c>
      <c r="L2989" t="s">
        <v>131</v>
      </c>
      <c r="M2989" t="s">
        <v>7839</v>
      </c>
      <c r="N2989" t="s">
        <v>43</v>
      </c>
      <c r="O2989" t="s">
        <v>79</v>
      </c>
      <c r="P2989" t="s">
        <v>7840</v>
      </c>
      <c r="Q2989" s="2">
        <v>12.294</v>
      </c>
      <c r="R2989">
        <v>1</v>
      </c>
      <c r="S2989">
        <v>0</v>
      </c>
      <c r="T2989">
        <v>-8.6058000000000003</v>
      </c>
    </row>
    <row r="2990" spans="1:20" x14ac:dyDescent="0.3">
      <c r="A2990" t="s">
        <v>8087</v>
      </c>
      <c r="B2990" s="1">
        <v>42985</v>
      </c>
      <c r="C2990" s="1">
        <v>42989</v>
      </c>
      <c r="D2990" t="s">
        <v>47</v>
      </c>
      <c r="E2990" t="s">
        <v>2537</v>
      </c>
      <c r="F2990" t="s">
        <v>2538</v>
      </c>
      <c r="G2990" t="s">
        <v>24</v>
      </c>
      <c r="H2990" t="s">
        <v>25</v>
      </c>
      <c r="I2990" t="s">
        <v>842</v>
      </c>
      <c r="J2990" t="s">
        <v>427</v>
      </c>
      <c r="K2990" t="s">
        <v>843</v>
      </c>
      <c r="L2990" t="s">
        <v>131</v>
      </c>
      <c r="M2990" t="s">
        <v>3687</v>
      </c>
      <c r="N2990" t="s">
        <v>31</v>
      </c>
      <c r="O2990" t="s">
        <v>61</v>
      </c>
      <c r="P2990" t="s">
        <v>3688</v>
      </c>
      <c r="Q2990" s="2">
        <v>19.760000000000002</v>
      </c>
      <c r="R2990">
        <v>4</v>
      </c>
      <c r="S2990">
        <v>0</v>
      </c>
      <c r="T2990">
        <v>8.2992000000000008</v>
      </c>
    </row>
    <row r="2991" spans="1:20" x14ac:dyDescent="0.3">
      <c r="A2991" t="s">
        <v>8088</v>
      </c>
      <c r="B2991" s="1">
        <v>42310</v>
      </c>
      <c r="C2991" s="1">
        <v>42315</v>
      </c>
      <c r="D2991" t="s">
        <v>47</v>
      </c>
      <c r="E2991" t="s">
        <v>4289</v>
      </c>
      <c r="F2991" t="s">
        <v>4290</v>
      </c>
      <c r="G2991" t="s">
        <v>24</v>
      </c>
      <c r="H2991" t="s">
        <v>25</v>
      </c>
      <c r="I2991" t="s">
        <v>4291</v>
      </c>
      <c r="J2991" t="s">
        <v>39</v>
      </c>
      <c r="K2991" t="s">
        <v>4292</v>
      </c>
      <c r="L2991" t="s">
        <v>41</v>
      </c>
      <c r="M2991" t="s">
        <v>6848</v>
      </c>
      <c r="N2991" t="s">
        <v>31</v>
      </c>
      <c r="O2991" t="s">
        <v>133</v>
      </c>
      <c r="P2991" t="s">
        <v>6849</v>
      </c>
      <c r="Q2991" s="2">
        <v>109.764</v>
      </c>
      <c r="R2991">
        <v>2</v>
      </c>
      <c r="S2991">
        <v>0</v>
      </c>
      <c r="T2991">
        <v>8.5372000000000003</v>
      </c>
    </row>
    <row r="2992" spans="1:20" x14ac:dyDescent="0.3">
      <c r="A2992" t="s">
        <v>8089</v>
      </c>
      <c r="B2992" s="1">
        <v>43080</v>
      </c>
      <c r="C2992" s="1">
        <v>43087</v>
      </c>
      <c r="D2992" t="s">
        <v>47</v>
      </c>
      <c r="E2992" t="s">
        <v>3293</v>
      </c>
      <c r="F2992" t="s">
        <v>3294</v>
      </c>
      <c r="G2992" t="s">
        <v>37</v>
      </c>
      <c r="H2992" t="s">
        <v>25</v>
      </c>
      <c r="I2992" t="s">
        <v>38</v>
      </c>
      <c r="J2992" t="s">
        <v>39</v>
      </c>
      <c r="K2992" t="s">
        <v>247</v>
      </c>
      <c r="L2992" t="s">
        <v>41</v>
      </c>
      <c r="M2992" t="s">
        <v>7232</v>
      </c>
      <c r="N2992" t="s">
        <v>165</v>
      </c>
      <c r="O2992" t="s">
        <v>166</v>
      </c>
      <c r="P2992" t="s">
        <v>7233</v>
      </c>
      <c r="Q2992" s="2">
        <v>128.85</v>
      </c>
      <c r="R2992">
        <v>3</v>
      </c>
      <c r="S2992">
        <v>0</v>
      </c>
      <c r="T2992">
        <v>3.8654999999999999</v>
      </c>
    </row>
    <row r="2993" spans="1:20" x14ac:dyDescent="0.3">
      <c r="A2993" t="s">
        <v>8090</v>
      </c>
      <c r="B2993" s="1">
        <v>42826</v>
      </c>
      <c r="C2993" s="1">
        <v>42828</v>
      </c>
      <c r="D2993" t="s">
        <v>159</v>
      </c>
      <c r="E2993" t="s">
        <v>2289</v>
      </c>
      <c r="F2993" t="s">
        <v>2290</v>
      </c>
      <c r="G2993" t="s">
        <v>37</v>
      </c>
      <c r="H2993" t="s">
        <v>25</v>
      </c>
      <c r="I2993" t="s">
        <v>1271</v>
      </c>
      <c r="J2993" t="s">
        <v>232</v>
      </c>
      <c r="K2993" t="s">
        <v>1272</v>
      </c>
      <c r="L2993" t="s">
        <v>131</v>
      </c>
      <c r="M2993" t="s">
        <v>6289</v>
      </c>
      <c r="N2993" t="s">
        <v>31</v>
      </c>
      <c r="O2993" t="s">
        <v>61</v>
      </c>
      <c r="P2993" t="s">
        <v>6290</v>
      </c>
      <c r="Q2993" s="2">
        <v>127.95</v>
      </c>
      <c r="R2993">
        <v>3</v>
      </c>
      <c r="S2993">
        <v>0</v>
      </c>
      <c r="T2993">
        <v>21.7515</v>
      </c>
    </row>
    <row r="2994" spans="1:20" x14ac:dyDescent="0.3">
      <c r="A2994" t="s">
        <v>8091</v>
      </c>
      <c r="B2994" s="1">
        <v>42368</v>
      </c>
      <c r="C2994" s="1">
        <v>42372</v>
      </c>
      <c r="D2994" t="s">
        <v>47</v>
      </c>
      <c r="E2994" t="s">
        <v>416</v>
      </c>
      <c r="F2994" t="s">
        <v>417</v>
      </c>
      <c r="G2994" t="s">
        <v>24</v>
      </c>
      <c r="H2994" t="s">
        <v>25</v>
      </c>
      <c r="I2994" t="s">
        <v>418</v>
      </c>
      <c r="J2994" t="s">
        <v>419</v>
      </c>
      <c r="K2994" t="s">
        <v>420</v>
      </c>
      <c r="L2994" t="s">
        <v>88</v>
      </c>
      <c r="M2994" t="s">
        <v>4886</v>
      </c>
      <c r="N2994" t="s">
        <v>43</v>
      </c>
      <c r="O2994" t="s">
        <v>70</v>
      </c>
      <c r="P2994" t="s">
        <v>4887</v>
      </c>
      <c r="Q2994" s="2">
        <v>68.52</v>
      </c>
      <c r="R2994">
        <v>3</v>
      </c>
      <c r="S2994">
        <v>0</v>
      </c>
      <c r="T2994">
        <v>31.519200000000001</v>
      </c>
    </row>
    <row r="2995" spans="1:20" x14ac:dyDescent="0.3">
      <c r="A2995" t="s">
        <v>8092</v>
      </c>
      <c r="B2995" s="1">
        <v>42439</v>
      </c>
      <c r="C2995" s="1">
        <v>42440</v>
      </c>
      <c r="D2995" t="s">
        <v>159</v>
      </c>
      <c r="E2995" t="s">
        <v>4370</v>
      </c>
      <c r="F2995" t="s">
        <v>4371</v>
      </c>
      <c r="G2995" t="s">
        <v>84</v>
      </c>
      <c r="H2995" t="s">
        <v>25</v>
      </c>
      <c r="I2995" t="s">
        <v>4372</v>
      </c>
      <c r="J2995" t="s">
        <v>39</v>
      </c>
      <c r="K2995" t="s">
        <v>4373</v>
      </c>
      <c r="L2995" t="s">
        <v>41</v>
      </c>
      <c r="M2995" t="s">
        <v>3733</v>
      </c>
      <c r="N2995" t="s">
        <v>43</v>
      </c>
      <c r="O2995" t="s">
        <v>70</v>
      </c>
      <c r="P2995" t="s">
        <v>3734</v>
      </c>
      <c r="Q2995" s="2">
        <v>14.9</v>
      </c>
      <c r="R2995">
        <v>5</v>
      </c>
      <c r="S2995">
        <v>0</v>
      </c>
      <c r="T2995">
        <v>7.1520000000000001</v>
      </c>
    </row>
    <row r="2996" spans="1:20" x14ac:dyDescent="0.3">
      <c r="A2996" t="s">
        <v>8093</v>
      </c>
      <c r="B2996" s="1">
        <v>41735</v>
      </c>
      <c r="C2996" s="1">
        <v>41741</v>
      </c>
      <c r="D2996" t="s">
        <v>47</v>
      </c>
      <c r="E2996" t="s">
        <v>5442</v>
      </c>
      <c r="F2996" t="s">
        <v>5443</v>
      </c>
      <c r="G2996" t="s">
        <v>37</v>
      </c>
      <c r="H2996" t="s">
        <v>25</v>
      </c>
      <c r="I2996" t="s">
        <v>1916</v>
      </c>
      <c r="J2996" t="s">
        <v>39</v>
      </c>
      <c r="K2996" t="s">
        <v>2406</v>
      </c>
      <c r="L2996" t="s">
        <v>41</v>
      </c>
      <c r="M2996" t="s">
        <v>8094</v>
      </c>
      <c r="N2996" t="s">
        <v>31</v>
      </c>
      <c r="O2996" t="s">
        <v>61</v>
      </c>
      <c r="P2996" t="s">
        <v>8095</v>
      </c>
      <c r="Q2996" s="2">
        <v>91.96</v>
      </c>
      <c r="R2996">
        <v>2</v>
      </c>
      <c r="S2996">
        <v>0</v>
      </c>
      <c r="T2996">
        <v>15.6332</v>
      </c>
    </row>
    <row r="2997" spans="1:20" x14ac:dyDescent="0.3">
      <c r="A2997" t="s">
        <v>8096</v>
      </c>
      <c r="B2997" s="1">
        <v>41917</v>
      </c>
      <c r="C2997" s="1">
        <v>41922</v>
      </c>
      <c r="D2997" t="s">
        <v>21</v>
      </c>
      <c r="E2997" t="s">
        <v>4935</v>
      </c>
      <c r="F2997" t="s">
        <v>4936</v>
      </c>
      <c r="G2997" t="s">
        <v>24</v>
      </c>
      <c r="H2997" t="s">
        <v>25</v>
      </c>
      <c r="I2997" t="s">
        <v>3923</v>
      </c>
      <c r="J2997" t="s">
        <v>27</v>
      </c>
      <c r="K2997" t="s">
        <v>3924</v>
      </c>
      <c r="L2997" t="s">
        <v>29</v>
      </c>
      <c r="M2997" t="s">
        <v>5823</v>
      </c>
      <c r="N2997" t="s">
        <v>43</v>
      </c>
      <c r="O2997" t="s">
        <v>90</v>
      </c>
      <c r="P2997" t="s">
        <v>5824</v>
      </c>
      <c r="Q2997" s="2">
        <v>91.92</v>
      </c>
      <c r="R2997">
        <v>5</v>
      </c>
      <c r="S2997">
        <v>0</v>
      </c>
      <c r="T2997">
        <v>11.49</v>
      </c>
    </row>
    <row r="2998" spans="1:20" x14ac:dyDescent="0.3">
      <c r="A2998" t="s">
        <v>8097</v>
      </c>
      <c r="B2998" s="1">
        <v>42595</v>
      </c>
      <c r="C2998" s="1">
        <v>42595</v>
      </c>
      <c r="D2998" t="s">
        <v>1040</v>
      </c>
      <c r="E2998" t="s">
        <v>5048</v>
      </c>
      <c r="F2998" t="s">
        <v>5049</v>
      </c>
      <c r="G2998" t="s">
        <v>24</v>
      </c>
      <c r="H2998" t="s">
        <v>25</v>
      </c>
      <c r="I2998" t="s">
        <v>5050</v>
      </c>
      <c r="J2998" t="s">
        <v>86</v>
      </c>
      <c r="K2998" t="s">
        <v>5051</v>
      </c>
      <c r="L2998" t="s">
        <v>88</v>
      </c>
      <c r="M2998" t="s">
        <v>8098</v>
      </c>
      <c r="N2998" t="s">
        <v>43</v>
      </c>
      <c r="O2998" t="s">
        <v>90</v>
      </c>
      <c r="P2998" t="s">
        <v>1166</v>
      </c>
      <c r="Q2998" s="2">
        <v>17.34</v>
      </c>
      <c r="R2998">
        <v>2</v>
      </c>
      <c r="S2998">
        <v>0</v>
      </c>
      <c r="T2998">
        <v>4.6818</v>
      </c>
    </row>
    <row r="2999" spans="1:20" x14ac:dyDescent="0.3">
      <c r="A2999" t="s">
        <v>8099</v>
      </c>
      <c r="B2999" s="1">
        <v>41960</v>
      </c>
      <c r="C2999" s="1">
        <v>41964</v>
      </c>
      <c r="D2999" t="s">
        <v>47</v>
      </c>
      <c r="E2999" t="s">
        <v>656</v>
      </c>
      <c r="F2999" t="s">
        <v>657</v>
      </c>
      <c r="G2999" t="s">
        <v>24</v>
      </c>
      <c r="H2999" t="s">
        <v>25</v>
      </c>
      <c r="I2999" t="s">
        <v>658</v>
      </c>
      <c r="J2999" t="s">
        <v>427</v>
      </c>
      <c r="K2999" t="s">
        <v>659</v>
      </c>
      <c r="L2999" t="s">
        <v>131</v>
      </c>
      <c r="M2999" t="s">
        <v>2494</v>
      </c>
      <c r="N2999" t="s">
        <v>43</v>
      </c>
      <c r="O2999" t="s">
        <v>173</v>
      </c>
      <c r="P2999" t="s">
        <v>2495</v>
      </c>
      <c r="Q2999" s="2">
        <v>7.08</v>
      </c>
      <c r="R2999">
        <v>3</v>
      </c>
      <c r="S2999">
        <v>0</v>
      </c>
      <c r="T2999">
        <v>2.4780000000000002</v>
      </c>
    </row>
    <row r="3000" spans="1:20" x14ac:dyDescent="0.3">
      <c r="A3000" t="s">
        <v>8100</v>
      </c>
      <c r="B3000" s="1">
        <v>42849</v>
      </c>
      <c r="C3000" s="1">
        <v>42852</v>
      </c>
      <c r="D3000" t="s">
        <v>159</v>
      </c>
      <c r="E3000" t="s">
        <v>2203</v>
      </c>
      <c r="F3000" t="s">
        <v>2204</v>
      </c>
      <c r="G3000" t="s">
        <v>37</v>
      </c>
      <c r="H3000" t="s">
        <v>25</v>
      </c>
      <c r="I3000" t="s">
        <v>128</v>
      </c>
      <c r="J3000" t="s">
        <v>129</v>
      </c>
      <c r="K3000" t="s">
        <v>130</v>
      </c>
      <c r="L3000" t="s">
        <v>131</v>
      </c>
      <c r="M3000" t="s">
        <v>3574</v>
      </c>
      <c r="N3000" t="s">
        <v>165</v>
      </c>
      <c r="O3000" t="s">
        <v>202</v>
      </c>
      <c r="P3000" t="s">
        <v>3575</v>
      </c>
      <c r="Q3000" s="2">
        <v>69.98</v>
      </c>
      <c r="R3000">
        <v>2</v>
      </c>
      <c r="S3000">
        <v>0</v>
      </c>
      <c r="T3000">
        <v>4.8986000000000001</v>
      </c>
    </row>
    <row r="3001" spans="1:20" x14ac:dyDescent="0.3">
      <c r="A3001" t="s">
        <v>8101</v>
      </c>
      <c r="B3001" s="1">
        <v>42971</v>
      </c>
      <c r="C3001" s="1">
        <v>42973</v>
      </c>
      <c r="D3001" t="s">
        <v>21</v>
      </c>
      <c r="E3001" t="s">
        <v>5266</v>
      </c>
      <c r="F3001" t="s">
        <v>5267</v>
      </c>
      <c r="G3001" t="s">
        <v>24</v>
      </c>
      <c r="H3001" t="s">
        <v>25</v>
      </c>
      <c r="I3001" t="s">
        <v>5268</v>
      </c>
      <c r="J3001" t="s">
        <v>39</v>
      </c>
      <c r="K3001" t="s">
        <v>1339</v>
      </c>
      <c r="L3001" t="s">
        <v>41</v>
      </c>
      <c r="M3001" t="s">
        <v>7448</v>
      </c>
      <c r="N3001" t="s">
        <v>43</v>
      </c>
      <c r="O3001" t="s">
        <v>90</v>
      </c>
      <c r="P3001" t="s">
        <v>7449</v>
      </c>
      <c r="Q3001" s="2">
        <v>646.27200000000005</v>
      </c>
      <c r="R3001">
        <v>8</v>
      </c>
      <c r="S3001">
        <v>0</v>
      </c>
      <c r="T3001">
        <v>64.627200000000002</v>
      </c>
    </row>
    <row r="3002" spans="1:20" x14ac:dyDescent="0.3">
      <c r="A3002" t="s">
        <v>8102</v>
      </c>
      <c r="B3002" s="1">
        <v>42789</v>
      </c>
      <c r="C3002" s="1">
        <v>42796</v>
      </c>
      <c r="D3002" t="s">
        <v>47</v>
      </c>
      <c r="E3002" t="s">
        <v>4104</v>
      </c>
      <c r="F3002" t="s">
        <v>4105</v>
      </c>
      <c r="G3002" t="s">
        <v>37</v>
      </c>
      <c r="H3002" t="s">
        <v>25</v>
      </c>
      <c r="I3002" t="s">
        <v>231</v>
      </c>
      <c r="J3002" t="s">
        <v>232</v>
      </c>
      <c r="K3002" t="s">
        <v>276</v>
      </c>
      <c r="L3002" t="s">
        <v>131</v>
      </c>
      <c r="M3002" t="s">
        <v>5506</v>
      </c>
      <c r="N3002" t="s">
        <v>43</v>
      </c>
      <c r="O3002" t="s">
        <v>235</v>
      </c>
      <c r="P3002" t="s">
        <v>5507</v>
      </c>
      <c r="Q3002" s="2">
        <v>8.4</v>
      </c>
      <c r="R3002">
        <v>5</v>
      </c>
      <c r="S3002">
        <v>0</v>
      </c>
      <c r="T3002">
        <v>0.33600000000000002</v>
      </c>
    </row>
    <row r="3003" spans="1:20" x14ac:dyDescent="0.3">
      <c r="A3003" t="s">
        <v>8103</v>
      </c>
      <c r="B3003" s="1">
        <v>42693</v>
      </c>
      <c r="C3003" s="1">
        <v>42695</v>
      </c>
      <c r="D3003" t="s">
        <v>159</v>
      </c>
      <c r="E3003" t="s">
        <v>2027</v>
      </c>
      <c r="F3003" t="s">
        <v>2028</v>
      </c>
      <c r="G3003" t="s">
        <v>24</v>
      </c>
      <c r="H3003" t="s">
        <v>25</v>
      </c>
      <c r="I3003" t="s">
        <v>2029</v>
      </c>
      <c r="J3003" t="s">
        <v>39</v>
      </c>
      <c r="K3003" t="s">
        <v>2030</v>
      </c>
      <c r="L3003" t="s">
        <v>41</v>
      </c>
      <c r="M3003" t="s">
        <v>8104</v>
      </c>
      <c r="N3003" t="s">
        <v>43</v>
      </c>
      <c r="O3003" t="s">
        <v>115</v>
      </c>
      <c r="P3003" t="s">
        <v>8105</v>
      </c>
      <c r="Q3003" s="2">
        <v>18.48</v>
      </c>
      <c r="R3003">
        <v>2</v>
      </c>
      <c r="S3003">
        <v>0</v>
      </c>
      <c r="T3003">
        <v>6.0060000000000002</v>
      </c>
    </row>
    <row r="3004" spans="1:20" x14ac:dyDescent="0.3">
      <c r="A3004" t="s">
        <v>8106</v>
      </c>
      <c r="B3004" s="1">
        <v>42688</v>
      </c>
      <c r="C3004" s="1">
        <v>42689</v>
      </c>
      <c r="D3004" t="s">
        <v>159</v>
      </c>
      <c r="E3004" t="s">
        <v>4825</v>
      </c>
      <c r="F3004" t="s">
        <v>4826</v>
      </c>
      <c r="G3004" t="s">
        <v>24</v>
      </c>
      <c r="H3004" t="s">
        <v>25</v>
      </c>
      <c r="I3004" t="s">
        <v>231</v>
      </c>
      <c r="J3004" t="s">
        <v>232</v>
      </c>
      <c r="K3004" t="s">
        <v>233</v>
      </c>
      <c r="L3004" t="s">
        <v>131</v>
      </c>
      <c r="M3004" t="s">
        <v>7743</v>
      </c>
      <c r="N3004" t="s">
        <v>43</v>
      </c>
      <c r="O3004" t="s">
        <v>115</v>
      </c>
      <c r="P3004" t="s">
        <v>7744</v>
      </c>
      <c r="Q3004" s="2">
        <v>9.84</v>
      </c>
      <c r="R3004">
        <v>3</v>
      </c>
      <c r="S3004">
        <v>0</v>
      </c>
      <c r="T3004">
        <v>2.8536000000000001</v>
      </c>
    </row>
    <row r="3005" spans="1:20" x14ac:dyDescent="0.3">
      <c r="A3005" t="s">
        <v>8107</v>
      </c>
      <c r="B3005" s="1">
        <v>42922</v>
      </c>
      <c r="C3005" s="1">
        <v>42922</v>
      </c>
      <c r="D3005" t="s">
        <v>1040</v>
      </c>
      <c r="E3005" t="s">
        <v>6617</v>
      </c>
      <c r="F3005" t="s">
        <v>6618</v>
      </c>
      <c r="G3005" t="s">
        <v>24</v>
      </c>
      <c r="H3005" t="s">
        <v>25</v>
      </c>
      <c r="I3005" t="s">
        <v>253</v>
      </c>
      <c r="J3005" t="s">
        <v>179</v>
      </c>
      <c r="K3005" t="s">
        <v>322</v>
      </c>
      <c r="L3005" t="s">
        <v>88</v>
      </c>
      <c r="M3005" t="s">
        <v>8108</v>
      </c>
      <c r="N3005" t="s">
        <v>31</v>
      </c>
      <c r="O3005" t="s">
        <v>133</v>
      </c>
      <c r="P3005" t="s">
        <v>8109</v>
      </c>
      <c r="Q3005" s="2">
        <v>239.24</v>
      </c>
      <c r="R3005">
        <v>1</v>
      </c>
      <c r="S3005">
        <v>0</v>
      </c>
      <c r="T3005">
        <v>23.923999999999999</v>
      </c>
    </row>
    <row r="3006" spans="1:20" x14ac:dyDescent="0.3">
      <c r="A3006" t="s">
        <v>8110</v>
      </c>
      <c r="B3006" s="1">
        <v>42729</v>
      </c>
      <c r="C3006" s="1">
        <v>42736</v>
      </c>
      <c r="D3006" t="s">
        <v>47</v>
      </c>
      <c r="E3006" t="s">
        <v>1136</v>
      </c>
      <c r="F3006" t="s">
        <v>1137</v>
      </c>
      <c r="G3006" t="s">
        <v>37</v>
      </c>
      <c r="H3006" t="s">
        <v>25</v>
      </c>
      <c r="I3006" t="s">
        <v>1138</v>
      </c>
      <c r="J3006" t="s">
        <v>1139</v>
      </c>
      <c r="K3006" t="s">
        <v>1140</v>
      </c>
      <c r="L3006" t="s">
        <v>131</v>
      </c>
      <c r="M3006" t="s">
        <v>6906</v>
      </c>
      <c r="N3006" t="s">
        <v>31</v>
      </c>
      <c r="O3006" t="s">
        <v>61</v>
      </c>
      <c r="P3006" t="s">
        <v>6907</v>
      </c>
      <c r="Q3006" s="2">
        <v>21.12</v>
      </c>
      <c r="R3006">
        <v>4</v>
      </c>
      <c r="S3006">
        <v>0</v>
      </c>
      <c r="T3006">
        <v>6.5472000000000001</v>
      </c>
    </row>
    <row r="3007" spans="1:20" x14ac:dyDescent="0.3">
      <c r="A3007" t="s">
        <v>8111</v>
      </c>
      <c r="B3007" s="1">
        <v>42848</v>
      </c>
      <c r="C3007" s="1">
        <v>42850</v>
      </c>
      <c r="D3007" t="s">
        <v>159</v>
      </c>
      <c r="E3007" t="s">
        <v>1008</v>
      </c>
      <c r="F3007" t="s">
        <v>1009</v>
      </c>
      <c r="G3007" t="s">
        <v>24</v>
      </c>
      <c r="H3007" t="s">
        <v>25</v>
      </c>
      <c r="I3007" t="s">
        <v>1010</v>
      </c>
      <c r="J3007" t="s">
        <v>1011</v>
      </c>
      <c r="K3007" t="s">
        <v>1012</v>
      </c>
      <c r="L3007" t="s">
        <v>131</v>
      </c>
      <c r="M3007" t="s">
        <v>2958</v>
      </c>
      <c r="N3007" t="s">
        <v>43</v>
      </c>
      <c r="O3007" t="s">
        <v>1145</v>
      </c>
      <c r="P3007" t="s">
        <v>2959</v>
      </c>
      <c r="Q3007" s="2">
        <v>54.9</v>
      </c>
      <c r="R3007">
        <v>5</v>
      </c>
      <c r="S3007">
        <v>0</v>
      </c>
      <c r="T3007">
        <v>15.372</v>
      </c>
    </row>
    <row r="3008" spans="1:20" x14ac:dyDescent="0.3">
      <c r="A3008" t="s">
        <v>8112</v>
      </c>
      <c r="B3008" s="1">
        <v>42352</v>
      </c>
      <c r="C3008" s="1">
        <v>42356</v>
      </c>
      <c r="D3008" t="s">
        <v>47</v>
      </c>
      <c r="E3008" t="s">
        <v>3141</v>
      </c>
      <c r="F3008" t="s">
        <v>3142</v>
      </c>
      <c r="G3008" t="s">
        <v>84</v>
      </c>
      <c r="H3008" t="s">
        <v>25</v>
      </c>
      <c r="I3008" t="s">
        <v>3143</v>
      </c>
      <c r="J3008" t="s">
        <v>1027</v>
      </c>
      <c r="K3008" t="s">
        <v>3144</v>
      </c>
      <c r="L3008" t="s">
        <v>29</v>
      </c>
      <c r="M3008" t="s">
        <v>7728</v>
      </c>
      <c r="N3008" t="s">
        <v>31</v>
      </c>
      <c r="O3008" t="s">
        <v>61</v>
      </c>
      <c r="P3008" t="s">
        <v>7729</v>
      </c>
      <c r="Q3008" s="2">
        <v>15.24</v>
      </c>
      <c r="R3008">
        <v>3</v>
      </c>
      <c r="S3008">
        <v>0</v>
      </c>
      <c r="T3008">
        <v>5.1816000000000004</v>
      </c>
    </row>
    <row r="3009" spans="1:20" x14ac:dyDescent="0.3">
      <c r="A3009" t="s">
        <v>8113</v>
      </c>
      <c r="B3009" s="1">
        <v>42113</v>
      </c>
      <c r="C3009" s="1">
        <v>42119</v>
      </c>
      <c r="D3009" t="s">
        <v>47</v>
      </c>
      <c r="E3009" t="s">
        <v>2115</v>
      </c>
      <c r="F3009" t="s">
        <v>2116</v>
      </c>
      <c r="G3009" t="s">
        <v>24</v>
      </c>
      <c r="H3009" t="s">
        <v>25</v>
      </c>
      <c r="I3009" t="s">
        <v>112</v>
      </c>
      <c r="J3009" t="s">
        <v>39</v>
      </c>
      <c r="K3009" t="s">
        <v>849</v>
      </c>
      <c r="L3009" t="s">
        <v>41</v>
      </c>
      <c r="M3009" t="s">
        <v>4788</v>
      </c>
      <c r="N3009" t="s">
        <v>43</v>
      </c>
      <c r="O3009" t="s">
        <v>90</v>
      </c>
      <c r="P3009" t="s">
        <v>4789</v>
      </c>
      <c r="Q3009" s="2">
        <v>19.568000000000001</v>
      </c>
      <c r="R3009">
        <v>2</v>
      </c>
      <c r="S3009">
        <v>0</v>
      </c>
      <c r="T3009">
        <v>-52.833599999999997</v>
      </c>
    </row>
    <row r="3010" spans="1:20" x14ac:dyDescent="0.3">
      <c r="A3010" t="s">
        <v>8114</v>
      </c>
      <c r="B3010" s="1">
        <v>42617</v>
      </c>
      <c r="C3010" s="1">
        <v>42621</v>
      </c>
      <c r="D3010" t="s">
        <v>47</v>
      </c>
      <c r="E3010" t="s">
        <v>6448</v>
      </c>
      <c r="F3010" t="s">
        <v>6449</v>
      </c>
      <c r="G3010" t="s">
        <v>24</v>
      </c>
      <c r="H3010" t="s">
        <v>25</v>
      </c>
      <c r="I3010" t="s">
        <v>1832</v>
      </c>
      <c r="J3010" t="s">
        <v>129</v>
      </c>
      <c r="K3010" t="s">
        <v>1833</v>
      </c>
      <c r="L3010" t="s">
        <v>131</v>
      </c>
      <c r="M3010" t="s">
        <v>1214</v>
      </c>
      <c r="N3010" t="s">
        <v>31</v>
      </c>
      <c r="O3010" t="s">
        <v>61</v>
      </c>
      <c r="P3010" t="s">
        <v>1215</v>
      </c>
      <c r="Q3010" s="2">
        <v>42.6</v>
      </c>
      <c r="R3010">
        <v>3</v>
      </c>
      <c r="S3010">
        <v>0</v>
      </c>
      <c r="T3010">
        <v>16.614000000000001</v>
      </c>
    </row>
    <row r="3011" spans="1:20" x14ac:dyDescent="0.3">
      <c r="A3011" t="s">
        <v>8115</v>
      </c>
      <c r="B3011" s="1">
        <v>43002</v>
      </c>
      <c r="C3011" s="1">
        <v>43007</v>
      </c>
      <c r="D3011" t="s">
        <v>47</v>
      </c>
      <c r="E3011" t="s">
        <v>957</v>
      </c>
      <c r="F3011" t="s">
        <v>958</v>
      </c>
      <c r="G3011" t="s">
        <v>37</v>
      </c>
      <c r="H3011" t="s">
        <v>25</v>
      </c>
      <c r="I3011" t="s">
        <v>959</v>
      </c>
      <c r="J3011" t="s">
        <v>39</v>
      </c>
      <c r="K3011" t="s">
        <v>960</v>
      </c>
      <c r="L3011" t="s">
        <v>41</v>
      </c>
      <c r="M3011" t="s">
        <v>8116</v>
      </c>
      <c r="N3011" t="s">
        <v>165</v>
      </c>
      <c r="O3011" t="s">
        <v>166</v>
      </c>
      <c r="P3011" t="s">
        <v>8117</v>
      </c>
      <c r="Q3011" s="2">
        <v>859.2</v>
      </c>
      <c r="R3011">
        <v>3</v>
      </c>
      <c r="S3011">
        <v>0</v>
      </c>
      <c r="T3011">
        <v>75.180000000000007</v>
      </c>
    </row>
    <row r="3012" spans="1:20" x14ac:dyDescent="0.3">
      <c r="A3012" t="s">
        <v>8118</v>
      </c>
      <c r="B3012" s="1">
        <v>42404</v>
      </c>
      <c r="C3012" s="1">
        <v>42408</v>
      </c>
      <c r="D3012" t="s">
        <v>47</v>
      </c>
      <c r="E3012" t="s">
        <v>147</v>
      </c>
      <c r="F3012" t="s">
        <v>148</v>
      </c>
      <c r="G3012" t="s">
        <v>24</v>
      </c>
      <c r="H3012" t="s">
        <v>25</v>
      </c>
      <c r="I3012" t="s">
        <v>128</v>
      </c>
      <c r="J3012" t="s">
        <v>129</v>
      </c>
      <c r="K3012" t="s">
        <v>130</v>
      </c>
      <c r="L3012" t="s">
        <v>131</v>
      </c>
      <c r="M3012" t="s">
        <v>8119</v>
      </c>
      <c r="N3012" t="s">
        <v>31</v>
      </c>
      <c r="O3012" t="s">
        <v>61</v>
      </c>
      <c r="P3012" t="s">
        <v>8120</v>
      </c>
      <c r="Q3012" s="2">
        <v>14.368</v>
      </c>
      <c r="R3012">
        <v>2</v>
      </c>
      <c r="S3012">
        <v>0</v>
      </c>
      <c r="T3012">
        <v>3.9512</v>
      </c>
    </row>
    <row r="3013" spans="1:20" x14ac:dyDescent="0.3">
      <c r="A3013" t="s">
        <v>8121</v>
      </c>
      <c r="B3013" s="1">
        <v>42874</v>
      </c>
      <c r="C3013" s="1">
        <v>42879</v>
      </c>
      <c r="D3013" t="s">
        <v>21</v>
      </c>
      <c r="E3013" t="s">
        <v>2335</v>
      </c>
      <c r="F3013" t="s">
        <v>2336</v>
      </c>
      <c r="G3013" t="s">
        <v>37</v>
      </c>
      <c r="H3013" t="s">
        <v>25</v>
      </c>
      <c r="I3013" t="s">
        <v>231</v>
      </c>
      <c r="J3013" t="s">
        <v>232</v>
      </c>
      <c r="K3013" t="s">
        <v>1653</v>
      </c>
      <c r="L3013" t="s">
        <v>131</v>
      </c>
      <c r="M3013" t="s">
        <v>1694</v>
      </c>
      <c r="N3013" t="s">
        <v>31</v>
      </c>
      <c r="O3013" t="s">
        <v>133</v>
      </c>
      <c r="P3013" t="s">
        <v>1695</v>
      </c>
      <c r="Q3013" s="2">
        <v>314.35199999999998</v>
      </c>
      <c r="R3013">
        <v>3</v>
      </c>
      <c r="S3013">
        <v>0</v>
      </c>
      <c r="T3013">
        <v>-35.364600000000003</v>
      </c>
    </row>
    <row r="3014" spans="1:20" x14ac:dyDescent="0.3">
      <c r="A3014" t="s">
        <v>8122</v>
      </c>
      <c r="B3014" s="1">
        <v>42250</v>
      </c>
      <c r="C3014" s="1">
        <v>42255</v>
      </c>
      <c r="D3014" t="s">
        <v>47</v>
      </c>
      <c r="E3014" t="s">
        <v>3038</v>
      </c>
      <c r="F3014" t="s">
        <v>3039</v>
      </c>
      <c r="G3014" t="s">
        <v>37</v>
      </c>
      <c r="H3014" t="s">
        <v>25</v>
      </c>
      <c r="I3014" t="s">
        <v>2319</v>
      </c>
      <c r="J3014" t="s">
        <v>627</v>
      </c>
      <c r="K3014" t="s">
        <v>2320</v>
      </c>
      <c r="L3014" t="s">
        <v>131</v>
      </c>
      <c r="M3014" t="s">
        <v>3587</v>
      </c>
      <c r="N3014" t="s">
        <v>31</v>
      </c>
      <c r="O3014" t="s">
        <v>61</v>
      </c>
      <c r="P3014" t="s">
        <v>3588</v>
      </c>
      <c r="Q3014" s="2">
        <v>238.15199999999999</v>
      </c>
      <c r="R3014">
        <v>3</v>
      </c>
      <c r="S3014">
        <v>0</v>
      </c>
      <c r="T3014">
        <v>89.307000000000002</v>
      </c>
    </row>
    <row r="3015" spans="1:20" x14ac:dyDescent="0.3">
      <c r="A3015" t="s">
        <v>8123</v>
      </c>
      <c r="B3015" s="1">
        <v>42530</v>
      </c>
      <c r="C3015" s="1">
        <v>42537</v>
      </c>
      <c r="D3015" t="s">
        <v>47</v>
      </c>
      <c r="E3015" t="s">
        <v>5563</v>
      </c>
      <c r="F3015" t="s">
        <v>5564</v>
      </c>
      <c r="G3015" t="s">
        <v>84</v>
      </c>
      <c r="H3015" t="s">
        <v>25</v>
      </c>
      <c r="I3015" t="s">
        <v>4738</v>
      </c>
      <c r="J3015" t="s">
        <v>569</v>
      </c>
      <c r="K3015" t="s">
        <v>4739</v>
      </c>
      <c r="L3015" t="s">
        <v>41</v>
      </c>
      <c r="M3015" t="s">
        <v>7994</v>
      </c>
      <c r="N3015" t="s">
        <v>31</v>
      </c>
      <c r="O3015" t="s">
        <v>54</v>
      </c>
      <c r="P3015" t="s">
        <v>7995</v>
      </c>
      <c r="Q3015" s="2">
        <v>692.94</v>
      </c>
      <c r="R3015">
        <v>3</v>
      </c>
      <c r="S3015">
        <v>0</v>
      </c>
      <c r="T3015">
        <v>173.23500000000001</v>
      </c>
    </row>
    <row r="3016" spans="1:20" x14ac:dyDescent="0.3">
      <c r="A3016" t="s">
        <v>8124</v>
      </c>
      <c r="B3016" s="1">
        <v>42315</v>
      </c>
      <c r="C3016" s="1">
        <v>42319</v>
      </c>
      <c r="D3016" t="s">
        <v>47</v>
      </c>
      <c r="E3016" t="s">
        <v>1970</v>
      </c>
      <c r="F3016" t="s">
        <v>1971</v>
      </c>
      <c r="G3016" t="s">
        <v>37</v>
      </c>
      <c r="H3016" t="s">
        <v>25</v>
      </c>
      <c r="I3016" t="s">
        <v>231</v>
      </c>
      <c r="J3016" t="s">
        <v>232</v>
      </c>
      <c r="K3016" t="s">
        <v>276</v>
      </c>
      <c r="L3016" t="s">
        <v>131</v>
      </c>
      <c r="M3016" t="s">
        <v>1798</v>
      </c>
      <c r="N3016" t="s">
        <v>43</v>
      </c>
      <c r="O3016" t="s">
        <v>79</v>
      </c>
      <c r="P3016" t="s">
        <v>1799</v>
      </c>
      <c r="Q3016" s="2">
        <v>16.146000000000001</v>
      </c>
      <c r="R3016">
        <v>9</v>
      </c>
      <c r="S3016">
        <v>0</v>
      </c>
      <c r="T3016">
        <v>-12.9168</v>
      </c>
    </row>
    <row r="3017" spans="1:20" x14ac:dyDescent="0.3">
      <c r="A3017" t="s">
        <v>8125</v>
      </c>
      <c r="B3017" s="1">
        <v>42536</v>
      </c>
      <c r="C3017" s="1">
        <v>42539</v>
      </c>
      <c r="D3017" t="s">
        <v>159</v>
      </c>
      <c r="E3017" t="s">
        <v>1405</v>
      </c>
      <c r="F3017" t="s">
        <v>1406</v>
      </c>
      <c r="G3017" t="s">
        <v>24</v>
      </c>
      <c r="H3017" t="s">
        <v>25</v>
      </c>
      <c r="I3017" t="s">
        <v>1407</v>
      </c>
      <c r="J3017" t="s">
        <v>498</v>
      </c>
      <c r="K3017" t="s">
        <v>1408</v>
      </c>
      <c r="L3017" t="s">
        <v>88</v>
      </c>
      <c r="M3017" t="s">
        <v>8126</v>
      </c>
      <c r="N3017" t="s">
        <v>43</v>
      </c>
      <c r="O3017" t="s">
        <v>70</v>
      </c>
      <c r="P3017" t="s">
        <v>8127</v>
      </c>
      <c r="Q3017" s="2">
        <v>173.488</v>
      </c>
      <c r="R3017">
        <v>7</v>
      </c>
      <c r="S3017">
        <v>0</v>
      </c>
      <c r="T3017">
        <v>54.215000000000003</v>
      </c>
    </row>
    <row r="3018" spans="1:20" x14ac:dyDescent="0.3">
      <c r="A3018" t="s">
        <v>8128</v>
      </c>
      <c r="B3018" s="1">
        <v>42119</v>
      </c>
      <c r="C3018" s="1">
        <v>42124</v>
      </c>
      <c r="D3018" t="s">
        <v>47</v>
      </c>
      <c r="E3018" t="s">
        <v>8129</v>
      </c>
      <c r="F3018" t="s">
        <v>8130</v>
      </c>
      <c r="G3018" t="s">
        <v>24</v>
      </c>
      <c r="H3018" t="s">
        <v>25</v>
      </c>
      <c r="I3018" t="s">
        <v>2097</v>
      </c>
      <c r="J3018" t="s">
        <v>96</v>
      </c>
      <c r="K3018" t="s">
        <v>2098</v>
      </c>
      <c r="L3018" t="s">
        <v>88</v>
      </c>
      <c r="M3018" t="s">
        <v>2345</v>
      </c>
      <c r="N3018" t="s">
        <v>43</v>
      </c>
      <c r="O3018" t="s">
        <v>115</v>
      </c>
      <c r="P3018" t="s">
        <v>2346</v>
      </c>
      <c r="Q3018" s="2">
        <v>57.75</v>
      </c>
      <c r="R3018">
        <v>5</v>
      </c>
      <c r="S3018">
        <v>0</v>
      </c>
      <c r="T3018">
        <v>16.170000000000002</v>
      </c>
    </row>
    <row r="3019" spans="1:20" x14ac:dyDescent="0.3">
      <c r="A3019" t="s">
        <v>8131</v>
      </c>
      <c r="B3019" s="1">
        <v>42636</v>
      </c>
      <c r="C3019" s="1">
        <v>42639</v>
      </c>
      <c r="D3019" t="s">
        <v>21</v>
      </c>
      <c r="E3019" t="s">
        <v>1301</v>
      </c>
      <c r="F3019" t="s">
        <v>1302</v>
      </c>
      <c r="G3019" t="s">
        <v>84</v>
      </c>
      <c r="H3019" t="s">
        <v>25</v>
      </c>
      <c r="I3019" t="s">
        <v>1303</v>
      </c>
      <c r="J3019" t="s">
        <v>179</v>
      </c>
      <c r="K3019" t="s">
        <v>1304</v>
      </c>
      <c r="L3019" t="s">
        <v>88</v>
      </c>
      <c r="M3019" t="s">
        <v>4351</v>
      </c>
      <c r="N3019" t="s">
        <v>43</v>
      </c>
      <c r="O3019" t="s">
        <v>70</v>
      </c>
      <c r="P3019" t="s">
        <v>4352</v>
      </c>
      <c r="Q3019" s="2">
        <v>11.952</v>
      </c>
      <c r="R3019">
        <v>3</v>
      </c>
      <c r="S3019">
        <v>0</v>
      </c>
      <c r="T3019">
        <v>4.0338000000000003</v>
      </c>
    </row>
    <row r="3020" spans="1:20" x14ac:dyDescent="0.3">
      <c r="A3020" t="s">
        <v>8132</v>
      </c>
      <c r="B3020" s="1">
        <v>42600</v>
      </c>
      <c r="C3020" s="1">
        <v>42602</v>
      </c>
      <c r="D3020" t="s">
        <v>159</v>
      </c>
      <c r="E3020" t="s">
        <v>1206</v>
      </c>
      <c r="F3020" t="s">
        <v>1207</v>
      </c>
      <c r="G3020" t="s">
        <v>24</v>
      </c>
      <c r="H3020" t="s">
        <v>25</v>
      </c>
      <c r="I3020" t="s">
        <v>1208</v>
      </c>
      <c r="J3020" t="s">
        <v>1209</v>
      </c>
      <c r="K3020" t="s">
        <v>1210</v>
      </c>
      <c r="L3020" t="s">
        <v>29</v>
      </c>
      <c r="M3020" t="s">
        <v>5912</v>
      </c>
      <c r="N3020" t="s">
        <v>43</v>
      </c>
      <c r="O3020" t="s">
        <v>79</v>
      </c>
      <c r="P3020" t="s">
        <v>5913</v>
      </c>
      <c r="Q3020" s="2">
        <v>2.0680000000000001</v>
      </c>
      <c r="R3020">
        <v>1</v>
      </c>
      <c r="S3020">
        <v>0</v>
      </c>
      <c r="T3020">
        <v>-3.4121999999999999</v>
      </c>
    </row>
    <row r="3021" spans="1:20" x14ac:dyDescent="0.3">
      <c r="A3021" t="s">
        <v>8133</v>
      </c>
      <c r="B3021" s="1">
        <v>41700</v>
      </c>
      <c r="C3021" s="1">
        <v>41706</v>
      </c>
      <c r="D3021" t="s">
        <v>47</v>
      </c>
      <c r="E3021" t="s">
        <v>4627</v>
      </c>
      <c r="F3021" t="s">
        <v>4628</v>
      </c>
      <c r="G3021" t="s">
        <v>84</v>
      </c>
      <c r="H3021" t="s">
        <v>25</v>
      </c>
      <c r="I3021" t="s">
        <v>4629</v>
      </c>
      <c r="J3021" t="s">
        <v>391</v>
      </c>
      <c r="K3021" t="s">
        <v>4630</v>
      </c>
      <c r="L3021" t="s">
        <v>41</v>
      </c>
      <c r="M3021" t="s">
        <v>571</v>
      </c>
      <c r="N3021" t="s">
        <v>43</v>
      </c>
      <c r="O3021" t="s">
        <v>173</v>
      </c>
      <c r="P3021" t="s">
        <v>572</v>
      </c>
      <c r="Q3021" s="2">
        <v>11.36</v>
      </c>
      <c r="R3021">
        <v>2</v>
      </c>
      <c r="S3021">
        <v>0</v>
      </c>
      <c r="T3021">
        <v>5.3391999999999999</v>
      </c>
    </row>
    <row r="3022" spans="1:20" x14ac:dyDescent="0.3">
      <c r="A3022" t="s">
        <v>8134</v>
      </c>
      <c r="B3022" s="1">
        <v>42003</v>
      </c>
      <c r="C3022" s="1">
        <v>42007</v>
      </c>
      <c r="D3022" t="s">
        <v>47</v>
      </c>
      <c r="E3022" t="s">
        <v>2157</v>
      </c>
      <c r="F3022" t="s">
        <v>2158</v>
      </c>
      <c r="G3022" t="s">
        <v>24</v>
      </c>
      <c r="H3022" t="s">
        <v>25</v>
      </c>
      <c r="I3022" t="s">
        <v>2159</v>
      </c>
      <c r="J3022" t="s">
        <v>427</v>
      </c>
      <c r="K3022" t="s">
        <v>2160</v>
      </c>
      <c r="L3022" t="s">
        <v>131</v>
      </c>
      <c r="M3022" t="s">
        <v>6104</v>
      </c>
      <c r="N3022" t="s">
        <v>165</v>
      </c>
      <c r="O3022" t="s">
        <v>202</v>
      </c>
      <c r="P3022" t="s">
        <v>6105</v>
      </c>
      <c r="Q3022" s="2">
        <v>27.968</v>
      </c>
      <c r="R3022">
        <v>2</v>
      </c>
      <c r="S3022">
        <v>0</v>
      </c>
      <c r="T3022">
        <v>6.992</v>
      </c>
    </row>
    <row r="3023" spans="1:20" x14ac:dyDescent="0.3">
      <c r="A3023" t="s">
        <v>8135</v>
      </c>
      <c r="B3023" s="1">
        <v>42104</v>
      </c>
      <c r="C3023" s="1">
        <v>42110</v>
      </c>
      <c r="D3023" t="s">
        <v>47</v>
      </c>
      <c r="E3023" t="s">
        <v>1752</v>
      </c>
      <c r="F3023" t="s">
        <v>1753</v>
      </c>
      <c r="G3023" t="s">
        <v>84</v>
      </c>
      <c r="H3023" t="s">
        <v>25</v>
      </c>
      <c r="I3023" t="s">
        <v>390</v>
      </c>
      <c r="J3023" t="s">
        <v>179</v>
      </c>
      <c r="K3023" t="s">
        <v>1754</v>
      </c>
      <c r="L3023" t="s">
        <v>88</v>
      </c>
      <c r="M3023" t="s">
        <v>2717</v>
      </c>
      <c r="N3023" t="s">
        <v>43</v>
      </c>
      <c r="O3023" t="s">
        <v>99</v>
      </c>
      <c r="P3023" t="s">
        <v>2718</v>
      </c>
      <c r="Q3023" s="2">
        <v>142.04</v>
      </c>
      <c r="R3023">
        <v>4</v>
      </c>
      <c r="S3023">
        <v>0</v>
      </c>
      <c r="T3023">
        <v>38.3508</v>
      </c>
    </row>
    <row r="3024" spans="1:20" x14ac:dyDescent="0.3">
      <c r="A3024" t="s">
        <v>8136</v>
      </c>
      <c r="B3024" s="1">
        <v>42363</v>
      </c>
      <c r="C3024" s="1">
        <v>42368</v>
      </c>
      <c r="D3024" t="s">
        <v>21</v>
      </c>
      <c r="E3024" t="s">
        <v>1813</v>
      </c>
      <c r="F3024" t="s">
        <v>1814</v>
      </c>
      <c r="G3024" t="s">
        <v>24</v>
      </c>
      <c r="H3024" t="s">
        <v>25</v>
      </c>
      <c r="I3024" t="s">
        <v>231</v>
      </c>
      <c r="J3024" t="s">
        <v>232</v>
      </c>
      <c r="K3024" t="s">
        <v>412</v>
      </c>
      <c r="L3024" t="s">
        <v>131</v>
      </c>
      <c r="M3024" t="s">
        <v>6943</v>
      </c>
      <c r="N3024" t="s">
        <v>165</v>
      </c>
      <c r="O3024" t="s">
        <v>1419</v>
      </c>
      <c r="P3024" t="s">
        <v>6944</v>
      </c>
      <c r="Q3024" s="2">
        <v>1199.96</v>
      </c>
      <c r="R3024">
        <v>5</v>
      </c>
      <c r="S3024">
        <v>0</v>
      </c>
      <c r="T3024">
        <v>224.99250000000001</v>
      </c>
    </row>
    <row r="3025" spans="1:20" x14ac:dyDescent="0.3">
      <c r="A3025" t="s">
        <v>8137</v>
      </c>
      <c r="B3025" s="1">
        <v>42099</v>
      </c>
      <c r="C3025" s="1">
        <v>42101</v>
      </c>
      <c r="D3025" t="s">
        <v>159</v>
      </c>
      <c r="E3025" t="s">
        <v>554</v>
      </c>
      <c r="F3025" t="s">
        <v>555</v>
      </c>
      <c r="G3025" t="s">
        <v>24</v>
      </c>
      <c r="H3025" t="s">
        <v>25</v>
      </c>
      <c r="I3025" t="s">
        <v>38</v>
      </c>
      <c r="J3025" t="s">
        <v>39</v>
      </c>
      <c r="K3025" t="s">
        <v>556</v>
      </c>
      <c r="L3025" t="s">
        <v>41</v>
      </c>
      <c r="M3025" t="s">
        <v>2046</v>
      </c>
      <c r="N3025" t="s">
        <v>43</v>
      </c>
      <c r="O3025" t="s">
        <v>44</v>
      </c>
      <c r="P3025" t="s">
        <v>2047</v>
      </c>
      <c r="Q3025" s="2">
        <v>23.904</v>
      </c>
      <c r="R3025">
        <v>6</v>
      </c>
      <c r="S3025">
        <v>0</v>
      </c>
      <c r="T3025">
        <v>7.7687999999999997</v>
      </c>
    </row>
    <row r="3026" spans="1:20" x14ac:dyDescent="0.3">
      <c r="A3026" t="s">
        <v>8138</v>
      </c>
      <c r="B3026" s="1">
        <v>42021</v>
      </c>
      <c r="C3026" s="1">
        <v>42027</v>
      </c>
      <c r="D3026" t="s">
        <v>47</v>
      </c>
      <c r="E3026" t="s">
        <v>6566</v>
      </c>
      <c r="F3026" t="s">
        <v>6567</v>
      </c>
      <c r="G3026" t="s">
        <v>24</v>
      </c>
      <c r="H3026" t="s">
        <v>25</v>
      </c>
      <c r="I3026" t="s">
        <v>231</v>
      </c>
      <c r="J3026" t="s">
        <v>232</v>
      </c>
      <c r="K3026" t="s">
        <v>412</v>
      </c>
      <c r="L3026" t="s">
        <v>131</v>
      </c>
      <c r="M3026" t="s">
        <v>7275</v>
      </c>
      <c r="N3026" t="s">
        <v>43</v>
      </c>
      <c r="O3026" t="s">
        <v>1145</v>
      </c>
      <c r="P3026" t="s">
        <v>7276</v>
      </c>
      <c r="Q3026" s="2">
        <v>88.96</v>
      </c>
      <c r="R3026">
        <v>8</v>
      </c>
      <c r="S3026">
        <v>0</v>
      </c>
      <c r="T3026">
        <v>10.007999999999999</v>
      </c>
    </row>
    <row r="3027" spans="1:20" x14ac:dyDescent="0.3">
      <c r="A3027" t="s">
        <v>8139</v>
      </c>
      <c r="B3027" s="1">
        <v>42875</v>
      </c>
      <c r="C3027" s="1">
        <v>42879</v>
      </c>
      <c r="D3027" t="s">
        <v>47</v>
      </c>
      <c r="E3027" t="s">
        <v>1727</v>
      </c>
      <c r="F3027" t="s">
        <v>1728</v>
      </c>
      <c r="G3027" t="s">
        <v>84</v>
      </c>
      <c r="H3027" t="s">
        <v>25</v>
      </c>
      <c r="I3027" t="s">
        <v>426</v>
      </c>
      <c r="J3027" t="s">
        <v>224</v>
      </c>
      <c r="K3027" t="s">
        <v>1265</v>
      </c>
      <c r="L3027" t="s">
        <v>88</v>
      </c>
      <c r="M3027" t="s">
        <v>1287</v>
      </c>
      <c r="N3027" t="s">
        <v>31</v>
      </c>
      <c r="O3027" t="s">
        <v>133</v>
      </c>
      <c r="P3027" t="s">
        <v>1288</v>
      </c>
      <c r="Q3027" s="2">
        <v>518.27200000000005</v>
      </c>
      <c r="R3027">
        <v>8</v>
      </c>
      <c r="S3027">
        <v>0</v>
      </c>
      <c r="T3027">
        <v>-97.176000000000002</v>
      </c>
    </row>
    <row r="3028" spans="1:20" x14ac:dyDescent="0.3">
      <c r="A3028" t="s">
        <v>8140</v>
      </c>
      <c r="B3028" s="1">
        <v>42960</v>
      </c>
      <c r="C3028" s="1">
        <v>42967</v>
      </c>
      <c r="D3028" t="s">
        <v>47</v>
      </c>
      <c r="E3028" t="s">
        <v>3282</v>
      </c>
      <c r="F3028" t="s">
        <v>3283</v>
      </c>
      <c r="G3028" t="s">
        <v>37</v>
      </c>
      <c r="H3028" t="s">
        <v>25</v>
      </c>
      <c r="I3028" t="s">
        <v>231</v>
      </c>
      <c r="J3028" t="s">
        <v>232</v>
      </c>
      <c r="K3028" t="s">
        <v>276</v>
      </c>
      <c r="L3028" t="s">
        <v>131</v>
      </c>
      <c r="M3028" t="s">
        <v>4616</v>
      </c>
      <c r="N3028" t="s">
        <v>43</v>
      </c>
      <c r="O3028" t="s">
        <v>44</v>
      </c>
      <c r="P3028" t="s">
        <v>4617</v>
      </c>
      <c r="Q3028" s="2">
        <v>17.544</v>
      </c>
      <c r="R3028">
        <v>3</v>
      </c>
      <c r="S3028">
        <v>0</v>
      </c>
      <c r="T3028">
        <v>5.9211</v>
      </c>
    </row>
    <row r="3029" spans="1:20" x14ac:dyDescent="0.3">
      <c r="A3029" t="s">
        <v>8141</v>
      </c>
      <c r="B3029" s="1">
        <v>42369</v>
      </c>
      <c r="C3029" s="1">
        <v>42373</v>
      </c>
      <c r="D3029" t="s">
        <v>47</v>
      </c>
      <c r="E3029" t="s">
        <v>7779</v>
      </c>
      <c r="F3029" t="s">
        <v>7780</v>
      </c>
      <c r="G3029" t="s">
        <v>24</v>
      </c>
      <c r="H3029" t="s">
        <v>25</v>
      </c>
      <c r="I3029" t="s">
        <v>618</v>
      </c>
      <c r="J3029" t="s">
        <v>619</v>
      </c>
      <c r="K3029" t="s">
        <v>620</v>
      </c>
      <c r="L3029" t="s">
        <v>29</v>
      </c>
      <c r="M3029" t="s">
        <v>4489</v>
      </c>
      <c r="N3029" t="s">
        <v>43</v>
      </c>
      <c r="O3029" t="s">
        <v>99</v>
      </c>
      <c r="P3029" t="s">
        <v>4490</v>
      </c>
      <c r="Q3029" s="2">
        <v>152.68799999999999</v>
      </c>
      <c r="R3029">
        <v>2</v>
      </c>
      <c r="S3029">
        <v>0</v>
      </c>
      <c r="T3029">
        <v>-26.720400000000001</v>
      </c>
    </row>
    <row r="3030" spans="1:20" x14ac:dyDescent="0.3">
      <c r="A3030" t="s">
        <v>8142</v>
      </c>
      <c r="B3030" s="1">
        <v>43094</v>
      </c>
      <c r="C3030" s="1">
        <v>43098</v>
      </c>
      <c r="D3030" t="s">
        <v>47</v>
      </c>
      <c r="E3030" t="s">
        <v>671</v>
      </c>
      <c r="F3030" t="s">
        <v>672</v>
      </c>
      <c r="G3030" t="s">
        <v>37</v>
      </c>
      <c r="H3030" t="s">
        <v>25</v>
      </c>
      <c r="I3030" t="s">
        <v>128</v>
      </c>
      <c r="J3030" t="s">
        <v>129</v>
      </c>
      <c r="K3030" t="s">
        <v>673</v>
      </c>
      <c r="L3030" t="s">
        <v>131</v>
      </c>
      <c r="M3030" t="s">
        <v>4264</v>
      </c>
      <c r="N3030" t="s">
        <v>43</v>
      </c>
      <c r="O3030" t="s">
        <v>79</v>
      </c>
      <c r="P3030" t="s">
        <v>4265</v>
      </c>
      <c r="Q3030" s="2">
        <v>153.55199999999999</v>
      </c>
      <c r="R3030">
        <v>3</v>
      </c>
      <c r="S3030">
        <v>0</v>
      </c>
      <c r="T3030">
        <v>51.823799999999999</v>
      </c>
    </row>
    <row r="3031" spans="1:20" x14ac:dyDescent="0.3">
      <c r="A3031" t="s">
        <v>8143</v>
      </c>
      <c r="B3031" s="1">
        <v>42614</v>
      </c>
      <c r="C3031" s="1">
        <v>42620</v>
      </c>
      <c r="D3031" t="s">
        <v>47</v>
      </c>
      <c r="E3031" t="s">
        <v>2115</v>
      </c>
      <c r="F3031" t="s">
        <v>2116</v>
      </c>
      <c r="G3031" t="s">
        <v>24</v>
      </c>
      <c r="H3031" t="s">
        <v>25</v>
      </c>
      <c r="I3031" t="s">
        <v>112</v>
      </c>
      <c r="J3031" t="s">
        <v>39</v>
      </c>
      <c r="K3031" t="s">
        <v>849</v>
      </c>
      <c r="L3031" t="s">
        <v>41</v>
      </c>
      <c r="M3031" t="s">
        <v>1491</v>
      </c>
      <c r="N3031" t="s">
        <v>165</v>
      </c>
      <c r="O3031" t="s">
        <v>202</v>
      </c>
      <c r="P3031" t="s">
        <v>1492</v>
      </c>
      <c r="Q3031" s="2">
        <v>468.9</v>
      </c>
      <c r="R3031">
        <v>6</v>
      </c>
      <c r="S3031">
        <v>0</v>
      </c>
      <c r="T3031">
        <v>206.316</v>
      </c>
    </row>
    <row r="3032" spans="1:20" x14ac:dyDescent="0.3">
      <c r="A3032" t="s">
        <v>8144</v>
      </c>
      <c r="B3032" s="1">
        <v>42952</v>
      </c>
      <c r="C3032" s="1">
        <v>42955</v>
      </c>
      <c r="D3032" t="s">
        <v>159</v>
      </c>
      <c r="E3032" t="s">
        <v>885</v>
      </c>
      <c r="F3032" t="s">
        <v>886</v>
      </c>
      <c r="G3032" t="s">
        <v>84</v>
      </c>
      <c r="H3032" t="s">
        <v>25</v>
      </c>
      <c r="I3032" t="s">
        <v>426</v>
      </c>
      <c r="J3032" t="s">
        <v>427</v>
      </c>
      <c r="K3032" t="s">
        <v>428</v>
      </c>
      <c r="L3032" t="s">
        <v>131</v>
      </c>
      <c r="M3032" t="s">
        <v>8145</v>
      </c>
      <c r="N3032" t="s">
        <v>43</v>
      </c>
      <c r="O3032" t="s">
        <v>99</v>
      </c>
      <c r="P3032" t="s">
        <v>8146</v>
      </c>
      <c r="Q3032" s="2">
        <v>151.05600000000001</v>
      </c>
      <c r="R3032">
        <v>9</v>
      </c>
      <c r="S3032">
        <v>0</v>
      </c>
      <c r="T3032">
        <v>7.5528000000000004</v>
      </c>
    </row>
    <row r="3033" spans="1:20" x14ac:dyDescent="0.3">
      <c r="A3033" t="s">
        <v>8147</v>
      </c>
      <c r="B3033" s="1">
        <v>41688</v>
      </c>
      <c r="C3033" s="1">
        <v>41688</v>
      </c>
      <c r="D3033" t="s">
        <v>1040</v>
      </c>
      <c r="E3033" t="s">
        <v>1263</v>
      </c>
      <c r="F3033" t="s">
        <v>1264</v>
      </c>
      <c r="G3033" t="s">
        <v>24</v>
      </c>
      <c r="H3033" t="s">
        <v>25</v>
      </c>
      <c r="I3033" t="s">
        <v>426</v>
      </c>
      <c r="J3033" t="s">
        <v>224</v>
      </c>
      <c r="K3033" t="s">
        <v>1265</v>
      </c>
      <c r="L3033" t="s">
        <v>88</v>
      </c>
      <c r="M3033" t="s">
        <v>7723</v>
      </c>
      <c r="N3033" t="s">
        <v>31</v>
      </c>
      <c r="O3033" t="s">
        <v>61</v>
      </c>
      <c r="P3033" t="s">
        <v>7724</v>
      </c>
      <c r="Q3033" s="2">
        <v>25.16</v>
      </c>
      <c r="R3033">
        <v>5</v>
      </c>
      <c r="S3033">
        <v>0</v>
      </c>
      <c r="T3033">
        <v>-11.321999999999999</v>
      </c>
    </row>
    <row r="3034" spans="1:20" x14ac:dyDescent="0.3">
      <c r="A3034" t="s">
        <v>8148</v>
      </c>
      <c r="B3034" s="1">
        <v>42696</v>
      </c>
      <c r="C3034" s="1">
        <v>42701</v>
      </c>
      <c r="D3034" t="s">
        <v>47</v>
      </c>
      <c r="E3034" t="s">
        <v>1329</v>
      </c>
      <c r="F3034" t="s">
        <v>1330</v>
      </c>
      <c r="G3034" t="s">
        <v>24</v>
      </c>
      <c r="H3034" t="s">
        <v>25</v>
      </c>
      <c r="I3034" t="s">
        <v>240</v>
      </c>
      <c r="J3034" t="s">
        <v>232</v>
      </c>
      <c r="K3034" t="s">
        <v>241</v>
      </c>
      <c r="L3034" t="s">
        <v>131</v>
      </c>
      <c r="M3034" t="s">
        <v>5655</v>
      </c>
      <c r="N3034" t="s">
        <v>43</v>
      </c>
      <c r="O3034" t="s">
        <v>79</v>
      </c>
      <c r="P3034" t="s">
        <v>5656</v>
      </c>
      <c r="Q3034" s="2">
        <v>6.2160000000000002</v>
      </c>
      <c r="R3034">
        <v>6</v>
      </c>
      <c r="S3034">
        <v>0</v>
      </c>
      <c r="T3034">
        <v>-9.6348000000000003</v>
      </c>
    </row>
    <row r="3035" spans="1:20" x14ac:dyDescent="0.3">
      <c r="A3035" t="s">
        <v>8149</v>
      </c>
      <c r="B3035" s="1">
        <v>42352</v>
      </c>
      <c r="C3035" s="1">
        <v>42356</v>
      </c>
      <c r="D3035" t="s">
        <v>47</v>
      </c>
      <c r="E3035" t="s">
        <v>141</v>
      </c>
      <c r="F3035" t="s">
        <v>142</v>
      </c>
      <c r="G3035" t="s">
        <v>24</v>
      </c>
      <c r="H3035" t="s">
        <v>25</v>
      </c>
      <c r="I3035" t="s">
        <v>38</v>
      </c>
      <c r="J3035" t="s">
        <v>39</v>
      </c>
      <c r="K3035" t="s">
        <v>143</v>
      </c>
      <c r="L3035" t="s">
        <v>41</v>
      </c>
      <c r="M3035" t="s">
        <v>8150</v>
      </c>
      <c r="N3035" t="s">
        <v>31</v>
      </c>
      <c r="O3035" t="s">
        <v>61</v>
      </c>
      <c r="P3035" t="s">
        <v>2387</v>
      </c>
      <c r="Q3035" s="2">
        <v>29.22</v>
      </c>
      <c r="R3035">
        <v>3</v>
      </c>
      <c r="S3035">
        <v>0</v>
      </c>
      <c r="T3035">
        <v>12.8568</v>
      </c>
    </row>
    <row r="3036" spans="1:20" x14ac:dyDescent="0.3">
      <c r="A3036" t="s">
        <v>8151</v>
      </c>
      <c r="B3036" s="1">
        <v>42168</v>
      </c>
      <c r="C3036" s="1">
        <v>42172</v>
      </c>
      <c r="D3036" t="s">
        <v>47</v>
      </c>
      <c r="E3036" t="s">
        <v>3918</v>
      </c>
      <c r="F3036" t="s">
        <v>3919</v>
      </c>
      <c r="G3036" t="s">
        <v>37</v>
      </c>
      <c r="H3036" t="s">
        <v>25</v>
      </c>
      <c r="I3036" t="s">
        <v>398</v>
      </c>
      <c r="J3036" t="s">
        <v>67</v>
      </c>
      <c r="K3036" t="s">
        <v>399</v>
      </c>
      <c r="L3036" t="s">
        <v>29</v>
      </c>
      <c r="M3036" t="s">
        <v>7582</v>
      </c>
      <c r="N3036" t="s">
        <v>43</v>
      </c>
      <c r="O3036" t="s">
        <v>70</v>
      </c>
      <c r="P3036" t="s">
        <v>7583</v>
      </c>
      <c r="Q3036" s="2">
        <v>6.48</v>
      </c>
      <c r="R3036">
        <v>1</v>
      </c>
      <c r="S3036">
        <v>0</v>
      </c>
      <c r="T3036">
        <v>3.1103999999999998</v>
      </c>
    </row>
    <row r="3037" spans="1:20" x14ac:dyDescent="0.3">
      <c r="A3037" t="s">
        <v>8152</v>
      </c>
      <c r="B3037" s="1">
        <v>43097</v>
      </c>
      <c r="C3037" s="1">
        <v>43100</v>
      </c>
      <c r="D3037" t="s">
        <v>21</v>
      </c>
      <c r="E3037" t="s">
        <v>2277</v>
      </c>
      <c r="F3037" t="s">
        <v>2278</v>
      </c>
      <c r="G3037" t="s">
        <v>37</v>
      </c>
      <c r="H3037" t="s">
        <v>25</v>
      </c>
      <c r="I3037" t="s">
        <v>112</v>
      </c>
      <c r="J3037" t="s">
        <v>39</v>
      </c>
      <c r="K3037" t="s">
        <v>309</v>
      </c>
      <c r="L3037" t="s">
        <v>41</v>
      </c>
      <c r="M3037" t="s">
        <v>2937</v>
      </c>
      <c r="N3037" t="s">
        <v>43</v>
      </c>
      <c r="O3037" t="s">
        <v>79</v>
      </c>
      <c r="P3037" t="s">
        <v>2938</v>
      </c>
      <c r="Q3037" s="2">
        <v>1.1879999999999999</v>
      </c>
      <c r="R3037">
        <v>2</v>
      </c>
      <c r="S3037">
        <v>0</v>
      </c>
      <c r="T3037">
        <v>-0.99</v>
      </c>
    </row>
    <row r="3038" spans="1:20" x14ac:dyDescent="0.3">
      <c r="A3038" t="s">
        <v>8153</v>
      </c>
      <c r="B3038" s="1">
        <v>42998</v>
      </c>
      <c r="C3038" s="1">
        <v>43004</v>
      </c>
      <c r="D3038" t="s">
        <v>47</v>
      </c>
      <c r="E3038" t="s">
        <v>1874</v>
      </c>
      <c r="F3038" t="s">
        <v>1875</v>
      </c>
      <c r="G3038" t="s">
        <v>24</v>
      </c>
      <c r="H3038" t="s">
        <v>25</v>
      </c>
      <c r="I3038" t="s">
        <v>215</v>
      </c>
      <c r="J3038" t="s">
        <v>216</v>
      </c>
      <c r="K3038" t="s">
        <v>217</v>
      </c>
      <c r="L3038" t="s">
        <v>131</v>
      </c>
      <c r="M3038" t="s">
        <v>5517</v>
      </c>
      <c r="N3038" t="s">
        <v>31</v>
      </c>
      <c r="O3038" t="s">
        <v>133</v>
      </c>
      <c r="P3038" t="s">
        <v>5518</v>
      </c>
      <c r="Q3038" s="2">
        <v>272.64600000000002</v>
      </c>
      <c r="R3038">
        <v>3</v>
      </c>
      <c r="S3038">
        <v>0</v>
      </c>
      <c r="T3038">
        <v>18.176400000000001</v>
      </c>
    </row>
    <row r="3039" spans="1:20" x14ac:dyDescent="0.3">
      <c r="A3039" t="s">
        <v>8154</v>
      </c>
      <c r="B3039" s="1">
        <v>42969</v>
      </c>
      <c r="C3039" s="1">
        <v>42971</v>
      </c>
      <c r="D3039" t="s">
        <v>159</v>
      </c>
      <c r="E3039" t="s">
        <v>5188</v>
      </c>
      <c r="F3039" t="s">
        <v>5189</v>
      </c>
      <c r="G3039" t="s">
        <v>84</v>
      </c>
      <c r="H3039" t="s">
        <v>25</v>
      </c>
      <c r="I3039" t="s">
        <v>3019</v>
      </c>
      <c r="J3039" t="s">
        <v>105</v>
      </c>
      <c r="K3039" t="s">
        <v>5190</v>
      </c>
      <c r="L3039" t="s">
        <v>41</v>
      </c>
      <c r="M3039" t="s">
        <v>2378</v>
      </c>
      <c r="N3039" t="s">
        <v>31</v>
      </c>
      <c r="O3039" t="s">
        <v>54</v>
      </c>
      <c r="P3039" t="s">
        <v>2379</v>
      </c>
      <c r="Q3039" s="2">
        <v>314.53199999999998</v>
      </c>
      <c r="R3039">
        <v>2</v>
      </c>
      <c r="S3039">
        <v>0</v>
      </c>
      <c r="T3039">
        <v>-83.875200000000007</v>
      </c>
    </row>
    <row r="3040" spans="1:20" x14ac:dyDescent="0.3">
      <c r="A3040" t="s">
        <v>8155</v>
      </c>
      <c r="B3040" s="1">
        <v>42173</v>
      </c>
      <c r="C3040" s="1">
        <v>42177</v>
      </c>
      <c r="D3040" t="s">
        <v>47</v>
      </c>
      <c r="E3040" t="s">
        <v>2803</v>
      </c>
      <c r="F3040" t="s">
        <v>2804</v>
      </c>
      <c r="G3040" t="s">
        <v>37</v>
      </c>
      <c r="H3040" t="s">
        <v>25</v>
      </c>
      <c r="I3040" t="s">
        <v>75</v>
      </c>
      <c r="J3040" t="s">
        <v>76</v>
      </c>
      <c r="K3040" t="s">
        <v>77</v>
      </c>
      <c r="L3040" t="s">
        <v>41</v>
      </c>
      <c r="M3040" t="s">
        <v>5335</v>
      </c>
      <c r="N3040" t="s">
        <v>43</v>
      </c>
      <c r="O3040" t="s">
        <v>115</v>
      </c>
      <c r="P3040" t="s">
        <v>5336</v>
      </c>
      <c r="Q3040" s="2">
        <v>13.632</v>
      </c>
      <c r="R3040">
        <v>4</v>
      </c>
      <c r="S3040">
        <v>0</v>
      </c>
      <c r="T3040">
        <v>3.5783999999999998</v>
      </c>
    </row>
    <row r="3041" spans="1:20" x14ac:dyDescent="0.3">
      <c r="A3041" t="s">
        <v>8156</v>
      </c>
      <c r="B3041" s="1">
        <v>41993</v>
      </c>
      <c r="C3041" s="1">
        <v>41998</v>
      </c>
      <c r="D3041" t="s">
        <v>47</v>
      </c>
      <c r="E3041" t="s">
        <v>4323</v>
      </c>
      <c r="F3041" t="s">
        <v>4324</v>
      </c>
      <c r="G3041" t="s">
        <v>24</v>
      </c>
      <c r="H3041" t="s">
        <v>25</v>
      </c>
      <c r="I3041" t="s">
        <v>128</v>
      </c>
      <c r="J3041" t="s">
        <v>129</v>
      </c>
      <c r="K3041" t="s">
        <v>562</v>
      </c>
      <c r="L3041" t="s">
        <v>131</v>
      </c>
      <c r="M3041" t="s">
        <v>1676</v>
      </c>
      <c r="N3041" t="s">
        <v>43</v>
      </c>
      <c r="O3041" t="s">
        <v>90</v>
      </c>
      <c r="P3041" t="s">
        <v>1677</v>
      </c>
      <c r="Q3041" s="2">
        <v>19.431999999999999</v>
      </c>
      <c r="R3041">
        <v>2</v>
      </c>
      <c r="S3041">
        <v>0</v>
      </c>
      <c r="T3041">
        <v>-49.551600000000001</v>
      </c>
    </row>
    <row r="3042" spans="1:20" x14ac:dyDescent="0.3">
      <c r="A3042" t="s">
        <v>8157</v>
      </c>
      <c r="B3042" s="1">
        <v>42624</v>
      </c>
      <c r="C3042" s="1">
        <v>42629</v>
      </c>
      <c r="D3042" t="s">
        <v>47</v>
      </c>
      <c r="E3042" t="s">
        <v>4003</v>
      </c>
      <c r="F3042" t="s">
        <v>4004</v>
      </c>
      <c r="G3042" t="s">
        <v>24</v>
      </c>
      <c r="H3042" t="s">
        <v>25</v>
      </c>
      <c r="I3042" t="s">
        <v>4005</v>
      </c>
      <c r="J3042" t="s">
        <v>269</v>
      </c>
      <c r="K3042" t="s">
        <v>4006</v>
      </c>
      <c r="L3042" t="s">
        <v>29</v>
      </c>
      <c r="M3042" t="s">
        <v>8158</v>
      </c>
      <c r="N3042" t="s">
        <v>43</v>
      </c>
      <c r="O3042" t="s">
        <v>44</v>
      </c>
      <c r="P3042" t="s">
        <v>8159</v>
      </c>
      <c r="Q3042" s="2">
        <v>6</v>
      </c>
      <c r="R3042">
        <v>2</v>
      </c>
      <c r="S3042">
        <v>0</v>
      </c>
      <c r="T3042">
        <v>2.1</v>
      </c>
    </row>
    <row r="3043" spans="1:20" x14ac:dyDescent="0.3">
      <c r="A3043" t="s">
        <v>8160</v>
      </c>
      <c r="B3043" s="1">
        <v>42686</v>
      </c>
      <c r="C3043" s="1">
        <v>42690</v>
      </c>
      <c r="D3043" t="s">
        <v>47</v>
      </c>
      <c r="E3043" t="s">
        <v>6404</v>
      </c>
      <c r="F3043" t="s">
        <v>6405</v>
      </c>
      <c r="G3043" t="s">
        <v>24</v>
      </c>
      <c r="H3043" t="s">
        <v>25</v>
      </c>
      <c r="I3043" t="s">
        <v>38</v>
      </c>
      <c r="J3043" t="s">
        <v>39</v>
      </c>
      <c r="K3043" t="s">
        <v>40</v>
      </c>
      <c r="L3043" t="s">
        <v>41</v>
      </c>
      <c r="M3043" t="s">
        <v>5632</v>
      </c>
      <c r="N3043" t="s">
        <v>31</v>
      </c>
      <c r="O3043" t="s">
        <v>133</v>
      </c>
      <c r="P3043" t="s">
        <v>5633</v>
      </c>
      <c r="Q3043" s="2">
        <v>1474.8019999999999</v>
      </c>
      <c r="R3043">
        <v>7</v>
      </c>
      <c r="S3043">
        <v>0</v>
      </c>
      <c r="T3043">
        <v>-21.0686</v>
      </c>
    </row>
    <row r="3044" spans="1:20" x14ac:dyDescent="0.3">
      <c r="A3044" t="s">
        <v>8161</v>
      </c>
      <c r="B3044" s="1">
        <v>42443</v>
      </c>
      <c r="C3044" s="1">
        <v>42449</v>
      </c>
      <c r="D3044" t="s">
        <v>47</v>
      </c>
      <c r="E3044" t="s">
        <v>529</v>
      </c>
      <c r="F3044" t="s">
        <v>530</v>
      </c>
      <c r="G3044" t="s">
        <v>37</v>
      </c>
      <c r="H3044" t="s">
        <v>25</v>
      </c>
      <c r="I3044" t="s">
        <v>531</v>
      </c>
      <c r="J3044" t="s">
        <v>39</v>
      </c>
      <c r="K3044" t="s">
        <v>532</v>
      </c>
      <c r="L3044" t="s">
        <v>41</v>
      </c>
      <c r="M3044" t="s">
        <v>6494</v>
      </c>
      <c r="N3044" t="s">
        <v>43</v>
      </c>
      <c r="O3044" t="s">
        <v>79</v>
      </c>
      <c r="P3044" t="s">
        <v>6495</v>
      </c>
      <c r="Q3044" s="2">
        <v>41.904000000000003</v>
      </c>
      <c r="R3044">
        <v>6</v>
      </c>
      <c r="S3044">
        <v>0</v>
      </c>
      <c r="T3044">
        <v>14.1426</v>
      </c>
    </row>
    <row r="3045" spans="1:20" x14ac:dyDescent="0.3">
      <c r="A3045" t="s">
        <v>8162</v>
      </c>
      <c r="B3045" s="1">
        <v>42687</v>
      </c>
      <c r="C3045" s="1">
        <v>42693</v>
      </c>
      <c r="D3045" t="s">
        <v>47</v>
      </c>
      <c r="E3045" t="s">
        <v>3326</v>
      </c>
      <c r="F3045" t="s">
        <v>3327</v>
      </c>
      <c r="G3045" t="s">
        <v>84</v>
      </c>
      <c r="H3045" t="s">
        <v>25</v>
      </c>
      <c r="I3045" t="s">
        <v>38</v>
      </c>
      <c r="J3045" t="s">
        <v>39</v>
      </c>
      <c r="K3045" t="s">
        <v>1554</v>
      </c>
      <c r="L3045" t="s">
        <v>41</v>
      </c>
      <c r="M3045" t="s">
        <v>8163</v>
      </c>
      <c r="N3045" t="s">
        <v>165</v>
      </c>
      <c r="O3045" t="s">
        <v>166</v>
      </c>
      <c r="P3045" t="s">
        <v>8164</v>
      </c>
      <c r="Q3045" s="2">
        <v>2279.96</v>
      </c>
      <c r="R3045">
        <v>4</v>
      </c>
      <c r="S3045">
        <v>0</v>
      </c>
      <c r="T3045">
        <v>592.78959999999995</v>
      </c>
    </row>
    <row r="3046" spans="1:20" x14ac:dyDescent="0.3">
      <c r="A3046" t="s">
        <v>8165</v>
      </c>
      <c r="B3046" s="1">
        <v>42997</v>
      </c>
      <c r="C3046" s="1">
        <v>43003</v>
      </c>
      <c r="D3046" t="s">
        <v>47</v>
      </c>
      <c r="E3046" t="s">
        <v>2294</v>
      </c>
      <c r="F3046" t="s">
        <v>2295</v>
      </c>
      <c r="G3046" t="s">
        <v>37</v>
      </c>
      <c r="H3046" t="s">
        <v>25</v>
      </c>
      <c r="I3046" t="s">
        <v>268</v>
      </c>
      <c r="J3046" t="s">
        <v>427</v>
      </c>
      <c r="K3046" t="s">
        <v>1499</v>
      </c>
      <c r="L3046" t="s">
        <v>131</v>
      </c>
      <c r="M3046" t="s">
        <v>1622</v>
      </c>
      <c r="N3046" t="s">
        <v>165</v>
      </c>
      <c r="O3046" t="s">
        <v>166</v>
      </c>
      <c r="P3046" t="s">
        <v>1623</v>
      </c>
      <c r="Q3046" s="2">
        <v>191.976</v>
      </c>
      <c r="R3046">
        <v>3</v>
      </c>
      <c r="S3046">
        <v>0</v>
      </c>
      <c r="T3046">
        <v>19.197600000000001</v>
      </c>
    </row>
    <row r="3047" spans="1:20" x14ac:dyDescent="0.3">
      <c r="A3047" t="s">
        <v>8166</v>
      </c>
      <c r="B3047" s="1">
        <v>43073</v>
      </c>
      <c r="C3047" s="1">
        <v>43078</v>
      </c>
      <c r="D3047" t="s">
        <v>47</v>
      </c>
      <c r="E3047" t="s">
        <v>4134</v>
      </c>
      <c r="F3047" t="s">
        <v>4135</v>
      </c>
      <c r="G3047" t="s">
        <v>24</v>
      </c>
      <c r="H3047" t="s">
        <v>25</v>
      </c>
      <c r="I3047" t="s">
        <v>426</v>
      </c>
      <c r="J3047" t="s">
        <v>427</v>
      </c>
      <c r="K3047" t="s">
        <v>428</v>
      </c>
      <c r="L3047" t="s">
        <v>131</v>
      </c>
      <c r="M3047" t="s">
        <v>5177</v>
      </c>
      <c r="N3047" t="s">
        <v>43</v>
      </c>
      <c r="O3047" t="s">
        <v>99</v>
      </c>
      <c r="P3047" t="s">
        <v>5178</v>
      </c>
      <c r="Q3047" s="2">
        <v>61.567999999999998</v>
      </c>
      <c r="R3047">
        <v>2</v>
      </c>
      <c r="S3047">
        <v>0</v>
      </c>
      <c r="T3047">
        <v>4.6176000000000004</v>
      </c>
    </row>
    <row r="3048" spans="1:20" x14ac:dyDescent="0.3">
      <c r="A3048" t="s">
        <v>8167</v>
      </c>
      <c r="B3048" s="1">
        <v>42247</v>
      </c>
      <c r="C3048" s="1">
        <v>42252</v>
      </c>
      <c r="D3048" t="s">
        <v>47</v>
      </c>
      <c r="E3048" t="s">
        <v>1217</v>
      </c>
      <c r="F3048" t="s">
        <v>1218</v>
      </c>
      <c r="G3048" t="s">
        <v>84</v>
      </c>
      <c r="H3048" t="s">
        <v>25</v>
      </c>
      <c r="I3048" t="s">
        <v>1219</v>
      </c>
      <c r="J3048" t="s">
        <v>232</v>
      </c>
      <c r="K3048" t="s">
        <v>1220</v>
      </c>
      <c r="L3048" t="s">
        <v>131</v>
      </c>
      <c r="M3048" t="s">
        <v>4320</v>
      </c>
      <c r="N3048" t="s">
        <v>43</v>
      </c>
      <c r="O3048" t="s">
        <v>70</v>
      </c>
      <c r="P3048" t="s">
        <v>4321</v>
      </c>
      <c r="Q3048" s="2">
        <v>20.96</v>
      </c>
      <c r="R3048">
        <v>4</v>
      </c>
      <c r="S3048">
        <v>0</v>
      </c>
      <c r="T3048">
        <v>6.8120000000000003</v>
      </c>
    </row>
    <row r="3049" spans="1:20" x14ac:dyDescent="0.3">
      <c r="A3049" t="s">
        <v>8168</v>
      </c>
      <c r="B3049" s="1">
        <v>42889</v>
      </c>
      <c r="C3049" s="1">
        <v>42893</v>
      </c>
      <c r="D3049" t="s">
        <v>47</v>
      </c>
      <c r="E3049" t="s">
        <v>1136</v>
      </c>
      <c r="F3049" t="s">
        <v>1137</v>
      </c>
      <c r="G3049" t="s">
        <v>37</v>
      </c>
      <c r="H3049" t="s">
        <v>25</v>
      </c>
      <c r="I3049" t="s">
        <v>1138</v>
      </c>
      <c r="J3049" t="s">
        <v>1139</v>
      </c>
      <c r="K3049" t="s">
        <v>1140</v>
      </c>
      <c r="L3049" t="s">
        <v>131</v>
      </c>
      <c r="M3049" t="s">
        <v>3499</v>
      </c>
      <c r="N3049" t="s">
        <v>165</v>
      </c>
      <c r="O3049" t="s">
        <v>202</v>
      </c>
      <c r="P3049" t="s">
        <v>3500</v>
      </c>
      <c r="Q3049" s="2">
        <v>44.75</v>
      </c>
      <c r="R3049">
        <v>5</v>
      </c>
      <c r="S3049">
        <v>0</v>
      </c>
      <c r="T3049">
        <v>8.5024999999999995</v>
      </c>
    </row>
    <row r="3050" spans="1:20" x14ac:dyDescent="0.3">
      <c r="A3050" t="s">
        <v>8169</v>
      </c>
      <c r="B3050" s="1">
        <v>42460</v>
      </c>
      <c r="C3050" s="1">
        <v>42466</v>
      </c>
      <c r="D3050" t="s">
        <v>47</v>
      </c>
      <c r="E3050" t="s">
        <v>4044</v>
      </c>
      <c r="F3050" t="s">
        <v>4045</v>
      </c>
      <c r="G3050" t="s">
        <v>24</v>
      </c>
      <c r="H3050" t="s">
        <v>25</v>
      </c>
      <c r="I3050" t="s">
        <v>2703</v>
      </c>
      <c r="J3050" t="s">
        <v>1027</v>
      </c>
      <c r="K3050" t="s">
        <v>2704</v>
      </c>
      <c r="L3050" t="s">
        <v>29</v>
      </c>
      <c r="M3050" t="s">
        <v>8170</v>
      </c>
      <c r="N3050" t="s">
        <v>31</v>
      </c>
      <c r="O3050" t="s">
        <v>133</v>
      </c>
      <c r="P3050" t="s">
        <v>8171</v>
      </c>
      <c r="Q3050" s="2">
        <v>327.99599999999998</v>
      </c>
      <c r="R3050">
        <v>6</v>
      </c>
      <c r="S3050">
        <v>0</v>
      </c>
      <c r="T3050">
        <v>54.665999999999997</v>
      </c>
    </row>
    <row r="3051" spans="1:20" x14ac:dyDescent="0.3">
      <c r="A3051" t="s">
        <v>8172</v>
      </c>
      <c r="B3051" s="1">
        <v>41937</v>
      </c>
      <c r="C3051" s="1">
        <v>41940</v>
      </c>
      <c r="D3051" t="s">
        <v>159</v>
      </c>
      <c r="E3051" t="s">
        <v>5705</v>
      </c>
      <c r="F3051" t="s">
        <v>5706</v>
      </c>
      <c r="G3051" t="s">
        <v>37</v>
      </c>
      <c r="H3051" t="s">
        <v>25</v>
      </c>
      <c r="I3051" t="s">
        <v>128</v>
      </c>
      <c r="J3051" t="s">
        <v>129</v>
      </c>
      <c r="K3051" t="s">
        <v>562</v>
      </c>
      <c r="L3051" t="s">
        <v>131</v>
      </c>
      <c r="M3051" t="s">
        <v>4388</v>
      </c>
      <c r="N3051" t="s">
        <v>43</v>
      </c>
      <c r="O3051" t="s">
        <v>79</v>
      </c>
      <c r="P3051" t="s">
        <v>4389</v>
      </c>
      <c r="Q3051" s="2">
        <v>49.408000000000001</v>
      </c>
      <c r="R3051">
        <v>4</v>
      </c>
      <c r="S3051">
        <v>0</v>
      </c>
      <c r="T3051">
        <v>18.527999999999999</v>
      </c>
    </row>
    <row r="3052" spans="1:20" x14ac:dyDescent="0.3">
      <c r="A3052" t="s">
        <v>8173</v>
      </c>
      <c r="B3052" s="1">
        <v>42820</v>
      </c>
      <c r="C3052" s="1">
        <v>42827</v>
      </c>
      <c r="D3052" t="s">
        <v>47</v>
      </c>
      <c r="E3052" t="s">
        <v>8174</v>
      </c>
      <c r="F3052" t="s">
        <v>8175</v>
      </c>
      <c r="G3052" t="s">
        <v>84</v>
      </c>
      <c r="H3052" t="s">
        <v>25</v>
      </c>
      <c r="I3052" t="s">
        <v>2470</v>
      </c>
      <c r="J3052" t="s">
        <v>269</v>
      </c>
      <c r="K3052" t="s">
        <v>2471</v>
      </c>
      <c r="L3052" t="s">
        <v>29</v>
      </c>
      <c r="M3052" t="s">
        <v>3006</v>
      </c>
      <c r="N3052" t="s">
        <v>165</v>
      </c>
      <c r="O3052" t="s">
        <v>202</v>
      </c>
      <c r="P3052" t="s">
        <v>3007</v>
      </c>
      <c r="Q3052" s="2">
        <v>53.25</v>
      </c>
      <c r="R3052">
        <v>3</v>
      </c>
      <c r="S3052">
        <v>0</v>
      </c>
      <c r="T3052">
        <v>20.767499999999998</v>
      </c>
    </row>
    <row r="3053" spans="1:20" x14ac:dyDescent="0.3">
      <c r="A3053" t="s">
        <v>8176</v>
      </c>
      <c r="B3053" s="1">
        <v>42000</v>
      </c>
      <c r="C3053" s="1">
        <v>42004</v>
      </c>
      <c r="D3053" t="s">
        <v>47</v>
      </c>
      <c r="E3053" t="s">
        <v>2413</v>
      </c>
      <c r="F3053" t="s">
        <v>2414</v>
      </c>
      <c r="G3053" t="s">
        <v>84</v>
      </c>
      <c r="H3053" t="s">
        <v>25</v>
      </c>
      <c r="I3053" t="s">
        <v>1381</v>
      </c>
      <c r="J3053" t="s">
        <v>1382</v>
      </c>
      <c r="K3053" t="s">
        <v>1383</v>
      </c>
      <c r="L3053" t="s">
        <v>29</v>
      </c>
      <c r="M3053" t="s">
        <v>6918</v>
      </c>
      <c r="N3053" t="s">
        <v>31</v>
      </c>
      <c r="O3053" t="s">
        <v>133</v>
      </c>
      <c r="P3053" t="s">
        <v>6919</v>
      </c>
      <c r="Q3053" s="2">
        <v>767.21400000000006</v>
      </c>
      <c r="R3053">
        <v>14</v>
      </c>
      <c r="S3053">
        <v>0</v>
      </c>
      <c r="T3053">
        <v>161.9674</v>
      </c>
    </row>
    <row r="3054" spans="1:20" x14ac:dyDescent="0.3">
      <c r="A3054" t="s">
        <v>8177</v>
      </c>
      <c r="B3054" s="1">
        <v>42993</v>
      </c>
      <c r="C3054" s="1">
        <v>42998</v>
      </c>
      <c r="D3054" t="s">
        <v>47</v>
      </c>
      <c r="E3054" t="s">
        <v>1825</v>
      </c>
      <c r="F3054" t="s">
        <v>1826</v>
      </c>
      <c r="G3054" t="s">
        <v>24</v>
      </c>
      <c r="H3054" t="s">
        <v>25</v>
      </c>
      <c r="I3054" t="s">
        <v>38</v>
      </c>
      <c r="J3054" t="s">
        <v>39</v>
      </c>
      <c r="K3054" t="s">
        <v>40</v>
      </c>
      <c r="L3054" t="s">
        <v>41</v>
      </c>
      <c r="M3054" t="s">
        <v>7453</v>
      </c>
      <c r="N3054" t="s">
        <v>43</v>
      </c>
      <c r="O3054" t="s">
        <v>70</v>
      </c>
      <c r="P3054" t="s">
        <v>7454</v>
      </c>
      <c r="Q3054" s="2">
        <v>163.96</v>
      </c>
      <c r="R3054">
        <v>5</v>
      </c>
      <c r="S3054">
        <v>0</v>
      </c>
      <c r="T3054">
        <v>59.435499999999998</v>
      </c>
    </row>
    <row r="3055" spans="1:20" x14ac:dyDescent="0.3">
      <c r="A3055" t="s">
        <v>8178</v>
      </c>
      <c r="B3055" s="1">
        <v>42598</v>
      </c>
      <c r="C3055" s="1">
        <v>42601</v>
      </c>
      <c r="D3055" t="s">
        <v>159</v>
      </c>
      <c r="E3055" t="s">
        <v>8179</v>
      </c>
      <c r="F3055" t="s">
        <v>8180</v>
      </c>
      <c r="G3055" t="s">
        <v>37</v>
      </c>
      <c r="H3055" t="s">
        <v>25</v>
      </c>
      <c r="I3055" t="s">
        <v>38</v>
      </c>
      <c r="J3055" t="s">
        <v>39</v>
      </c>
      <c r="K3055" t="s">
        <v>556</v>
      </c>
      <c r="L3055" t="s">
        <v>41</v>
      </c>
      <c r="M3055" t="s">
        <v>7025</v>
      </c>
      <c r="N3055" t="s">
        <v>31</v>
      </c>
      <c r="O3055" t="s">
        <v>54</v>
      </c>
      <c r="P3055" t="s">
        <v>7026</v>
      </c>
      <c r="Q3055" s="2">
        <v>161.28</v>
      </c>
      <c r="R3055">
        <v>2</v>
      </c>
      <c r="S3055">
        <v>0</v>
      </c>
      <c r="T3055">
        <v>12.096</v>
      </c>
    </row>
    <row r="3056" spans="1:20" x14ac:dyDescent="0.3">
      <c r="A3056" t="s">
        <v>8181</v>
      </c>
      <c r="B3056" s="1">
        <v>42678</v>
      </c>
      <c r="C3056" s="1">
        <v>42678</v>
      </c>
      <c r="D3056" t="s">
        <v>1040</v>
      </c>
      <c r="E3056" t="s">
        <v>4882</v>
      </c>
      <c r="F3056" t="s">
        <v>4883</v>
      </c>
      <c r="G3056" t="s">
        <v>24</v>
      </c>
      <c r="H3056" t="s">
        <v>25</v>
      </c>
      <c r="I3056" t="s">
        <v>154</v>
      </c>
      <c r="J3056" t="s">
        <v>86</v>
      </c>
      <c r="K3056" t="s">
        <v>171</v>
      </c>
      <c r="L3056" t="s">
        <v>88</v>
      </c>
      <c r="M3056" t="s">
        <v>3379</v>
      </c>
      <c r="N3056" t="s">
        <v>43</v>
      </c>
      <c r="O3056" t="s">
        <v>115</v>
      </c>
      <c r="P3056" t="s">
        <v>3380</v>
      </c>
      <c r="Q3056" s="2">
        <v>192.8</v>
      </c>
      <c r="R3056">
        <v>4</v>
      </c>
      <c r="S3056">
        <v>0</v>
      </c>
      <c r="T3056">
        <v>55.911999999999999</v>
      </c>
    </row>
    <row r="3057" spans="1:20" x14ac:dyDescent="0.3">
      <c r="A3057" t="s">
        <v>8182</v>
      </c>
      <c r="B3057" s="1">
        <v>42295</v>
      </c>
      <c r="C3057" s="1">
        <v>42299</v>
      </c>
      <c r="D3057" t="s">
        <v>47</v>
      </c>
      <c r="E3057" t="s">
        <v>4627</v>
      </c>
      <c r="F3057" t="s">
        <v>4628</v>
      </c>
      <c r="G3057" t="s">
        <v>84</v>
      </c>
      <c r="H3057" t="s">
        <v>25</v>
      </c>
      <c r="I3057" t="s">
        <v>4629</v>
      </c>
      <c r="J3057" t="s">
        <v>391</v>
      </c>
      <c r="K3057" t="s">
        <v>4630</v>
      </c>
      <c r="L3057" t="s">
        <v>41</v>
      </c>
      <c r="M3057" t="s">
        <v>6153</v>
      </c>
      <c r="N3057" t="s">
        <v>165</v>
      </c>
      <c r="O3057" t="s">
        <v>202</v>
      </c>
      <c r="P3057" t="s">
        <v>6154</v>
      </c>
      <c r="Q3057" s="2">
        <v>27.696000000000002</v>
      </c>
      <c r="R3057">
        <v>3</v>
      </c>
      <c r="S3057">
        <v>0</v>
      </c>
      <c r="T3057">
        <v>3.4620000000000002</v>
      </c>
    </row>
    <row r="3058" spans="1:20" x14ac:dyDescent="0.3">
      <c r="A3058" t="s">
        <v>8183</v>
      </c>
      <c r="B3058" s="1">
        <v>42674</v>
      </c>
      <c r="C3058" s="1">
        <v>42678</v>
      </c>
      <c r="D3058" t="s">
        <v>21</v>
      </c>
      <c r="E3058" t="s">
        <v>2625</v>
      </c>
      <c r="F3058" t="s">
        <v>2626</v>
      </c>
      <c r="G3058" t="s">
        <v>24</v>
      </c>
      <c r="H3058" t="s">
        <v>25</v>
      </c>
      <c r="I3058" t="s">
        <v>231</v>
      </c>
      <c r="J3058" t="s">
        <v>232</v>
      </c>
      <c r="K3058" t="s">
        <v>412</v>
      </c>
      <c r="L3058" t="s">
        <v>131</v>
      </c>
      <c r="M3058" t="s">
        <v>2994</v>
      </c>
      <c r="N3058" t="s">
        <v>43</v>
      </c>
      <c r="O3058" t="s">
        <v>70</v>
      </c>
      <c r="P3058" t="s">
        <v>2995</v>
      </c>
      <c r="Q3058" s="2">
        <v>32.064</v>
      </c>
      <c r="R3058">
        <v>6</v>
      </c>
      <c r="S3058">
        <v>0</v>
      </c>
      <c r="T3058">
        <v>11.2224</v>
      </c>
    </row>
    <row r="3059" spans="1:20" x14ac:dyDescent="0.3">
      <c r="A3059" t="s">
        <v>8184</v>
      </c>
      <c r="B3059" s="1">
        <v>41728</v>
      </c>
      <c r="C3059" s="1">
        <v>41733</v>
      </c>
      <c r="D3059" t="s">
        <v>47</v>
      </c>
      <c r="E3059" t="s">
        <v>2157</v>
      </c>
      <c r="F3059" t="s">
        <v>2158</v>
      </c>
      <c r="G3059" t="s">
        <v>24</v>
      </c>
      <c r="H3059" t="s">
        <v>25</v>
      </c>
      <c r="I3059" t="s">
        <v>2159</v>
      </c>
      <c r="J3059" t="s">
        <v>427</v>
      </c>
      <c r="K3059" t="s">
        <v>2160</v>
      </c>
      <c r="L3059" t="s">
        <v>131</v>
      </c>
      <c r="M3059" t="s">
        <v>6195</v>
      </c>
      <c r="N3059" t="s">
        <v>31</v>
      </c>
      <c r="O3059" t="s">
        <v>32</v>
      </c>
      <c r="P3059" t="s">
        <v>6196</v>
      </c>
      <c r="Q3059" s="2">
        <v>205.666</v>
      </c>
      <c r="R3059">
        <v>2</v>
      </c>
      <c r="S3059">
        <v>0</v>
      </c>
      <c r="T3059">
        <v>-12.098000000000001</v>
      </c>
    </row>
    <row r="3060" spans="1:20" x14ac:dyDescent="0.3">
      <c r="A3060" t="s">
        <v>8185</v>
      </c>
      <c r="B3060" s="1">
        <v>42112</v>
      </c>
      <c r="C3060" s="1">
        <v>42114</v>
      </c>
      <c r="D3060" t="s">
        <v>159</v>
      </c>
      <c r="E3060" t="s">
        <v>6245</v>
      </c>
      <c r="F3060" t="s">
        <v>6246</v>
      </c>
      <c r="G3060" t="s">
        <v>24</v>
      </c>
      <c r="H3060" t="s">
        <v>25</v>
      </c>
      <c r="I3060" t="s">
        <v>1241</v>
      </c>
      <c r="J3060" t="s">
        <v>67</v>
      </c>
      <c r="K3060" t="s">
        <v>3079</v>
      </c>
      <c r="L3060" t="s">
        <v>29</v>
      </c>
      <c r="M3060" t="s">
        <v>5177</v>
      </c>
      <c r="N3060" t="s">
        <v>43</v>
      </c>
      <c r="O3060" t="s">
        <v>99</v>
      </c>
      <c r="P3060" t="s">
        <v>5178</v>
      </c>
      <c r="Q3060" s="2">
        <v>115.44</v>
      </c>
      <c r="R3060">
        <v>3</v>
      </c>
      <c r="S3060">
        <v>0</v>
      </c>
      <c r="T3060">
        <v>30.014399999999998</v>
      </c>
    </row>
    <row r="3061" spans="1:20" x14ac:dyDescent="0.3">
      <c r="A3061" t="s">
        <v>8186</v>
      </c>
      <c r="B3061" s="1">
        <v>42925</v>
      </c>
      <c r="C3061" s="1">
        <v>42931</v>
      </c>
      <c r="D3061" t="s">
        <v>47</v>
      </c>
      <c r="E3061" t="s">
        <v>3067</v>
      </c>
      <c r="F3061" t="s">
        <v>3068</v>
      </c>
      <c r="G3061" t="s">
        <v>24</v>
      </c>
      <c r="H3061" t="s">
        <v>25</v>
      </c>
      <c r="I3061" t="s">
        <v>38</v>
      </c>
      <c r="J3061" t="s">
        <v>39</v>
      </c>
      <c r="K3061" t="s">
        <v>1554</v>
      </c>
      <c r="L3061" t="s">
        <v>41</v>
      </c>
      <c r="M3061" t="s">
        <v>7986</v>
      </c>
      <c r="N3061" t="s">
        <v>43</v>
      </c>
      <c r="O3061" t="s">
        <v>70</v>
      </c>
      <c r="P3061" t="s">
        <v>7987</v>
      </c>
      <c r="Q3061" s="2">
        <v>274.8</v>
      </c>
      <c r="R3061">
        <v>5</v>
      </c>
      <c r="S3061">
        <v>0</v>
      </c>
      <c r="T3061">
        <v>134.65199999999999</v>
      </c>
    </row>
    <row r="3062" spans="1:20" x14ac:dyDescent="0.3">
      <c r="A3062" t="s">
        <v>8187</v>
      </c>
      <c r="B3062" s="1">
        <v>42913</v>
      </c>
      <c r="C3062" s="1">
        <v>42917</v>
      </c>
      <c r="D3062" t="s">
        <v>47</v>
      </c>
      <c r="E3062" t="s">
        <v>1518</v>
      </c>
      <c r="F3062" t="s">
        <v>1519</v>
      </c>
      <c r="G3062" t="s">
        <v>24</v>
      </c>
      <c r="H3062" t="s">
        <v>25</v>
      </c>
      <c r="I3062" t="s">
        <v>154</v>
      </c>
      <c r="J3062" t="s">
        <v>86</v>
      </c>
      <c r="K3062" t="s">
        <v>1253</v>
      </c>
      <c r="L3062" t="s">
        <v>88</v>
      </c>
      <c r="M3062" t="s">
        <v>3701</v>
      </c>
      <c r="N3062" t="s">
        <v>43</v>
      </c>
      <c r="O3062" t="s">
        <v>70</v>
      </c>
      <c r="P3062" t="s">
        <v>3702</v>
      </c>
      <c r="Q3062" s="2">
        <v>20.07</v>
      </c>
      <c r="R3062">
        <v>3</v>
      </c>
      <c r="S3062">
        <v>0</v>
      </c>
      <c r="T3062">
        <v>9.2322000000000006</v>
      </c>
    </row>
    <row r="3063" spans="1:20" x14ac:dyDescent="0.3">
      <c r="A3063" t="s">
        <v>8188</v>
      </c>
      <c r="B3063" s="1">
        <v>41995</v>
      </c>
      <c r="C3063" s="1">
        <v>41999</v>
      </c>
      <c r="D3063" t="s">
        <v>47</v>
      </c>
      <c r="E3063" t="s">
        <v>6437</v>
      </c>
      <c r="F3063" t="s">
        <v>6438</v>
      </c>
      <c r="G3063" t="s">
        <v>24</v>
      </c>
      <c r="H3063" t="s">
        <v>25</v>
      </c>
      <c r="I3063" t="s">
        <v>2703</v>
      </c>
      <c r="J3063" t="s">
        <v>1027</v>
      </c>
      <c r="K3063" t="s">
        <v>2704</v>
      </c>
      <c r="L3063" t="s">
        <v>29</v>
      </c>
      <c r="M3063" t="s">
        <v>1570</v>
      </c>
      <c r="N3063" t="s">
        <v>43</v>
      </c>
      <c r="O3063" t="s">
        <v>115</v>
      </c>
      <c r="P3063" t="s">
        <v>1571</v>
      </c>
      <c r="Q3063" s="2">
        <v>11.76</v>
      </c>
      <c r="R3063">
        <v>4</v>
      </c>
      <c r="S3063">
        <v>0</v>
      </c>
      <c r="T3063">
        <v>3.1751999999999998</v>
      </c>
    </row>
    <row r="3064" spans="1:20" x14ac:dyDescent="0.3">
      <c r="A3064" t="s">
        <v>8189</v>
      </c>
      <c r="B3064" s="1">
        <v>43060</v>
      </c>
      <c r="C3064" s="1">
        <v>43064</v>
      </c>
      <c r="D3064" t="s">
        <v>47</v>
      </c>
      <c r="E3064" t="s">
        <v>4564</v>
      </c>
      <c r="F3064" t="s">
        <v>4565</v>
      </c>
      <c r="G3064" t="s">
        <v>37</v>
      </c>
      <c r="H3064" t="s">
        <v>25</v>
      </c>
      <c r="I3064" t="s">
        <v>973</v>
      </c>
      <c r="J3064" t="s">
        <v>286</v>
      </c>
      <c r="K3064" t="s">
        <v>974</v>
      </c>
      <c r="L3064" t="s">
        <v>29</v>
      </c>
      <c r="M3064" t="s">
        <v>1570</v>
      </c>
      <c r="N3064" t="s">
        <v>43</v>
      </c>
      <c r="O3064" t="s">
        <v>115</v>
      </c>
      <c r="P3064" t="s">
        <v>1571</v>
      </c>
      <c r="Q3064" s="2">
        <v>11.76</v>
      </c>
      <c r="R3064">
        <v>4</v>
      </c>
      <c r="S3064">
        <v>0</v>
      </c>
      <c r="T3064">
        <v>3.1751999999999998</v>
      </c>
    </row>
    <row r="3065" spans="1:20" x14ac:dyDescent="0.3">
      <c r="A3065" t="s">
        <v>8190</v>
      </c>
      <c r="B3065" s="1">
        <v>42548</v>
      </c>
      <c r="C3065" s="1">
        <v>42550</v>
      </c>
      <c r="D3065" t="s">
        <v>21</v>
      </c>
      <c r="E3065" t="s">
        <v>5295</v>
      </c>
      <c r="F3065" t="s">
        <v>5296</v>
      </c>
      <c r="G3065" t="s">
        <v>24</v>
      </c>
      <c r="H3065" t="s">
        <v>25</v>
      </c>
      <c r="I3065" t="s">
        <v>1358</v>
      </c>
      <c r="J3065" t="s">
        <v>86</v>
      </c>
      <c r="K3065" t="s">
        <v>1359</v>
      </c>
      <c r="L3065" t="s">
        <v>88</v>
      </c>
      <c r="M3065" t="s">
        <v>6116</v>
      </c>
      <c r="N3065" t="s">
        <v>165</v>
      </c>
      <c r="O3065" t="s">
        <v>166</v>
      </c>
      <c r="P3065" t="s">
        <v>6117</v>
      </c>
      <c r="Q3065" s="2">
        <v>201.584</v>
      </c>
      <c r="R3065">
        <v>2</v>
      </c>
      <c r="S3065">
        <v>0</v>
      </c>
      <c r="T3065">
        <v>12.599</v>
      </c>
    </row>
    <row r="3066" spans="1:20" x14ac:dyDescent="0.3">
      <c r="A3066" t="s">
        <v>8191</v>
      </c>
      <c r="B3066" s="1">
        <v>43097</v>
      </c>
      <c r="C3066" s="1">
        <v>43100</v>
      </c>
      <c r="D3066" t="s">
        <v>159</v>
      </c>
      <c r="E3066" t="s">
        <v>5589</v>
      </c>
      <c r="F3066" t="s">
        <v>5590</v>
      </c>
      <c r="G3066" t="s">
        <v>37</v>
      </c>
      <c r="H3066" t="s">
        <v>25</v>
      </c>
      <c r="I3066" t="s">
        <v>2942</v>
      </c>
      <c r="J3066" t="s">
        <v>1139</v>
      </c>
      <c r="K3066" t="s">
        <v>2943</v>
      </c>
      <c r="L3066" t="s">
        <v>131</v>
      </c>
      <c r="M3066" t="s">
        <v>7302</v>
      </c>
      <c r="N3066" t="s">
        <v>31</v>
      </c>
      <c r="O3066" t="s">
        <v>133</v>
      </c>
      <c r="P3066" t="s">
        <v>7303</v>
      </c>
      <c r="Q3066" s="2">
        <v>340.70400000000001</v>
      </c>
      <c r="R3066">
        <v>6</v>
      </c>
      <c r="S3066">
        <v>0</v>
      </c>
      <c r="T3066">
        <v>-34.070399999999999</v>
      </c>
    </row>
    <row r="3067" spans="1:20" x14ac:dyDescent="0.3">
      <c r="A3067" t="s">
        <v>8192</v>
      </c>
      <c r="B3067" s="1">
        <v>42468</v>
      </c>
      <c r="C3067" s="1">
        <v>42471</v>
      </c>
      <c r="D3067" t="s">
        <v>159</v>
      </c>
      <c r="E3067" t="s">
        <v>3792</v>
      </c>
      <c r="F3067" t="s">
        <v>3793</v>
      </c>
      <c r="G3067" t="s">
        <v>24</v>
      </c>
      <c r="H3067" t="s">
        <v>25</v>
      </c>
      <c r="I3067" t="s">
        <v>154</v>
      </c>
      <c r="J3067" t="s">
        <v>86</v>
      </c>
      <c r="K3067" t="s">
        <v>155</v>
      </c>
      <c r="L3067" t="s">
        <v>88</v>
      </c>
      <c r="M3067" t="s">
        <v>8193</v>
      </c>
      <c r="N3067" t="s">
        <v>31</v>
      </c>
      <c r="O3067" t="s">
        <v>32</v>
      </c>
      <c r="P3067" t="s">
        <v>8194</v>
      </c>
      <c r="Q3067" s="2">
        <v>354.9</v>
      </c>
      <c r="R3067">
        <v>5</v>
      </c>
      <c r="S3067">
        <v>0</v>
      </c>
      <c r="T3067">
        <v>88.724999999999994</v>
      </c>
    </row>
    <row r="3068" spans="1:20" x14ac:dyDescent="0.3">
      <c r="A3068" t="s">
        <v>8195</v>
      </c>
      <c r="B3068" s="1">
        <v>41716</v>
      </c>
      <c r="C3068" s="1">
        <v>41719</v>
      </c>
      <c r="D3068" t="s">
        <v>21</v>
      </c>
      <c r="E3068" t="s">
        <v>6580</v>
      </c>
      <c r="F3068" t="s">
        <v>6581</v>
      </c>
      <c r="G3068" t="s">
        <v>84</v>
      </c>
      <c r="H3068" t="s">
        <v>25</v>
      </c>
      <c r="I3068" t="s">
        <v>2092</v>
      </c>
      <c r="J3068" t="s">
        <v>39</v>
      </c>
      <c r="K3068" t="s">
        <v>2093</v>
      </c>
      <c r="L3068" t="s">
        <v>41</v>
      </c>
      <c r="M3068" t="s">
        <v>7627</v>
      </c>
      <c r="N3068" t="s">
        <v>31</v>
      </c>
      <c r="O3068" t="s">
        <v>32</v>
      </c>
      <c r="P3068" t="s">
        <v>7628</v>
      </c>
      <c r="Q3068" s="2">
        <v>1198.33</v>
      </c>
      <c r="R3068">
        <v>10</v>
      </c>
      <c r="S3068">
        <v>0</v>
      </c>
      <c r="T3068">
        <v>70.489999999999995</v>
      </c>
    </row>
    <row r="3069" spans="1:20" x14ac:dyDescent="0.3">
      <c r="A3069" t="s">
        <v>8196</v>
      </c>
      <c r="B3069" s="1">
        <v>42919</v>
      </c>
      <c r="C3069" s="1">
        <v>42924</v>
      </c>
      <c r="D3069" t="s">
        <v>47</v>
      </c>
      <c r="E3069" t="s">
        <v>2475</v>
      </c>
      <c r="F3069" t="s">
        <v>2476</v>
      </c>
      <c r="G3069" t="s">
        <v>24</v>
      </c>
      <c r="H3069" t="s">
        <v>25</v>
      </c>
      <c r="I3069" t="s">
        <v>26</v>
      </c>
      <c r="J3069" t="s">
        <v>27</v>
      </c>
      <c r="K3069" t="s">
        <v>28</v>
      </c>
      <c r="L3069" t="s">
        <v>29</v>
      </c>
      <c r="M3069" t="s">
        <v>8197</v>
      </c>
      <c r="N3069" t="s">
        <v>43</v>
      </c>
      <c r="O3069" t="s">
        <v>99</v>
      </c>
      <c r="P3069" t="s">
        <v>8198</v>
      </c>
      <c r="Q3069" s="2">
        <v>87.92</v>
      </c>
      <c r="R3069">
        <v>4</v>
      </c>
      <c r="S3069">
        <v>0</v>
      </c>
      <c r="T3069">
        <v>0.87919999999999998</v>
      </c>
    </row>
    <row r="3070" spans="1:20" x14ac:dyDescent="0.3">
      <c r="A3070" t="s">
        <v>8199</v>
      </c>
      <c r="B3070" s="1">
        <v>42845</v>
      </c>
      <c r="C3070" s="1">
        <v>42848</v>
      </c>
      <c r="D3070" t="s">
        <v>159</v>
      </c>
      <c r="E3070" t="s">
        <v>410</v>
      </c>
      <c r="F3070" t="s">
        <v>411</v>
      </c>
      <c r="G3070" t="s">
        <v>37</v>
      </c>
      <c r="H3070" t="s">
        <v>25</v>
      </c>
      <c r="I3070" t="s">
        <v>231</v>
      </c>
      <c r="J3070" t="s">
        <v>232</v>
      </c>
      <c r="K3070" t="s">
        <v>412</v>
      </c>
      <c r="L3070" t="s">
        <v>131</v>
      </c>
      <c r="M3070" t="s">
        <v>5110</v>
      </c>
      <c r="N3070" t="s">
        <v>31</v>
      </c>
      <c r="O3070" t="s">
        <v>61</v>
      </c>
      <c r="P3070" t="s">
        <v>5111</v>
      </c>
      <c r="Q3070" s="2">
        <v>51.968000000000004</v>
      </c>
      <c r="R3070">
        <v>2</v>
      </c>
      <c r="S3070">
        <v>0</v>
      </c>
      <c r="T3070">
        <v>10.393599999999999</v>
      </c>
    </row>
    <row r="3071" spans="1:20" x14ac:dyDescent="0.3">
      <c r="A3071" t="s">
        <v>8200</v>
      </c>
      <c r="B3071" s="1">
        <v>42585</v>
      </c>
      <c r="C3071" s="1">
        <v>42587</v>
      </c>
      <c r="D3071" t="s">
        <v>21</v>
      </c>
      <c r="E3071" t="s">
        <v>6771</v>
      </c>
      <c r="F3071" t="s">
        <v>6772</v>
      </c>
      <c r="G3071" t="s">
        <v>24</v>
      </c>
      <c r="H3071" t="s">
        <v>25</v>
      </c>
      <c r="I3071" t="s">
        <v>4291</v>
      </c>
      <c r="J3071" t="s">
        <v>39</v>
      </c>
      <c r="K3071" t="s">
        <v>4292</v>
      </c>
      <c r="L3071" t="s">
        <v>41</v>
      </c>
      <c r="M3071" t="s">
        <v>2800</v>
      </c>
      <c r="N3071" t="s">
        <v>43</v>
      </c>
      <c r="O3071" t="s">
        <v>173</v>
      </c>
      <c r="P3071" t="s">
        <v>2801</v>
      </c>
      <c r="Q3071" s="2">
        <v>81.540000000000006</v>
      </c>
      <c r="R3071">
        <v>3</v>
      </c>
      <c r="S3071">
        <v>0</v>
      </c>
      <c r="T3071">
        <v>38.323799999999999</v>
      </c>
    </row>
    <row r="3072" spans="1:20" x14ac:dyDescent="0.3">
      <c r="A3072" t="s">
        <v>8201</v>
      </c>
      <c r="B3072" s="1">
        <v>42707</v>
      </c>
      <c r="C3072" s="1">
        <v>42713</v>
      </c>
      <c r="D3072" t="s">
        <v>47</v>
      </c>
      <c r="E3072" t="s">
        <v>2078</v>
      </c>
      <c r="F3072" t="s">
        <v>2079</v>
      </c>
      <c r="G3072" t="s">
        <v>24</v>
      </c>
      <c r="H3072" t="s">
        <v>25</v>
      </c>
      <c r="I3072" t="s">
        <v>112</v>
      </c>
      <c r="J3072" t="s">
        <v>39</v>
      </c>
      <c r="K3072" t="s">
        <v>309</v>
      </c>
      <c r="L3072" t="s">
        <v>41</v>
      </c>
      <c r="M3072" t="s">
        <v>8202</v>
      </c>
      <c r="N3072" t="s">
        <v>43</v>
      </c>
      <c r="O3072" t="s">
        <v>99</v>
      </c>
      <c r="P3072" t="s">
        <v>8203</v>
      </c>
      <c r="Q3072" s="2">
        <v>772.68</v>
      </c>
      <c r="R3072">
        <v>4</v>
      </c>
      <c r="S3072">
        <v>0</v>
      </c>
      <c r="T3072">
        <v>108.1752</v>
      </c>
    </row>
    <row r="3073" spans="1:20" x14ac:dyDescent="0.3">
      <c r="A3073" t="s">
        <v>8204</v>
      </c>
      <c r="B3073" s="1">
        <v>41717</v>
      </c>
      <c r="C3073" s="1">
        <v>41719</v>
      </c>
      <c r="D3073" t="s">
        <v>159</v>
      </c>
      <c r="E3073" t="s">
        <v>1425</v>
      </c>
      <c r="F3073" t="s">
        <v>1426</v>
      </c>
      <c r="G3073" t="s">
        <v>37</v>
      </c>
      <c r="H3073" t="s">
        <v>25</v>
      </c>
      <c r="I3073" t="s">
        <v>742</v>
      </c>
      <c r="J3073" t="s">
        <v>208</v>
      </c>
      <c r="K3073" t="s">
        <v>1427</v>
      </c>
      <c r="L3073" t="s">
        <v>88</v>
      </c>
      <c r="M3073" t="s">
        <v>8205</v>
      </c>
      <c r="N3073" t="s">
        <v>165</v>
      </c>
      <c r="O3073" t="s">
        <v>166</v>
      </c>
      <c r="P3073" t="s">
        <v>8206</v>
      </c>
      <c r="Q3073" s="2">
        <v>323.976</v>
      </c>
      <c r="R3073">
        <v>3</v>
      </c>
      <c r="S3073">
        <v>0</v>
      </c>
      <c r="T3073">
        <v>28.347899999999999</v>
      </c>
    </row>
    <row r="3074" spans="1:20" x14ac:dyDescent="0.3">
      <c r="A3074" t="s">
        <v>8207</v>
      </c>
      <c r="B3074" s="1">
        <v>42114</v>
      </c>
      <c r="C3074" s="1">
        <v>42119</v>
      </c>
      <c r="D3074" t="s">
        <v>47</v>
      </c>
      <c r="E3074" t="s">
        <v>2044</v>
      </c>
      <c r="F3074" t="s">
        <v>2045</v>
      </c>
      <c r="G3074" t="s">
        <v>24</v>
      </c>
      <c r="H3074" t="s">
        <v>25</v>
      </c>
      <c r="I3074" t="s">
        <v>112</v>
      </c>
      <c r="J3074" t="s">
        <v>39</v>
      </c>
      <c r="K3074" t="s">
        <v>849</v>
      </c>
      <c r="L3074" t="s">
        <v>41</v>
      </c>
      <c r="M3074" t="s">
        <v>1975</v>
      </c>
      <c r="N3074" t="s">
        <v>43</v>
      </c>
      <c r="O3074" t="s">
        <v>70</v>
      </c>
      <c r="P3074" t="s">
        <v>1976</v>
      </c>
      <c r="Q3074" s="2">
        <v>117.456</v>
      </c>
      <c r="R3074">
        <v>3</v>
      </c>
      <c r="S3074">
        <v>0</v>
      </c>
      <c r="T3074">
        <v>44.045999999999999</v>
      </c>
    </row>
    <row r="3075" spans="1:20" x14ac:dyDescent="0.3">
      <c r="A3075" t="s">
        <v>8208</v>
      </c>
      <c r="B3075" s="1">
        <v>42266</v>
      </c>
      <c r="C3075" s="1">
        <v>42269</v>
      </c>
      <c r="D3075" t="s">
        <v>21</v>
      </c>
      <c r="E3075" t="s">
        <v>3194</v>
      </c>
      <c r="F3075" t="s">
        <v>3195</v>
      </c>
      <c r="G3075" t="s">
        <v>37</v>
      </c>
      <c r="H3075" t="s">
        <v>25</v>
      </c>
      <c r="I3075" t="s">
        <v>1468</v>
      </c>
      <c r="J3075" t="s">
        <v>261</v>
      </c>
      <c r="K3075" t="s">
        <v>1469</v>
      </c>
      <c r="L3075" t="s">
        <v>41</v>
      </c>
      <c r="M3075" t="s">
        <v>1560</v>
      </c>
      <c r="N3075" t="s">
        <v>43</v>
      </c>
      <c r="O3075" t="s">
        <v>70</v>
      </c>
      <c r="P3075" t="s">
        <v>1561</v>
      </c>
      <c r="Q3075" s="2">
        <v>22.96</v>
      </c>
      <c r="R3075">
        <v>2</v>
      </c>
      <c r="S3075">
        <v>0</v>
      </c>
      <c r="T3075">
        <v>11.250400000000001</v>
      </c>
    </row>
    <row r="3076" spans="1:20" x14ac:dyDescent="0.3">
      <c r="A3076" t="s">
        <v>8209</v>
      </c>
      <c r="B3076" s="1">
        <v>41878</v>
      </c>
      <c r="C3076" s="1">
        <v>41881</v>
      </c>
      <c r="D3076" t="s">
        <v>21</v>
      </c>
      <c r="E3076" t="s">
        <v>3223</v>
      </c>
      <c r="F3076" t="s">
        <v>3224</v>
      </c>
      <c r="G3076" t="s">
        <v>24</v>
      </c>
      <c r="H3076" t="s">
        <v>25</v>
      </c>
      <c r="I3076" t="s">
        <v>112</v>
      </c>
      <c r="J3076" t="s">
        <v>39</v>
      </c>
      <c r="K3076" t="s">
        <v>849</v>
      </c>
      <c r="L3076" t="s">
        <v>41</v>
      </c>
      <c r="M3076" t="s">
        <v>2994</v>
      </c>
      <c r="N3076" t="s">
        <v>43</v>
      </c>
      <c r="O3076" t="s">
        <v>70</v>
      </c>
      <c r="P3076" t="s">
        <v>2995</v>
      </c>
      <c r="Q3076" s="2">
        <v>13.36</v>
      </c>
      <c r="R3076">
        <v>2</v>
      </c>
      <c r="S3076">
        <v>0</v>
      </c>
      <c r="T3076">
        <v>6.4127999999999998</v>
      </c>
    </row>
    <row r="3077" spans="1:20" x14ac:dyDescent="0.3">
      <c r="A3077" t="s">
        <v>8210</v>
      </c>
      <c r="B3077" s="1">
        <v>42723</v>
      </c>
      <c r="C3077" s="1">
        <v>42728</v>
      </c>
      <c r="D3077" t="s">
        <v>21</v>
      </c>
      <c r="E3077" t="s">
        <v>8211</v>
      </c>
      <c r="F3077" t="s">
        <v>8212</v>
      </c>
      <c r="G3077" t="s">
        <v>37</v>
      </c>
      <c r="H3077" t="s">
        <v>25</v>
      </c>
      <c r="I3077" t="s">
        <v>231</v>
      </c>
      <c r="J3077" t="s">
        <v>232</v>
      </c>
      <c r="K3077" t="s">
        <v>412</v>
      </c>
      <c r="L3077" t="s">
        <v>131</v>
      </c>
      <c r="M3077" t="s">
        <v>6655</v>
      </c>
      <c r="N3077" t="s">
        <v>43</v>
      </c>
      <c r="O3077" t="s">
        <v>79</v>
      </c>
      <c r="P3077" t="s">
        <v>6656</v>
      </c>
      <c r="Q3077" s="2">
        <v>34.247999999999998</v>
      </c>
      <c r="R3077">
        <v>3</v>
      </c>
      <c r="S3077">
        <v>0</v>
      </c>
      <c r="T3077">
        <v>11.5587</v>
      </c>
    </row>
    <row r="3078" spans="1:20" x14ac:dyDescent="0.3">
      <c r="A3078" t="s">
        <v>8213</v>
      </c>
      <c r="B3078" s="1">
        <v>41853</v>
      </c>
      <c r="C3078" s="1">
        <v>41859</v>
      </c>
      <c r="D3078" t="s">
        <v>47</v>
      </c>
      <c r="E3078" t="s">
        <v>885</v>
      </c>
      <c r="F3078" t="s">
        <v>886</v>
      </c>
      <c r="G3078" t="s">
        <v>84</v>
      </c>
      <c r="H3078" t="s">
        <v>25</v>
      </c>
      <c r="I3078" t="s">
        <v>426</v>
      </c>
      <c r="J3078" t="s">
        <v>427</v>
      </c>
      <c r="K3078" t="s">
        <v>428</v>
      </c>
      <c r="L3078" t="s">
        <v>131</v>
      </c>
      <c r="M3078" t="s">
        <v>8214</v>
      </c>
      <c r="N3078" t="s">
        <v>43</v>
      </c>
      <c r="O3078" t="s">
        <v>79</v>
      </c>
      <c r="P3078" t="s">
        <v>8215</v>
      </c>
      <c r="Q3078" s="2">
        <v>26.7</v>
      </c>
      <c r="R3078">
        <v>5</v>
      </c>
      <c r="S3078">
        <v>0</v>
      </c>
      <c r="T3078">
        <v>12.548999999999999</v>
      </c>
    </row>
    <row r="3079" spans="1:20" x14ac:dyDescent="0.3">
      <c r="A3079" t="s">
        <v>8216</v>
      </c>
      <c r="B3079" s="1">
        <v>42268</v>
      </c>
      <c r="C3079" s="1">
        <v>42273</v>
      </c>
      <c r="D3079" t="s">
        <v>47</v>
      </c>
      <c r="E3079" t="s">
        <v>5456</v>
      </c>
      <c r="F3079" t="s">
        <v>5457</v>
      </c>
      <c r="G3079" t="s">
        <v>24</v>
      </c>
      <c r="H3079" t="s">
        <v>25</v>
      </c>
      <c r="I3079" t="s">
        <v>128</v>
      </c>
      <c r="J3079" t="s">
        <v>129</v>
      </c>
      <c r="K3079" t="s">
        <v>562</v>
      </c>
      <c r="L3079" t="s">
        <v>131</v>
      </c>
      <c r="M3079" t="s">
        <v>8217</v>
      </c>
      <c r="N3079" t="s">
        <v>31</v>
      </c>
      <c r="O3079" t="s">
        <v>133</v>
      </c>
      <c r="P3079" t="s">
        <v>8218</v>
      </c>
      <c r="Q3079" s="2">
        <v>1690.04</v>
      </c>
      <c r="R3079">
        <v>4</v>
      </c>
      <c r="S3079">
        <v>0</v>
      </c>
      <c r="T3079">
        <v>422.51</v>
      </c>
    </row>
    <row r="3080" spans="1:20" x14ac:dyDescent="0.3">
      <c r="A3080" t="s">
        <v>8219</v>
      </c>
      <c r="B3080" s="1">
        <v>42715</v>
      </c>
      <c r="C3080" s="1">
        <v>42717</v>
      </c>
      <c r="D3080" t="s">
        <v>159</v>
      </c>
      <c r="E3080" t="s">
        <v>3439</v>
      </c>
      <c r="F3080" t="s">
        <v>3440</v>
      </c>
      <c r="G3080" t="s">
        <v>84</v>
      </c>
      <c r="H3080" t="s">
        <v>25</v>
      </c>
      <c r="I3080" t="s">
        <v>786</v>
      </c>
      <c r="J3080" t="s">
        <v>39</v>
      </c>
      <c r="K3080" t="s">
        <v>1339</v>
      </c>
      <c r="L3080" t="s">
        <v>41</v>
      </c>
      <c r="M3080" t="s">
        <v>8220</v>
      </c>
      <c r="N3080" t="s">
        <v>31</v>
      </c>
      <c r="O3080" t="s">
        <v>133</v>
      </c>
      <c r="P3080" t="s">
        <v>8221</v>
      </c>
      <c r="Q3080" s="2">
        <v>403.92</v>
      </c>
      <c r="R3080">
        <v>5</v>
      </c>
      <c r="S3080">
        <v>0</v>
      </c>
      <c r="T3080">
        <v>25.245000000000001</v>
      </c>
    </row>
    <row r="3081" spans="1:20" x14ac:dyDescent="0.3">
      <c r="A3081" t="s">
        <v>8222</v>
      </c>
      <c r="B3081" s="1">
        <v>42223</v>
      </c>
      <c r="C3081" s="1">
        <v>42228</v>
      </c>
      <c r="D3081" t="s">
        <v>47</v>
      </c>
      <c r="E3081" t="s">
        <v>4557</v>
      </c>
      <c r="F3081" t="s">
        <v>4558</v>
      </c>
      <c r="G3081" t="s">
        <v>24</v>
      </c>
      <c r="H3081" t="s">
        <v>25</v>
      </c>
      <c r="I3081" t="s">
        <v>75</v>
      </c>
      <c r="J3081" t="s">
        <v>76</v>
      </c>
      <c r="K3081" t="s">
        <v>544</v>
      </c>
      <c r="L3081" t="s">
        <v>41</v>
      </c>
      <c r="M3081" t="s">
        <v>2661</v>
      </c>
      <c r="N3081" t="s">
        <v>43</v>
      </c>
      <c r="O3081" t="s">
        <v>115</v>
      </c>
      <c r="P3081" t="s">
        <v>2662</v>
      </c>
      <c r="Q3081" s="2">
        <v>106.8</v>
      </c>
      <c r="R3081">
        <v>10</v>
      </c>
      <c r="S3081">
        <v>0</v>
      </c>
      <c r="T3081">
        <v>10.68</v>
      </c>
    </row>
    <row r="3082" spans="1:20" x14ac:dyDescent="0.3">
      <c r="A3082" t="s">
        <v>8223</v>
      </c>
      <c r="B3082" s="1">
        <v>42323</v>
      </c>
      <c r="C3082" s="1">
        <v>42325</v>
      </c>
      <c r="D3082" t="s">
        <v>159</v>
      </c>
      <c r="E3082" t="s">
        <v>1314</v>
      </c>
      <c r="F3082" t="s">
        <v>1315</v>
      </c>
      <c r="G3082" t="s">
        <v>37</v>
      </c>
      <c r="H3082" t="s">
        <v>25</v>
      </c>
      <c r="I3082" t="s">
        <v>1316</v>
      </c>
      <c r="J3082" t="s">
        <v>232</v>
      </c>
      <c r="K3082" t="s">
        <v>1317</v>
      </c>
      <c r="L3082" t="s">
        <v>131</v>
      </c>
      <c r="M3082" t="s">
        <v>6185</v>
      </c>
      <c r="N3082" t="s">
        <v>43</v>
      </c>
      <c r="O3082" t="s">
        <v>99</v>
      </c>
      <c r="P3082" t="s">
        <v>6186</v>
      </c>
      <c r="Q3082" s="2">
        <v>70.95</v>
      </c>
      <c r="R3082">
        <v>3</v>
      </c>
      <c r="S3082">
        <v>0</v>
      </c>
      <c r="T3082">
        <v>20.575500000000002</v>
      </c>
    </row>
    <row r="3083" spans="1:20" x14ac:dyDescent="0.3">
      <c r="A3083" t="s">
        <v>8224</v>
      </c>
      <c r="B3083" s="1">
        <v>42829</v>
      </c>
      <c r="C3083" s="1">
        <v>42833</v>
      </c>
      <c r="D3083" t="s">
        <v>47</v>
      </c>
      <c r="E3083" t="s">
        <v>4167</v>
      </c>
      <c r="F3083" t="s">
        <v>4168</v>
      </c>
      <c r="G3083" t="s">
        <v>24</v>
      </c>
      <c r="H3083" t="s">
        <v>25</v>
      </c>
      <c r="I3083" t="s">
        <v>1271</v>
      </c>
      <c r="J3083" t="s">
        <v>302</v>
      </c>
      <c r="K3083" t="s">
        <v>4169</v>
      </c>
      <c r="L3083" t="s">
        <v>29</v>
      </c>
      <c r="M3083" t="s">
        <v>4067</v>
      </c>
      <c r="N3083" t="s">
        <v>165</v>
      </c>
      <c r="O3083" t="s">
        <v>166</v>
      </c>
      <c r="P3083" t="s">
        <v>4068</v>
      </c>
      <c r="Q3083" s="2">
        <v>383.84</v>
      </c>
      <c r="R3083">
        <v>4</v>
      </c>
      <c r="S3083">
        <v>0</v>
      </c>
      <c r="T3083">
        <v>47.98</v>
      </c>
    </row>
    <row r="3084" spans="1:20" x14ac:dyDescent="0.3">
      <c r="A3084" t="s">
        <v>8225</v>
      </c>
      <c r="B3084" s="1">
        <v>42728</v>
      </c>
      <c r="C3084" s="1">
        <v>42732</v>
      </c>
      <c r="D3084" t="s">
        <v>47</v>
      </c>
      <c r="E3084" t="s">
        <v>2338</v>
      </c>
      <c r="F3084" t="s">
        <v>2339</v>
      </c>
      <c r="G3084" t="s">
        <v>24</v>
      </c>
      <c r="H3084" t="s">
        <v>25</v>
      </c>
      <c r="I3084" t="s">
        <v>128</v>
      </c>
      <c r="J3084" t="s">
        <v>129</v>
      </c>
      <c r="K3084" t="s">
        <v>948</v>
      </c>
      <c r="L3084" t="s">
        <v>131</v>
      </c>
      <c r="M3084" t="s">
        <v>7826</v>
      </c>
      <c r="N3084" t="s">
        <v>31</v>
      </c>
      <c r="O3084" t="s">
        <v>61</v>
      </c>
      <c r="P3084" t="s">
        <v>7827</v>
      </c>
      <c r="Q3084" s="2">
        <v>799.56</v>
      </c>
      <c r="R3084">
        <v>9</v>
      </c>
      <c r="S3084">
        <v>0</v>
      </c>
      <c r="T3084">
        <v>207.88560000000001</v>
      </c>
    </row>
    <row r="3085" spans="1:20" x14ac:dyDescent="0.3">
      <c r="A3085" t="s">
        <v>8226</v>
      </c>
      <c r="B3085" s="1">
        <v>43082</v>
      </c>
      <c r="C3085" s="1">
        <v>43082</v>
      </c>
      <c r="D3085" t="s">
        <v>1040</v>
      </c>
      <c r="E3085" t="s">
        <v>4523</v>
      </c>
      <c r="F3085" t="s">
        <v>4524</v>
      </c>
      <c r="G3085" t="s">
        <v>24</v>
      </c>
      <c r="H3085" t="s">
        <v>25</v>
      </c>
      <c r="I3085" t="s">
        <v>231</v>
      </c>
      <c r="J3085" t="s">
        <v>232</v>
      </c>
      <c r="K3085" t="s">
        <v>412</v>
      </c>
      <c r="L3085" t="s">
        <v>131</v>
      </c>
      <c r="M3085" t="s">
        <v>1470</v>
      </c>
      <c r="N3085" t="s">
        <v>43</v>
      </c>
      <c r="O3085" t="s">
        <v>99</v>
      </c>
      <c r="P3085" t="s">
        <v>1471</v>
      </c>
      <c r="Q3085" s="2">
        <v>31.44</v>
      </c>
      <c r="R3085">
        <v>3</v>
      </c>
      <c r="S3085">
        <v>0</v>
      </c>
      <c r="T3085">
        <v>8.4887999999999995</v>
      </c>
    </row>
    <row r="3086" spans="1:20" x14ac:dyDescent="0.3">
      <c r="A3086" t="s">
        <v>8227</v>
      </c>
      <c r="B3086" s="1">
        <v>43091</v>
      </c>
      <c r="C3086" s="1">
        <v>43095</v>
      </c>
      <c r="D3086" t="s">
        <v>47</v>
      </c>
      <c r="E3086" t="s">
        <v>6771</v>
      </c>
      <c r="F3086" t="s">
        <v>6772</v>
      </c>
      <c r="G3086" t="s">
        <v>24</v>
      </c>
      <c r="H3086" t="s">
        <v>25</v>
      </c>
      <c r="I3086" t="s">
        <v>4291</v>
      </c>
      <c r="J3086" t="s">
        <v>39</v>
      </c>
      <c r="K3086" t="s">
        <v>4292</v>
      </c>
      <c r="L3086" t="s">
        <v>41</v>
      </c>
      <c r="M3086" t="s">
        <v>3901</v>
      </c>
      <c r="N3086" t="s">
        <v>43</v>
      </c>
      <c r="O3086" t="s">
        <v>70</v>
      </c>
      <c r="P3086" t="s">
        <v>3902</v>
      </c>
      <c r="Q3086" s="2">
        <v>25.92</v>
      </c>
      <c r="R3086">
        <v>5</v>
      </c>
      <c r="S3086">
        <v>0</v>
      </c>
      <c r="T3086">
        <v>9.0719999999999992</v>
      </c>
    </row>
    <row r="3087" spans="1:20" x14ac:dyDescent="0.3">
      <c r="A3087" t="s">
        <v>8228</v>
      </c>
      <c r="B3087" s="1">
        <v>43029</v>
      </c>
      <c r="C3087" s="1">
        <v>43036</v>
      </c>
      <c r="D3087" t="s">
        <v>47</v>
      </c>
      <c r="E3087" t="s">
        <v>2606</v>
      </c>
      <c r="F3087" t="s">
        <v>2607</v>
      </c>
      <c r="G3087" t="s">
        <v>24</v>
      </c>
      <c r="H3087" t="s">
        <v>25</v>
      </c>
      <c r="I3087" t="s">
        <v>2608</v>
      </c>
      <c r="J3087" t="s">
        <v>86</v>
      </c>
      <c r="K3087" t="s">
        <v>2609</v>
      </c>
      <c r="L3087" t="s">
        <v>88</v>
      </c>
      <c r="M3087" t="s">
        <v>2876</v>
      </c>
      <c r="N3087" t="s">
        <v>165</v>
      </c>
      <c r="O3087" t="s">
        <v>166</v>
      </c>
      <c r="P3087" t="s">
        <v>2877</v>
      </c>
      <c r="Q3087" s="2">
        <v>329.988</v>
      </c>
      <c r="R3087">
        <v>2</v>
      </c>
      <c r="S3087">
        <v>0</v>
      </c>
      <c r="T3087">
        <v>-76.997200000000007</v>
      </c>
    </row>
    <row r="3088" spans="1:20" x14ac:dyDescent="0.3">
      <c r="A3088" t="s">
        <v>8229</v>
      </c>
      <c r="B3088" s="1">
        <v>42321</v>
      </c>
      <c r="C3088" s="1">
        <v>42325</v>
      </c>
      <c r="D3088" t="s">
        <v>47</v>
      </c>
      <c r="E3088" t="s">
        <v>1075</v>
      </c>
      <c r="F3088" t="s">
        <v>1076</v>
      </c>
      <c r="G3088" t="s">
        <v>24</v>
      </c>
      <c r="H3088" t="s">
        <v>25</v>
      </c>
      <c r="I3088" t="s">
        <v>154</v>
      </c>
      <c r="J3088" t="s">
        <v>86</v>
      </c>
      <c r="K3088" t="s">
        <v>155</v>
      </c>
      <c r="L3088" t="s">
        <v>88</v>
      </c>
      <c r="M3088" t="s">
        <v>4797</v>
      </c>
      <c r="N3088" t="s">
        <v>43</v>
      </c>
      <c r="O3088" t="s">
        <v>70</v>
      </c>
      <c r="P3088" t="s">
        <v>4798</v>
      </c>
      <c r="Q3088" s="2">
        <v>63.77</v>
      </c>
      <c r="R3088">
        <v>7</v>
      </c>
      <c r="S3088">
        <v>0</v>
      </c>
      <c r="T3088">
        <v>28.6965</v>
      </c>
    </row>
    <row r="3089" spans="1:20" x14ac:dyDescent="0.3">
      <c r="A3089" t="s">
        <v>8230</v>
      </c>
      <c r="B3089" s="1">
        <v>42110</v>
      </c>
      <c r="C3089" s="1">
        <v>42114</v>
      </c>
      <c r="D3089" t="s">
        <v>47</v>
      </c>
      <c r="E3089" t="s">
        <v>7760</v>
      </c>
      <c r="F3089" t="s">
        <v>7761</v>
      </c>
      <c r="G3089" t="s">
        <v>24</v>
      </c>
      <c r="H3089" t="s">
        <v>25</v>
      </c>
      <c r="I3089" t="s">
        <v>66</v>
      </c>
      <c r="J3089" t="s">
        <v>4315</v>
      </c>
      <c r="K3089" t="s">
        <v>7762</v>
      </c>
      <c r="L3089" t="s">
        <v>131</v>
      </c>
      <c r="M3089" t="s">
        <v>8231</v>
      </c>
      <c r="N3089" t="s">
        <v>165</v>
      </c>
      <c r="O3089" t="s">
        <v>1419</v>
      </c>
      <c r="P3089" t="s">
        <v>8232</v>
      </c>
      <c r="Q3089" s="2">
        <v>1439.9680000000001</v>
      </c>
      <c r="R3089">
        <v>4</v>
      </c>
      <c r="S3089">
        <v>0</v>
      </c>
      <c r="T3089">
        <v>485.98919999999998</v>
      </c>
    </row>
    <row r="3090" spans="1:20" x14ac:dyDescent="0.3">
      <c r="A3090" t="s">
        <v>8233</v>
      </c>
      <c r="B3090" s="1">
        <v>42720</v>
      </c>
      <c r="C3090" s="1">
        <v>42727</v>
      </c>
      <c r="D3090" t="s">
        <v>47</v>
      </c>
      <c r="E3090" t="s">
        <v>93</v>
      </c>
      <c r="F3090" t="s">
        <v>94</v>
      </c>
      <c r="G3090" t="s">
        <v>24</v>
      </c>
      <c r="H3090" t="s">
        <v>25</v>
      </c>
      <c r="I3090" t="s">
        <v>95</v>
      </c>
      <c r="J3090" t="s">
        <v>96</v>
      </c>
      <c r="K3090" t="s">
        <v>97</v>
      </c>
      <c r="L3090" t="s">
        <v>88</v>
      </c>
      <c r="M3090" t="s">
        <v>7220</v>
      </c>
      <c r="N3090" t="s">
        <v>31</v>
      </c>
      <c r="O3090" t="s">
        <v>133</v>
      </c>
      <c r="P3090" t="s">
        <v>7221</v>
      </c>
      <c r="Q3090" s="2">
        <v>563.91999999999996</v>
      </c>
      <c r="R3090">
        <v>5</v>
      </c>
      <c r="S3090">
        <v>0</v>
      </c>
      <c r="T3090">
        <v>7.0490000000000004</v>
      </c>
    </row>
    <row r="3091" spans="1:20" x14ac:dyDescent="0.3">
      <c r="A3091" t="s">
        <v>8234</v>
      </c>
      <c r="B3091" s="1">
        <v>42664</v>
      </c>
      <c r="C3091" s="1">
        <v>42670</v>
      </c>
      <c r="D3091" t="s">
        <v>47</v>
      </c>
      <c r="E3091" t="s">
        <v>4602</v>
      </c>
      <c r="F3091" t="s">
        <v>4603</v>
      </c>
      <c r="G3091" t="s">
        <v>24</v>
      </c>
      <c r="H3091" t="s">
        <v>25</v>
      </c>
      <c r="I3091" t="s">
        <v>231</v>
      </c>
      <c r="J3091" t="s">
        <v>232</v>
      </c>
      <c r="K3091" t="s">
        <v>276</v>
      </c>
      <c r="L3091" t="s">
        <v>131</v>
      </c>
      <c r="M3091" t="s">
        <v>7028</v>
      </c>
      <c r="N3091" t="s">
        <v>165</v>
      </c>
      <c r="O3091" t="s">
        <v>166</v>
      </c>
      <c r="P3091" t="s">
        <v>7029</v>
      </c>
      <c r="Q3091" s="2">
        <v>235.15199999999999</v>
      </c>
      <c r="R3091">
        <v>8</v>
      </c>
      <c r="S3091">
        <v>0</v>
      </c>
      <c r="T3091">
        <v>-47.0304</v>
      </c>
    </row>
    <row r="3092" spans="1:20" x14ac:dyDescent="0.3">
      <c r="A3092" t="s">
        <v>8235</v>
      </c>
      <c r="B3092" s="1">
        <v>43070</v>
      </c>
      <c r="C3092" s="1">
        <v>43072</v>
      </c>
      <c r="D3092" t="s">
        <v>159</v>
      </c>
      <c r="E3092" t="s">
        <v>2590</v>
      </c>
      <c r="F3092" t="s">
        <v>2591</v>
      </c>
      <c r="G3092" t="s">
        <v>84</v>
      </c>
      <c r="H3092" t="s">
        <v>25</v>
      </c>
      <c r="I3092" t="s">
        <v>128</v>
      </c>
      <c r="J3092" t="s">
        <v>129</v>
      </c>
      <c r="K3092" t="s">
        <v>948</v>
      </c>
      <c r="L3092" t="s">
        <v>131</v>
      </c>
      <c r="M3092" t="s">
        <v>3344</v>
      </c>
      <c r="N3092" t="s">
        <v>31</v>
      </c>
      <c r="O3092" t="s">
        <v>61</v>
      </c>
      <c r="P3092" t="s">
        <v>3345</v>
      </c>
      <c r="Q3092" s="2">
        <v>7.7119999999999997</v>
      </c>
      <c r="R3092">
        <v>2</v>
      </c>
      <c r="S3092">
        <v>0</v>
      </c>
      <c r="T3092">
        <v>1.7352000000000001</v>
      </c>
    </row>
    <row r="3093" spans="1:20" x14ac:dyDescent="0.3">
      <c r="A3093" t="s">
        <v>8236</v>
      </c>
      <c r="B3093" s="1">
        <v>42663</v>
      </c>
      <c r="C3093" s="1">
        <v>42667</v>
      </c>
      <c r="D3093" t="s">
        <v>21</v>
      </c>
      <c r="E3093" t="s">
        <v>2190</v>
      </c>
      <c r="F3093" t="s">
        <v>2191</v>
      </c>
      <c r="G3093" t="s">
        <v>24</v>
      </c>
      <c r="H3093" t="s">
        <v>25</v>
      </c>
      <c r="I3093" t="s">
        <v>112</v>
      </c>
      <c r="J3093" t="s">
        <v>39</v>
      </c>
      <c r="K3093" t="s">
        <v>309</v>
      </c>
      <c r="L3093" t="s">
        <v>41</v>
      </c>
      <c r="M3093" t="s">
        <v>4797</v>
      </c>
      <c r="N3093" t="s">
        <v>43</v>
      </c>
      <c r="O3093" t="s">
        <v>70</v>
      </c>
      <c r="P3093" t="s">
        <v>4798</v>
      </c>
      <c r="Q3093" s="2">
        <v>51.015999999999998</v>
      </c>
      <c r="R3093">
        <v>7</v>
      </c>
      <c r="S3093">
        <v>0</v>
      </c>
      <c r="T3093">
        <v>15.942500000000001</v>
      </c>
    </row>
    <row r="3094" spans="1:20" x14ac:dyDescent="0.3">
      <c r="A3094" t="s">
        <v>8237</v>
      </c>
      <c r="B3094" s="1">
        <v>43007</v>
      </c>
      <c r="C3094" s="1">
        <v>43011</v>
      </c>
      <c r="D3094" t="s">
        <v>47</v>
      </c>
      <c r="E3094" t="s">
        <v>3964</v>
      </c>
      <c r="F3094" t="s">
        <v>3965</v>
      </c>
      <c r="G3094" t="s">
        <v>37</v>
      </c>
      <c r="H3094" t="s">
        <v>25</v>
      </c>
      <c r="I3094" t="s">
        <v>112</v>
      </c>
      <c r="J3094" t="s">
        <v>39</v>
      </c>
      <c r="K3094" t="s">
        <v>309</v>
      </c>
      <c r="L3094" t="s">
        <v>41</v>
      </c>
      <c r="M3094" t="s">
        <v>2917</v>
      </c>
      <c r="N3094" t="s">
        <v>43</v>
      </c>
      <c r="O3094" t="s">
        <v>99</v>
      </c>
      <c r="P3094" t="s">
        <v>2918</v>
      </c>
      <c r="Q3094" s="2">
        <v>51.167999999999999</v>
      </c>
      <c r="R3094">
        <v>2</v>
      </c>
      <c r="S3094">
        <v>0</v>
      </c>
      <c r="T3094">
        <v>-6.3959999999999999</v>
      </c>
    </row>
    <row r="3095" spans="1:20" x14ac:dyDescent="0.3">
      <c r="A3095" t="s">
        <v>8238</v>
      </c>
      <c r="B3095" s="1">
        <v>42965</v>
      </c>
      <c r="C3095" s="1">
        <v>42972</v>
      </c>
      <c r="D3095" t="s">
        <v>47</v>
      </c>
      <c r="E3095" t="s">
        <v>3148</v>
      </c>
      <c r="F3095" t="s">
        <v>3149</v>
      </c>
      <c r="G3095" t="s">
        <v>37</v>
      </c>
      <c r="H3095" t="s">
        <v>25</v>
      </c>
      <c r="I3095" t="s">
        <v>1803</v>
      </c>
      <c r="J3095" t="s">
        <v>67</v>
      </c>
      <c r="K3095" t="s">
        <v>1804</v>
      </c>
      <c r="L3095" t="s">
        <v>29</v>
      </c>
      <c r="M3095" t="s">
        <v>2472</v>
      </c>
      <c r="N3095" t="s">
        <v>43</v>
      </c>
      <c r="O3095" t="s">
        <v>79</v>
      </c>
      <c r="P3095" t="s">
        <v>2473</v>
      </c>
      <c r="Q3095" s="2">
        <v>2793.5279999999998</v>
      </c>
      <c r="R3095">
        <v>9</v>
      </c>
      <c r="S3095">
        <v>0</v>
      </c>
      <c r="T3095">
        <v>942.81569999999999</v>
      </c>
    </row>
    <row r="3096" spans="1:20" x14ac:dyDescent="0.3">
      <c r="A3096" t="s">
        <v>8239</v>
      </c>
      <c r="B3096" s="1">
        <v>43051</v>
      </c>
      <c r="C3096" s="1">
        <v>43055</v>
      </c>
      <c r="D3096" t="s">
        <v>21</v>
      </c>
      <c r="E3096" t="s">
        <v>677</v>
      </c>
      <c r="F3096" t="s">
        <v>678</v>
      </c>
      <c r="G3096" t="s">
        <v>24</v>
      </c>
      <c r="H3096" t="s">
        <v>25</v>
      </c>
      <c r="I3096" t="s">
        <v>679</v>
      </c>
      <c r="J3096" t="s">
        <v>427</v>
      </c>
      <c r="K3096" t="s">
        <v>680</v>
      </c>
      <c r="L3096" t="s">
        <v>131</v>
      </c>
      <c r="M3096" t="s">
        <v>5399</v>
      </c>
      <c r="N3096" t="s">
        <v>43</v>
      </c>
      <c r="O3096" t="s">
        <v>235</v>
      </c>
      <c r="P3096" t="s">
        <v>1435</v>
      </c>
      <c r="Q3096" s="2">
        <v>18.239999999999998</v>
      </c>
      <c r="R3096">
        <v>3</v>
      </c>
      <c r="S3096">
        <v>0</v>
      </c>
      <c r="T3096">
        <v>9.1199999999999992</v>
      </c>
    </row>
    <row r="3097" spans="1:20" x14ac:dyDescent="0.3">
      <c r="A3097" t="s">
        <v>8240</v>
      </c>
      <c r="B3097" s="1">
        <v>41923</v>
      </c>
      <c r="C3097" s="1">
        <v>41927</v>
      </c>
      <c r="D3097" t="s">
        <v>47</v>
      </c>
      <c r="E3097" t="s">
        <v>1625</v>
      </c>
      <c r="F3097" t="s">
        <v>1626</v>
      </c>
      <c r="G3097" t="s">
        <v>24</v>
      </c>
      <c r="H3097" t="s">
        <v>25</v>
      </c>
      <c r="I3097" t="s">
        <v>1542</v>
      </c>
      <c r="J3097" t="s">
        <v>51</v>
      </c>
      <c r="K3097" t="s">
        <v>1543</v>
      </c>
      <c r="L3097" t="s">
        <v>29</v>
      </c>
      <c r="M3097" t="s">
        <v>1861</v>
      </c>
      <c r="N3097" t="s">
        <v>43</v>
      </c>
      <c r="O3097" t="s">
        <v>173</v>
      </c>
      <c r="P3097" t="s">
        <v>1862</v>
      </c>
      <c r="Q3097" s="2">
        <v>7.64</v>
      </c>
      <c r="R3097">
        <v>1</v>
      </c>
      <c r="S3097">
        <v>0</v>
      </c>
      <c r="T3097">
        <v>3.7435999999999998</v>
      </c>
    </row>
    <row r="3098" spans="1:20" x14ac:dyDescent="0.3">
      <c r="A3098" t="s">
        <v>8241</v>
      </c>
      <c r="B3098" s="1">
        <v>42336</v>
      </c>
      <c r="C3098" s="1">
        <v>42341</v>
      </c>
      <c r="D3098" t="s">
        <v>47</v>
      </c>
      <c r="E3098" t="s">
        <v>3251</v>
      </c>
      <c r="F3098" t="s">
        <v>3252</v>
      </c>
      <c r="G3098" t="s">
        <v>37</v>
      </c>
      <c r="H3098" t="s">
        <v>25</v>
      </c>
      <c r="I3098" t="s">
        <v>3253</v>
      </c>
      <c r="J3098" t="s">
        <v>302</v>
      </c>
      <c r="K3098" t="s">
        <v>3254</v>
      </c>
      <c r="L3098" t="s">
        <v>29</v>
      </c>
      <c r="M3098" t="s">
        <v>8242</v>
      </c>
      <c r="N3098" t="s">
        <v>31</v>
      </c>
      <c r="O3098" t="s">
        <v>61</v>
      </c>
      <c r="P3098" t="s">
        <v>8243</v>
      </c>
      <c r="Q3098" s="2">
        <v>68.16</v>
      </c>
      <c r="R3098">
        <v>3</v>
      </c>
      <c r="S3098">
        <v>0</v>
      </c>
      <c r="T3098">
        <v>27.945599999999999</v>
      </c>
    </row>
    <row r="3099" spans="1:20" x14ac:dyDescent="0.3">
      <c r="A3099" t="s">
        <v>8244</v>
      </c>
      <c r="B3099" s="1">
        <v>42212</v>
      </c>
      <c r="C3099" s="1">
        <v>42218</v>
      </c>
      <c r="D3099" t="s">
        <v>47</v>
      </c>
      <c r="E3099" t="s">
        <v>2115</v>
      </c>
      <c r="F3099" t="s">
        <v>2116</v>
      </c>
      <c r="G3099" t="s">
        <v>24</v>
      </c>
      <c r="H3099" t="s">
        <v>25</v>
      </c>
      <c r="I3099" t="s">
        <v>112</v>
      </c>
      <c r="J3099" t="s">
        <v>39</v>
      </c>
      <c r="K3099" t="s">
        <v>849</v>
      </c>
      <c r="L3099" t="s">
        <v>41</v>
      </c>
      <c r="M3099" t="s">
        <v>3862</v>
      </c>
      <c r="N3099" t="s">
        <v>165</v>
      </c>
      <c r="O3099" t="s">
        <v>166</v>
      </c>
      <c r="P3099" t="s">
        <v>3863</v>
      </c>
      <c r="Q3099" s="2">
        <v>29.97</v>
      </c>
      <c r="R3099">
        <v>3</v>
      </c>
      <c r="S3099">
        <v>0</v>
      </c>
      <c r="T3099">
        <v>0.29970000000000002</v>
      </c>
    </row>
    <row r="3100" spans="1:20" x14ac:dyDescent="0.3">
      <c r="A3100" t="s">
        <v>8245</v>
      </c>
      <c r="B3100" s="1">
        <v>42663</v>
      </c>
      <c r="C3100" s="1">
        <v>42669</v>
      </c>
      <c r="D3100" t="s">
        <v>47</v>
      </c>
      <c r="E3100" t="s">
        <v>4144</v>
      </c>
      <c r="F3100" t="s">
        <v>4145</v>
      </c>
      <c r="G3100" t="s">
        <v>24</v>
      </c>
      <c r="H3100" t="s">
        <v>25</v>
      </c>
      <c r="I3100" t="s">
        <v>154</v>
      </c>
      <c r="J3100" t="s">
        <v>86</v>
      </c>
      <c r="K3100" t="s">
        <v>598</v>
      </c>
      <c r="L3100" t="s">
        <v>88</v>
      </c>
      <c r="M3100" t="s">
        <v>3359</v>
      </c>
      <c r="N3100" t="s">
        <v>165</v>
      </c>
      <c r="O3100" t="s">
        <v>166</v>
      </c>
      <c r="P3100" t="s">
        <v>3360</v>
      </c>
      <c r="Q3100" s="2">
        <v>125.7</v>
      </c>
      <c r="R3100">
        <v>6</v>
      </c>
      <c r="S3100">
        <v>0</v>
      </c>
      <c r="T3100">
        <v>35.195999999999998</v>
      </c>
    </row>
    <row r="3101" spans="1:20" x14ac:dyDescent="0.3">
      <c r="A3101" t="s">
        <v>8246</v>
      </c>
      <c r="B3101" s="1">
        <v>42992</v>
      </c>
      <c r="C3101" s="1">
        <v>42996</v>
      </c>
      <c r="D3101" t="s">
        <v>21</v>
      </c>
      <c r="E3101" t="s">
        <v>5509</v>
      </c>
      <c r="F3101" t="s">
        <v>5510</v>
      </c>
      <c r="G3101" t="s">
        <v>24</v>
      </c>
      <c r="H3101" t="s">
        <v>25</v>
      </c>
      <c r="I3101" t="s">
        <v>2608</v>
      </c>
      <c r="J3101" t="s">
        <v>86</v>
      </c>
      <c r="K3101" t="s">
        <v>2609</v>
      </c>
      <c r="L3101" t="s">
        <v>88</v>
      </c>
      <c r="M3101" t="s">
        <v>2934</v>
      </c>
      <c r="N3101" t="s">
        <v>43</v>
      </c>
      <c r="O3101" t="s">
        <v>44</v>
      </c>
      <c r="P3101" t="s">
        <v>2935</v>
      </c>
      <c r="Q3101" s="2">
        <v>56.7</v>
      </c>
      <c r="R3101">
        <v>9</v>
      </c>
      <c r="S3101">
        <v>0</v>
      </c>
      <c r="T3101">
        <v>26.082000000000001</v>
      </c>
    </row>
    <row r="3102" spans="1:20" x14ac:dyDescent="0.3">
      <c r="A3102" t="s">
        <v>8247</v>
      </c>
      <c r="B3102" s="1">
        <v>43092</v>
      </c>
      <c r="C3102" s="1">
        <v>43096</v>
      </c>
      <c r="D3102" t="s">
        <v>47</v>
      </c>
      <c r="E3102" t="s">
        <v>1482</v>
      </c>
      <c r="F3102" t="s">
        <v>1483</v>
      </c>
      <c r="G3102" t="s">
        <v>24</v>
      </c>
      <c r="H3102" t="s">
        <v>25</v>
      </c>
      <c r="I3102" t="s">
        <v>26</v>
      </c>
      <c r="J3102" t="s">
        <v>27</v>
      </c>
      <c r="K3102" t="s">
        <v>28</v>
      </c>
      <c r="L3102" t="s">
        <v>29</v>
      </c>
      <c r="M3102" t="s">
        <v>8242</v>
      </c>
      <c r="N3102" t="s">
        <v>31</v>
      </c>
      <c r="O3102" t="s">
        <v>61</v>
      </c>
      <c r="P3102" t="s">
        <v>8243</v>
      </c>
      <c r="Q3102" s="2">
        <v>72.703999999999994</v>
      </c>
      <c r="R3102">
        <v>4</v>
      </c>
      <c r="S3102">
        <v>0</v>
      </c>
      <c r="T3102">
        <v>19.084800000000001</v>
      </c>
    </row>
    <row r="3103" spans="1:20" x14ac:dyDescent="0.3">
      <c r="A3103" t="s">
        <v>8248</v>
      </c>
      <c r="B3103" s="1">
        <v>42282</v>
      </c>
      <c r="C3103" s="1">
        <v>42286</v>
      </c>
      <c r="D3103" t="s">
        <v>47</v>
      </c>
      <c r="E3103" t="s">
        <v>1547</v>
      </c>
      <c r="F3103" t="s">
        <v>1548</v>
      </c>
      <c r="G3103" t="s">
        <v>24</v>
      </c>
      <c r="H3103" t="s">
        <v>25</v>
      </c>
      <c r="I3103" t="s">
        <v>75</v>
      </c>
      <c r="J3103" t="s">
        <v>76</v>
      </c>
      <c r="K3103" t="s">
        <v>538</v>
      </c>
      <c r="L3103" t="s">
        <v>41</v>
      </c>
      <c r="M3103" t="s">
        <v>8249</v>
      </c>
      <c r="N3103" t="s">
        <v>31</v>
      </c>
      <c r="O3103" t="s">
        <v>32</v>
      </c>
      <c r="P3103" t="s">
        <v>8250</v>
      </c>
      <c r="Q3103" s="2">
        <v>66.293999999999997</v>
      </c>
      <c r="R3103">
        <v>1</v>
      </c>
      <c r="S3103">
        <v>0</v>
      </c>
      <c r="T3103">
        <v>-103.86060000000001</v>
      </c>
    </row>
    <row r="3104" spans="1:20" x14ac:dyDescent="0.3">
      <c r="A3104" t="s">
        <v>8251</v>
      </c>
      <c r="B3104" s="1">
        <v>41945</v>
      </c>
      <c r="C3104" s="1">
        <v>41950</v>
      </c>
      <c r="D3104" t="s">
        <v>47</v>
      </c>
      <c r="E3104" t="s">
        <v>978</v>
      </c>
      <c r="F3104" t="s">
        <v>979</v>
      </c>
      <c r="G3104" t="s">
        <v>24</v>
      </c>
      <c r="H3104" t="s">
        <v>25</v>
      </c>
      <c r="I3104" t="s">
        <v>128</v>
      </c>
      <c r="J3104" t="s">
        <v>129</v>
      </c>
      <c r="K3104" t="s">
        <v>948</v>
      </c>
      <c r="L3104" t="s">
        <v>131</v>
      </c>
      <c r="M3104" t="s">
        <v>2401</v>
      </c>
      <c r="N3104" t="s">
        <v>165</v>
      </c>
      <c r="O3104" t="s">
        <v>166</v>
      </c>
      <c r="P3104" t="s">
        <v>2402</v>
      </c>
      <c r="Q3104" s="2">
        <v>88.775999999999996</v>
      </c>
      <c r="R3104">
        <v>3</v>
      </c>
      <c r="S3104">
        <v>0</v>
      </c>
      <c r="T3104">
        <v>7.7679</v>
      </c>
    </row>
    <row r="3105" spans="1:20" x14ac:dyDescent="0.3">
      <c r="A3105" t="s">
        <v>8252</v>
      </c>
      <c r="B3105" s="1">
        <v>42391</v>
      </c>
      <c r="C3105" s="1">
        <v>42396</v>
      </c>
      <c r="D3105" t="s">
        <v>47</v>
      </c>
      <c r="E3105" t="s">
        <v>2808</v>
      </c>
      <c r="F3105" t="s">
        <v>2809</v>
      </c>
      <c r="G3105" t="s">
        <v>84</v>
      </c>
      <c r="H3105" t="s">
        <v>25</v>
      </c>
      <c r="I3105" t="s">
        <v>38</v>
      </c>
      <c r="J3105" t="s">
        <v>39</v>
      </c>
      <c r="K3105" t="s">
        <v>40</v>
      </c>
      <c r="L3105" t="s">
        <v>41</v>
      </c>
      <c r="M3105" t="s">
        <v>181</v>
      </c>
      <c r="N3105" t="s">
        <v>165</v>
      </c>
      <c r="O3105" t="s">
        <v>166</v>
      </c>
      <c r="P3105" t="s">
        <v>182</v>
      </c>
      <c r="Q3105" s="2">
        <v>110.376</v>
      </c>
      <c r="R3105">
        <v>4</v>
      </c>
      <c r="S3105">
        <v>0</v>
      </c>
      <c r="T3105">
        <v>-20.235600000000002</v>
      </c>
    </row>
    <row r="3106" spans="1:20" x14ac:dyDescent="0.3">
      <c r="A3106" t="s">
        <v>8253</v>
      </c>
      <c r="B3106" s="1">
        <v>42927</v>
      </c>
      <c r="C3106" s="1">
        <v>42933</v>
      </c>
      <c r="D3106" t="s">
        <v>47</v>
      </c>
      <c r="E3106" t="s">
        <v>3605</v>
      </c>
      <c r="F3106" t="s">
        <v>3606</v>
      </c>
      <c r="G3106" t="s">
        <v>24</v>
      </c>
      <c r="H3106" t="s">
        <v>25</v>
      </c>
      <c r="I3106" t="s">
        <v>3607</v>
      </c>
      <c r="J3106" t="s">
        <v>356</v>
      </c>
      <c r="K3106" t="s">
        <v>3608</v>
      </c>
      <c r="L3106" t="s">
        <v>41</v>
      </c>
      <c r="M3106" t="s">
        <v>2520</v>
      </c>
      <c r="N3106" t="s">
        <v>43</v>
      </c>
      <c r="O3106" t="s">
        <v>115</v>
      </c>
      <c r="P3106" t="s">
        <v>2521</v>
      </c>
      <c r="Q3106" s="2">
        <v>30.32</v>
      </c>
      <c r="R3106">
        <v>4</v>
      </c>
      <c r="S3106">
        <v>0</v>
      </c>
      <c r="T3106">
        <v>11.8248</v>
      </c>
    </row>
    <row r="3107" spans="1:20" x14ac:dyDescent="0.3">
      <c r="A3107" t="s">
        <v>8254</v>
      </c>
      <c r="B3107" s="1">
        <v>42989</v>
      </c>
      <c r="C3107" s="1">
        <v>42989</v>
      </c>
      <c r="D3107" t="s">
        <v>1040</v>
      </c>
      <c r="E3107" t="s">
        <v>1563</v>
      </c>
      <c r="F3107" t="s">
        <v>1564</v>
      </c>
      <c r="G3107" t="s">
        <v>24</v>
      </c>
      <c r="H3107" t="s">
        <v>25</v>
      </c>
      <c r="I3107" t="s">
        <v>231</v>
      </c>
      <c r="J3107" t="s">
        <v>232</v>
      </c>
      <c r="K3107" t="s">
        <v>233</v>
      </c>
      <c r="L3107" t="s">
        <v>131</v>
      </c>
      <c r="M3107" t="s">
        <v>2443</v>
      </c>
      <c r="N3107" t="s">
        <v>31</v>
      </c>
      <c r="O3107" t="s">
        <v>133</v>
      </c>
      <c r="P3107" t="s">
        <v>2444</v>
      </c>
      <c r="Q3107" s="2">
        <v>177.56800000000001</v>
      </c>
      <c r="R3107">
        <v>2</v>
      </c>
      <c r="S3107">
        <v>0</v>
      </c>
      <c r="T3107">
        <v>8.8783999999999992</v>
      </c>
    </row>
    <row r="3108" spans="1:20" x14ac:dyDescent="0.3">
      <c r="A3108" t="s">
        <v>8255</v>
      </c>
      <c r="B3108" s="1">
        <v>42423</v>
      </c>
      <c r="C3108" s="1">
        <v>42427</v>
      </c>
      <c r="D3108" t="s">
        <v>47</v>
      </c>
      <c r="E3108" t="s">
        <v>993</v>
      </c>
      <c r="F3108" t="s">
        <v>994</v>
      </c>
      <c r="G3108" t="s">
        <v>37</v>
      </c>
      <c r="H3108" t="s">
        <v>25</v>
      </c>
      <c r="I3108" t="s">
        <v>112</v>
      </c>
      <c r="J3108" t="s">
        <v>39</v>
      </c>
      <c r="K3108" t="s">
        <v>309</v>
      </c>
      <c r="L3108" t="s">
        <v>41</v>
      </c>
      <c r="M3108" t="s">
        <v>6681</v>
      </c>
      <c r="N3108" t="s">
        <v>43</v>
      </c>
      <c r="O3108" t="s">
        <v>173</v>
      </c>
      <c r="P3108" t="s">
        <v>6682</v>
      </c>
      <c r="Q3108" s="2">
        <v>57.576000000000001</v>
      </c>
      <c r="R3108">
        <v>3</v>
      </c>
      <c r="S3108">
        <v>0</v>
      </c>
      <c r="T3108">
        <v>21.591000000000001</v>
      </c>
    </row>
    <row r="3109" spans="1:20" x14ac:dyDescent="0.3">
      <c r="A3109" t="s">
        <v>8256</v>
      </c>
      <c r="B3109" s="1">
        <v>42391</v>
      </c>
      <c r="C3109" s="1">
        <v>42398</v>
      </c>
      <c r="D3109" t="s">
        <v>47</v>
      </c>
      <c r="E3109" t="s">
        <v>3610</v>
      </c>
      <c r="F3109" t="s">
        <v>3611</v>
      </c>
      <c r="G3109" t="s">
        <v>24</v>
      </c>
      <c r="H3109" t="s">
        <v>25</v>
      </c>
      <c r="I3109" t="s">
        <v>76</v>
      </c>
      <c r="J3109" t="s">
        <v>3612</v>
      </c>
      <c r="K3109" t="s">
        <v>3613</v>
      </c>
      <c r="L3109" t="s">
        <v>131</v>
      </c>
      <c r="M3109" t="s">
        <v>4385</v>
      </c>
      <c r="N3109" t="s">
        <v>43</v>
      </c>
      <c r="O3109" t="s">
        <v>79</v>
      </c>
      <c r="P3109" t="s">
        <v>4386</v>
      </c>
      <c r="Q3109" s="2">
        <v>26.335999999999999</v>
      </c>
      <c r="R3109">
        <v>4</v>
      </c>
      <c r="S3109">
        <v>0</v>
      </c>
      <c r="T3109">
        <v>9.2175999999999991</v>
      </c>
    </row>
    <row r="3110" spans="1:20" x14ac:dyDescent="0.3">
      <c r="A3110" t="s">
        <v>8257</v>
      </c>
      <c r="B3110" s="1">
        <v>42350</v>
      </c>
      <c r="C3110" s="1">
        <v>42354</v>
      </c>
      <c r="D3110" t="s">
        <v>47</v>
      </c>
      <c r="E3110" t="s">
        <v>3177</v>
      </c>
      <c r="F3110" t="s">
        <v>3178</v>
      </c>
      <c r="G3110" t="s">
        <v>24</v>
      </c>
      <c r="H3110" t="s">
        <v>25</v>
      </c>
      <c r="I3110" t="s">
        <v>231</v>
      </c>
      <c r="J3110" t="s">
        <v>232</v>
      </c>
      <c r="K3110" t="s">
        <v>233</v>
      </c>
      <c r="L3110" t="s">
        <v>131</v>
      </c>
      <c r="M3110" t="s">
        <v>4495</v>
      </c>
      <c r="N3110" t="s">
        <v>31</v>
      </c>
      <c r="O3110" t="s">
        <v>61</v>
      </c>
      <c r="P3110" t="s">
        <v>4496</v>
      </c>
      <c r="Q3110" s="2">
        <v>166.5</v>
      </c>
      <c r="R3110">
        <v>3</v>
      </c>
      <c r="S3110">
        <v>0</v>
      </c>
      <c r="T3110">
        <v>21.645</v>
      </c>
    </row>
    <row r="3111" spans="1:20" x14ac:dyDescent="0.3">
      <c r="A3111" t="s">
        <v>8258</v>
      </c>
      <c r="B3111" s="1">
        <v>42672</v>
      </c>
      <c r="C3111" s="1">
        <v>42675</v>
      </c>
      <c r="D3111" t="s">
        <v>21</v>
      </c>
      <c r="E3111" t="s">
        <v>779</v>
      </c>
      <c r="F3111" t="s">
        <v>780</v>
      </c>
      <c r="G3111" t="s">
        <v>24</v>
      </c>
      <c r="H3111" t="s">
        <v>25</v>
      </c>
      <c r="I3111" t="s">
        <v>112</v>
      </c>
      <c r="J3111" t="s">
        <v>39</v>
      </c>
      <c r="K3111" t="s">
        <v>113</v>
      </c>
      <c r="L3111" t="s">
        <v>41</v>
      </c>
      <c r="M3111" t="s">
        <v>2896</v>
      </c>
      <c r="N3111" t="s">
        <v>43</v>
      </c>
      <c r="O3111" t="s">
        <v>79</v>
      </c>
      <c r="P3111" t="s">
        <v>2897</v>
      </c>
      <c r="Q3111" s="2">
        <v>11.744</v>
      </c>
      <c r="R3111">
        <v>1</v>
      </c>
      <c r="S3111">
        <v>0</v>
      </c>
      <c r="T3111">
        <v>3.8168000000000002</v>
      </c>
    </row>
    <row r="3112" spans="1:20" x14ac:dyDescent="0.3">
      <c r="A3112" t="s">
        <v>8259</v>
      </c>
      <c r="B3112" s="1">
        <v>42883</v>
      </c>
      <c r="C3112" s="1">
        <v>42886</v>
      </c>
      <c r="D3112" t="s">
        <v>21</v>
      </c>
      <c r="E3112" t="s">
        <v>4892</v>
      </c>
      <c r="F3112" t="s">
        <v>4893</v>
      </c>
      <c r="G3112" t="s">
        <v>37</v>
      </c>
      <c r="H3112" t="s">
        <v>25</v>
      </c>
      <c r="I3112" t="s">
        <v>4894</v>
      </c>
      <c r="J3112" t="s">
        <v>39</v>
      </c>
      <c r="K3112" t="s">
        <v>4895</v>
      </c>
      <c r="L3112" t="s">
        <v>41</v>
      </c>
      <c r="M3112" t="s">
        <v>8078</v>
      </c>
      <c r="N3112" t="s">
        <v>31</v>
      </c>
      <c r="O3112" t="s">
        <v>61</v>
      </c>
      <c r="P3112" t="s">
        <v>8079</v>
      </c>
      <c r="Q3112" s="2">
        <v>247.44</v>
      </c>
      <c r="R3112">
        <v>8</v>
      </c>
      <c r="S3112">
        <v>0</v>
      </c>
      <c r="T3112">
        <v>101.4504</v>
      </c>
    </row>
    <row r="3113" spans="1:20" x14ac:dyDescent="0.3">
      <c r="A3113" t="s">
        <v>8260</v>
      </c>
      <c r="B3113" s="1">
        <v>41994</v>
      </c>
      <c r="C3113" s="1">
        <v>42001</v>
      </c>
      <c r="D3113" t="s">
        <v>47</v>
      </c>
      <c r="E3113" t="s">
        <v>3548</v>
      </c>
      <c r="F3113" t="s">
        <v>3549</v>
      </c>
      <c r="G3113" t="s">
        <v>84</v>
      </c>
      <c r="H3113" t="s">
        <v>25</v>
      </c>
      <c r="I3113" t="s">
        <v>1123</v>
      </c>
      <c r="J3113" t="s">
        <v>179</v>
      </c>
      <c r="K3113" t="s">
        <v>1124</v>
      </c>
      <c r="L3113" t="s">
        <v>88</v>
      </c>
      <c r="M3113" t="s">
        <v>3259</v>
      </c>
      <c r="N3113" t="s">
        <v>43</v>
      </c>
      <c r="O3113" t="s">
        <v>79</v>
      </c>
      <c r="P3113" t="s">
        <v>3260</v>
      </c>
      <c r="Q3113" s="2">
        <v>18.239999999999998</v>
      </c>
      <c r="R3113">
        <v>2</v>
      </c>
      <c r="S3113">
        <v>0</v>
      </c>
      <c r="T3113">
        <v>-14.592000000000001</v>
      </c>
    </row>
    <row r="3114" spans="1:20" x14ac:dyDescent="0.3">
      <c r="A3114" t="s">
        <v>8261</v>
      </c>
      <c r="B3114" s="1">
        <v>42698</v>
      </c>
      <c r="C3114" s="1">
        <v>42702</v>
      </c>
      <c r="D3114" t="s">
        <v>47</v>
      </c>
      <c r="E3114" t="s">
        <v>4749</v>
      </c>
      <c r="F3114" t="s">
        <v>4750</v>
      </c>
      <c r="G3114" t="s">
        <v>84</v>
      </c>
      <c r="H3114" t="s">
        <v>25</v>
      </c>
      <c r="I3114" t="s">
        <v>4751</v>
      </c>
      <c r="J3114" t="s">
        <v>179</v>
      </c>
      <c r="K3114" t="s">
        <v>4752</v>
      </c>
      <c r="L3114" t="s">
        <v>88</v>
      </c>
      <c r="M3114" t="s">
        <v>6113</v>
      </c>
      <c r="N3114" t="s">
        <v>43</v>
      </c>
      <c r="O3114" t="s">
        <v>1145</v>
      </c>
      <c r="P3114" t="s">
        <v>6114</v>
      </c>
      <c r="Q3114" s="2">
        <v>25.35</v>
      </c>
      <c r="R3114">
        <v>3</v>
      </c>
      <c r="S3114">
        <v>0</v>
      </c>
      <c r="T3114">
        <v>7.6050000000000004</v>
      </c>
    </row>
    <row r="3115" spans="1:20" x14ac:dyDescent="0.3">
      <c r="A3115" t="s">
        <v>8262</v>
      </c>
      <c r="B3115" s="1">
        <v>42328</v>
      </c>
      <c r="C3115" s="1">
        <v>42333</v>
      </c>
      <c r="D3115" t="s">
        <v>47</v>
      </c>
      <c r="E3115" t="s">
        <v>5574</v>
      </c>
      <c r="F3115" t="s">
        <v>5575</v>
      </c>
      <c r="G3115" t="s">
        <v>84</v>
      </c>
      <c r="H3115" t="s">
        <v>25</v>
      </c>
      <c r="I3115" t="s">
        <v>5576</v>
      </c>
      <c r="J3115" t="s">
        <v>39</v>
      </c>
      <c r="K3115" t="s">
        <v>5577</v>
      </c>
      <c r="L3115" t="s">
        <v>41</v>
      </c>
      <c r="M3115" t="s">
        <v>3966</v>
      </c>
      <c r="N3115" t="s">
        <v>43</v>
      </c>
      <c r="O3115" t="s">
        <v>115</v>
      </c>
      <c r="P3115" t="s">
        <v>3967</v>
      </c>
      <c r="Q3115" s="2">
        <v>119.04</v>
      </c>
      <c r="R3115">
        <v>6</v>
      </c>
      <c r="S3115">
        <v>0</v>
      </c>
      <c r="T3115">
        <v>30.950399999999998</v>
      </c>
    </row>
    <row r="3116" spans="1:20" x14ac:dyDescent="0.3">
      <c r="A3116" t="s">
        <v>8263</v>
      </c>
      <c r="B3116" s="1">
        <v>42884</v>
      </c>
      <c r="C3116" s="1">
        <v>42890</v>
      </c>
      <c r="D3116" t="s">
        <v>47</v>
      </c>
      <c r="E3116" t="s">
        <v>4435</v>
      </c>
      <c r="F3116" t="s">
        <v>4436</v>
      </c>
      <c r="G3116" t="s">
        <v>24</v>
      </c>
      <c r="H3116" t="s">
        <v>25</v>
      </c>
      <c r="I3116" t="s">
        <v>626</v>
      </c>
      <c r="J3116" t="s">
        <v>627</v>
      </c>
      <c r="K3116" t="s">
        <v>628</v>
      </c>
      <c r="L3116" t="s">
        <v>131</v>
      </c>
      <c r="M3116" t="s">
        <v>5071</v>
      </c>
      <c r="N3116" t="s">
        <v>43</v>
      </c>
      <c r="O3116" t="s">
        <v>79</v>
      </c>
      <c r="P3116" t="s">
        <v>5072</v>
      </c>
      <c r="Q3116" s="2">
        <v>43.41</v>
      </c>
      <c r="R3116">
        <v>1</v>
      </c>
      <c r="S3116">
        <v>0</v>
      </c>
      <c r="T3116">
        <v>19.968599999999999</v>
      </c>
    </row>
    <row r="3117" spans="1:20" x14ac:dyDescent="0.3">
      <c r="A3117" t="s">
        <v>8264</v>
      </c>
      <c r="B3117" s="1">
        <v>41975</v>
      </c>
      <c r="C3117" s="1">
        <v>41977</v>
      </c>
      <c r="D3117" t="s">
        <v>159</v>
      </c>
      <c r="E3117" t="s">
        <v>3014</v>
      </c>
      <c r="F3117" t="s">
        <v>3015</v>
      </c>
      <c r="G3117" t="s">
        <v>24</v>
      </c>
      <c r="H3117" t="s">
        <v>25</v>
      </c>
      <c r="I3117" t="s">
        <v>842</v>
      </c>
      <c r="J3117" t="s">
        <v>427</v>
      </c>
      <c r="K3117" t="s">
        <v>843</v>
      </c>
      <c r="L3117" t="s">
        <v>131</v>
      </c>
      <c r="M3117" t="s">
        <v>1165</v>
      </c>
      <c r="N3117" t="s">
        <v>43</v>
      </c>
      <c r="O3117" t="s">
        <v>90</v>
      </c>
      <c r="P3117" t="s">
        <v>1166</v>
      </c>
      <c r="Q3117" s="2">
        <v>2.3940000000000001</v>
      </c>
      <c r="R3117">
        <v>1</v>
      </c>
      <c r="S3117">
        <v>0</v>
      </c>
      <c r="T3117">
        <v>-6.3441000000000001</v>
      </c>
    </row>
    <row r="3118" spans="1:20" x14ac:dyDescent="0.3">
      <c r="A3118" t="s">
        <v>8265</v>
      </c>
      <c r="B3118" s="1">
        <v>41736</v>
      </c>
      <c r="C3118" s="1">
        <v>41736</v>
      </c>
      <c r="D3118" t="s">
        <v>1040</v>
      </c>
      <c r="E3118" t="s">
        <v>663</v>
      </c>
      <c r="F3118" t="s">
        <v>664</v>
      </c>
      <c r="G3118" t="s">
        <v>84</v>
      </c>
      <c r="H3118" t="s">
        <v>25</v>
      </c>
      <c r="I3118" t="s">
        <v>665</v>
      </c>
      <c r="J3118" t="s">
        <v>666</v>
      </c>
      <c r="K3118" t="s">
        <v>667</v>
      </c>
      <c r="L3118" t="s">
        <v>131</v>
      </c>
      <c r="M3118" t="s">
        <v>1978</v>
      </c>
      <c r="N3118" t="s">
        <v>43</v>
      </c>
      <c r="O3118" t="s">
        <v>70</v>
      </c>
      <c r="P3118" t="s">
        <v>1979</v>
      </c>
      <c r="Q3118" s="2">
        <v>58.32</v>
      </c>
      <c r="R3118">
        <v>9</v>
      </c>
      <c r="S3118">
        <v>0</v>
      </c>
      <c r="T3118">
        <v>27.993600000000001</v>
      </c>
    </row>
    <row r="3119" spans="1:20" x14ac:dyDescent="0.3">
      <c r="A3119" t="s">
        <v>8266</v>
      </c>
      <c r="B3119" s="1">
        <v>42255</v>
      </c>
      <c r="C3119" s="1">
        <v>42261</v>
      </c>
      <c r="D3119" t="s">
        <v>47</v>
      </c>
      <c r="E3119" t="s">
        <v>723</v>
      </c>
      <c r="F3119" t="s">
        <v>724</v>
      </c>
      <c r="G3119" t="s">
        <v>37</v>
      </c>
      <c r="H3119" t="s">
        <v>25</v>
      </c>
      <c r="I3119" t="s">
        <v>725</v>
      </c>
      <c r="J3119" t="s">
        <v>427</v>
      </c>
      <c r="K3119" t="s">
        <v>726</v>
      </c>
      <c r="L3119" t="s">
        <v>131</v>
      </c>
      <c r="M3119" t="s">
        <v>7392</v>
      </c>
      <c r="N3119" t="s">
        <v>31</v>
      </c>
      <c r="O3119" t="s">
        <v>61</v>
      </c>
      <c r="P3119" t="s">
        <v>7393</v>
      </c>
      <c r="Q3119" s="2">
        <v>21.36</v>
      </c>
      <c r="R3119">
        <v>8</v>
      </c>
      <c r="S3119">
        <v>0</v>
      </c>
      <c r="T3119">
        <v>8.1167999999999996</v>
      </c>
    </row>
    <row r="3120" spans="1:20" x14ac:dyDescent="0.3">
      <c r="A3120" t="s">
        <v>8267</v>
      </c>
      <c r="B3120" s="1">
        <v>42987</v>
      </c>
      <c r="C3120" s="1">
        <v>42993</v>
      </c>
      <c r="D3120" t="s">
        <v>47</v>
      </c>
      <c r="E3120" t="s">
        <v>964</v>
      </c>
      <c r="F3120" t="s">
        <v>965</v>
      </c>
      <c r="G3120" t="s">
        <v>37</v>
      </c>
      <c r="H3120" t="s">
        <v>25</v>
      </c>
      <c r="I3120" t="s">
        <v>966</v>
      </c>
      <c r="J3120" t="s">
        <v>39</v>
      </c>
      <c r="K3120" t="s">
        <v>967</v>
      </c>
      <c r="L3120" t="s">
        <v>41</v>
      </c>
      <c r="M3120" t="s">
        <v>8268</v>
      </c>
      <c r="N3120" t="s">
        <v>43</v>
      </c>
      <c r="O3120" t="s">
        <v>44</v>
      </c>
      <c r="P3120" t="s">
        <v>8269</v>
      </c>
      <c r="Q3120" s="2">
        <v>9.8559999999999999</v>
      </c>
      <c r="R3120">
        <v>4</v>
      </c>
      <c r="S3120">
        <v>0</v>
      </c>
      <c r="T3120">
        <v>3.4496000000000002</v>
      </c>
    </row>
    <row r="3121" spans="1:20" x14ac:dyDescent="0.3">
      <c r="A3121" t="s">
        <v>8270</v>
      </c>
      <c r="B3121" s="1">
        <v>42253</v>
      </c>
      <c r="C3121" s="1">
        <v>42255</v>
      </c>
      <c r="D3121" t="s">
        <v>21</v>
      </c>
      <c r="E3121" t="s">
        <v>2784</v>
      </c>
      <c r="F3121" t="s">
        <v>2785</v>
      </c>
      <c r="G3121" t="s">
        <v>84</v>
      </c>
      <c r="H3121" t="s">
        <v>25</v>
      </c>
      <c r="I3121" t="s">
        <v>38</v>
      </c>
      <c r="J3121" t="s">
        <v>39</v>
      </c>
      <c r="K3121" t="s">
        <v>247</v>
      </c>
      <c r="L3121" t="s">
        <v>41</v>
      </c>
      <c r="M3121" t="s">
        <v>5195</v>
      </c>
      <c r="N3121" t="s">
        <v>43</v>
      </c>
      <c r="O3121" t="s">
        <v>79</v>
      </c>
      <c r="P3121" t="s">
        <v>5196</v>
      </c>
      <c r="Q3121" s="2">
        <v>3.444</v>
      </c>
      <c r="R3121">
        <v>1</v>
      </c>
      <c r="S3121">
        <v>0</v>
      </c>
      <c r="T3121">
        <v>-2.5255999999999998</v>
      </c>
    </row>
    <row r="3122" spans="1:20" x14ac:dyDescent="0.3">
      <c r="A3122" t="s">
        <v>8271</v>
      </c>
      <c r="B3122" s="1">
        <v>43041</v>
      </c>
      <c r="C3122" s="1">
        <v>43045</v>
      </c>
      <c r="D3122" t="s">
        <v>21</v>
      </c>
      <c r="E3122" t="s">
        <v>1734</v>
      </c>
      <c r="F3122" t="s">
        <v>1735</v>
      </c>
      <c r="G3122" t="s">
        <v>37</v>
      </c>
      <c r="H3122" t="s">
        <v>25</v>
      </c>
      <c r="I3122" t="s">
        <v>1736</v>
      </c>
      <c r="J3122" t="s">
        <v>76</v>
      </c>
      <c r="K3122" t="s">
        <v>1737</v>
      </c>
      <c r="L3122" t="s">
        <v>41</v>
      </c>
      <c r="M3122" t="s">
        <v>8272</v>
      </c>
      <c r="N3122" t="s">
        <v>43</v>
      </c>
      <c r="O3122" t="s">
        <v>1145</v>
      </c>
      <c r="P3122" t="s">
        <v>8273</v>
      </c>
      <c r="Q3122" s="2">
        <v>384.59199999999998</v>
      </c>
      <c r="R3122">
        <v>2</v>
      </c>
      <c r="S3122">
        <v>0</v>
      </c>
      <c r="T3122">
        <v>-81.725800000000007</v>
      </c>
    </row>
    <row r="3123" spans="1:20" x14ac:dyDescent="0.3">
      <c r="A3123" t="s">
        <v>8274</v>
      </c>
      <c r="B3123" s="1">
        <v>42091</v>
      </c>
      <c r="C3123" s="1">
        <v>42093</v>
      </c>
      <c r="D3123" t="s">
        <v>21</v>
      </c>
      <c r="E3123" t="s">
        <v>4378</v>
      </c>
      <c r="F3123" t="s">
        <v>4379</v>
      </c>
      <c r="G3123" t="s">
        <v>24</v>
      </c>
      <c r="H3123" t="s">
        <v>25</v>
      </c>
      <c r="I3123" t="s">
        <v>3585</v>
      </c>
      <c r="J3123" t="s">
        <v>427</v>
      </c>
      <c r="K3123" t="s">
        <v>4380</v>
      </c>
      <c r="L3123" t="s">
        <v>131</v>
      </c>
      <c r="M3123" t="s">
        <v>8275</v>
      </c>
      <c r="N3123" t="s">
        <v>43</v>
      </c>
      <c r="O3123" t="s">
        <v>173</v>
      </c>
      <c r="P3123" t="s">
        <v>8276</v>
      </c>
      <c r="Q3123" s="2">
        <v>22.92</v>
      </c>
      <c r="R3123">
        <v>3</v>
      </c>
      <c r="S3123">
        <v>0</v>
      </c>
      <c r="T3123">
        <v>11.2308</v>
      </c>
    </row>
    <row r="3124" spans="1:20" x14ac:dyDescent="0.3">
      <c r="A3124" t="s">
        <v>8277</v>
      </c>
      <c r="B3124" s="1">
        <v>42229</v>
      </c>
      <c r="C3124" s="1">
        <v>42233</v>
      </c>
      <c r="D3124" t="s">
        <v>21</v>
      </c>
      <c r="E3124" t="s">
        <v>1813</v>
      </c>
      <c r="F3124" t="s">
        <v>1814</v>
      </c>
      <c r="G3124" t="s">
        <v>24</v>
      </c>
      <c r="H3124" t="s">
        <v>25</v>
      </c>
      <c r="I3124" t="s">
        <v>231</v>
      </c>
      <c r="J3124" t="s">
        <v>232</v>
      </c>
      <c r="K3124" t="s">
        <v>412</v>
      </c>
      <c r="L3124" t="s">
        <v>131</v>
      </c>
      <c r="M3124" t="s">
        <v>7038</v>
      </c>
      <c r="N3124" t="s">
        <v>43</v>
      </c>
      <c r="O3124" t="s">
        <v>79</v>
      </c>
      <c r="P3124" t="s">
        <v>7039</v>
      </c>
      <c r="Q3124" s="2">
        <v>11.36</v>
      </c>
      <c r="R3124">
        <v>4</v>
      </c>
      <c r="S3124">
        <v>0</v>
      </c>
      <c r="T3124">
        <v>5.5663999999999998</v>
      </c>
    </row>
    <row r="3125" spans="1:20" x14ac:dyDescent="0.3">
      <c r="A3125" t="s">
        <v>8278</v>
      </c>
      <c r="B3125" s="1">
        <v>42136</v>
      </c>
      <c r="C3125" s="1">
        <v>42142</v>
      </c>
      <c r="D3125" t="s">
        <v>47</v>
      </c>
      <c r="E3125" t="s">
        <v>1374</v>
      </c>
      <c r="F3125" t="s">
        <v>1375</v>
      </c>
      <c r="G3125" t="s">
        <v>24</v>
      </c>
      <c r="H3125" t="s">
        <v>25</v>
      </c>
      <c r="I3125" t="s">
        <v>285</v>
      </c>
      <c r="J3125" t="s">
        <v>286</v>
      </c>
      <c r="K3125" t="s">
        <v>287</v>
      </c>
      <c r="L3125" t="s">
        <v>29</v>
      </c>
      <c r="M3125" t="s">
        <v>3201</v>
      </c>
      <c r="N3125" t="s">
        <v>43</v>
      </c>
      <c r="O3125" t="s">
        <v>79</v>
      </c>
      <c r="P3125" t="s">
        <v>3202</v>
      </c>
      <c r="Q3125" s="2">
        <v>14.592000000000001</v>
      </c>
      <c r="R3125">
        <v>3</v>
      </c>
      <c r="S3125">
        <v>0</v>
      </c>
      <c r="T3125">
        <v>4.9248000000000003</v>
      </c>
    </row>
    <row r="3126" spans="1:20" x14ac:dyDescent="0.3">
      <c r="A3126" t="s">
        <v>8279</v>
      </c>
      <c r="B3126" s="1">
        <v>42939</v>
      </c>
      <c r="C3126" s="1">
        <v>42943</v>
      </c>
      <c r="D3126" t="s">
        <v>47</v>
      </c>
      <c r="E3126" t="s">
        <v>7288</v>
      </c>
      <c r="F3126" t="s">
        <v>7289</v>
      </c>
      <c r="G3126" t="s">
        <v>37</v>
      </c>
      <c r="H3126" t="s">
        <v>25</v>
      </c>
      <c r="I3126" t="s">
        <v>128</v>
      </c>
      <c r="J3126" t="s">
        <v>129</v>
      </c>
      <c r="K3126" t="s">
        <v>562</v>
      </c>
      <c r="L3126" t="s">
        <v>131</v>
      </c>
      <c r="M3126" t="s">
        <v>1034</v>
      </c>
      <c r="N3126" t="s">
        <v>43</v>
      </c>
      <c r="O3126" t="s">
        <v>44</v>
      </c>
      <c r="P3126" t="s">
        <v>1035</v>
      </c>
      <c r="Q3126" s="2">
        <v>41.4</v>
      </c>
      <c r="R3126">
        <v>4</v>
      </c>
      <c r="S3126">
        <v>0</v>
      </c>
      <c r="T3126">
        <v>19.872</v>
      </c>
    </row>
    <row r="3127" spans="1:20" x14ac:dyDescent="0.3">
      <c r="A3127" t="s">
        <v>8280</v>
      </c>
      <c r="B3127" s="1">
        <v>42637</v>
      </c>
      <c r="C3127" s="1">
        <v>42639</v>
      </c>
      <c r="D3127" t="s">
        <v>159</v>
      </c>
      <c r="E3127" t="s">
        <v>1041</v>
      </c>
      <c r="F3127" t="s">
        <v>1042</v>
      </c>
      <c r="G3127" t="s">
        <v>37</v>
      </c>
      <c r="H3127" t="s">
        <v>25</v>
      </c>
      <c r="I3127" t="s">
        <v>1043</v>
      </c>
      <c r="J3127" t="s">
        <v>627</v>
      </c>
      <c r="K3127" t="s">
        <v>1044</v>
      </c>
      <c r="L3127" t="s">
        <v>131</v>
      </c>
      <c r="M3127" t="s">
        <v>1233</v>
      </c>
      <c r="N3127" t="s">
        <v>43</v>
      </c>
      <c r="O3127" t="s">
        <v>79</v>
      </c>
      <c r="P3127" t="s">
        <v>1234</v>
      </c>
      <c r="Q3127" s="2">
        <v>442.37200000000001</v>
      </c>
      <c r="R3127">
        <v>7</v>
      </c>
      <c r="S3127">
        <v>0</v>
      </c>
      <c r="T3127">
        <v>-729.91380000000004</v>
      </c>
    </row>
    <row r="3128" spans="1:20" x14ac:dyDescent="0.3">
      <c r="A3128" t="s">
        <v>8281</v>
      </c>
      <c r="B3128" s="1">
        <v>42860</v>
      </c>
      <c r="C3128" s="1">
        <v>42865</v>
      </c>
      <c r="D3128" t="s">
        <v>47</v>
      </c>
      <c r="E3128" t="s">
        <v>3148</v>
      </c>
      <c r="F3128" t="s">
        <v>3149</v>
      </c>
      <c r="G3128" t="s">
        <v>37</v>
      </c>
      <c r="H3128" t="s">
        <v>25</v>
      </c>
      <c r="I3128" t="s">
        <v>1803</v>
      </c>
      <c r="J3128" t="s">
        <v>67</v>
      </c>
      <c r="K3128" t="s">
        <v>1804</v>
      </c>
      <c r="L3128" t="s">
        <v>29</v>
      </c>
      <c r="M3128" t="s">
        <v>3375</v>
      </c>
      <c r="N3128" t="s">
        <v>43</v>
      </c>
      <c r="O3128" t="s">
        <v>79</v>
      </c>
      <c r="P3128" t="s">
        <v>3376</v>
      </c>
      <c r="Q3128" s="2">
        <v>34.5</v>
      </c>
      <c r="R3128">
        <v>3</v>
      </c>
      <c r="S3128">
        <v>0</v>
      </c>
      <c r="T3128">
        <v>15.525</v>
      </c>
    </row>
    <row r="3129" spans="1:20" x14ac:dyDescent="0.3">
      <c r="A3129" t="s">
        <v>8282</v>
      </c>
      <c r="B3129" s="1">
        <v>42649</v>
      </c>
      <c r="C3129" s="1">
        <v>42649</v>
      </c>
      <c r="D3129" t="s">
        <v>1040</v>
      </c>
      <c r="E3129" t="s">
        <v>730</v>
      </c>
      <c r="F3129" t="s">
        <v>731</v>
      </c>
      <c r="G3129" t="s">
        <v>24</v>
      </c>
      <c r="H3129" t="s">
        <v>25</v>
      </c>
      <c r="I3129" t="s">
        <v>38</v>
      </c>
      <c r="J3129" t="s">
        <v>39</v>
      </c>
      <c r="K3129" t="s">
        <v>59</v>
      </c>
      <c r="L3129" t="s">
        <v>41</v>
      </c>
      <c r="M3129" t="s">
        <v>277</v>
      </c>
      <c r="N3129" t="s">
        <v>43</v>
      </c>
      <c r="O3129" t="s">
        <v>79</v>
      </c>
      <c r="P3129" t="s">
        <v>278</v>
      </c>
      <c r="Q3129" s="2">
        <v>28.85</v>
      </c>
      <c r="R3129">
        <v>5</v>
      </c>
      <c r="S3129">
        <v>0</v>
      </c>
      <c r="T3129">
        <v>14.425000000000001</v>
      </c>
    </row>
    <row r="3130" spans="1:20" x14ac:dyDescent="0.3">
      <c r="A3130" t="s">
        <v>8283</v>
      </c>
      <c r="B3130" s="1">
        <v>41946</v>
      </c>
      <c r="C3130" s="1">
        <v>41951</v>
      </c>
      <c r="D3130" t="s">
        <v>47</v>
      </c>
      <c r="E3130" t="s">
        <v>1674</v>
      </c>
      <c r="F3130" t="s">
        <v>1675</v>
      </c>
      <c r="G3130" t="s">
        <v>24</v>
      </c>
      <c r="H3130" t="s">
        <v>25</v>
      </c>
      <c r="I3130" t="s">
        <v>75</v>
      </c>
      <c r="J3130" t="s">
        <v>76</v>
      </c>
      <c r="K3130" t="s">
        <v>544</v>
      </c>
      <c r="L3130" t="s">
        <v>41</v>
      </c>
      <c r="M3130" t="s">
        <v>8284</v>
      </c>
      <c r="N3130" t="s">
        <v>43</v>
      </c>
      <c r="O3130" t="s">
        <v>70</v>
      </c>
      <c r="P3130" t="s">
        <v>8285</v>
      </c>
      <c r="Q3130" s="2">
        <v>3.488</v>
      </c>
      <c r="R3130">
        <v>2</v>
      </c>
      <c r="S3130">
        <v>0</v>
      </c>
      <c r="T3130">
        <v>1.1772</v>
      </c>
    </row>
    <row r="3131" spans="1:20" x14ac:dyDescent="0.3">
      <c r="A3131" t="s">
        <v>8286</v>
      </c>
      <c r="B3131" s="1">
        <v>42278</v>
      </c>
      <c r="C3131" s="1">
        <v>42281</v>
      </c>
      <c r="D3131" t="s">
        <v>21</v>
      </c>
      <c r="E3131" t="s">
        <v>616</v>
      </c>
      <c r="F3131" t="s">
        <v>617</v>
      </c>
      <c r="G3131" t="s">
        <v>84</v>
      </c>
      <c r="H3131" t="s">
        <v>25</v>
      </c>
      <c r="I3131" t="s">
        <v>618</v>
      </c>
      <c r="J3131" t="s">
        <v>619</v>
      </c>
      <c r="K3131" t="s">
        <v>620</v>
      </c>
      <c r="L3131" t="s">
        <v>29</v>
      </c>
      <c r="M3131" t="s">
        <v>1555</v>
      </c>
      <c r="N3131" t="s">
        <v>165</v>
      </c>
      <c r="O3131" t="s">
        <v>166</v>
      </c>
      <c r="P3131" t="s">
        <v>1556</v>
      </c>
      <c r="Q3131" s="2">
        <v>311.98</v>
      </c>
      <c r="R3131">
        <v>2</v>
      </c>
      <c r="S3131">
        <v>0</v>
      </c>
      <c r="T3131">
        <v>93.593999999999994</v>
      </c>
    </row>
    <row r="3132" spans="1:20" x14ac:dyDescent="0.3">
      <c r="A3132" t="s">
        <v>8287</v>
      </c>
      <c r="B3132" s="1">
        <v>43071</v>
      </c>
      <c r="C3132" s="1">
        <v>43075</v>
      </c>
      <c r="D3132" t="s">
        <v>47</v>
      </c>
      <c r="E3132" t="s">
        <v>1251</v>
      </c>
      <c r="F3132" t="s">
        <v>1252</v>
      </c>
      <c r="G3132" t="s">
        <v>37</v>
      </c>
      <c r="H3132" t="s">
        <v>25</v>
      </c>
      <c r="I3132" t="s">
        <v>154</v>
      </c>
      <c r="J3132" t="s">
        <v>86</v>
      </c>
      <c r="K3132" t="s">
        <v>1253</v>
      </c>
      <c r="L3132" t="s">
        <v>88</v>
      </c>
      <c r="M3132" t="s">
        <v>6667</v>
      </c>
      <c r="N3132" t="s">
        <v>165</v>
      </c>
      <c r="O3132" t="s">
        <v>166</v>
      </c>
      <c r="P3132" t="s">
        <v>6668</v>
      </c>
      <c r="Q3132" s="2">
        <v>39.991999999999997</v>
      </c>
      <c r="R3132">
        <v>1</v>
      </c>
      <c r="S3132">
        <v>0</v>
      </c>
      <c r="T3132">
        <v>-7.9984000000000002</v>
      </c>
    </row>
    <row r="3133" spans="1:20" x14ac:dyDescent="0.3">
      <c r="A3133" t="s">
        <v>8288</v>
      </c>
      <c r="B3133" s="1">
        <v>43080</v>
      </c>
      <c r="C3133" s="1">
        <v>43081</v>
      </c>
      <c r="D3133" t="s">
        <v>159</v>
      </c>
      <c r="E3133" t="s">
        <v>1080</v>
      </c>
      <c r="F3133" t="s">
        <v>1081</v>
      </c>
      <c r="G3133" t="s">
        <v>37</v>
      </c>
      <c r="H3133" t="s">
        <v>25</v>
      </c>
      <c r="I3133" t="s">
        <v>112</v>
      </c>
      <c r="J3133" t="s">
        <v>39</v>
      </c>
      <c r="K3133" t="s">
        <v>113</v>
      </c>
      <c r="L3133" t="s">
        <v>41</v>
      </c>
      <c r="M3133" t="s">
        <v>6895</v>
      </c>
      <c r="N3133" t="s">
        <v>165</v>
      </c>
      <c r="O3133" t="s">
        <v>202</v>
      </c>
      <c r="P3133" t="s">
        <v>6896</v>
      </c>
      <c r="Q3133" s="2">
        <v>116.312</v>
      </c>
      <c r="R3133">
        <v>7</v>
      </c>
      <c r="S3133">
        <v>0</v>
      </c>
      <c r="T3133">
        <v>23.2624</v>
      </c>
    </row>
    <row r="3134" spans="1:20" x14ac:dyDescent="0.3">
      <c r="A3134" t="s">
        <v>8289</v>
      </c>
      <c r="B3134" s="1">
        <v>42568</v>
      </c>
      <c r="C3134" s="1">
        <v>42573</v>
      </c>
      <c r="D3134" t="s">
        <v>21</v>
      </c>
      <c r="E3134" t="s">
        <v>4453</v>
      </c>
      <c r="F3134" t="s">
        <v>4454</v>
      </c>
      <c r="G3134" t="s">
        <v>24</v>
      </c>
      <c r="H3134" t="s">
        <v>25</v>
      </c>
      <c r="I3134" t="s">
        <v>4455</v>
      </c>
      <c r="J3134" t="s">
        <v>427</v>
      </c>
      <c r="K3134" t="s">
        <v>4456</v>
      </c>
      <c r="L3134" t="s">
        <v>131</v>
      </c>
      <c r="M3134" t="s">
        <v>7689</v>
      </c>
      <c r="N3134" t="s">
        <v>31</v>
      </c>
      <c r="O3134" t="s">
        <v>61</v>
      </c>
      <c r="P3134" t="s">
        <v>7690</v>
      </c>
      <c r="Q3134" s="2">
        <v>12.42</v>
      </c>
      <c r="R3134">
        <v>3</v>
      </c>
      <c r="S3134">
        <v>0</v>
      </c>
      <c r="T3134">
        <v>4.4711999999999996</v>
      </c>
    </row>
    <row r="3135" spans="1:20" x14ac:dyDescent="0.3">
      <c r="A3135" t="s">
        <v>8290</v>
      </c>
      <c r="B3135" s="1">
        <v>42867</v>
      </c>
      <c r="C3135" s="1">
        <v>42871</v>
      </c>
      <c r="D3135" t="s">
        <v>47</v>
      </c>
      <c r="E3135" t="s">
        <v>730</v>
      </c>
      <c r="F3135" t="s">
        <v>731</v>
      </c>
      <c r="G3135" t="s">
        <v>24</v>
      </c>
      <c r="H3135" t="s">
        <v>25</v>
      </c>
      <c r="I3135" t="s">
        <v>38</v>
      </c>
      <c r="J3135" t="s">
        <v>39</v>
      </c>
      <c r="K3135" t="s">
        <v>59</v>
      </c>
      <c r="L3135" t="s">
        <v>41</v>
      </c>
      <c r="M3135" t="s">
        <v>3875</v>
      </c>
      <c r="N3135" t="s">
        <v>43</v>
      </c>
      <c r="O3135" t="s">
        <v>44</v>
      </c>
      <c r="P3135" t="s">
        <v>3876</v>
      </c>
      <c r="Q3135" s="2">
        <v>5.9039999999999999</v>
      </c>
      <c r="R3135">
        <v>2</v>
      </c>
      <c r="S3135">
        <v>0</v>
      </c>
      <c r="T3135">
        <v>1.9925999999999999</v>
      </c>
    </row>
    <row r="3136" spans="1:20" x14ac:dyDescent="0.3">
      <c r="A3136" t="s">
        <v>8291</v>
      </c>
      <c r="B3136" s="1">
        <v>42328</v>
      </c>
      <c r="C3136" s="1">
        <v>42334</v>
      </c>
      <c r="D3136" t="s">
        <v>47</v>
      </c>
      <c r="E3136" t="s">
        <v>3728</v>
      </c>
      <c r="F3136" t="s">
        <v>3729</v>
      </c>
      <c r="G3136" t="s">
        <v>24</v>
      </c>
      <c r="H3136" t="s">
        <v>25</v>
      </c>
      <c r="I3136" t="s">
        <v>112</v>
      </c>
      <c r="J3136" t="s">
        <v>39</v>
      </c>
      <c r="K3136" t="s">
        <v>309</v>
      </c>
      <c r="L3136" t="s">
        <v>41</v>
      </c>
      <c r="M3136" t="s">
        <v>8292</v>
      </c>
      <c r="N3136" t="s">
        <v>31</v>
      </c>
      <c r="O3136" t="s">
        <v>61</v>
      </c>
      <c r="P3136" t="s">
        <v>8293</v>
      </c>
      <c r="Q3136" s="2">
        <v>63.823999999999998</v>
      </c>
      <c r="R3136">
        <v>2</v>
      </c>
      <c r="S3136">
        <v>0</v>
      </c>
      <c r="T3136">
        <v>9.5736000000000008</v>
      </c>
    </row>
    <row r="3137" spans="1:20" x14ac:dyDescent="0.3">
      <c r="A3137" t="s">
        <v>8294</v>
      </c>
      <c r="B3137" s="1">
        <v>42637</v>
      </c>
      <c r="C3137" s="1">
        <v>42641</v>
      </c>
      <c r="D3137" t="s">
        <v>47</v>
      </c>
      <c r="E3137" t="s">
        <v>4054</v>
      </c>
      <c r="F3137" t="s">
        <v>4055</v>
      </c>
      <c r="G3137" t="s">
        <v>37</v>
      </c>
      <c r="H3137" t="s">
        <v>25</v>
      </c>
      <c r="I3137" t="s">
        <v>4056</v>
      </c>
      <c r="J3137" t="s">
        <v>232</v>
      </c>
      <c r="K3137" t="s">
        <v>4057</v>
      </c>
      <c r="L3137" t="s">
        <v>131</v>
      </c>
      <c r="M3137" t="s">
        <v>7090</v>
      </c>
      <c r="N3137" t="s">
        <v>43</v>
      </c>
      <c r="O3137" t="s">
        <v>173</v>
      </c>
      <c r="P3137" t="s">
        <v>7091</v>
      </c>
      <c r="Q3137" s="2">
        <v>304.89999999999998</v>
      </c>
      <c r="R3137">
        <v>5</v>
      </c>
      <c r="S3137">
        <v>0</v>
      </c>
      <c r="T3137">
        <v>143.303</v>
      </c>
    </row>
    <row r="3138" spans="1:20" x14ac:dyDescent="0.3">
      <c r="A3138" t="s">
        <v>8295</v>
      </c>
      <c r="B3138" s="1">
        <v>42664</v>
      </c>
      <c r="C3138" s="1">
        <v>42669</v>
      </c>
      <c r="D3138" t="s">
        <v>47</v>
      </c>
      <c r="E3138" t="s">
        <v>723</v>
      </c>
      <c r="F3138" t="s">
        <v>724</v>
      </c>
      <c r="G3138" t="s">
        <v>37</v>
      </c>
      <c r="H3138" t="s">
        <v>25</v>
      </c>
      <c r="I3138" t="s">
        <v>725</v>
      </c>
      <c r="J3138" t="s">
        <v>427</v>
      </c>
      <c r="K3138" t="s">
        <v>726</v>
      </c>
      <c r="L3138" t="s">
        <v>131</v>
      </c>
      <c r="M3138" t="s">
        <v>4473</v>
      </c>
      <c r="N3138" t="s">
        <v>31</v>
      </c>
      <c r="O3138" t="s">
        <v>54</v>
      </c>
      <c r="P3138" t="s">
        <v>4474</v>
      </c>
      <c r="Q3138" s="2">
        <v>661.17600000000004</v>
      </c>
      <c r="R3138">
        <v>2</v>
      </c>
      <c r="S3138">
        <v>0</v>
      </c>
      <c r="T3138">
        <v>-231.41159999999999</v>
      </c>
    </row>
    <row r="3139" spans="1:20" x14ac:dyDescent="0.3">
      <c r="A3139" t="s">
        <v>8296</v>
      </c>
      <c r="B3139" s="1">
        <v>42667</v>
      </c>
      <c r="C3139" s="1">
        <v>42674</v>
      </c>
      <c r="D3139" t="s">
        <v>47</v>
      </c>
      <c r="E3139" t="s">
        <v>2354</v>
      </c>
      <c r="F3139" t="s">
        <v>2355</v>
      </c>
      <c r="G3139" t="s">
        <v>84</v>
      </c>
      <c r="H3139" t="s">
        <v>25</v>
      </c>
      <c r="I3139" t="s">
        <v>128</v>
      </c>
      <c r="J3139" t="s">
        <v>129</v>
      </c>
      <c r="K3139" t="s">
        <v>673</v>
      </c>
      <c r="L3139" t="s">
        <v>131</v>
      </c>
      <c r="M3139" t="s">
        <v>2706</v>
      </c>
      <c r="N3139" t="s">
        <v>165</v>
      </c>
      <c r="O3139" t="s">
        <v>166</v>
      </c>
      <c r="P3139" t="s">
        <v>2707</v>
      </c>
      <c r="Q3139" s="2">
        <v>239.976</v>
      </c>
      <c r="R3139">
        <v>3</v>
      </c>
      <c r="S3139">
        <v>0</v>
      </c>
      <c r="T3139">
        <v>17.998200000000001</v>
      </c>
    </row>
    <row r="3140" spans="1:20" x14ac:dyDescent="0.3">
      <c r="A3140" t="s">
        <v>8297</v>
      </c>
      <c r="B3140" s="1">
        <v>41828</v>
      </c>
      <c r="C3140" s="1">
        <v>41832</v>
      </c>
      <c r="D3140" t="s">
        <v>47</v>
      </c>
      <c r="E3140" t="s">
        <v>1276</v>
      </c>
      <c r="F3140" t="s">
        <v>1277</v>
      </c>
      <c r="G3140" t="s">
        <v>37</v>
      </c>
      <c r="H3140" t="s">
        <v>25</v>
      </c>
      <c r="I3140" t="s">
        <v>679</v>
      </c>
      <c r="J3140" t="s">
        <v>427</v>
      </c>
      <c r="K3140" t="s">
        <v>680</v>
      </c>
      <c r="L3140" t="s">
        <v>131</v>
      </c>
      <c r="M3140" t="s">
        <v>8298</v>
      </c>
      <c r="N3140" t="s">
        <v>31</v>
      </c>
      <c r="O3140" t="s">
        <v>54</v>
      </c>
      <c r="P3140" t="s">
        <v>8299</v>
      </c>
      <c r="Q3140" s="2">
        <v>502.488</v>
      </c>
      <c r="R3140">
        <v>3</v>
      </c>
      <c r="S3140">
        <v>0</v>
      </c>
      <c r="T3140">
        <v>-87.935400000000001</v>
      </c>
    </row>
    <row r="3141" spans="1:20" x14ac:dyDescent="0.3">
      <c r="A3141" t="s">
        <v>8300</v>
      </c>
      <c r="B3141" s="1">
        <v>42076</v>
      </c>
      <c r="C3141" s="1">
        <v>42081</v>
      </c>
      <c r="D3141" t="s">
        <v>21</v>
      </c>
      <c r="E3141" t="s">
        <v>2582</v>
      </c>
      <c r="F3141" t="s">
        <v>2583</v>
      </c>
      <c r="G3141" t="s">
        <v>84</v>
      </c>
      <c r="H3141" t="s">
        <v>25</v>
      </c>
      <c r="I3141" t="s">
        <v>231</v>
      </c>
      <c r="J3141" t="s">
        <v>232</v>
      </c>
      <c r="K3141" t="s">
        <v>276</v>
      </c>
      <c r="L3141" t="s">
        <v>131</v>
      </c>
      <c r="M3141" t="s">
        <v>453</v>
      </c>
      <c r="N3141" t="s">
        <v>31</v>
      </c>
      <c r="O3141" t="s">
        <v>133</v>
      </c>
      <c r="P3141" t="s">
        <v>454</v>
      </c>
      <c r="Q3141" s="2">
        <v>915.13599999999997</v>
      </c>
      <c r="R3141">
        <v>4</v>
      </c>
      <c r="S3141">
        <v>0</v>
      </c>
      <c r="T3141">
        <v>102.9528</v>
      </c>
    </row>
    <row r="3142" spans="1:20" x14ac:dyDescent="0.3">
      <c r="A3142" t="s">
        <v>8301</v>
      </c>
      <c r="B3142" s="1">
        <v>43071</v>
      </c>
      <c r="C3142" s="1">
        <v>43074</v>
      </c>
      <c r="D3142" t="s">
        <v>159</v>
      </c>
      <c r="E3142" t="s">
        <v>1697</v>
      </c>
      <c r="F3142" t="s">
        <v>1698</v>
      </c>
      <c r="G3142" t="s">
        <v>24</v>
      </c>
      <c r="H3142" t="s">
        <v>25</v>
      </c>
      <c r="I3142" t="s">
        <v>390</v>
      </c>
      <c r="J3142" t="s">
        <v>391</v>
      </c>
      <c r="K3142" t="s">
        <v>392</v>
      </c>
      <c r="L3142" t="s">
        <v>41</v>
      </c>
      <c r="M3142" t="s">
        <v>3832</v>
      </c>
      <c r="N3142" t="s">
        <v>31</v>
      </c>
      <c r="O3142" t="s">
        <v>133</v>
      </c>
      <c r="P3142" t="s">
        <v>3833</v>
      </c>
      <c r="Q3142" s="2">
        <v>701.96</v>
      </c>
      <c r="R3142">
        <v>2</v>
      </c>
      <c r="S3142">
        <v>0</v>
      </c>
      <c r="T3142">
        <v>168.47040000000001</v>
      </c>
    </row>
    <row r="3143" spans="1:20" x14ac:dyDescent="0.3">
      <c r="A3143" t="s">
        <v>8302</v>
      </c>
      <c r="B3143" s="1">
        <v>42116</v>
      </c>
      <c r="C3143" s="1">
        <v>42120</v>
      </c>
      <c r="D3143" t="s">
        <v>47</v>
      </c>
      <c r="E3143" t="s">
        <v>4760</v>
      </c>
      <c r="F3143" t="s">
        <v>4761</v>
      </c>
      <c r="G3143" t="s">
        <v>24</v>
      </c>
      <c r="H3143" t="s">
        <v>25</v>
      </c>
      <c r="I3143" t="s">
        <v>231</v>
      </c>
      <c r="J3143" t="s">
        <v>232</v>
      </c>
      <c r="K3143" t="s">
        <v>276</v>
      </c>
      <c r="L3143" t="s">
        <v>131</v>
      </c>
      <c r="M3143" t="s">
        <v>2401</v>
      </c>
      <c r="N3143" t="s">
        <v>165</v>
      </c>
      <c r="O3143" t="s">
        <v>166</v>
      </c>
      <c r="P3143" t="s">
        <v>2402</v>
      </c>
      <c r="Q3143" s="2">
        <v>88.775999999999996</v>
      </c>
      <c r="R3143">
        <v>3</v>
      </c>
      <c r="S3143">
        <v>0</v>
      </c>
      <c r="T3143">
        <v>7.7679</v>
      </c>
    </row>
    <row r="3144" spans="1:20" x14ac:dyDescent="0.3">
      <c r="A3144" t="s">
        <v>8303</v>
      </c>
      <c r="B3144" s="1">
        <v>41898</v>
      </c>
      <c r="C3144" s="1">
        <v>41901</v>
      </c>
      <c r="D3144" t="s">
        <v>159</v>
      </c>
      <c r="E3144" t="s">
        <v>4313</v>
      </c>
      <c r="F3144" t="s">
        <v>4314</v>
      </c>
      <c r="G3144" t="s">
        <v>37</v>
      </c>
      <c r="H3144" t="s">
        <v>25</v>
      </c>
      <c r="I3144" t="s">
        <v>215</v>
      </c>
      <c r="J3144" t="s">
        <v>4315</v>
      </c>
      <c r="K3144" t="s">
        <v>4316</v>
      </c>
      <c r="L3144" t="s">
        <v>131</v>
      </c>
      <c r="M3144" t="s">
        <v>8304</v>
      </c>
      <c r="N3144" t="s">
        <v>43</v>
      </c>
      <c r="O3144" t="s">
        <v>79</v>
      </c>
      <c r="P3144" t="s">
        <v>8305</v>
      </c>
      <c r="Q3144" s="2">
        <v>33.552</v>
      </c>
      <c r="R3144">
        <v>1</v>
      </c>
      <c r="S3144">
        <v>0</v>
      </c>
      <c r="T3144">
        <v>12.582000000000001</v>
      </c>
    </row>
    <row r="3145" spans="1:20" x14ac:dyDescent="0.3">
      <c r="A3145" t="s">
        <v>8306</v>
      </c>
      <c r="B3145" s="1">
        <v>42001</v>
      </c>
      <c r="C3145" s="1">
        <v>42005</v>
      </c>
      <c r="D3145" t="s">
        <v>47</v>
      </c>
      <c r="E3145" t="s">
        <v>2198</v>
      </c>
      <c r="F3145" t="s">
        <v>2199</v>
      </c>
      <c r="G3145" t="s">
        <v>37</v>
      </c>
      <c r="H3145" t="s">
        <v>25</v>
      </c>
      <c r="I3145" t="s">
        <v>268</v>
      </c>
      <c r="J3145" t="s">
        <v>269</v>
      </c>
      <c r="K3145" t="s">
        <v>270</v>
      </c>
      <c r="L3145" t="s">
        <v>29</v>
      </c>
      <c r="M3145" t="s">
        <v>7131</v>
      </c>
      <c r="N3145" t="s">
        <v>43</v>
      </c>
      <c r="O3145" t="s">
        <v>90</v>
      </c>
      <c r="P3145" t="s">
        <v>7132</v>
      </c>
      <c r="Q3145" s="2">
        <v>1737.18</v>
      </c>
      <c r="R3145">
        <v>6</v>
      </c>
      <c r="S3145">
        <v>0</v>
      </c>
      <c r="T3145">
        <v>503.78219999999999</v>
      </c>
    </row>
    <row r="3146" spans="1:20" x14ac:dyDescent="0.3">
      <c r="A3146" t="s">
        <v>8307</v>
      </c>
      <c r="B3146" s="1">
        <v>41933</v>
      </c>
      <c r="C3146" s="1">
        <v>41938</v>
      </c>
      <c r="D3146" t="s">
        <v>47</v>
      </c>
      <c r="E3146" t="s">
        <v>1662</v>
      </c>
      <c r="F3146" t="s">
        <v>1663</v>
      </c>
      <c r="G3146" t="s">
        <v>37</v>
      </c>
      <c r="H3146" t="s">
        <v>25</v>
      </c>
      <c r="I3146" t="s">
        <v>1664</v>
      </c>
      <c r="J3146" t="s">
        <v>208</v>
      </c>
      <c r="K3146" t="s">
        <v>1665</v>
      </c>
      <c r="L3146" t="s">
        <v>88</v>
      </c>
      <c r="M3146" t="s">
        <v>8308</v>
      </c>
      <c r="N3146" t="s">
        <v>43</v>
      </c>
      <c r="O3146" t="s">
        <v>79</v>
      </c>
      <c r="P3146" t="s">
        <v>8309</v>
      </c>
      <c r="Q3146" s="2">
        <v>36.36</v>
      </c>
      <c r="R3146">
        <v>3</v>
      </c>
      <c r="S3146">
        <v>0</v>
      </c>
      <c r="T3146">
        <v>12.2715</v>
      </c>
    </row>
    <row r="3147" spans="1:20" x14ac:dyDescent="0.3">
      <c r="A3147" t="s">
        <v>8310</v>
      </c>
      <c r="B3147" s="1">
        <v>43069</v>
      </c>
      <c r="C3147" s="1">
        <v>43072</v>
      </c>
      <c r="D3147" t="s">
        <v>159</v>
      </c>
      <c r="E3147" t="s">
        <v>4520</v>
      </c>
      <c r="F3147" t="s">
        <v>4521</v>
      </c>
      <c r="G3147" t="s">
        <v>84</v>
      </c>
      <c r="H3147" t="s">
        <v>25</v>
      </c>
      <c r="I3147" t="s">
        <v>786</v>
      </c>
      <c r="J3147" t="s">
        <v>39</v>
      </c>
      <c r="K3147" t="s">
        <v>1339</v>
      </c>
      <c r="L3147" t="s">
        <v>41</v>
      </c>
      <c r="M3147" t="s">
        <v>8311</v>
      </c>
      <c r="N3147" t="s">
        <v>31</v>
      </c>
      <c r="O3147" t="s">
        <v>61</v>
      </c>
      <c r="P3147" t="s">
        <v>8312</v>
      </c>
      <c r="Q3147" s="2">
        <v>25.83</v>
      </c>
      <c r="R3147">
        <v>3</v>
      </c>
      <c r="S3147">
        <v>0</v>
      </c>
      <c r="T3147">
        <v>9.5571000000000002</v>
      </c>
    </row>
    <row r="3148" spans="1:20" x14ac:dyDescent="0.3">
      <c r="A3148" t="s">
        <v>8313</v>
      </c>
      <c r="B3148" s="1">
        <v>41796</v>
      </c>
      <c r="C3148" s="1">
        <v>41802</v>
      </c>
      <c r="D3148" t="s">
        <v>47</v>
      </c>
      <c r="E3148" t="s">
        <v>5022</v>
      </c>
      <c r="F3148" t="s">
        <v>5023</v>
      </c>
      <c r="G3148" t="s">
        <v>24</v>
      </c>
      <c r="H3148" t="s">
        <v>25</v>
      </c>
      <c r="I3148" t="s">
        <v>231</v>
      </c>
      <c r="J3148" t="s">
        <v>232</v>
      </c>
      <c r="K3148" t="s">
        <v>412</v>
      </c>
      <c r="L3148" t="s">
        <v>131</v>
      </c>
      <c r="M3148" t="s">
        <v>7839</v>
      </c>
      <c r="N3148" t="s">
        <v>43</v>
      </c>
      <c r="O3148" t="s">
        <v>79</v>
      </c>
      <c r="P3148" t="s">
        <v>7840</v>
      </c>
      <c r="Q3148" s="2">
        <v>24.588000000000001</v>
      </c>
      <c r="R3148">
        <v>3</v>
      </c>
      <c r="S3148">
        <v>0</v>
      </c>
      <c r="T3148">
        <v>-38.111400000000003</v>
      </c>
    </row>
    <row r="3149" spans="1:20" x14ac:dyDescent="0.3">
      <c r="A3149" t="s">
        <v>8314</v>
      </c>
      <c r="B3149" s="1">
        <v>43062</v>
      </c>
      <c r="C3149" s="1">
        <v>43066</v>
      </c>
      <c r="D3149" t="s">
        <v>47</v>
      </c>
      <c r="E3149" t="s">
        <v>823</v>
      </c>
      <c r="F3149" t="s">
        <v>824</v>
      </c>
      <c r="G3149" t="s">
        <v>24</v>
      </c>
      <c r="H3149" t="s">
        <v>25</v>
      </c>
      <c r="I3149" t="s">
        <v>825</v>
      </c>
      <c r="J3149" t="s">
        <v>39</v>
      </c>
      <c r="K3149" t="s">
        <v>826</v>
      </c>
      <c r="L3149" t="s">
        <v>41</v>
      </c>
      <c r="M3149" t="s">
        <v>7028</v>
      </c>
      <c r="N3149" t="s">
        <v>165</v>
      </c>
      <c r="O3149" t="s">
        <v>166</v>
      </c>
      <c r="P3149" t="s">
        <v>7029</v>
      </c>
      <c r="Q3149" s="2">
        <v>195.96</v>
      </c>
      <c r="R3149">
        <v>5</v>
      </c>
      <c r="S3149">
        <v>0</v>
      </c>
      <c r="T3149">
        <v>19.596</v>
      </c>
    </row>
    <row r="3150" spans="1:20" x14ac:dyDescent="0.3">
      <c r="A3150" t="s">
        <v>8315</v>
      </c>
      <c r="B3150" s="1">
        <v>42904</v>
      </c>
      <c r="C3150" s="1">
        <v>42906</v>
      </c>
      <c r="D3150" t="s">
        <v>21</v>
      </c>
      <c r="E3150" t="s">
        <v>536</v>
      </c>
      <c r="F3150" t="s">
        <v>537</v>
      </c>
      <c r="G3150" t="s">
        <v>84</v>
      </c>
      <c r="H3150" t="s">
        <v>25</v>
      </c>
      <c r="I3150" t="s">
        <v>75</v>
      </c>
      <c r="J3150" t="s">
        <v>76</v>
      </c>
      <c r="K3150" t="s">
        <v>538</v>
      </c>
      <c r="L3150" t="s">
        <v>41</v>
      </c>
      <c r="M3150" t="s">
        <v>7692</v>
      </c>
      <c r="N3150" t="s">
        <v>43</v>
      </c>
      <c r="O3150" t="s">
        <v>70</v>
      </c>
      <c r="P3150" t="s">
        <v>7693</v>
      </c>
      <c r="Q3150" s="2">
        <v>74.352000000000004</v>
      </c>
      <c r="R3150">
        <v>3</v>
      </c>
      <c r="S3150">
        <v>0</v>
      </c>
      <c r="T3150">
        <v>23.234999999999999</v>
      </c>
    </row>
    <row r="3151" spans="1:20" x14ac:dyDescent="0.3">
      <c r="A3151" t="s">
        <v>8316</v>
      </c>
      <c r="B3151" s="1">
        <v>42860</v>
      </c>
      <c r="C3151" s="1">
        <v>42860</v>
      </c>
      <c r="D3151" t="s">
        <v>1040</v>
      </c>
      <c r="E3151" t="s">
        <v>3385</v>
      </c>
      <c r="F3151" t="s">
        <v>3386</v>
      </c>
      <c r="G3151" t="s">
        <v>24</v>
      </c>
      <c r="H3151" t="s">
        <v>25</v>
      </c>
      <c r="I3151" t="s">
        <v>128</v>
      </c>
      <c r="J3151" t="s">
        <v>129</v>
      </c>
      <c r="K3151" t="s">
        <v>673</v>
      </c>
      <c r="L3151" t="s">
        <v>131</v>
      </c>
      <c r="M3151" t="s">
        <v>2305</v>
      </c>
      <c r="N3151" t="s">
        <v>43</v>
      </c>
      <c r="O3151" t="s">
        <v>70</v>
      </c>
      <c r="P3151" t="s">
        <v>2306</v>
      </c>
      <c r="Q3151" s="2">
        <v>6.68</v>
      </c>
      <c r="R3151">
        <v>1</v>
      </c>
      <c r="S3151">
        <v>0</v>
      </c>
      <c r="T3151">
        <v>3.2063999999999999</v>
      </c>
    </row>
    <row r="3152" spans="1:20" x14ac:dyDescent="0.3">
      <c r="A3152" t="s">
        <v>8317</v>
      </c>
      <c r="B3152" s="1">
        <v>42678</v>
      </c>
      <c r="C3152" s="1">
        <v>42680</v>
      </c>
      <c r="D3152" t="s">
        <v>21</v>
      </c>
      <c r="E3152" t="s">
        <v>6570</v>
      </c>
      <c r="F3152" t="s">
        <v>6571</v>
      </c>
      <c r="G3152" t="s">
        <v>37</v>
      </c>
      <c r="H3152" t="s">
        <v>25</v>
      </c>
      <c r="I3152" t="s">
        <v>390</v>
      </c>
      <c r="J3152" t="s">
        <v>391</v>
      </c>
      <c r="K3152" t="s">
        <v>392</v>
      </c>
      <c r="L3152" t="s">
        <v>41</v>
      </c>
      <c r="M3152" t="s">
        <v>8318</v>
      </c>
      <c r="N3152" t="s">
        <v>43</v>
      </c>
      <c r="O3152" t="s">
        <v>1145</v>
      </c>
      <c r="P3152" t="s">
        <v>8319</v>
      </c>
      <c r="Q3152" s="2">
        <v>17.584</v>
      </c>
      <c r="R3152">
        <v>7</v>
      </c>
      <c r="S3152">
        <v>0</v>
      </c>
      <c r="T3152">
        <v>-4.1761999999999997</v>
      </c>
    </row>
    <row r="3153" spans="1:20" x14ac:dyDescent="0.3">
      <c r="A3153" t="s">
        <v>8320</v>
      </c>
      <c r="B3153" s="1">
        <v>41893</v>
      </c>
      <c r="C3153" s="1">
        <v>41898</v>
      </c>
      <c r="D3153" t="s">
        <v>47</v>
      </c>
      <c r="E3153" t="s">
        <v>7128</v>
      </c>
      <c r="F3153" t="s">
        <v>7129</v>
      </c>
      <c r="G3153" t="s">
        <v>24</v>
      </c>
      <c r="H3153" t="s">
        <v>25</v>
      </c>
      <c r="I3153" t="s">
        <v>2319</v>
      </c>
      <c r="J3153" t="s">
        <v>627</v>
      </c>
      <c r="K3153" t="s">
        <v>2320</v>
      </c>
      <c r="L3153" t="s">
        <v>131</v>
      </c>
      <c r="M3153" t="s">
        <v>6289</v>
      </c>
      <c r="N3153" t="s">
        <v>31</v>
      </c>
      <c r="O3153" t="s">
        <v>61</v>
      </c>
      <c r="P3153" t="s">
        <v>6290</v>
      </c>
      <c r="Q3153" s="2">
        <v>127.95</v>
      </c>
      <c r="R3153">
        <v>3</v>
      </c>
      <c r="S3153">
        <v>0</v>
      </c>
      <c r="T3153">
        <v>21.7515</v>
      </c>
    </row>
    <row r="3154" spans="1:20" x14ac:dyDescent="0.3">
      <c r="A3154" t="s">
        <v>8321</v>
      </c>
      <c r="B3154" s="1">
        <v>42782</v>
      </c>
      <c r="C3154" s="1">
        <v>42787</v>
      </c>
      <c r="D3154" t="s">
        <v>47</v>
      </c>
      <c r="E3154" t="s">
        <v>1651</v>
      </c>
      <c r="F3154" t="s">
        <v>1652</v>
      </c>
      <c r="G3154" t="s">
        <v>37</v>
      </c>
      <c r="H3154" t="s">
        <v>25</v>
      </c>
      <c r="I3154" t="s">
        <v>231</v>
      </c>
      <c r="J3154" t="s">
        <v>232</v>
      </c>
      <c r="K3154" t="s">
        <v>1653</v>
      </c>
      <c r="L3154" t="s">
        <v>131</v>
      </c>
      <c r="M3154" t="s">
        <v>8202</v>
      </c>
      <c r="N3154" t="s">
        <v>43</v>
      </c>
      <c r="O3154" t="s">
        <v>99</v>
      </c>
      <c r="P3154" t="s">
        <v>8203</v>
      </c>
      <c r="Q3154" s="2">
        <v>579.51</v>
      </c>
      <c r="R3154">
        <v>3</v>
      </c>
      <c r="S3154">
        <v>0</v>
      </c>
      <c r="T3154">
        <v>81.131399999999999</v>
      </c>
    </row>
    <row r="3155" spans="1:20" x14ac:dyDescent="0.3">
      <c r="A3155" t="s">
        <v>8322</v>
      </c>
      <c r="B3155" s="1">
        <v>41967</v>
      </c>
      <c r="C3155" s="1">
        <v>41972</v>
      </c>
      <c r="D3155" t="s">
        <v>47</v>
      </c>
      <c r="E3155" t="s">
        <v>1651</v>
      </c>
      <c r="F3155" t="s">
        <v>1652</v>
      </c>
      <c r="G3155" t="s">
        <v>37</v>
      </c>
      <c r="H3155" t="s">
        <v>25</v>
      </c>
      <c r="I3155" t="s">
        <v>231</v>
      </c>
      <c r="J3155" t="s">
        <v>232</v>
      </c>
      <c r="K3155" t="s">
        <v>1653</v>
      </c>
      <c r="L3155" t="s">
        <v>131</v>
      </c>
      <c r="M3155" t="s">
        <v>421</v>
      </c>
      <c r="N3155" t="s">
        <v>43</v>
      </c>
      <c r="O3155" t="s">
        <v>115</v>
      </c>
      <c r="P3155" t="s">
        <v>422</v>
      </c>
      <c r="Q3155" s="2">
        <v>151.91999999999999</v>
      </c>
      <c r="R3155">
        <v>4</v>
      </c>
      <c r="S3155">
        <v>0</v>
      </c>
      <c r="T3155">
        <v>45.576000000000001</v>
      </c>
    </row>
    <row r="3156" spans="1:20" x14ac:dyDescent="0.3">
      <c r="A3156" t="s">
        <v>8323</v>
      </c>
      <c r="B3156" s="1">
        <v>43064</v>
      </c>
      <c r="C3156" s="1">
        <v>43068</v>
      </c>
      <c r="D3156" t="s">
        <v>21</v>
      </c>
      <c r="E3156" t="s">
        <v>3476</v>
      </c>
      <c r="F3156" t="s">
        <v>3477</v>
      </c>
      <c r="G3156" t="s">
        <v>37</v>
      </c>
      <c r="H3156" t="s">
        <v>25</v>
      </c>
      <c r="I3156" t="s">
        <v>75</v>
      </c>
      <c r="J3156" t="s">
        <v>76</v>
      </c>
      <c r="K3156" t="s">
        <v>77</v>
      </c>
      <c r="L3156" t="s">
        <v>41</v>
      </c>
      <c r="M3156" t="s">
        <v>6701</v>
      </c>
      <c r="N3156" t="s">
        <v>165</v>
      </c>
      <c r="O3156" t="s">
        <v>166</v>
      </c>
      <c r="P3156" t="s">
        <v>6702</v>
      </c>
      <c r="Q3156" s="2">
        <v>39.96</v>
      </c>
      <c r="R3156">
        <v>5</v>
      </c>
      <c r="S3156">
        <v>0</v>
      </c>
      <c r="T3156">
        <v>3.4965000000000002</v>
      </c>
    </row>
    <row r="3157" spans="1:20" x14ac:dyDescent="0.3">
      <c r="A3157" t="s">
        <v>8324</v>
      </c>
      <c r="B3157" s="1">
        <v>43006</v>
      </c>
      <c r="C3157" s="1">
        <v>43010</v>
      </c>
      <c r="D3157" t="s">
        <v>47</v>
      </c>
      <c r="E3157" t="s">
        <v>946</v>
      </c>
      <c r="F3157" t="s">
        <v>947</v>
      </c>
      <c r="G3157" t="s">
        <v>37</v>
      </c>
      <c r="H3157" t="s">
        <v>25</v>
      </c>
      <c r="I3157" t="s">
        <v>128</v>
      </c>
      <c r="J3157" t="s">
        <v>129</v>
      </c>
      <c r="K3157" t="s">
        <v>948</v>
      </c>
      <c r="L3157" t="s">
        <v>131</v>
      </c>
      <c r="M3157" t="s">
        <v>1848</v>
      </c>
      <c r="N3157" t="s">
        <v>43</v>
      </c>
      <c r="O3157" t="s">
        <v>70</v>
      </c>
      <c r="P3157" t="s">
        <v>1849</v>
      </c>
      <c r="Q3157" s="2">
        <v>10.368</v>
      </c>
      <c r="R3157">
        <v>2</v>
      </c>
      <c r="S3157">
        <v>0</v>
      </c>
      <c r="T3157">
        <v>3.6288</v>
      </c>
    </row>
    <row r="3158" spans="1:20" x14ac:dyDescent="0.3">
      <c r="A3158" t="s">
        <v>8325</v>
      </c>
      <c r="B3158" s="1">
        <v>41925</v>
      </c>
      <c r="C3158" s="1">
        <v>41929</v>
      </c>
      <c r="D3158" t="s">
        <v>47</v>
      </c>
      <c r="E3158" t="s">
        <v>1759</v>
      </c>
      <c r="F3158" t="s">
        <v>1760</v>
      </c>
      <c r="G3158" t="s">
        <v>37</v>
      </c>
      <c r="H3158" t="s">
        <v>25</v>
      </c>
      <c r="I3158" t="s">
        <v>231</v>
      </c>
      <c r="J3158" t="s">
        <v>232</v>
      </c>
      <c r="K3158" t="s">
        <v>1653</v>
      </c>
      <c r="L3158" t="s">
        <v>131</v>
      </c>
      <c r="M3158" t="s">
        <v>6728</v>
      </c>
      <c r="N3158" t="s">
        <v>43</v>
      </c>
      <c r="O3158" t="s">
        <v>79</v>
      </c>
      <c r="P3158" t="s">
        <v>6729</v>
      </c>
      <c r="Q3158" s="2">
        <v>7.7519999999999998</v>
      </c>
      <c r="R3158">
        <v>3</v>
      </c>
      <c r="S3158">
        <v>0</v>
      </c>
      <c r="T3158">
        <v>2.8100999999999998</v>
      </c>
    </row>
    <row r="3159" spans="1:20" x14ac:dyDescent="0.3">
      <c r="A3159" t="s">
        <v>8326</v>
      </c>
      <c r="B3159" s="1">
        <v>41793</v>
      </c>
      <c r="C3159" s="1">
        <v>41797</v>
      </c>
      <c r="D3159" t="s">
        <v>21</v>
      </c>
      <c r="E3159" t="s">
        <v>1229</v>
      </c>
      <c r="F3159" t="s">
        <v>1230</v>
      </c>
      <c r="G3159" t="s">
        <v>84</v>
      </c>
      <c r="H3159" t="s">
        <v>25</v>
      </c>
      <c r="I3159" t="s">
        <v>1231</v>
      </c>
      <c r="J3159" t="s">
        <v>67</v>
      </c>
      <c r="K3159" t="s">
        <v>1232</v>
      </c>
      <c r="L3159" t="s">
        <v>29</v>
      </c>
      <c r="M3159" t="s">
        <v>8275</v>
      </c>
      <c r="N3159" t="s">
        <v>43</v>
      </c>
      <c r="O3159" t="s">
        <v>173</v>
      </c>
      <c r="P3159" t="s">
        <v>8276</v>
      </c>
      <c r="Q3159" s="2">
        <v>15.28</v>
      </c>
      <c r="R3159">
        <v>2</v>
      </c>
      <c r="S3159">
        <v>0</v>
      </c>
      <c r="T3159">
        <v>7.4871999999999996</v>
      </c>
    </row>
    <row r="3160" spans="1:20" x14ac:dyDescent="0.3">
      <c r="A3160" t="s">
        <v>8327</v>
      </c>
      <c r="B3160" s="1">
        <v>41807</v>
      </c>
      <c r="C3160" s="1">
        <v>41813</v>
      </c>
      <c r="D3160" t="s">
        <v>47</v>
      </c>
      <c r="E3160" t="s">
        <v>4035</v>
      </c>
      <c r="F3160" t="s">
        <v>4036</v>
      </c>
      <c r="G3160" t="s">
        <v>24</v>
      </c>
      <c r="H3160" t="s">
        <v>25</v>
      </c>
      <c r="I3160" t="s">
        <v>1916</v>
      </c>
      <c r="J3160" t="s">
        <v>232</v>
      </c>
      <c r="K3160" t="s">
        <v>1917</v>
      </c>
      <c r="L3160" t="s">
        <v>131</v>
      </c>
      <c r="M3160" t="s">
        <v>7904</v>
      </c>
      <c r="N3160" t="s">
        <v>165</v>
      </c>
      <c r="O3160" t="s">
        <v>815</v>
      </c>
      <c r="P3160" t="s">
        <v>7905</v>
      </c>
      <c r="Q3160" s="2">
        <v>65.97</v>
      </c>
      <c r="R3160">
        <v>3</v>
      </c>
      <c r="S3160">
        <v>0</v>
      </c>
      <c r="T3160">
        <v>31.0059</v>
      </c>
    </row>
    <row r="3161" spans="1:20" x14ac:dyDescent="0.3">
      <c r="A3161" t="s">
        <v>8328</v>
      </c>
      <c r="B3161" s="1">
        <v>42306</v>
      </c>
      <c r="C3161" s="1">
        <v>42310</v>
      </c>
      <c r="D3161" t="s">
        <v>47</v>
      </c>
      <c r="E3161" t="s">
        <v>1635</v>
      </c>
      <c r="F3161" t="s">
        <v>1636</v>
      </c>
      <c r="G3161" t="s">
        <v>37</v>
      </c>
      <c r="H3161" t="s">
        <v>25</v>
      </c>
      <c r="I3161" t="s">
        <v>693</v>
      </c>
      <c r="J3161" t="s">
        <v>86</v>
      </c>
      <c r="K3161" t="s">
        <v>1637</v>
      </c>
      <c r="L3161" t="s">
        <v>88</v>
      </c>
      <c r="M3161" t="s">
        <v>2994</v>
      </c>
      <c r="N3161" t="s">
        <v>43</v>
      </c>
      <c r="O3161" t="s">
        <v>70</v>
      </c>
      <c r="P3161" t="s">
        <v>2995</v>
      </c>
      <c r="Q3161" s="2">
        <v>33.4</v>
      </c>
      <c r="R3161">
        <v>5</v>
      </c>
      <c r="S3161">
        <v>0</v>
      </c>
      <c r="T3161">
        <v>16.032</v>
      </c>
    </row>
    <row r="3162" spans="1:20" x14ac:dyDescent="0.3">
      <c r="A3162" t="s">
        <v>8329</v>
      </c>
      <c r="B3162" s="1">
        <v>41659</v>
      </c>
      <c r="C3162" s="1">
        <v>41665</v>
      </c>
      <c r="D3162" t="s">
        <v>47</v>
      </c>
      <c r="E3162" t="s">
        <v>1337</v>
      </c>
      <c r="F3162" t="s">
        <v>1338</v>
      </c>
      <c r="G3162" t="s">
        <v>24</v>
      </c>
      <c r="H3162" t="s">
        <v>25</v>
      </c>
      <c r="I3162" t="s">
        <v>786</v>
      </c>
      <c r="J3162" t="s">
        <v>39</v>
      </c>
      <c r="K3162" t="s">
        <v>1339</v>
      </c>
      <c r="L3162" t="s">
        <v>41</v>
      </c>
      <c r="M3162" t="s">
        <v>5474</v>
      </c>
      <c r="N3162" t="s">
        <v>43</v>
      </c>
      <c r="O3162" t="s">
        <v>99</v>
      </c>
      <c r="P3162" t="s">
        <v>5475</v>
      </c>
      <c r="Q3162" s="2">
        <v>13.98</v>
      </c>
      <c r="R3162">
        <v>1</v>
      </c>
      <c r="S3162">
        <v>0</v>
      </c>
      <c r="T3162">
        <v>4.0541999999999998</v>
      </c>
    </row>
    <row r="3163" spans="1:20" x14ac:dyDescent="0.3">
      <c r="A3163" t="s">
        <v>8330</v>
      </c>
      <c r="B3163" s="1">
        <v>41831</v>
      </c>
      <c r="C3163" s="1">
        <v>41835</v>
      </c>
      <c r="D3163" t="s">
        <v>47</v>
      </c>
      <c r="E3163" t="s">
        <v>5959</v>
      </c>
      <c r="F3163" t="s">
        <v>5960</v>
      </c>
      <c r="G3163" t="s">
        <v>24</v>
      </c>
      <c r="H3163" t="s">
        <v>25</v>
      </c>
      <c r="I3163" t="s">
        <v>1241</v>
      </c>
      <c r="J3163" t="s">
        <v>67</v>
      </c>
      <c r="K3163" t="s">
        <v>3079</v>
      </c>
      <c r="L3163" t="s">
        <v>29</v>
      </c>
      <c r="M3163" t="s">
        <v>2622</v>
      </c>
      <c r="N3163" t="s">
        <v>43</v>
      </c>
      <c r="O3163" t="s">
        <v>70</v>
      </c>
      <c r="P3163" t="s">
        <v>2623</v>
      </c>
      <c r="Q3163" s="2">
        <v>49.12</v>
      </c>
      <c r="R3163">
        <v>4</v>
      </c>
      <c r="S3163">
        <v>0</v>
      </c>
      <c r="T3163">
        <v>23.086400000000001</v>
      </c>
    </row>
    <row r="3164" spans="1:20" x14ac:dyDescent="0.3">
      <c r="A3164" t="s">
        <v>8331</v>
      </c>
      <c r="B3164" s="1">
        <v>42612</v>
      </c>
      <c r="C3164" s="1">
        <v>42619</v>
      </c>
      <c r="D3164" t="s">
        <v>47</v>
      </c>
      <c r="E3164" t="s">
        <v>5755</v>
      </c>
      <c r="F3164" t="s">
        <v>5756</v>
      </c>
      <c r="G3164" t="s">
        <v>24</v>
      </c>
      <c r="H3164" t="s">
        <v>25</v>
      </c>
      <c r="I3164" t="s">
        <v>128</v>
      </c>
      <c r="J3164" t="s">
        <v>129</v>
      </c>
      <c r="K3164" t="s">
        <v>673</v>
      </c>
      <c r="L3164" t="s">
        <v>131</v>
      </c>
      <c r="M3164" t="s">
        <v>7564</v>
      </c>
      <c r="N3164" t="s">
        <v>31</v>
      </c>
      <c r="O3164" t="s">
        <v>61</v>
      </c>
      <c r="P3164" t="s">
        <v>7565</v>
      </c>
      <c r="Q3164" s="2">
        <v>47.04</v>
      </c>
      <c r="R3164">
        <v>4</v>
      </c>
      <c r="S3164">
        <v>0</v>
      </c>
      <c r="T3164">
        <v>15.993600000000001</v>
      </c>
    </row>
    <row r="3165" spans="1:20" x14ac:dyDescent="0.3">
      <c r="A3165" t="s">
        <v>8332</v>
      </c>
      <c r="B3165" s="1">
        <v>43013</v>
      </c>
      <c r="C3165" s="1">
        <v>43017</v>
      </c>
      <c r="D3165" t="s">
        <v>47</v>
      </c>
      <c r="E3165" t="s">
        <v>3337</v>
      </c>
      <c r="F3165" t="s">
        <v>3338</v>
      </c>
      <c r="G3165" t="s">
        <v>37</v>
      </c>
      <c r="H3165" t="s">
        <v>25</v>
      </c>
      <c r="I3165" t="s">
        <v>231</v>
      </c>
      <c r="J3165" t="s">
        <v>232</v>
      </c>
      <c r="K3165" t="s">
        <v>412</v>
      </c>
      <c r="L3165" t="s">
        <v>131</v>
      </c>
      <c r="M3165" t="s">
        <v>8333</v>
      </c>
      <c r="N3165" t="s">
        <v>165</v>
      </c>
      <c r="O3165" t="s">
        <v>166</v>
      </c>
      <c r="P3165" t="s">
        <v>8334</v>
      </c>
      <c r="Q3165" s="2">
        <v>87.8</v>
      </c>
      <c r="R3165">
        <v>4</v>
      </c>
      <c r="S3165">
        <v>0</v>
      </c>
      <c r="T3165">
        <v>43.9</v>
      </c>
    </row>
    <row r="3166" spans="1:20" x14ac:dyDescent="0.3">
      <c r="A3166" t="s">
        <v>8335</v>
      </c>
      <c r="B3166" s="1">
        <v>42735</v>
      </c>
      <c r="C3166" s="1">
        <v>42737</v>
      </c>
      <c r="D3166" t="s">
        <v>159</v>
      </c>
      <c r="E3166" t="s">
        <v>4035</v>
      </c>
      <c r="F3166" t="s">
        <v>4036</v>
      </c>
      <c r="G3166" t="s">
        <v>24</v>
      </c>
      <c r="H3166" t="s">
        <v>25</v>
      </c>
      <c r="I3166" t="s">
        <v>1916</v>
      </c>
      <c r="J3166" t="s">
        <v>232</v>
      </c>
      <c r="K3166" t="s">
        <v>1917</v>
      </c>
      <c r="L3166" t="s">
        <v>131</v>
      </c>
      <c r="M3166" t="s">
        <v>7545</v>
      </c>
      <c r="N3166" t="s">
        <v>43</v>
      </c>
      <c r="O3166" t="s">
        <v>99</v>
      </c>
      <c r="P3166" t="s">
        <v>7546</v>
      </c>
      <c r="Q3166" s="2">
        <v>156.512</v>
      </c>
      <c r="R3166">
        <v>4</v>
      </c>
      <c r="S3166">
        <v>0</v>
      </c>
      <c r="T3166">
        <v>-35.215200000000003</v>
      </c>
    </row>
    <row r="3167" spans="1:20" x14ac:dyDescent="0.3">
      <c r="A3167" t="s">
        <v>8336</v>
      </c>
      <c r="B3167" s="1">
        <v>42070</v>
      </c>
      <c r="C3167" s="1">
        <v>42073</v>
      </c>
      <c r="D3167" t="s">
        <v>159</v>
      </c>
      <c r="E3167" t="s">
        <v>5428</v>
      </c>
      <c r="F3167" t="s">
        <v>5429</v>
      </c>
      <c r="G3167" t="s">
        <v>84</v>
      </c>
      <c r="H3167" t="s">
        <v>25</v>
      </c>
      <c r="I3167" t="s">
        <v>5430</v>
      </c>
      <c r="J3167" t="s">
        <v>261</v>
      </c>
      <c r="K3167" t="s">
        <v>5431</v>
      </c>
      <c r="L3167" t="s">
        <v>41</v>
      </c>
      <c r="M3167" t="s">
        <v>827</v>
      </c>
      <c r="N3167" t="s">
        <v>165</v>
      </c>
      <c r="O3167" t="s">
        <v>202</v>
      </c>
      <c r="P3167" t="s">
        <v>828</v>
      </c>
      <c r="Q3167" s="2">
        <v>119.85</v>
      </c>
      <c r="R3167">
        <v>3</v>
      </c>
      <c r="S3167">
        <v>0</v>
      </c>
      <c r="T3167">
        <v>52.734000000000002</v>
      </c>
    </row>
    <row r="3168" spans="1:20" x14ac:dyDescent="0.3">
      <c r="A3168" t="s">
        <v>8337</v>
      </c>
      <c r="B3168" s="1">
        <v>43028</v>
      </c>
      <c r="C3168" s="1">
        <v>43028</v>
      </c>
      <c r="D3168" t="s">
        <v>1040</v>
      </c>
      <c r="E3168" t="s">
        <v>378</v>
      </c>
      <c r="F3168" t="s">
        <v>379</v>
      </c>
      <c r="G3168" t="s">
        <v>84</v>
      </c>
      <c r="H3168" t="s">
        <v>25</v>
      </c>
      <c r="I3168" t="s">
        <v>253</v>
      </c>
      <c r="J3168" t="s">
        <v>179</v>
      </c>
      <c r="K3168" t="s">
        <v>254</v>
      </c>
      <c r="L3168" t="s">
        <v>88</v>
      </c>
      <c r="M3168" t="s">
        <v>8338</v>
      </c>
      <c r="N3168" t="s">
        <v>43</v>
      </c>
      <c r="O3168" t="s">
        <v>44</v>
      </c>
      <c r="P3168" t="s">
        <v>8339</v>
      </c>
      <c r="Q3168" s="2">
        <v>24.55</v>
      </c>
      <c r="R3168">
        <v>5</v>
      </c>
      <c r="S3168">
        <v>0</v>
      </c>
      <c r="T3168">
        <v>12.029500000000001</v>
      </c>
    </row>
    <row r="3169" spans="1:20" x14ac:dyDescent="0.3">
      <c r="A3169" t="s">
        <v>8340</v>
      </c>
      <c r="B3169" s="1">
        <v>42125</v>
      </c>
      <c r="C3169" s="1">
        <v>42130</v>
      </c>
      <c r="D3169" t="s">
        <v>47</v>
      </c>
      <c r="E3169" t="s">
        <v>978</v>
      </c>
      <c r="F3169" t="s">
        <v>979</v>
      </c>
      <c r="G3169" t="s">
        <v>24</v>
      </c>
      <c r="H3169" t="s">
        <v>25</v>
      </c>
      <c r="I3169" t="s">
        <v>128</v>
      </c>
      <c r="J3169" t="s">
        <v>129</v>
      </c>
      <c r="K3169" t="s">
        <v>948</v>
      </c>
      <c r="L3169" t="s">
        <v>131</v>
      </c>
      <c r="M3169" t="s">
        <v>4401</v>
      </c>
      <c r="N3169" t="s">
        <v>43</v>
      </c>
      <c r="O3169" t="s">
        <v>79</v>
      </c>
      <c r="P3169" t="s">
        <v>4402</v>
      </c>
      <c r="Q3169" s="2">
        <v>12.176</v>
      </c>
      <c r="R3169">
        <v>1</v>
      </c>
      <c r="S3169">
        <v>0</v>
      </c>
      <c r="T3169">
        <v>4.4138000000000002</v>
      </c>
    </row>
    <row r="3170" spans="1:20" x14ac:dyDescent="0.3">
      <c r="A3170" t="s">
        <v>8341</v>
      </c>
      <c r="B3170" s="1">
        <v>42981</v>
      </c>
      <c r="C3170" s="1">
        <v>42986</v>
      </c>
      <c r="D3170" t="s">
        <v>47</v>
      </c>
      <c r="E3170" t="s">
        <v>1055</v>
      </c>
      <c r="F3170" t="s">
        <v>1056</v>
      </c>
      <c r="G3170" t="s">
        <v>24</v>
      </c>
      <c r="H3170" t="s">
        <v>25</v>
      </c>
      <c r="I3170" t="s">
        <v>1057</v>
      </c>
      <c r="J3170" t="s">
        <v>261</v>
      </c>
      <c r="K3170" t="s">
        <v>1058</v>
      </c>
      <c r="L3170" t="s">
        <v>41</v>
      </c>
      <c r="M3170" t="s">
        <v>8342</v>
      </c>
      <c r="N3170" t="s">
        <v>31</v>
      </c>
      <c r="O3170" t="s">
        <v>61</v>
      </c>
      <c r="P3170" t="s">
        <v>8343</v>
      </c>
      <c r="Q3170" s="2">
        <v>108.4</v>
      </c>
      <c r="R3170">
        <v>5</v>
      </c>
      <c r="S3170">
        <v>0</v>
      </c>
      <c r="T3170">
        <v>-105.69</v>
      </c>
    </row>
    <row r="3171" spans="1:20" x14ac:dyDescent="0.3">
      <c r="A3171" t="s">
        <v>8344</v>
      </c>
      <c r="B3171" s="1">
        <v>43042</v>
      </c>
      <c r="C3171" s="1">
        <v>43047</v>
      </c>
      <c r="D3171" t="s">
        <v>47</v>
      </c>
      <c r="E3171" t="s">
        <v>5330</v>
      </c>
      <c r="F3171" t="s">
        <v>5331</v>
      </c>
      <c r="G3171" t="s">
        <v>37</v>
      </c>
      <c r="H3171" t="s">
        <v>25</v>
      </c>
      <c r="I3171" t="s">
        <v>1057</v>
      </c>
      <c r="J3171" t="s">
        <v>261</v>
      </c>
      <c r="K3171" t="s">
        <v>1058</v>
      </c>
      <c r="L3171" t="s">
        <v>41</v>
      </c>
      <c r="M3171" t="s">
        <v>3648</v>
      </c>
      <c r="N3171" t="s">
        <v>165</v>
      </c>
      <c r="O3171" t="s">
        <v>166</v>
      </c>
      <c r="P3171" t="s">
        <v>3649</v>
      </c>
      <c r="Q3171" s="2">
        <v>361.37599999999998</v>
      </c>
      <c r="R3171">
        <v>2</v>
      </c>
      <c r="S3171">
        <v>0</v>
      </c>
      <c r="T3171">
        <v>27.103200000000001</v>
      </c>
    </row>
    <row r="3172" spans="1:20" x14ac:dyDescent="0.3">
      <c r="A3172" t="s">
        <v>8345</v>
      </c>
      <c r="B3172" s="1">
        <v>42260</v>
      </c>
      <c r="C3172" s="1">
        <v>42266</v>
      </c>
      <c r="D3172" t="s">
        <v>47</v>
      </c>
      <c r="E3172" t="s">
        <v>5353</v>
      </c>
      <c r="F3172" t="s">
        <v>5354</v>
      </c>
      <c r="G3172" t="s">
        <v>24</v>
      </c>
      <c r="H3172" t="s">
        <v>25</v>
      </c>
      <c r="I3172" t="s">
        <v>5355</v>
      </c>
      <c r="J3172" t="s">
        <v>619</v>
      </c>
      <c r="K3172" t="s">
        <v>5356</v>
      </c>
      <c r="L3172" t="s">
        <v>29</v>
      </c>
      <c r="M3172" t="s">
        <v>8346</v>
      </c>
      <c r="N3172" t="s">
        <v>43</v>
      </c>
      <c r="O3172" t="s">
        <v>79</v>
      </c>
      <c r="P3172" t="s">
        <v>8347</v>
      </c>
      <c r="Q3172" s="2">
        <v>2.4119999999999999</v>
      </c>
      <c r="R3172">
        <v>1</v>
      </c>
      <c r="S3172">
        <v>0</v>
      </c>
      <c r="T3172">
        <v>-2.0099999999999998</v>
      </c>
    </row>
    <row r="3173" spans="1:20" x14ac:dyDescent="0.3">
      <c r="A3173" t="s">
        <v>8348</v>
      </c>
      <c r="B3173" s="1">
        <v>42253</v>
      </c>
      <c r="C3173" s="1">
        <v>42259</v>
      </c>
      <c r="D3173" t="s">
        <v>47</v>
      </c>
      <c r="E3173" t="s">
        <v>258</v>
      </c>
      <c r="F3173" t="s">
        <v>259</v>
      </c>
      <c r="G3173" t="s">
        <v>37</v>
      </c>
      <c r="H3173" t="s">
        <v>25</v>
      </c>
      <c r="I3173" t="s">
        <v>260</v>
      </c>
      <c r="J3173" t="s">
        <v>261</v>
      </c>
      <c r="K3173" t="s">
        <v>262</v>
      </c>
      <c r="L3173" t="s">
        <v>41</v>
      </c>
      <c r="M3173" t="s">
        <v>6732</v>
      </c>
      <c r="N3173" t="s">
        <v>43</v>
      </c>
      <c r="O3173" t="s">
        <v>90</v>
      </c>
      <c r="P3173" t="s">
        <v>6733</v>
      </c>
      <c r="Q3173" s="2">
        <v>8.39</v>
      </c>
      <c r="R3173">
        <v>1</v>
      </c>
      <c r="S3173">
        <v>0</v>
      </c>
      <c r="T3173">
        <v>2.0975000000000001</v>
      </c>
    </row>
    <row r="3174" spans="1:20" x14ac:dyDescent="0.3">
      <c r="A3174" t="s">
        <v>8349</v>
      </c>
      <c r="B3174" s="1">
        <v>41918</v>
      </c>
      <c r="C3174" s="1">
        <v>41925</v>
      </c>
      <c r="D3174" t="s">
        <v>47</v>
      </c>
      <c r="E3174" t="s">
        <v>4117</v>
      </c>
      <c r="F3174" t="s">
        <v>4118</v>
      </c>
      <c r="G3174" t="s">
        <v>24</v>
      </c>
      <c r="H3174" t="s">
        <v>25</v>
      </c>
      <c r="I3174" t="s">
        <v>253</v>
      </c>
      <c r="J3174" t="s">
        <v>179</v>
      </c>
      <c r="K3174" t="s">
        <v>254</v>
      </c>
      <c r="L3174" t="s">
        <v>88</v>
      </c>
      <c r="M3174" t="s">
        <v>715</v>
      </c>
      <c r="N3174" t="s">
        <v>43</v>
      </c>
      <c r="O3174" t="s">
        <v>99</v>
      </c>
      <c r="P3174" t="s">
        <v>716</v>
      </c>
      <c r="Q3174" s="2">
        <v>83.92</v>
      </c>
      <c r="R3174">
        <v>5</v>
      </c>
      <c r="S3174">
        <v>0</v>
      </c>
      <c r="T3174">
        <v>-13.637</v>
      </c>
    </row>
    <row r="3175" spans="1:20" x14ac:dyDescent="0.3">
      <c r="A3175" t="s">
        <v>8350</v>
      </c>
      <c r="B3175" s="1">
        <v>42758</v>
      </c>
      <c r="C3175" s="1">
        <v>42763</v>
      </c>
      <c r="D3175" t="s">
        <v>47</v>
      </c>
      <c r="E3175" t="s">
        <v>1989</v>
      </c>
      <c r="F3175" t="s">
        <v>1990</v>
      </c>
      <c r="G3175" t="s">
        <v>37</v>
      </c>
      <c r="H3175" t="s">
        <v>25</v>
      </c>
      <c r="I3175" t="s">
        <v>1991</v>
      </c>
      <c r="J3175" t="s">
        <v>619</v>
      </c>
      <c r="K3175" t="s">
        <v>1992</v>
      </c>
      <c r="L3175" t="s">
        <v>29</v>
      </c>
      <c r="M3175" t="s">
        <v>4029</v>
      </c>
      <c r="N3175" t="s">
        <v>43</v>
      </c>
      <c r="O3175" t="s">
        <v>79</v>
      </c>
      <c r="P3175" t="s">
        <v>4030</v>
      </c>
      <c r="Q3175" s="2">
        <v>19.68</v>
      </c>
      <c r="R3175">
        <v>5</v>
      </c>
      <c r="S3175">
        <v>0</v>
      </c>
      <c r="T3175">
        <v>6.8879999999999999</v>
      </c>
    </row>
    <row r="3176" spans="1:20" x14ac:dyDescent="0.3">
      <c r="A3176" t="s">
        <v>8351</v>
      </c>
      <c r="B3176" s="1">
        <v>42348</v>
      </c>
      <c r="C3176" s="1">
        <v>42353</v>
      </c>
      <c r="D3176" t="s">
        <v>47</v>
      </c>
      <c r="E3176" t="s">
        <v>7632</v>
      </c>
      <c r="F3176" t="s">
        <v>7633</v>
      </c>
      <c r="G3176" t="s">
        <v>84</v>
      </c>
      <c r="H3176" t="s">
        <v>25</v>
      </c>
      <c r="I3176" t="s">
        <v>913</v>
      </c>
      <c r="J3176" t="s">
        <v>427</v>
      </c>
      <c r="K3176" t="s">
        <v>7634</v>
      </c>
      <c r="L3176" t="s">
        <v>131</v>
      </c>
      <c r="M3176" t="s">
        <v>6582</v>
      </c>
      <c r="N3176" t="s">
        <v>43</v>
      </c>
      <c r="O3176" t="s">
        <v>115</v>
      </c>
      <c r="P3176" t="s">
        <v>6583</v>
      </c>
      <c r="Q3176" s="2">
        <v>56.3</v>
      </c>
      <c r="R3176">
        <v>2</v>
      </c>
      <c r="S3176">
        <v>0</v>
      </c>
      <c r="T3176">
        <v>15.763999999999999</v>
      </c>
    </row>
    <row r="3177" spans="1:20" x14ac:dyDescent="0.3">
      <c r="A3177" t="s">
        <v>8352</v>
      </c>
      <c r="B3177" s="1">
        <v>41968</v>
      </c>
      <c r="C3177" s="1">
        <v>41973</v>
      </c>
      <c r="D3177" t="s">
        <v>47</v>
      </c>
      <c r="E3177" t="s">
        <v>2330</v>
      </c>
      <c r="F3177" t="s">
        <v>2331</v>
      </c>
      <c r="G3177" t="s">
        <v>24</v>
      </c>
      <c r="H3177" t="s">
        <v>25</v>
      </c>
      <c r="I3177" t="s">
        <v>231</v>
      </c>
      <c r="J3177" t="s">
        <v>232</v>
      </c>
      <c r="K3177" t="s">
        <v>276</v>
      </c>
      <c r="L3177" t="s">
        <v>131</v>
      </c>
      <c r="M3177" t="s">
        <v>6528</v>
      </c>
      <c r="N3177" t="s">
        <v>43</v>
      </c>
      <c r="O3177" t="s">
        <v>115</v>
      </c>
      <c r="P3177" t="s">
        <v>6529</v>
      </c>
      <c r="Q3177" s="2">
        <v>51.015999999999998</v>
      </c>
      <c r="R3177">
        <v>7</v>
      </c>
      <c r="S3177">
        <v>0</v>
      </c>
      <c r="T3177">
        <v>8.2901000000000007</v>
      </c>
    </row>
    <row r="3178" spans="1:20" x14ac:dyDescent="0.3">
      <c r="A3178" t="s">
        <v>8353</v>
      </c>
      <c r="B3178" s="1">
        <v>43060</v>
      </c>
      <c r="C3178" s="1">
        <v>43064</v>
      </c>
      <c r="D3178" t="s">
        <v>47</v>
      </c>
      <c r="E3178" t="s">
        <v>1620</v>
      </c>
      <c r="F3178" t="s">
        <v>1621</v>
      </c>
      <c r="G3178" t="s">
        <v>24</v>
      </c>
      <c r="H3178" t="s">
        <v>25</v>
      </c>
      <c r="I3178" t="s">
        <v>128</v>
      </c>
      <c r="J3178" t="s">
        <v>129</v>
      </c>
      <c r="K3178" t="s">
        <v>673</v>
      </c>
      <c r="L3178" t="s">
        <v>131</v>
      </c>
      <c r="M3178" t="s">
        <v>1394</v>
      </c>
      <c r="N3178" t="s">
        <v>43</v>
      </c>
      <c r="O3178" t="s">
        <v>79</v>
      </c>
      <c r="P3178" t="s">
        <v>1395</v>
      </c>
      <c r="Q3178" s="2">
        <v>150.80000000000001</v>
      </c>
      <c r="R3178">
        <v>5</v>
      </c>
      <c r="S3178">
        <v>0</v>
      </c>
      <c r="T3178">
        <v>56.55</v>
      </c>
    </row>
    <row r="3179" spans="1:20" x14ac:dyDescent="0.3">
      <c r="A3179" t="s">
        <v>8354</v>
      </c>
      <c r="B3179" s="1">
        <v>42829</v>
      </c>
      <c r="C3179" s="1">
        <v>42830</v>
      </c>
      <c r="D3179" t="s">
        <v>159</v>
      </c>
      <c r="E3179" t="s">
        <v>1921</v>
      </c>
      <c r="F3179" t="s">
        <v>1922</v>
      </c>
      <c r="G3179" t="s">
        <v>84</v>
      </c>
      <c r="H3179" t="s">
        <v>25</v>
      </c>
      <c r="I3179" t="s">
        <v>75</v>
      </c>
      <c r="J3179" t="s">
        <v>76</v>
      </c>
      <c r="K3179" t="s">
        <v>544</v>
      </c>
      <c r="L3179" t="s">
        <v>41</v>
      </c>
      <c r="M3179" t="s">
        <v>8355</v>
      </c>
      <c r="N3179" t="s">
        <v>165</v>
      </c>
      <c r="O3179" t="s">
        <v>166</v>
      </c>
      <c r="P3179" t="s">
        <v>8356</v>
      </c>
      <c r="Q3179" s="2">
        <v>41.22</v>
      </c>
      <c r="R3179">
        <v>1</v>
      </c>
      <c r="S3179">
        <v>0</v>
      </c>
      <c r="T3179">
        <v>11.1294</v>
      </c>
    </row>
    <row r="3180" spans="1:20" x14ac:dyDescent="0.3">
      <c r="A3180" t="s">
        <v>8357</v>
      </c>
      <c r="B3180" s="1">
        <v>42874</v>
      </c>
      <c r="C3180" s="1">
        <v>42879</v>
      </c>
      <c r="D3180" t="s">
        <v>47</v>
      </c>
      <c r="E3180" t="s">
        <v>1351</v>
      </c>
      <c r="F3180" t="s">
        <v>1352</v>
      </c>
      <c r="G3180" t="s">
        <v>24</v>
      </c>
      <c r="H3180" t="s">
        <v>25</v>
      </c>
      <c r="I3180" t="s">
        <v>253</v>
      </c>
      <c r="J3180" t="s">
        <v>179</v>
      </c>
      <c r="K3180" t="s">
        <v>254</v>
      </c>
      <c r="L3180" t="s">
        <v>88</v>
      </c>
      <c r="M3180" t="s">
        <v>4097</v>
      </c>
      <c r="N3180" t="s">
        <v>43</v>
      </c>
      <c r="O3180" t="s">
        <v>79</v>
      </c>
      <c r="P3180" t="s">
        <v>4098</v>
      </c>
      <c r="Q3180" s="2">
        <v>133.12</v>
      </c>
      <c r="R3180">
        <v>5</v>
      </c>
      <c r="S3180">
        <v>0</v>
      </c>
      <c r="T3180">
        <v>49.92</v>
      </c>
    </row>
    <row r="3181" spans="1:20" x14ac:dyDescent="0.3">
      <c r="A3181" t="s">
        <v>8358</v>
      </c>
      <c r="B3181" s="1">
        <v>42646</v>
      </c>
      <c r="C3181" s="1">
        <v>42650</v>
      </c>
      <c r="D3181" t="s">
        <v>47</v>
      </c>
      <c r="E3181" t="s">
        <v>6570</v>
      </c>
      <c r="F3181" t="s">
        <v>6571</v>
      </c>
      <c r="G3181" t="s">
        <v>37</v>
      </c>
      <c r="H3181" t="s">
        <v>25</v>
      </c>
      <c r="I3181" t="s">
        <v>390</v>
      </c>
      <c r="J3181" t="s">
        <v>391</v>
      </c>
      <c r="K3181" t="s">
        <v>392</v>
      </c>
      <c r="L3181" t="s">
        <v>41</v>
      </c>
      <c r="M3181" t="s">
        <v>8359</v>
      </c>
      <c r="N3181" t="s">
        <v>31</v>
      </c>
      <c r="O3181" t="s">
        <v>61</v>
      </c>
      <c r="P3181" t="s">
        <v>8360</v>
      </c>
      <c r="Q3181" s="2">
        <v>38.08</v>
      </c>
      <c r="R3181">
        <v>5</v>
      </c>
      <c r="S3181">
        <v>0</v>
      </c>
      <c r="T3181">
        <v>-29.512</v>
      </c>
    </row>
    <row r="3182" spans="1:20" x14ac:dyDescent="0.3">
      <c r="A3182" t="s">
        <v>8361</v>
      </c>
      <c r="B3182" s="1">
        <v>42695</v>
      </c>
      <c r="C3182" s="1">
        <v>42695</v>
      </c>
      <c r="D3182" t="s">
        <v>1040</v>
      </c>
      <c r="E3182" t="s">
        <v>3138</v>
      </c>
      <c r="F3182" t="s">
        <v>3139</v>
      </c>
      <c r="G3182" t="s">
        <v>84</v>
      </c>
      <c r="H3182" t="s">
        <v>25</v>
      </c>
      <c r="I3182" t="s">
        <v>390</v>
      </c>
      <c r="J3182" t="s">
        <v>179</v>
      </c>
      <c r="K3182" t="s">
        <v>1754</v>
      </c>
      <c r="L3182" t="s">
        <v>88</v>
      </c>
      <c r="M3182" t="s">
        <v>5855</v>
      </c>
      <c r="N3182" t="s">
        <v>31</v>
      </c>
      <c r="O3182" t="s">
        <v>32</v>
      </c>
      <c r="P3182" t="s">
        <v>5856</v>
      </c>
      <c r="Q3182" s="2">
        <v>113.568</v>
      </c>
      <c r="R3182">
        <v>2</v>
      </c>
      <c r="S3182">
        <v>0</v>
      </c>
      <c r="T3182">
        <v>12.776400000000001</v>
      </c>
    </row>
    <row r="3183" spans="1:20" x14ac:dyDescent="0.3">
      <c r="A3183" t="s">
        <v>8362</v>
      </c>
      <c r="B3183" s="1">
        <v>43011</v>
      </c>
      <c r="C3183" s="1">
        <v>43013</v>
      </c>
      <c r="D3183" t="s">
        <v>21</v>
      </c>
      <c r="E3183" t="s">
        <v>1727</v>
      </c>
      <c r="F3183" t="s">
        <v>1728</v>
      </c>
      <c r="G3183" t="s">
        <v>84</v>
      </c>
      <c r="H3183" t="s">
        <v>25</v>
      </c>
      <c r="I3183" t="s">
        <v>426</v>
      </c>
      <c r="J3183" t="s">
        <v>224</v>
      </c>
      <c r="K3183" t="s">
        <v>1265</v>
      </c>
      <c r="L3183" t="s">
        <v>88</v>
      </c>
      <c r="M3183" t="s">
        <v>413</v>
      </c>
      <c r="N3183" t="s">
        <v>31</v>
      </c>
      <c r="O3183" t="s">
        <v>61</v>
      </c>
      <c r="P3183" t="s">
        <v>414</v>
      </c>
      <c r="Q3183" s="2">
        <v>83.92</v>
      </c>
      <c r="R3183">
        <v>4</v>
      </c>
      <c r="S3183">
        <v>0</v>
      </c>
      <c r="T3183">
        <v>21.819199999999999</v>
      </c>
    </row>
    <row r="3184" spans="1:20" x14ac:dyDescent="0.3">
      <c r="A3184" t="s">
        <v>8363</v>
      </c>
      <c r="B3184" s="1">
        <v>41758</v>
      </c>
      <c r="C3184" s="1">
        <v>41762</v>
      </c>
      <c r="D3184" t="s">
        <v>47</v>
      </c>
      <c r="E3184" t="s">
        <v>1085</v>
      </c>
      <c r="F3184" t="s">
        <v>1086</v>
      </c>
      <c r="G3184" t="s">
        <v>37</v>
      </c>
      <c r="H3184" t="s">
        <v>25</v>
      </c>
      <c r="I3184" t="s">
        <v>1087</v>
      </c>
      <c r="J3184" t="s">
        <v>208</v>
      </c>
      <c r="K3184" t="s">
        <v>1088</v>
      </c>
      <c r="L3184" t="s">
        <v>88</v>
      </c>
      <c r="M3184" t="s">
        <v>4608</v>
      </c>
      <c r="N3184" t="s">
        <v>31</v>
      </c>
      <c r="O3184" t="s">
        <v>133</v>
      </c>
      <c r="P3184" t="s">
        <v>4609</v>
      </c>
      <c r="Q3184" s="2">
        <v>561.58399999999995</v>
      </c>
      <c r="R3184">
        <v>2</v>
      </c>
      <c r="S3184">
        <v>0</v>
      </c>
      <c r="T3184">
        <v>70.197999999999993</v>
      </c>
    </row>
    <row r="3185" spans="1:20" x14ac:dyDescent="0.3">
      <c r="A3185" t="s">
        <v>8364</v>
      </c>
      <c r="B3185" s="1">
        <v>42650</v>
      </c>
      <c r="C3185" s="1">
        <v>42653</v>
      </c>
      <c r="D3185" t="s">
        <v>159</v>
      </c>
      <c r="E3185" t="s">
        <v>4429</v>
      </c>
      <c r="F3185" t="s">
        <v>4430</v>
      </c>
      <c r="G3185" t="s">
        <v>84</v>
      </c>
      <c r="H3185" t="s">
        <v>25</v>
      </c>
      <c r="I3185" t="s">
        <v>390</v>
      </c>
      <c r="J3185" t="s">
        <v>179</v>
      </c>
      <c r="K3185" t="s">
        <v>1754</v>
      </c>
      <c r="L3185" t="s">
        <v>88</v>
      </c>
      <c r="M3185" t="s">
        <v>8268</v>
      </c>
      <c r="N3185" t="s">
        <v>43</v>
      </c>
      <c r="O3185" t="s">
        <v>44</v>
      </c>
      <c r="P3185" t="s">
        <v>8269</v>
      </c>
      <c r="Q3185" s="2">
        <v>4.9279999999999999</v>
      </c>
      <c r="R3185">
        <v>2</v>
      </c>
      <c r="S3185">
        <v>0</v>
      </c>
      <c r="T3185">
        <v>1.7248000000000001</v>
      </c>
    </row>
    <row r="3186" spans="1:20" x14ac:dyDescent="0.3">
      <c r="A3186" t="s">
        <v>8365</v>
      </c>
      <c r="B3186" s="1">
        <v>42719</v>
      </c>
      <c r="C3186" s="1">
        <v>42726</v>
      </c>
      <c r="D3186" t="s">
        <v>47</v>
      </c>
      <c r="E3186" t="s">
        <v>3969</v>
      </c>
      <c r="F3186" t="s">
        <v>3970</v>
      </c>
      <c r="G3186" t="s">
        <v>24</v>
      </c>
      <c r="H3186" t="s">
        <v>25</v>
      </c>
      <c r="I3186" t="s">
        <v>3971</v>
      </c>
      <c r="J3186" t="s">
        <v>76</v>
      </c>
      <c r="K3186" t="s">
        <v>3972</v>
      </c>
      <c r="L3186" t="s">
        <v>41</v>
      </c>
      <c r="M3186" t="s">
        <v>4328</v>
      </c>
      <c r="N3186" t="s">
        <v>31</v>
      </c>
      <c r="O3186" t="s">
        <v>61</v>
      </c>
      <c r="P3186" t="s">
        <v>4329</v>
      </c>
      <c r="Q3186" s="2">
        <v>14.76</v>
      </c>
      <c r="R3186">
        <v>2</v>
      </c>
      <c r="S3186">
        <v>0</v>
      </c>
      <c r="T3186">
        <v>4.2804000000000002</v>
      </c>
    </row>
    <row r="3187" spans="1:20" x14ac:dyDescent="0.3">
      <c r="A3187" t="s">
        <v>8366</v>
      </c>
      <c r="B3187" s="1">
        <v>42835</v>
      </c>
      <c r="C3187" s="1">
        <v>42839</v>
      </c>
      <c r="D3187" t="s">
        <v>47</v>
      </c>
      <c r="E3187" t="s">
        <v>6997</v>
      </c>
      <c r="F3187" t="s">
        <v>6998</v>
      </c>
      <c r="G3187" t="s">
        <v>84</v>
      </c>
      <c r="H3187" t="s">
        <v>25</v>
      </c>
      <c r="I3187" t="s">
        <v>231</v>
      </c>
      <c r="J3187" t="s">
        <v>232</v>
      </c>
      <c r="K3187" t="s">
        <v>276</v>
      </c>
      <c r="L3187" t="s">
        <v>131</v>
      </c>
      <c r="M3187" t="s">
        <v>3279</v>
      </c>
      <c r="N3187" t="s">
        <v>165</v>
      </c>
      <c r="O3187" t="s">
        <v>202</v>
      </c>
      <c r="P3187" t="s">
        <v>3280</v>
      </c>
      <c r="Q3187" s="2">
        <v>99.99</v>
      </c>
      <c r="R3187">
        <v>1</v>
      </c>
      <c r="S3187">
        <v>0</v>
      </c>
      <c r="T3187">
        <v>41.995800000000003</v>
      </c>
    </row>
    <row r="3188" spans="1:20" x14ac:dyDescent="0.3">
      <c r="A3188" t="s">
        <v>8367</v>
      </c>
      <c r="B3188" s="1">
        <v>41737</v>
      </c>
      <c r="C3188" s="1">
        <v>41742</v>
      </c>
      <c r="D3188" t="s">
        <v>47</v>
      </c>
      <c r="E3188" t="s">
        <v>3362</v>
      </c>
      <c r="F3188" t="s">
        <v>3363</v>
      </c>
      <c r="G3188" t="s">
        <v>84</v>
      </c>
      <c r="H3188" t="s">
        <v>25</v>
      </c>
      <c r="I3188" t="s">
        <v>38</v>
      </c>
      <c r="J3188" t="s">
        <v>39</v>
      </c>
      <c r="K3188" t="s">
        <v>247</v>
      </c>
      <c r="L3188" t="s">
        <v>41</v>
      </c>
      <c r="M3188" t="s">
        <v>5693</v>
      </c>
      <c r="N3188" t="s">
        <v>43</v>
      </c>
      <c r="O3188" t="s">
        <v>235</v>
      </c>
      <c r="P3188" t="s">
        <v>5694</v>
      </c>
      <c r="Q3188" s="2">
        <v>49.792000000000002</v>
      </c>
      <c r="R3188">
        <v>8</v>
      </c>
      <c r="S3188">
        <v>0</v>
      </c>
      <c r="T3188">
        <v>-11.8256</v>
      </c>
    </row>
    <row r="3189" spans="1:20" x14ac:dyDescent="0.3">
      <c r="A3189" t="s">
        <v>8368</v>
      </c>
      <c r="B3189" s="1">
        <v>42458</v>
      </c>
      <c r="C3189" s="1">
        <v>42462</v>
      </c>
      <c r="D3189" t="s">
        <v>47</v>
      </c>
      <c r="E3189" t="s">
        <v>1263</v>
      </c>
      <c r="F3189" t="s">
        <v>1264</v>
      </c>
      <c r="G3189" t="s">
        <v>24</v>
      </c>
      <c r="H3189" t="s">
        <v>25</v>
      </c>
      <c r="I3189" t="s">
        <v>426</v>
      </c>
      <c r="J3189" t="s">
        <v>224</v>
      </c>
      <c r="K3189" t="s">
        <v>1265</v>
      </c>
      <c r="L3189" t="s">
        <v>88</v>
      </c>
      <c r="M3189" t="s">
        <v>1815</v>
      </c>
      <c r="N3189" t="s">
        <v>31</v>
      </c>
      <c r="O3189" t="s">
        <v>32</v>
      </c>
      <c r="P3189" t="s">
        <v>1816</v>
      </c>
      <c r="Q3189" s="2">
        <v>299.97500000000002</v>
      </c>
      <c r="R3189">
        <v>5</v>
      </c>
      <c r="S3189">
        <v>0</v>
      </c>
      <c r="T3189">
        <v>-167.98599999999999</v>
      </c>
    </row>
    <row r="3190" spans="1:20" x14ac:dyDescent="0.3">
      <c r="A3190" t="s">
        <v>8369</v>
      </c>
      <c r="B3190" s="1">
        <v>42750</v>
      </c>
      <c r="C3190" s="1">
        <v>42753</v>
      </c>
      <c r="D3190" t="s">
        <v>159</v>
      </c>
      <c r="E3190" t="s">
        <v>4825</v>
      </c>
      <c r="F3190" t="s">
        <v>4826</v>
      </c>
      <c r="G3190" t="s">
        <v>24</v>
      </c>
      <c r="H3190" t="s">
        <v>25</v>
      </c>
      <c r="I3190" t="s">
        <v>231</v>
      </c>
      <c r="J3190" t="s">
        <v>232</v>
      </c>
      <c r="K3190" t="s">
        <v>233</v>
      </c>
      <c r="L3190" t="s">
        <v>131</v>
      </c>
      <c r="M3190" t="s">
        <v>8370</v>
      </c>
      <c r="N3190" t="s">
        <v>43</v>
      </c>
      <c r="O3190" t="s">
        <v>79</v>
      </c>
      <c r="P3190" t="s">
        <v>8371</v>
      </c>
      <c r="Q3190" s="2">
        <v>32.783999999999999</v>
      </c>
      <c r="R3190">
        <v>4</v>
      </c>
      <c r="S3190">
        <v>0</v>
      </c>
      <c r="T3190">
        <v>-52.4544</v>
      </c>
    </row>
    <row r="3191" spans="1:20" x14ac:dyDescent="0.3">
      <c r="A3191" t="s">
        <v>8372</v>
      </c>
      <c r="B3191" s="1">
        <v>41669</v>
      </c>
      <c r="C3191" s="1">
        <v>41674</v>
      </c>
      <c r="D3191" t="s">
        <v>47</v>
      </c>
      <c r="E3191" t="s">
        <v>1109</v>
      </c>
      <c r="F3191" t="s">
        <v>1110</v>
      </c>
      <c r="G3191" t="s">
        <v>24</v>
      </c>
      <c r="H3191" t="s">
        <v>25</v>
      </c>
      <c r="I3191" t="s">
        <v>231</v>
      </c>
      <c r="J3191" t="s">
        <v>232</v>
      </c>
      <c r="K3191" t="s">
        <v>276</v>
      </c>
      <c r="L3191" t="s">
        <v>131</v>
      </c>
      <c r="M3191" t="s">
        <v>1641</v>
      </c>
      <c r="N3191" t="s">
        <v>43</v>
      </c>
      <c r="O3191" t="s">
        <v>70</v>
      </c>
      <c r="P3191" t="s">
        <v>1642</v>
      </c>
      <c r="Q3191" s="2">
        <v>10.56</v>
      </c>
      <c r="R3191">
        <v>2</v>
      </c>
      <c r="S3191">
        <v>0</v>
      </c>
      <c r="T3191">
        <v>4.7519999999999998</v>
      </c>
    </row>
    <row r="3192" spans="1:20" x14ac:dyDescent="0.3">
      <c r="A3192" t="s">
        <v>8373</v>
      </c>
      <c r="B3192" s="1">
        <v>42042</v>
      </c>
      <c r="C3192" s="1">
        <v>42046</v>
      </c>
      <c r="D3192" t="s">
        <v>47</v>
      </c>
      <c r="E3192" t="s">
        <v>3199</v>
      </c>
      <c r="F3192" t="s">
        <v>3200</v>
      </c>
      <c r="G3192" t="s">
        <v>37</v>
      </c>
      <c r="H3192" t="s">
        <v>25</v>
      </c>
      <c r="I3192" t="s">
        <v>2173</v>
      </c>
      <c r="J3192" t="s">
        <v>39</v>
      </c>
      <c r="K3192" t="s">
        <v>2174</v>
      </c>
      <c r="L3192" t="s">
        <v>41</v>
      </c>
      <c r="M3192" t="s">
        <v>2021</v>
      </c>
      <c r="N3192" t="s">
        <v>43</v>
      </c>
      <c r="O3192" t="s">
        <v>173</v>
      </c>
      <c r="P3192" t="s">
        <v>2022</v>
      </c>
      <c r="Q3192" s="2">
        <v>311.14999999999998</v>
      </c>
      <c r="R3192">
        <v>5</v>
      </c>
      <c r="S3192">
        <v>0</v>
      </c>
      <c r="T3192">
        <v>146.2405</v>
      </c>
    </row>
    <row r="3193" spans="1:20" x14ac:dyDescent="0.3">
      <c r="A3193" t="s">
        <v>8374</v>
      </c>
      <c r="B3193" s="1">
        <v>42718</v>
      </c>
      <c r="C3193" s="1">
        <v>42723</v>
      </c>
      <c r="D3193" t="s">
        <v>47</v>
      </c>
      <c r="E3193" t="s">
        <v>93</v>
      </c>
      <c r="F3193" t="s">
        <v>94</v>
      </c>
      <c r="G3193" t="s">
        <v>24</v>
      </c>
      <c r="H3193" t="s">
        <v>25</v>
      </c>
      <c r="I3193" t="s">
        <v>95</v>
      </c>
      <c r="J3193" t="s">
        <v>96</v>
      </c>
      <c r="K3193" t="s">
        <v>97</v>
      </c>
      <c r="L3193" t="s">
        <v>88</v>
      </c>
      <c r="M3193" t="s">
        <v>5606</v>
      </c>
      <c r="N3193" t="s">
        <v>43</v>
      </c>
      <c r="O3193" t="s">
        <v>70</v>
      </c>
      <c r="P3193" t="s">
        <v>5607</v>
      </c>
      <c r="Q3193" s="2">
        <v>14.62</v>
      </c>
      <c r="R3193">
        <v>2</v>
      </c>
      <c r="S3193">
        <v>0</v>
      </c>
      <c r="T3193">
        <v>6.7252000000000001</v>
      </c>
    </row>
    <row r="3194" spans="1:20" x14ac:dyDescent="0.3">
      <c r="A3194" t="s">
        <v>8375</v>
      </c>
      <c r="B3194" s="1">
        <v>43039</v>
      </c>
      <c r="C3194" s="1">
        <v>43043</v>
      </c>
      <c r="D3194" t="s">
        <v>47</v>
      </c>
      <c r="E3194" t="s">
        <v>4271</v>
      </c>
      <c r="F3194" t="s">
        <v>4272</v>
      </c>
      <c r="G3194" t="s">
        <v>84</v>
      </c>
      <c r="H3194" t="s">
        <v>25</v>
      </c>
      <c r="I3194" t="s">
        <v>1057</v>
      </c>
      <c r="J3194" t="s">
        <v>261</v>
      </c>
      <c r="K3194" t="s">
        <v>1058</v>
      </c>
      <c r="L3194" t="s">
        <v>41</v>
      </c>
      <c r="M3194" t="s">
        <v>908</v>
      </c>
      <c r="N3194" t="s">
        <v>43</v>
      </c>
      <c r="O3194" t="s">
        <v>115</v>
      </c>
      <c r="P3194" t="s">
        <v>909</v>
      </c>
      <c r="Q3194" s="2">
        <v>5.2480000000000002</v>
      </c>
      <c r="R3194">
        <v>2</v>
      </c>
      <c r="S3194">
        <v>0</v>
      </c>
      <c r="T3194">
        <v>0.59040000000000004</v>
      </c>
    </row>
    <row r="3195" spans="1:20" x14ac:dyDescent="0.3">
      <c r="A3195" t="s">
        <v>8376</v>
      </c>
      <c r="B3195" s="1">
        <v>42953</v>
      </c>
      <c r="C3195" s="1">
        <v>42959</v>
      </c>
      <c r="D3195" t="s">
        <v>47</v>
      </c>
      <c r="E3195" t="s">
        <v>336</v>
      </c>
      <c r="F3195" t="s">
        <v>337</v>
      </c>
      <c r="G3195" t="s">
        <v>84</v>
      </c>
      <c r="H3195" t="s">
        <v>25</v>
      </c>
      <c r="I3195" t="s">
        <v>154</v>
      </c>
      <c r="J3195" t="s">
        <v>86</v>
      </c>
      <c r="K3195" t="s">
        <v>155</v>
      </c>
      <c r="L3195" t="s">
        <v>88</v>
      </c>
      <c r="M3195" t="s">
        <v>8377</v>
      </c>
      <c r="N3195" t="s">
        <v>165</v>
      </c>
      <c r="O3195" t="s">
        <v>166</v>
      </c>
      <c r="P3195" t="s">
        <v>8378</v>
      </c>
      <c r="Q3195" s="2">
        <v>824.95</v>
      </c>
      <c r="R3195">
        <v>5</v>
      </c>
      <c r="S3195">
        <v>0</v>
      </c>
      <c r="T3195">
        <v>247.48500000000001</v>
      </c>
    </row>
    <row r="3196" spans="1:20" x14ac:dyDescent="0.3">
      <c r="A3196" t="s">
        <v>8379</v>
      </c>
      <c r="B3196" s="1">
        <v>42885</v>
      </c>
      <c r="C3196" s="1">
        <v>42886</v>
      </c>
      <c r="D3196" t="s">
        <v>159</v>
      </c>
      <c r="E3196" t="s">
        <v>1589</v>
      </c>
      <c r="F3196" t="s">
        <v>1590</v>
      </c>
      <c r="G3196" t="s">
        <v>24</v>
      </c>
      <c r="H3196" t="s">
        <v>25</v>
      </c>
      <c r="I3196" t="s">
        <v>1591</v>
      </c>
      <c r="J3196" t="s">
        <v>27</v>
      </c>
      <c r="K3196" t="s">
        <v>1592</v>
      </c>
      <c r="L3196" t="s">
        <v>29</v>
      </c>
      <c r="M3196" t="s">
        <v>3796</v>
      </c>
      <c r="N3196" t="s">
        <v>31</v>
      </c>
      <c r="O3196" t="s">
        <v>32</v>
      </c>
      <c r="P3196" t="s">
        <v>3797</v>
      </c>
      <c r="Q3196" s="2">
        <v>241.96</v>
      </c>
      <c r="R3196">
        <v>2</v>
      </c>
      <c r="S3196">
        <v>0</v>
      </c>
      <c r="T3196">
        <v>33.874400000000001</v>
      </c>
    </row>
    <row r="3197" spans="1:20" x14ac:dyDescent="0.3">
      <c r="A3197" t="s">
        <v>8380</v>
      </c>
      <c r="B3197" s="1">
        <v>42338</v>
      </c>
      <c r="C3197" s="1">
        <v>42343</v>
      </c>
      <c r="D3197" t="s">
        <v>47</v>
      </c>
      <c r="E3197" t="s">
        <v>3792</v>
      </c>
      <c r="F3197" t="s">
        <v>3793</v>
      </c>
      <c r="G3197" t="s">
        <v>24</v>
      </c>
      <c r="H3197" t="s">
        <v>25</v>
      </c>
      <c r="I3197" t="s">
        <v>154</v>
      </c>
      <c r="J3197" t="s">
        <v>86</v>
      </c>
      <c r="K3197" t="s">
        <v>155</v>
      </c>
      <c r="L3197" t="s">
        <v>88</v>
      </c>
      <c r="M3197" t="s">
        <v>4074</v>
      </c>
      <c r="N3197" t="s">
        <v>165</v>
      </c>
      <c r="O3197" t="s">
        <v>166</v>
      </c>
      <c r="P3197" t="s">
        <v>4075</v>
      </c>
      <c r="Q3197" s="2">
        <v>177.48</v>
      </c>
      <c r="R3197">
        <v>3</v>
      </c>
      <c r="S3197">
        <v>0</v>
      </c>
      <c r="T3197">
        <v>19.9665</v>
      </c>
    </row>
    <row r="3198" spans="1:20" x14ac:dyDescent="0.3">
      <c r="A3198" t="s">
        <v>8381</v>
      </c>
      <c r="B3198" s="1">
        <v>42978</v>
      </c>
      <c r="C3198" s="1">
        <v>42980</v>
      </c>
      <c r="D3198" t="s">
        <v>21</v>
      </c>
      <c r="E3198" t="s">
        <v>2095</v>
      </c>
      <c r="F3198" t="s">
        <v>2096</v>
      </c>
      <c r="G3198" t="s">
        <v>37</v>
      </c>
      <c r="H3198" t="s">
        <v>25</v>
      </c>
      <c r="I3198" t="s">
        <v>2097</v>
      </c>
      <c r="J3198" t="s">
        <v>96</v>
      </c>
      <c r="K3198" t="s">
        <v>2098</v>
      </c>
      <c r="L3198" t="s">
        <v>88</v>
      </c>
      <c r="M3198" t="s">
        <v>1290</v>
      </c>
      <c r="N3198" t="s">
        <v>31</v>
      </c>
      <c r="O3198" t="s">
        <v>133</v>
      </c>
      <c r="P3198" t="s">
        <v>1291</v>
      </c>
      <c r="Q3198" s="2">
        <v>569.56799999999998</v>
      </c>
      <c r="R3198">
        <v>2</v>
      </c>
      <c r="S3198">
        <v>0</v>
      </c>
      <c r="T3198">
        <v>7.1196000000000002</v>
      </c>
    </row>
    <row r="3199" spans="1:20" x14ac:dyDescent="0.3">
      <c r="A3199" t="s">
        <v>8382</v>
      </c>
      <c r="B3199" s="1">
        <v>42869</v>
      </c>
      <c r="C3199" s="1">
        <v>42870</v>
      </c>
      <c r="D3199" t="s">
        <v>159</v>
      </c>
      <c r="E3199" t="s">
        <v>1518</v>
      </c>
      <c r="F3199" t="s">
        <v>1519</v>
      </c>
      <c r="G3199" t="s">
        <v>24</v>
      </c>
      <c r="H3199" t="s">
        <v>25</v>
      </c>
      <c r="I3199" t="s">
        <v>154</v>
      </c>
      <c r="J3199" t="s">
        <v>86</v>
      </c>
      <c r="K3199" t="s">
        <v>1253</v>
      </c>
      <c r="L3199" t="s">
        <v>88</v>
      </c>
      <c r="M3199" t="s">
        <v>8383</v>
      </c>
      <c r="N3199" t="s">
        <v>31</v>
      </c>
      <c r="O3199" t="s">
        <v>133</v>
      </c>
      <c r="P3199" t="s">
        <v>8384</v>
      </c>
      <c r="Q3199" s="2">
        <v>899.43</v>
      </c>
      <c r="R3199">
        <v>5</v>
      </c>
      <c r="S3199">
        <v>0</v>
      </c>
      <c r="T3199">
        <v>-12.849</v>
      </c>
    </row>
    <row r="3200" spans="1:20" x14ac:dyDescent="0.3">
      <c r="A3200" t="s">
        <v>8385</v>
      </c>
      <c r="B3200" s="1">
        <v>42964</v>
      </c>
      <c r="C3200" s="1">
        <v>42970</v>
      </c>
      <c r="D3200" t="s">
        <v>47</v>
      </c>
      <c r="E3200" t="s">
        <v>4271</v>
      </c>
      <c r="F3200" t="s">
        <v>4272</v>
      </c>
      <c r="G3200" t="s">
        <v>84</v>
      </c>
      <c r="H3200" t="s">
        <v>25</v>
      </c>
      <c r="I3200" t="s">
        <v>1057</v>
      </c>
      <c r="J3200" t="s">
        <v>261</v>
      </c>
      <c r="K3200" t="s">
        <v>1058</v>
      </c>
      <c r="L3200" t="s">
        <v>41</v>
      </c>
      <c r="M3200" t="s">
        <v>4404</v>
      </c>
      <c r="N3200" t="s">
        <v>43</v>
      </c>
      <c r="O3200" t="s">
        <v>79</v>
      </c>
      <c r="P3200" t="s">
        <v>4405</v>
      </c>
      <c r="Q3200" s="2">
        <v>102.93</v>
      </c>
      <c r="R3200">
        <v>3</v>
      </c>
      <c r="S3200">
        <v>0</v>
      </c>
      <c r="T3200">
        <v>48.377099999999999</v>
      </c>
    </row>
    <row r="3201" spans="1:20" x14ac:dyDescent="0.3">
      <c r="A3201" t="s">
        <v>8386</v>
      </c>
      <c r="B3201" s="1">
        <v>43049</v>
      </c>
      <c r="C3201" s="1">
        <v>43053</v>
      </c>
      <c r="D3201" t="s">
        <v>21</v>
      </c>
      <c r="E3201" t="s">
        <v>5263</v>
      </c>
      <c r="F3201" t="s">
        <v>5264</v>
      </c>
      <c r="G3201" t="s">
        <v>84</v>
      </c>
      <c r="H3201" t="s">
        <v>25</v>
      </c>
      <c r="I3201" t="s">
        <v>517</v>
      </c>
      <c r="J3201" t="s">
        <v>1011</v>
      </c>
      <c r="K3201" t="s">
        <v>1071</v>
      </c>
      <c r="L3201" t="s">
        <v>131</v>
      </c>
      <c r="M3201" t="s">
        <v>7612</v>
      </c>
      <c r="N3201" t="s">
        <v>43</v>
      </c>
      <c r="O3201" t="s">
        <v>79</v>
      </c>
      <c r="P3201" t="s">
        <v>7613</v>
      </c>
      <c r="Q3201" s="2">
        <v>11.52</v>
      </c>
      <c r="R3201">
        <v>5</v>
      </c>
      <c r="S3201">
        <v>0</v>
      </c>
      <c r="T3201">
        <v>-7.68</v>
      </c>
    </row>
    <row r="3202" spans="1:20" x14ac:dyDescent="0.3">
      <c r="A3202" t="s">
        <v>8387</v>
      </c>
      <c r="B3202" s="1">
        <v>42968</v>
      </c>
      <c r="C3202" s="1">
        <v>42968</v>
      </c>
      <c r="D3202" t="s">
        <v>1040</v>
      </c>
      <c r="E3202" t="s">
        <v>2696</v>
      </c>
      <c r="F3202" t="s">
        <v>2697</v>
      </c>
      <c r="G3202" t="s">
        <v>37</v>
      </c>
      <c r="H3202" t="s">
        <v>25</v>
      </c>
      <c r="I3202" t="s">
        <v>112</v>
      </c>
      <c r="J3202" t="s">
        <v>39</v>
      </c>
      <c r="K3202" t="s">
        <v>849</v>
      </c>
      <c r="L3202" t="s">
        <v>41</v>
      </c>
      <c r="M3202" t="s">
        <v>6241</v>
      </c>
      <c r="N3202" t="s">
        <v>43</v>
      </c>
      <c r="O3202" t="s">
        <v>70</v>
      </c>
      <c r="P3202" t="s">
        <v>6242</v>
      </c>
      <c r="Q3202" s="2">
        <v>83.88</v>
      </c>
      <c r="R3202">
        <v>1</v>
      </c>
      <c r="S3202">
        <v>0</v>
      </c>
      <c r="T3202">
        <v>29.358000000000001</v>
      </c>
    </row>
    <row r="3203" spans="1:20" x14ac:dyDescent="0.3">
      <c r="A3203" t="s">
        <v>8388</v>
      </c>
      <c r="B3203" s="1">
        <v>42437</v>
      </c>
      <c r="C3203" s="1">
        <v>42441</v>
      </c>
      <c r="D3203" t="s">
        <v>47</v>
      </c>
      <c r="E3203" t="s">
        <v>2603</v>
      </c>
      <c r="F3203" t="s">
        <v>2604</v>
      </c>
      <c r="G3203" t="s">
        <v>24</v>
      </c>
      <c r="H3203" t="s">
        <v>25</v>
      </c>
      <c r="I3203" t="s">
        <v>112</v>
      </c>
      <c r="J3203" t="s">
        <v>39</v>
      </c>
      <c r="K3203" t="s">
        <v>309</v>
      </c>
      <c r="L3203" t="s">
        <v>41</v>
      </c>
      <c r="M3203" t="s">
        <v>5386</v>
      </c>
      <c r="N3203" t="s">
        <v>165</v>
      </c>
      <c r="O3203" t="s">
        <v>166</v>
      </c>
      <c r="P3203" t="s">
        <v>5387</v>
      </c>
      <c r="Q3203" s="2">
        <v>108.57599999999999</v>
      </c>
      <c r="R3203">
        <v>4</v>
      </c>
      <c r="S3203">
        <v>0</v>
      </c>
      <c r="T3203">
        <v>-25.334399999999999</v>
      </c>
    </row>
    <row r="3204" spans="1:20" x14ac:dyDescent="0.3">
      <c r="A3204" t="s">
        <v>8389</v>
      </c>
      <c r="B3204" s="1">
        <v>42674</v>
      </c>
      <c r="C3204" s="1">
        <v>42679</v>
      </c>
      <c r="D3204" t="s">
        <v>47</v>
      </c>
      <c r="E3204" t="s">
        <v>2064</v>
      </c>
      <c r="F3204" t="s">
        <v>2065</v>
      </c>
      <c r="G3204" t="s">
        <v>37</v>
      </c>
      <c r="H3204" t="s">
        <v>25</v>
      </c>
      <c r="I3204" t="s">
        <v>786</v>
      </c>
      <c r="J3204" t="s">
        <v>39</v>
      </c>
      <c r="K3204" t="s">
        <v>2066</v>
      </c>
      <c r="L3204" t="s">
        <v>41</v>
      </c>
      <c r="M3204" t="s">
        <v>2958</v>
      </c>
      <c r="N3204" t="s">
        <v>43</v>
      </c>
      <c r="O3204" t="s">
        <v>1145</v>
      </c>
      <c r="P3204" t="s">
        <v>2959</v>
      </c>
      <c r="Q3204" s="2">
        <v>21.96</v>
      </c>
      <c r="R3204">
        <v>2</v>
      </c>
      <c r="S3204">
        <v>0</v>
      </c>
      <c r="T3204">
        <v>6.1487999999999996</v>
      </c>
    </row>
    <row r="3205" spans="1:20" x14ac:dyDescent="0.3">
      <c r="A3205" t="s">
        <v>8390</v>
      </c>
      <c r="B3205" s="1">
        <v>41846</v>
      </c>
      <c r="C3205" s="1">
        <v>41852</v>
      </c>
      <c r="D3205" t="s">
        <v>47</v>
      </c>
      <c r="E3205" t="s">
        <v>5922</v>
      </c>
      <c r="F3205" t="s">
        <v>5923</v>
      </c>
      <c r="G3205" t="s">
        <v>37</v>
      </c>
      <c r="H3205" t="s">
        <v>25</v>
      </c>
      <c r="I3205" t="s">
        <v>128</v>
      </c>
      <c r="J3205" t="s">
        <v>129</v>
      </c>
      <c r="K3205" t="s">
        <v>130</v>
      </c>
      <c r="L3205" t="s">
        <v>131</v>
      </c>
      <c r="M3205" t="s">
        <v>3712</v>
      </c>
      <c r="N3205" t="s">
        <v>165</v>
      </c>
      <c r="O3205" t="s">
        <v>202</v>
      </c>
      <c r="P3205" t="s">
        <v>3713</v>
      </c>
      <c r="Q3205" s="2">
        <v>111.93</v>
      </c>
      <c r="R3205">
        <v>7</v>
      </c>
      <c r="S3205">
        <v>0</v>
      </c>
      <c r="T3205">
        <v>34.698300000000003</v>
      </c>
    </row>
    <row r="3206" spans="1:20" x14ac:dyDescent="0.3">
      <c r="A3206" t="s">
        <v>8391</v>
      </c>
      <c r="B3206" s="1">
        <v>42301</v>
      </c>
      <c r="C3206" s="1">
        <v>42304</v>
      </c>
      <c r="D3206" t="s">
        <v>159</v>
      </c>
      <c r="E3206" t="s">
        <v>2555</v>
      </c>
      <c r="F3206" t="s">
        <v>2556</v>
      </c>
      <c r="G3206" t="s">
        <v>84</v>
      </c>
      <c r="H3206" t="s">
        <v>25</v>
      </c>
      <c r="I3206" t="s">
        <v>2557</v>
      </c>
      <c r="J3206" t="s">
        <v>498</v>
      </c>
      <c r="K3206" t="s">
        <v>2558</v>
      </c>
      <c r="L3206" t="s">
        <v>88</v>
      </c>
      <c r="M3206" t="s">
        <v>1593</v>
      </c>
      <c r="N3206" t="s">
        <v>31</v>
      </c>
      <c r="O3206" t="s">
        <v>133</v>
      </c>
      <c r="P3206" t="s">
        <v>1594</v>
      </c>
      <c r="Q3206" s="2">
        <v>454.27199999999999</v>
      </c>
      <c r="R3206">
        <v>8</v>
      </c>
      <c r="S3206">
        <v>0</v>
      </c>
      <c r="T3206">
        <v>-73.819199999999995</v>
      </c>
    </row>
    <row r="3207" spans="1:20" x14ac:dyDescent="0.3">
      <c r="A3207" t="s">
        <v>8392</v>
      </c>
      <c r="B3207" s="1">
        <v>42966</v>
      </c>
      <c r="C3207" s="1">
        <v>42971</v>
      </c>
      <c r="D3207" t="s">
        <v>47</v>
      </c>
      <c r="E3207" t="s">
        <v>7968</v>
      </c>
      <c r="F3207" t="s">
        <v>7969</v>
      </c>
      <c r="G3207" t="s">
        <v>24</v>
      </c>
      <c r="H3207" t="s">
        <v>25</v>
      </c>
      <c r="I3207" t="s">
        <v>38</v>
      </c>
      <c r="J3207" t="s">
        <v>39</v>
      </c>
      <c r="K3207" t="s">
        <v>40</v>
      </c>
      <c r="L3207" t="s">
        <v>41</v>
      </c>
      <c r="M3207" t="s">
        <v>6039</v>
      </c>
      <c r="N3207" t="s">
        <v>43</v>
      </c>
      <c r="O3207" t="s">
        <v>70</v>
      </c>
      <c r="P3207" t="s">
        <v>6040</v>
      </c>
      <c r="Q3207" s="2">
        <v>19.440000000000001</v>
      </c>
      <c r="R3207">
        <v>3</v>
      </c>
      <c r="S3207">
        <v>0</v>
      </c>
      <c r="T3207">
        <v>9.3312000000000008</v>
      </c>
    </row>
    <row r="3208" spans="1:20" x14ac:dyDescent="0.3">
      <c r="A3208" t="s">
        <v>8393</v>
      </c>
      <c r="B3208" s="1">
        <v>42513</v>
      </c>
      <c r="C3208" s="1">
        <v>42517</v>
      </c>
      <c r="D3208" t="s">
        <v>47</v>
      </c>
      <c r="E3208" t="s">
        <v>5318</v>
      </c>
      <c r="F3208" t="s">
        <v>5319</v>
      </c>
      <c r="G3208" t="s">
        <v>24</v>
      </c>
      <c r="H3208" t="s">
        <v>25</v>
      </c>
      <c r="I3208" t="s">
        <v>1381</v>
      </c>
      <c r="J3208" t="s">
        <v>67</v>
      </c>
      <c r="K3208" t="s">
        <v>4802</v>
      </c>
      <c r="L3208" t="s">
        <v>29</v>
      </c>
      <c r="M3208" t="s">
        <v>5004</v>
      </c>
      <c r="N3208" t="s">
        <v>165</v>
      </c>
      <c r="O3208" t="s">
        <v>1419</v>
      </c>
      <c r="P3208" t="s">
        <v>5005</v>
      </c>
      <c r="Q3208" s="2">
        <v>8399.9760000000006</v>
      </c>
      <c r="R3208">
        <v>4</v>
      </c>
      <c r="S3208">
        <v>0</v>
      </c>
      <c r="T3208">
        <v>1119.9967999999999</v>
      </c>
    </row>
    <row r="3209" spans="1:20" x14ac:dyDescent="0.3">
      <c r="A3209" t="s">
        <v>8394</v>
      </c>
      <c r="B3209" s="1">
        <v>41946</v>
      </c>
      <c r="C3209" s="1">
        <v>41950</v>
      </c>
      <c r="D3209" t="s">
        <v>47</v>
      </c>
      <c r="E3209" t="s">
        <v>918</v>
      </c>
      <c r="F3209" t="s">
        <v>919</v>
      </c>
      <c r="G3209" t="s">
        <v>24</v>
      </c>
      <c r="H3209" t="s">
        <v>25</v>
      </c>
      <c r="I3209" t="s">
        <v>920</v>
      </c>
      <c r="J3209" t="s">
        <v>269</v>
      </c>
      <c r="K3209" t="s">
        <v>921</v>
      </c>
      <c r="L3209" t="s">
        <v>29</v>
      </c>
      <c r="M3209" t="s">
        <v>5134</v>
      </c>
      <c r="N3209" t="s">
        <v>43</v>
      </c>
      <c r="O3209" t="s">
        <v>99</v>
      </c>
      <c r="P3209" t="s">
        <v>5135</v>
      </c>
      <c r="Q3209" s="2">
        <v>25.984000000000002</v>
      </c>
      <c r="R3209">
        <v>2</v>
      </c>
      <c r="S3209">
        <v>0</v>
      </c>
      <c r="T3209">
        <v>-1.6240000000000001</v>
      </c>
    </row>
    <row r="3210" spans="1:20" x14ac:dyDescent="0.3">
      <c r="A3210" t="s">
        <v>8395</v>
      </c>
      <c r="B3210" s="1">
        <v>42093</v>
      </c>
      <c r="C3210" s="1">
        <v>42098</v>
      </c>
      <c r="D3210" t="s">
        <v>47</v>
      </c>
      <c r="E3210" t="s">
        <v>6045</v>
      </c>
      <c r="F3210" t="s">
        <v>6046</v>
      </c>
      <c r="G3210" t="s">
        <v>37</v>
      </c>
      <c r="H3210" t="s">
        <v>25</v>
      </c>
      <c r="I3210" t="s">
        <v>6047</v>
      </c>
      <c r="J3210" t="s">
        <v>86</v>
      </c>
      <c r="K3210" t="s">
        <v>6048</v>
      </c>
      <c r="L3210" t="s">
        <v>88</v>
      </c>
      <c r="M3210" t="s">
        <v>3339</v>
      </c>
      <c r="N3210" t="s">
        <v>43</v>
      </c>
      <c r="O3210" t="s">
        <v>70</v>
      </c>
      <c r="P3210" t="s">
        <v>3340</v>
      </c>
      <c r="Q3210" s="2">
        <v>23.52</v>
      </c>
      <c r="R3210">
        <v>5</v>
      </c>
      <c r="S3210">
        <v>0</v>
      </c>
      <c r="T3210">
        <v>8.5259999999999998</v>
      </c>
    </row>
    <row r="3211" spans="1:20" x14ac:dyDescent="0.3">
      <c r="A3211" t="s">
        <v>8396</v>
      </c>
      <c r="B3211" s="1">
        <v>42882</v>
      </c>
      <c r="C3211" s="1">
        <v>42884</v>
      </c>
      <c r="D3211" t="s">
        <v>159</v>
      </c>
      <c r="E3211" t="s">
        <v>3590</v>
      </c>
      <c r="F3211" t="s">
        <v>3591</v>
      </c>
      <c r="G3211" t="s">
        <v>24</v>
      </c>
      <c r="H3211" t="s">
        <v>25</v>
      </c>
      <c r="I3211" t="s">
        <v>38</v>
      </c>
      <c r="J3211" t="s">
        <v>39</v>
      </c>
      <c r="K3211" t="s">
        <v>143</v>
      </c>
      <c r="L3211" t="s">
        <v>41</v>
      </c>
      <c r="M3211" t="s">
        <v>5425</v>
      </c>
      <c r="N3211" t="s">
        <v>31</v>
      </c>
      <c r="O3211" t="s">
        <v>61</v>
      </c>
      <c r="P3211" t="s">
        <v>5426</v>
      </c>
      <c r="Q3211" s="2">
        <v>35</v>
      </c>
      <c r="R3211">
        <v>4</v>
      </c>
      <c r="S3211">
        <v>0</v>
      </c>
      <c r="T3211">
        <v>14.7</v>
      </c>
    </row>
    <row r="3212" spans="1:20" x14ac:dyDescent="0.3">
      <c r="A3212" t="s">
        <v>8397</v>
      </c>
      <c r="B3212" s="1">
        <v>43083</v>
      </c>
      <c r="C3212" s="1">
        <v>43088</v>
      </c>
      <c r="D3212" t="s">
        <v>47</v>
      </c>
      <c r="E3212" t="s">
        <v>478</v>
      </c>
      <c r="F3212" t="s">
        <v>479</v>
      </c>
      <c r="G3212" t="s">
        <v>24</v>
      </c>
      <c r="H3212" t="s">
        <v>25</v>
      </c>
      <c r="I3212" t="s">
        <v>480</v>
      </c>
      <c r="J3212" t="s">
        <v>39</v>
      </c>
      <c r="K3212" t="s">
        <v>481</v>
      </c>
      <c r="L3212" t="s">
        <v>41</v>
      </c>
      <c r="M3212" t="s">
        <v>53</v>
      </c>
      <c r="N3212" t="s">
        <v>31</v>
      </c>
      <c r="O3212" t="s">
        <v>54</v>
      </c>
      <c r="P3212" t="s">
        <v>55</v>
      </c>
      <c r="Q3212" s="2">
        <v>974.98800000000006</v>
      </c>
      <c r="R3212">
        <v>4</v>
      </c>
      <c r="S3212">
        <v>0</v>
      </c>
      <c r="T3212">
        <v>-97.498800000000003</v>
      </c>
    </row>
    <row r="3213" spans="1:20" x14ac:dyDescent="0.3">
      <c r="A3213" t="s">
        <v>8398</v>
      </c>
      <c r="B3213" s="1">
        <v>41916</v>
      </c>
      <c r="C3213" s="1">
        <v>41918</v>
      </c>
      <c r="D3213" t="s">
        <v>159</v>
      </c>
      <c r="E3213" t="s">
        <v>2900</v>
      </c>
      <c r="F3213" t="s">
        <v>2901</v>
      </c>
      <c r="G3213" t="s">
        <v>24</v>
      </c>
      <c r="H3213" t="s">
        <v>25</v>
      </c>
      <c r="I3213" t="s">
        <v>2722</v>
      </c>
      <c r="J3213" t="s">
        <v>224</v>
      </c>
      <c r="K3213" t="s">
        <v>2723</v>
      </c>
      <c r="L3213" t="s">
        <v>88</v>
      </c>
      <c r="M3213" t="s">
        <v>6935</v>
      </c>
      <c r="N3213" t="s">
        <v>31</v>
      </c>
      <c r="O3213" t="s">
        <v>133</v>
      </c>
      <c r="P3213" t="s">
        <v>6936</v>
      </c>
      <c r="Q3213" s="2">
        <v>589.41</v>
      </c>
      <c r="R3213">
        <v>5</v>
      </c>
      <c r="S3213">
        <v>0</v>
      </c>
      <c r="T3213">
        <v>-6.5490000000000004</v>
      </c>
    </row>
    <row r="3214" spans="1:20" x14ac:dyDescent="0.3">
      <c r="A3214" t="s">
        <v>8399</v>
      </c>
      <c r="B3214" s="1">
        <v>42656</v>
      </c>
      <c r="C3214" s="1">
        <v>42663</v>
      </c>
      <c r="D3214" t="s">
        <v>47</v>
      </c>
      <c r="E3214" t="s">
        <v>2095</v>
      </c>
      <c r="F3214" t="s">
        <v>2096</v>
      </c>
      <c r="G3214" t="s">
        <v>37</v>
      </c>
      <c r="H3214" t="s">
        <v>25</v>
      </c>
      <c r="I3214" t="s">
        <v>2097</v>
      </c>
      <c r="J3214" t="s">
        <v>96</v>
      </c>
      <c r="K3214" t="s">
        <v>2098</v>
      </c>
      <c r="L3214" t="s">
        <v>88</v>
      </c>
      <c r="M3214" t="s">
        <v>4198</v>
      </c>
      <c r="N3214" t="s">
        <v>43</v>
      </c>
      <c r="O3214" t="s">
        <v>115</v>
      </c>
      <c r="P3214" t="s">
        <v>4199</v>
      </c>
      <c r="Q3214" s="2">
        <v>34.700000000000003</v>
      </c>
      <c r="R3214">
        <v>5</v>
      </c>
      <c r="S3214">
        <v>0</v>
      </c>
      <c r="T3214">
        <v>12.492000000000001</v>
      </c>
    </row>
    <row r="3215" spans="1:20" x14ac:dyDescent="0.3">
      <c r="A3215" t="s">
        <v>8400</v>
      </c>
      <c r="B3215" s="1">
        <v>42068</v>
      </c>
      <c r="C3215" s="1">
        <v>42073</v>
      </c>
      <c r="D3215" t="s">
        <v>47</v>
      </c>
      <c r="E3215" t="s">
        <v>2545</v>
      </c>
      <c r="F3215" t="s">
        <v>2546</v>
      </c>
      <c r="G3215" t="s">
        <v>24</v>
      </c>
      <c r="H3215" t="s">
        <v>25</v>
      </c>
      <c r="I3215" t="s">
        <v>38</v>
      </c>
      <c r="J3215" t="s">
        <v>39</v>
      </c>
      <c r="K3215" t="s">
        <v>247</v>
      </c>
      <c r="L3215" t="s">
        <v>41</v>
      </c>
      <c r="M3215" t="s">
        <v>6273</v>
      </c>
      <c r="N3215" t="s">
        <v>43</v>
      </c>
      <c r="O3215" t="s">
        <v>235</v>
      </c>
      <c r="P3215" t="s">
        <v>6274</v>
      </c>
      <c r="Q3215" s="2">
        <v>7.1040000000000001</v>
      </c>
      <c r="R3215">
        <v>6</v>
      </c>
      <c r="S3215">
        <v>0</v>
      </c>
      <c r="T3215">
        <v>2.4864000000000002</v>
      </c>
    </row>
    <row r="3216" spans="1:20" x14ac:dyDescent="0.3">
      <c r="A3216" t="s">
        <v>8401</v>
      </c>
      <c r="B3216" s="1">
        <v>42798</v>
      </c>
      <c r="C3216" s="1">
        <v>42800</v>
      </c>
      <c r="D3216" t="s">
        <v>21</v>
      </c>
      <c r="E3216" t="s">
        <v>3516</v>
      </c>
      <c r="F3216" t="s">
        <v>3517</v>
      </c>
      <c r="G3216" t="s">
        <v>84</v>
      </c>
      <c r="H3216" t="s">
        <v>25</v>
      </c>
      <c r="I3216" t="s">
        <v>390</v>
      </c>
      <c r="J3216" t="s">
        <v>179</v>
      </c>
      <c r="K3216" t="s">
        <v>1754</v>
      </c>
      <c r="L3216" t="s">
        <v>88</v>
      </c>
      <c r="M3216" t="s">
        <v>487</v>
      </c>
      <c r="N3216" t="s">
        <v>31</v>
      </c>
      <c r="O3216" t="s">
        <v>61</v>
      </c>
      <c r="P3216" t="s">
        <v>488</v>
      </c>
      <c r="Q3216" s="2">
        <v>103.5</v>
      </c>
      <c r="R3216">
        <v>5</v>
      </c>
      <c r="S3216">
        <v>0</v>
      </c>
      <c r="T3216">
        <v>-77.625</v>
      </c>
    </row>
    <row r="3217" spans="1:20" x14ac:dyDescent="0.3">
      <c r="A3217" t="s">
        <v>8402</v>
      </c>
      <c r="B3217" s="1">
        <v>42272</v>
      </c>
      <c r="C3217" s="1">
        <v>42276</v>
      </c>
      <c r="D3217" t="s">
        <v>47</v>
      </c>
      <c r="E3217" t="s">
        <v>4044</v>
      </c>
      <c r="F3217" t="s">
        <v>4045</v>
      </c>
      <c r="G3217" t="s">
        <v>24</v>
      </c>
      <c r="H3217" t="s">
        <v>25</v>
      </c>
      <c r="I3217" t="s">
        <v>2703</v>
      </c>
      <c r="J3217" t="s">
        <v>1027</v>
      </c>
      <c r="K3217" t="s">
        <v>2704</v>
      </c>
      <c r="L3217" t="s">
        <v>29</v>
      </c>
      <c r="M3217" t="s">
        <v>3156</v>
      </c>
      <c r="N3217" t="s">
        <v>43</v>
      </c>
      <c r="O3217" t="s">
        <v>79</v>
      </c>
      <c r="P3217" t="s">
        <v>3157</v>
      </c>
      <c r="Q3217" s="2">
        <v>10.76</v>
      </c>
      <c r="R3217">
        <v>2</v>
      </c>
      <c r="S3217">
        <v>0</v>
      </c>
      <c r="T3217">
        <v>5.1647999999999996</v>
      </c>
    </row>
    <row r="3218" spans="1:20" x14ac:dyDescent="0.3">
      <c r="A3218" t="s">
        <v>8403</v>
      </c>
      <c r="B3218" s="1">
        <v>42357</v>
      </c>
      <c r="C3218" s="1">
        <v>42361</v>
      </c>
      <c r="D3218" t="s">
        <v>21</v>
      </c>
      <c r="E3218" t="s">
        <v>5830</v>
      </c>
      <c r="F3218" t="s">
        <v>5831</v>
      </c>
      <c r="G3218" t="s">
        <v>24</v>
      </c>
      <c r="H3218" t="s">
        <v>25</v>
      </c>
      <c r="I3218" t="s">
        <v>2655</v>
      </c>
      <c r="J3218" t="s">
        <v>39</v>
      </c>
      <c r="K3218" t="s">
        <v>2656</v>
      </c>
      <c r="L3218" t="s">
        <v>41</v>
      </c>
      <c r="M3218" t="s">
        <v>8404</v>
      </c>
      <c r="N3218" t="s">
        <v>165</v>
      </c>
      <c r="O3218" t="s">
        <v>166</v>
      </c>
      <c r="P3218" t="s">
        <v>8405</v>
      </c>
      <c r="Q3218" s="2">
        <v>158.376</v>
      </c>
      <c r="R3218">
        <v>3</v>
      </c>
      <c r="S3218">
        <v>0</v>
      </c>
      <c r="T3218">
        <v>13.857900000000001</v>
      </c>
    </row>
    <row r="3219" spans="1:20" x14ac:dyDescent="0.3">
      <c r="A3219" t="s">
        <v>8406</v>
      </c>
      <c r="B3219" s="1">
        <v>42285</v>
      </c>
      <c r="C3219" s="1">
        <v>42290</v>
      </c>
      <c r="D3219" t="s">
        <v>47</v>
      </c>
      <c r="E3219" t="s">
        <v>3869</v>
      </c>
      <c r="F3219" t="s">
        <v>3870</v>
      </c>
      <c r="G3219" t="s">
        <v>24</v>
      </c>
      <c r="H3219" t="s">
        <v>25</v>
      </c>
      <c r="I3219" t="s">
        <v>510</v>
      </c>
      <c r="J3219" t="s">
        <v>427</v>
      </c>
      <c r="K3219" t="s">
        <v>511</v>
      </c>
      <c r="L3219" t="s">
        <v>131</v>
      </c>
      <c r="M3219" t="s">
        <v>5940</v>
      </c>
      <c r="N3219" t="s">
        <v>43</v>
      </c>
      <c r="O3219" t="s">
        <v>115</v>
      </c>
      <c r="P3219" t="s">
        <v>5941</v>
      </c>
      <c r="Q3219" s="2">
        <v>3.44</v>
      </c>
      <c r="R3219">
        <v>2</v>
      </c>
      <c r="S3219">
        <v>0</v>
      </c>
      <c r="T3219">
        <v>0.55900000000000005</v>
      </c>
    </row>
    <row r="3220" spans="1:20" x14ac:dyDescent="0.3">
      <c r="A3220" t="s">
        <v>8407</v>
      </c>
      <c r="B3220" s="1">
        <v>42947</v>
      </c>
      <c r="C3220" s="1">
        <v>42950</v>
      </c>
      <c r="D3220" t="s">
        <v>159</v>
      </c>
      <c r="E3220" t="s">
        <v>5597</v>
      </c>
      <c r="F3220" t="s">
        <v>5598</v>
      </c>
      <c r="G3220" t="s">
        <v>24</v>
      </c>
      <c r="H3220" t="s">
        <v>25</v>
      </c>
      <c r="I3220" t="s">
        <v>231</v>
      </c>
      <c r="J3220" t="s">
        <v>232</v>
      </c>
      <c r="K3220" t="s">
        <v>233</v>
      </c>
      <c r="L3220" t="s">
        <v>131</v>
      </c>
      <c r="M3220" t="s">
        <v>338</v>
      </c>
      <c r="N3220" t="s">
        <v>43</v>
      </c>
      <c r="O3220" t="s">
        <v>99</v>
      </c>
      <c r="P3220" t="s">
        <v>339</v>
      </c>
      <c r="Q3220" s="2">
        <v>56.56</v>
      </c>
      <c r="R3220">
        <v>2</v>
      </c>
      <c r="S3220">
        <v>0</v>
      </c>
      <c r="T3220">
        <v>15.2712</v>
      </c>
    </row>
    <row r="3221" spans="1:20" x14ac:dyDescent="0.3">
      <c r="A3221" t="s">
        <v>8408</v>
      </c>
      <c r="B3221" s="1">
        <v>41856</v>
      </c>
      <c r="C3221" s="1">
        <v>41862</v>
      </c>
      <c r="D3221" t="s">
        <v>47</v>
      </c>
      <c r="E3221" t="s">
        <v>529</v>
      </c>
      <c r="F3221" t="s">
        <v>530</v>
      </c>
      <c r="G3221" t="s">
        <v>37</v>
      </c>
      <c r="H3221" t="s">
        <v>25</v>
      </c>
      <c r="I3221" t="s">
        <v>531</v>
      </c>
      <c r="J3221" t="s">
        <v>39</v>
      </c>
      <c r="K3221" t="s">
        <v>532</v>
      </c>
      <c r="L3221" t="s">
        <v>41</v>
      </c>
      <c r="M3221" t="s">
        <v>8409</v>
      </c>
      <c r="N3221" t="s">
        <v>165</v>
      </c>
      <c r="O3221" t="s">
        <v>166</v>
      </c>
      <c r="P3221" t="s">
        <v>8410</v>
      </c>
      <c r="Q3221" s="2">
        <v>135.99</v>
      </c>
      <c r="R3221">
        <v>1</v>
      </c>
      <c r="S3221">
        <v>0</v>
      </c>
      <c r="T3221">
        <v>36.717300000000002</v>
      </c>
    </row>
    <row r="3222" spans="1:20" x14ac:dyDescent="0.3">
      <c r="A3222" t="s">
        <v>8411</v>
      </c>
      <c r="B3222" s="1">
        <v>42869</v>
      </c>
      <c r="C3222" s="1">
        <v>42872</v>
      </c>
      <c r="D3222" t="s">
        <v>159</v>
      </c>
      <c r="E3222" t="s">
        <v>2198</v>
      </c>
      <c r="F3222" t="s">
        <v>2199</v>
      </c>
      <c r="G3222" t="s">
        <v>37</v>
      </c>
      <c r="H3222" t="s">
        <v>25</v>
      </c>
      <c r="I3222" t="s">
        <v>268</v>
      </c>
      <c r="J3222" t="s">
        <v>269</v>
      </c>
      <c r="K3222" t="s">
        <v>270</v>
      </c>
      <c r="L3222" t="s">
        <v>29</v>
      </c>
      <c r="M3222" t="s">
        <v>5718</v>
      </c>
      <c r="N3222" t="s">
        <v>43</v>
      </c>
      <c r="O3222" t="s">
        <v>115</v>
      </c>
      <c r="P3222" t="s">
        <v>5719</v>
      </c>
      <c r="Q3222" s="2">
        <v>3.76</v>
      </c>
      <c r="R3222">
        <v>2</v>
      </c>
      <c r="S3222">
        <v>0</v>
      </c>
      <c r="T3222">
        <v>1.0904</v>
      </c>
    </row>
    <row r="3223" spans="1:20" x14ac:dyDescent="0.3">
      <c r="A3223" t="s">
        <v>8412</v>
      </c>
      <c r="B3223" s="1">
        <v>42635</v>
      </c>
      <c r="C3223" s="1">
        <v>42641</v>
      </c>
      <c r="D3223" t="s">
        <v>47</v>
      </c>
      <c r="E3223" t="s">
        <v>2452</v>
      </c>
      <c r="F3223" t="s">
        <v>2453</v>
      </c>
      <c r="G3223" t="s">
        <v>84</v>
      </c>
      <c r="H3223" t="s">
        <v>25</v>
      </c>
      <c r="I3223" t="s">
        <v>505</v>
      </c>
      <c r="J3223" t="s">
        <v>86</v>
      </c>
      <c r="K3223" t="s">
        <v>808</v>
      </c>
      <c r="L3223" t="s">
        <v>88</v>
      </c>
      <c r="M3223" t="s">
        <v>5622</v>
      </c>
      <c r="N3223" t="s">
        <v>31</v>
      </c>
      <c r="O3223" t="s">
        <v>61</v>
      </c>
      <c r="P3223" t="s">
        <v>5623</v>
      </c>
      <c r="Q3223" s="2">
        <v>13.28</v>
      </c>
      <c r="R3223">
        <v>2</v>
      </c>
      <c r="S3223">
        <v>0</v>
      </c>
      <c r="T3223">
        <v>6.3743999999999996</v>
      </c>
    </row>
    <row r="3224" spans="1:20" x14ac:dyDescent="0.3">
      <c r="A3224" t="s">
        <v>8413</v>
      </c>
      <c r="B3224" s="1">
        <v>42321</v>
      </c>
      <c r="C3224" s="1">
        <v>42325</v>
      </c>
      <c r="D3224" t="s">
        <v>47</v>
      </c>
      <c r="E3224" t="s">
        <v>1466</v>
      </c>
      <c r="F3224" t="s">
        <v>1467</v>
      </c>
      <c r="G3224" t="s">
        <v>24</v>
      </c>
      <c r="H3224" t="s">
        <v>25</v>
      </c>
      <c r="I3224" t="s">
        <v>1468</v>
      </c>
      <c r="J3224" t="s">
        <v>261</v>
      </c>
      <c r="K3224" t="s">
        <v>1469</v>
      </c>
      <c r="L3224" t="s">
        <v>41</v>
      </c>
      <c r="M3224" t="s">
        <v>7768</v>
      </c>
      <c r="N3224" t="s">
        <v>43</v>
      </c>
      <c r="O3224" t="s">
        <v>99</v>
      </c>
      <c r="P3224" t="s">
        <v>7769</v>
      </c>
      <c r="Q3224" s="2">
        <v>84.96</v>
      </c>
      <c r="R3224">
        <v>6</v>
      </c>
      <c r="S3224">
        <v>0</v>
      </c>
      <c r="T3224">
        <v>6.3719999999999999</v>
      </c>
    </row>
    <row r="3225" spans="1:20" x14ac:dyDescent="0.3">
      <c r="A3225" t="s">
        <v>8414</v>
      </c>
      <c r="B3225" s="1">
        <v>42877</v>
      </c>
      <c r="C3225" s="1">
        <v>42880</v>
      </c>
      <c r="D3225" t="s">
        <v>21</v>
      </c>
      <c r="E3225" t="s">
        <v>141</v>
      </c>
      <c r="F3225" t="s">
        <v>142</v>
      </c>
      <c r="G3225" t="s">
        <v>24</v>
      </c>
      <c r="H3225" t="s">
        <v>25</v>
      </c>
      <c r="I3225" t="s">
        <v>38</v>
      </c>
      <c r="J3225" t="s">
        <v>39</v>
      </c>
      <c r="K3225" t="s">
        <v>143</v>
      </c>
      <c r="L3225" t="s">
        <v>41</v>
      </c>
      <c r="M3225" t="s">
        <v>6336</v>
      </c>
      <c r="N3225" t="s">
        <v>165</v>
      </c>
      <c r="O3225" t="s">
        <v>202</v>
      </c>
      <c r="P3225" t="s">
        <v>6337</v>
      </c>
      <c r="Q3225" s="2">
        <v>68.459999999999994</v>
      </c>
      <c r="R3225">
        <v>7</v>
      </c>
      <c r="S3225">
        <v>0</v>
      </c>
      <c r="T3225">
        <v>25.330200000000001</v>
      </c>
    </row>
    <row r="3226" spans="1:20" x14ac:dyDescent="0.3">
      <c r="A3226" t="s">
        <v>8415</v>
      </c>
      <c r="B3226" s="1">
        <v>42706</v>
      </c>
      <c r="C3226" s="1">
        <v>42712</v>
      </c>
      <c r="D3226" t="s">
        <v>47</v>
      </c>
      <c r="E3226" t="s">
        <v>3439</v>
      </c>
      <c r="F3226" t="s">
        <v>3440</v>
      </c>
      <c r="G3226" t="s">
        <v>84</v>
      </c>
      <c r="H3226" t="s">
        <v>25</v>
      </c>
      <c r="I3226" t="s">
        <v>786</v>
      </c>
      <c r="J3226" t="s">
        <v>39</v>
      </c>
      <c r="K3226" t="s">
        <v>1339</v>
      </c>
      <c r="L3226" t="s">
        <v>41</v>
      </c>
      <c r="M3226" t="s">
        <v>3622</v>
      </c>
      <c r="N3226" t="s">
        <v>43</v>
      </c>
      <c r="O3226" t="s">
        <v>99</v>
      </c>
      <c r="P3226" t="s">
        <v>3623</v>
      </c>
      <c r="Q3226" s="2">
        <v>2079.4</v>
      </c>
      <c r="R3226">
        <v>5</v>
      </c>
      <c r="S3226">
        <v>0</v>
      </c>
      <c r="T3226">
        <v>582.23199999999997</v>
      </c>
    </row>
    <row r="3227" spans="1:20" x14ac:dyDescent="0.3">
      <c r="A3227" t="s">
        <v>8416</v>
      </c>
      <c r="B3227" s="1">
        <v>42245</v>
      </c>
      <c r="C3227" s="1">
        <v>42249</v>
      </c>
      <c r="D3227" t="s">
        <v>47</v>
      </c>
      <c r="E3227" t="s">
        <v>2635</v>
      </c>
      <c r="F3227" t="s">
        <v>2636</v>
      </c>
      <c r="G3227" t="s">
        <v>84</v>
      </c>
      <c r="H3227" t="s">
        <v>25</v>
      </c>
      <c r="I3227" t="s">
        <v>426</v>
      </c>
      <c r="J3227" t="s">
        <v>224</v>
      </c>
      <c r="K3227" t="s">
        <v>1265</v>
      </c>
      <c r="L3227" t="s">
        <v>88</v>
      </c>
      <c r="M3227" t="s">
        <v>8404</v>
      </c>
      <c r="N3227" t="s">
        <v>165</v>
      </c>
      <c r="O3227" t="s">
        <v>166</v>
      </c>
      <c r="P3227" t="s">
        <v>8405</v>
      </c>
      <c r="Q3227" s="2">
        <v>131.97999999999999</v>
      </c>
      <c r="R3227">
        <v>2</v>
      </c>
      <c r="S3227">
        <v>0</v>
      </c>
      <c r="T3227">
        <v>35.634599999999999</v>
      </c>
    </row>
    <row r="3228" spans="1:20" x14ac:dyDescent="0.3">
      <c r="A3228" t="s">
        <v>8417</v>
      </c>
      <c r="B3228" s="1">
        <v>41796</v>
      </c>
      <c r="C3228" s="1">
        <v>41800</v>
      </c>
      <c r="D3228" t="s">
        <v>47</v>
      </c>
      <c r="E3228" t="s">
        <v>6349</v>
      </c>
      <c r="F3228" t="s">
        <v>6350</v>
      </c>
      <c r="G3228" t="s">
        <v>84</v>
      </c>
      <c r="H3228" t="s">
        <v>25</v>
      </c>
      <c r="I3228" t="s">
        <v>128</v>
      </c>
      <c r="J3228" t="s">
        <v>129</v>
      </c>
      <c r="K3228" t="s">
        <v>948</v>
      </c>
      <c r="L3228" t="s">
        <v>131</v>
      </c>
      <c r="M3228" t="s">
        <v>3928</v>
      </c>
      <c r="N3228" t="s">
        <v>43</v>
      </c>
      <c r="O3228" t="s">
        <v>44</v>
      </c>
      <c r="P3228" t="s">
        <v>3929</v>
      </c>
      <c r="Q3228" s="2">
        <v>100.24</v>
      </c>
      <c r="R3228">
        <v>10</v>
      </c>
      <c r="S3228">
        <v>0</v>
      </c>
      <c r="T3228">
        <v>33.831000000000003</v>
      </c>
    </row>
    <row r="3229" spans="1:20" x14ac:dyDescent="0.3">
      <c r="A3229" t="s">
        <v>8418</v>
      </c>
      <c r="B3229" s="1">
        <v>42447</v>
      </c>
      <c r="C3229" s="1">
        <v>42449</v>
      </c>
      <c r="D3229" t="s">
        <v>21</v>
      </c>
      <c r="E3229" t="s">
        <v>542</v>
      </c>
      <c r="F3229" t="s">
        <v>543</v>
      </c>
      <c r="G3229" t="s">
        <v>24</v>
      </c>
      <c r="H3229" t="s">
        <v>25</v>
      </c>
      <c r="I3229" t="s">
        <v>75</v>
      </c>
      <c r="J3229" t="s">
        <v>76</v>
      </c>
      <c r="K3229" t="s">
        <v>544</v>
      </c>
      <c r="L3229" t="s">
        <v>41</v>
      </c>
      <c r="M3229" t="s">
        <v>3135</v>
      </c>
      <c r="N3229" t="s">
        <v>43</v>
      </c>
      <c r="O3229" t="s">
        <v>90</v>
      </c>
      <c r="P3229" t="s">
        <v>3136</v>
      </c>
      <c r="Q3229" s="2">
        <v>871.8</v>
      </c>
      <c r="R3229">
        <v>3</v>
      </c>
      <c r="S3229">
        <v>0</v>
      </c>
      <c r="T3229">
        <v>87.18</v>
      </c>
    </row>
    <row r="3230" spans="1:20" x14ac:dyDescent="0.3">
      <c r="A3230" t="s">
        <v>8419</v>
      </c>
      <c r="B3230" s="1">
        <v>41653</v>
      </c>
      <c r="C3230" s="1">
        <v>41654</v>
      </c>
      <c r="D3230" t="s">
        <v>159</v>
      </c>
      <c r="E3230" t="s">
        <v>258</v>
      </c>
      <c r="F3230" t="s">
        <v>259</v>
      </c>
      <c r="G3230" t="s">
        <v>37</v>
      </c>
      <c r="H3230" t="s">
        <v>25</v>
      </c>
      <c r="I3230" t="s">
        <v>260</v>
      </c>
      <c r="J3230" t="s">
        <v>261</v>
      </c>
      <c r="K3230" t="s">
        <v>262</v>
      </c>
      <c r="L3230" t="s">
        <v>41</v>
      </c>
      <c r="M3230" t="s">
        <v>2983</v>
      </c>
      <c r="N3230" t="s">
        <v>31</v>
      </c>
      <c r="O3230" t="s">
        <v>32</v>
      </c>
      <c r="P3230" t="s">
        <v>2984</v>
      </c>
      <c r="Q3230" s="2">
        <v>61.96</v>
      </c>
      <c r="R3230">
        <v>4</v>
      </c>
      <c r="S3230">
        <v>0</v>
      </c>
      <c r="T3230">
        <v>-53.285600000000002</v>
      </c>
    </row>
    <row r="3231" spans="1:20" x14ac:dyDescent="0.3">
      <c r="A3231" t="s">
        <v>8420</v>
      </c>
      <c r="B3231" s="1">
        <v>42889</v>
      </c>
      <c r="C3231" s="1">
        <v>42896</v>
      </c>
      <c r="D3231" t="s">
        <v>47</v>
      </c>
      <c r="E3231" t="s">
        <v>7052</v>
      </c>
      <c r="F3231" t="s">
        <v>7053</v>
      </c>
      <c r="G3231" t="s">
        <v>24</v>
      </c>
      <c r="H3231" t="s">
        <v>25</v>
      </c>
      <c r="I3231" t="s">
        <v>390</v>
      </c>
      <c r="J3231" t="s">
        <v>179</v>
      </c>
      <c r="K3231" t="s">
        <v>1754</v>
      </c>
      <c r="L3231" t="s">
        <v>88</v>
      </c>
      <c r="M3231" t="s">
        <v>7382</v>
      </c>
      <c r="N3231" t="s">
        <v>43</v>
      </c>
      <c r="O3231" t="s">
        <v>79</v>
      </c>
      <c r="P3231" t="s">
        <v>7383</v>
      </c>
      <c r="Q3231" s="2">
        <v>4.5540000000000003</v>
      </c>
      <c r="R3231">
        <v>3</v>
      </c>
      <c r="S3231">
        <v>0</v>
      </c>
      <c r="T3231">
        <v>-3.4914000000000001</v>
      </c>
    </row>
    <row r="3232" spans="1:20" x14ac:dyDescent="0.3">
      <c r="A3232" t="s">
        <v>8421</v>
      </c>
      <c r="B3232" s="1">
        <v>42889</v>
      </c>
      <c r="C3232" s="1">
        <v>42895</v>
      </c>
      <c r="D3232" t="s">
        <v>47</v>
      </c>
      <c r="E3232" t="s">
        <v>3293</v>
      </c>
      <c r="F3232" t="s">
        <v>3294</v>
      </c>
      <c r="G3232" t="s">
        <v>37</v>
      </c>
      <c r="H3232" t="s">
        <v>25</v>
      </c>
      <c r="I3232" t="s">
        <v>38</v>
      </c>
      <c r="J3232" t="s">
        <v>39</v>
      </c>
      <c r="K3232" t="s">
        <v>247</v>
      </c>
      <c r="L3232" t="s">
        <v>41</v>
      </c>
      <c r="M3232" t="s">
        <v>5979</v>
      </c>
      <c r="N3232" t="s">
        <v>31</v>
      </c>
      <c r="O3232" t="s">
        <v>54</v>
      </c>
      <c r="P3232" t="s">
        <v>5980</v>
      </c>
      <c r="Q3232" s="2">
        <v>384.76799999999997</v>
      </c>
      <c r="R3232">
        <v>2</v>
      </c>
      <c r="S3232">
        <v>0</v>
      </c>
      <c r="T3232">
        <v>-115.43040000000001</v>
      </c>
    </row>
    <row r="3233" spans="1:20" x14ac:dyDescent="0.3">
      <c r="A3233" t="s">
        <v>8422</v>
      </c>
      <c r="B3233" s="1">
        <v>42084</v>
      </c>
      <c r="C3233" s="1">
        <v>42089</v>
      </c>
      <c r="D3233" t="s">
        <v>47</v>
      </c>
      <c r="E3233" t="s">
        <v>3470</v>
      </c>
      <c r="F3233" t="s">
        <v>3471</v>
      </c>
      <c r="G3233" t="s">
        <v>24</v>
      </c>
      <c r="H3233" t="s">
        <v>25</v>
      </c>
      <c r="I3233" t="s">
        <v>128</v>
      </c>
      <c r="J3233" t="s">
        <v>129</v>
      </c>
      <c r="K3233" t="s">
        <v>130</v>
      </c>
      <c r="L3233" t="s">
        <v>131</v>
      </c>
      <c r="M3233" t="s">
        <v>8423</v>
      </c>
      <c r="N3233" t="s">
        <v>43</v>
      </c>
      <c r="O3233" t="s">
        <v>90</v>
      </c>
      <c r="P3233" t="s">
        <v>8424</v>
      </c>
      <c r="Q3233" s="2">
        <v>962.08</v>
      </c>
      <c r="R3233">
        <v>4</v>
      </c>
      <c r="S3233">
        <v>0</v>
      </c>
      <c r="T3233">
        <v>156.33799999999999</v>
      </c>
    </row>
    <row r="3234" spans="1:20" x14ac:dyDescent="0.3">
      <c r="A3234" t="s">
        <v>8425</v>
      </c>
      <c r="B3234" s="1">
        <v>42997</v>
      </c>
      <c r="C3234" s="1">
        <v>43002</v>
      </c>
      <c r="D3234" t="s">
        <v>47</v>
      </c>
      <c r="E3234" t="s">
        <v>2338</v>
      </c>
      <c r="F3234" t="s">
        <v>2339</v>
      </c>
      <c r="G3234" t="s">
        <v>24</v>
      </c>
      <c r="H3234" t="s">
        <v>25</v>
      </c>
      <c r="I3234" t="s">
        <v>128</v>
      </c>
      <c r="J3234" t="s">
        <v>129</v>
      </c>
      <c r="K3234" t="s">
        <v>948</v>
      </c>
      <c r="L3234" t="s">
        <v>131</v>
      </c>
      <c r="M3234" t="s">
        <v>8426</v>
      </c>
      <c r="N3234" t="s">
        <v>43</v>
      </c>
      <c r="O3234" t="s">
        <v>70</v>
      </c>
      <c r="P3234" t="s">
        <v>8427</v>
      </c>
      <c r="Q3234" s="2">
        <v>32.4</v>
      </c>
      <c r="R3234">
        <v>5</v>
      </c>
      <c r="S3234">
        <v>0</v>
      </c>
      <c r="T3234">
        <v>15.552</v>
      </c>
    </row>
    <row r="3235" spans="1:20" x14ac:dyDescent="0.3">
      <c r="A3235" t="s">
        <v>8428</v>
      </c>
      <c r="B3235" s="1">
        <v>41897</v>
      </c>
      <c r="C3235" s="1">
        <v>41901</v>
      </c>
      <c r="D3235" t="s">
        <v>47</v>
      </c>
      <c r="E3235" t="s">
        <v>7114</v>
      </c>
      <c r="F3235" t="s">
        <v>7115</v>
      </c>
      <c r="G3235" t="s">
        <v>37</v>
      </c>
      <c r="H3235" t="s">
        <v>25</v>
      </c>
      <c r="I3235" t="s">
        <v>38</v>
      </c>
      <c r="J3235" t="s">
        <v>39</v>
      </c>
      <c r="K3235" t="s">
        <v>40</v>
      </c>
      <c r="L3235" t="s">
        <v>41</v>
      </c>
      <c r="M3235" t="s">
        <v>1897</v>
      </c>
      <c r="N3235" t="s">
        <v>31</v>
      </c>
      <c r="O3235" t="s">
        <v>61</v>
      </c>
      <c r="P3235" t="s">
        <v>1898</v>
      </c>
      <c r="Q3235" s="2">
        <v>103.93600000000001</v>
      </c>
      <c r="R3235">
        <v>4</v>
      </c>
      <c r="S3235">
        <v>0</v>
      </c>
      <c r="T3235">
        <v>16.889600000000002</v>
      </c>
    </row>
    <row r="3236" spans="1:20" x14ac:dyDescent="0.3">
      <c r="A3236" t="s">
        <v>8429</v>
      </c>
      <c r="B3236" s="1">
        <v>42694</v>
      </c>
      <c r="C3236" s="1">
        <v>42699</v>
      </c>
      <c r="D3236" t="s">
        <v>47</v>
      </c>
      <c r="E3236" t="s">
        <v>957</v>
      </c>
      <c r="F3236" t="s">
        <v>958</v>
      </c>
      <c r="G3236" t="s">
        <v>37</v>
      </c>
      <c r="H3236" t="s">
        <v>25</v>
      </c>
      <c r="I3236" t="s">
        <v>959</v>
      </c>
      <c r="J3236" t="s">
        <v>39</v>
      </c>
      <c r="K3236" t="s">
        <v>960</v>
      </c>
      <c r="L3236" t="s">
        <v>41</v>
      </c>
      <c r="M3236" t="s">
        <v>8430</v>
      </c>
      <c r="N3236" t="s">
        <v>31</v>
      </c>
      <c r="O3236" t="s">
        <v>32</v>
      </c>
      <c r="P3236" t="s">
        <v>8431</v>
      </c>
      <c r="Q3236" s="2">
        <v>289.56799999999998</v>
      </c>
      <c r="R3236">
        <v>2</v>
      </c>
      <c r="S3236">
        <v>0</v>
      </c>
      <c r="T3236">
        <v>10.8588</v>
      </c>
    </row>
    <row r="3237" spans="1:20" x14ac:dyDescent="0.3">
      <c r="A3237" t="s">
        <v>8432</v>
      </c>
      <c r="B3237" s="1">
        <v>43036</v>
      </c>
      <c r="C3237" s="1">
        <v>43040</v>
      </c>
      <c r="D3237" t="s">
        <v>21</v>
      </c>
      <c r="E3237" t="s">
        <v>1168</v>
      </c>
      <c r="F3237" t="s">
        <v>1169</v>
      </c>
      <c r="G3237" t="s">
        <v>24</v>
      </c>
      <c r="H3237" t="s">
        <v>25</v>
      </c>
      <c r="I3237" t="s">
        <v>112</v>
      </c>
      <c r="J3237" t="s">
        <v>39</v>
      </c>
      <c r="K3237" t="s">
        <v>849</v>
      </c>
      <c r="L3237" t="s">
        <v>41</v>
      </c>
      <c r="M3237" t="s">
        <v>218</v>
      </c>
      <c r="N3237" t="s">
        <v>165</v>
      </c>
      <c r="O3237" t="s">
        <v>202</v>
      </c>
      <c r="P3237" t="s">
        <v>219</v>
      </c>
      <c r="Q3237" s="2">
        <v>24</v>
      </c>
      <c r="R3237">
        <v>2</v>
      </c>
      <c r="S3237">
        <v>0</v>
      </c>
      <c r="T3237">
        <v>-2.7</v>
      </c>
    </row>
    <row r="3238" spans="1:20" x14ac:dyDescent="0.3">
      <c r="A3238" t="s">
        <v>8433</v>
      </c>
      <c r="B3238" s="1">
        <v>42209</v>
      </c>
      <c r="C3238" s="1">
        <v>42213</v>
      </c>
      <c r="D3238" t="s">
        <v>47</v>
      </c>
      <c r="E3238" t="s">
        <v>8434</v>
      </c>
      <c r="F3238" t="s">
        <v>8435</v>
      </c>
      <c r="G3238" t="s">
        <v>84</v>
      </c>
      <c r="H3238" t="s">
        <v>25</v>
      </c>
      <c r="I3238" t="s">
        <v>2152</v>
      </c>
      <c r="J3238" t="s">
        <v>27</v>
      </c>
      <c r="K3238" t="s">
        <v>2153</v>
      </c>
      <c r="L3238" t="s">
        <v>29</v>
      </c>
      <c r="M3238" t="s">
        <v>60</v>
      </c>
      <c r="N3238" t="s">
        <v>31</v>
      </c>
      <c r="O3238" t="s">
        <v>61</v>
      </c>
      <c r="P3238" t="s">
        <v>62</v>
      </c>
      <c r="Q3238" s="2">
        <v>20.94</v>
      </c>
      <c r="R3238">
        <v>3</v>
      </c>
      <c r="S3238">
        <v>0</v>
      </c>
      <c r="T3238">
        <v>6.0726000000000004</v>
      </c>
    </row>
    <row r="3239" spans="1:20" x14ac:dyDescent="0.3">
      <c r="A3239" t="s">
        <v>8436</v>
      </c>
      <c r="B3239" s="1">
        <v>41945</v>
      </c>
      <c r="C3239" s="1">
        <v>41949</v>
      </c>
      <c r="D3239" t="s">
        <v>47</v>
      </c>
      <c r="E3239" t="s">
        <v>5849</v>
      </c>
      <c r="F3239" t="s">
        <v>5850</v>
      </c>
      <c r="G3239" t="s">
        <v>24</v>
      </c>
      <c r="H3239" t="s">
        <v>25</v>
      </c>
      <c r="I3239" t="s">
        <v>1712</v>
      </c>
      <c r="J3239" t="s">
        <v>39</v>
      </c>
      <c r="K3239" t="s">
        <v>1713</v>
      </c>
      <c r="L3239" t="s">
        <v>41</v>
      </c>
      <c r="M3239" t="s">
        <v>6358</v>
      </c>
      <c r="N3239" t="s">
        <v>165</v>
      </c>
      <c r="O3239" t="s">
        <v>166</v>
      </c>
      <c r="P3239" t="s">
        <v>6359</v>
      </c>
      <c r="Q3239" s="2">
        <v>539.96400000000006</v>
      </c>
      <c r="R3239">
        <v>6</v>
      </c>
      <c r="S3239">
        <v>0</v>
      </c>
      <c r="T3239">
        <v>-107.9928</v>
      </c>
    </row>
    <row r="3240" spans="1:20" x14ac:dyDescent="0.3">
      <c r="A3240" t="s">
        <v>8437</v>
      </c>
      <c r="B3240" s="1">
        <v>43056</v>
      </c>
      <c r="C3240" s="1">
        <v>43061</v>
      </c>
      <c r="D3240" t="s">
        <v>21</v>
      </c>
      <c r="E3240" t="s">
        <v>723</v>
      </c>
      <c r="F3240" t="s">
        <v>724</v>
      </c>
      <c r="G3240" t="s">
        <v>37</v>
      </c>
      <c r="H3240" t="s">
        <v>25</v>
      </c>
      <c r="I3240" t="s">
        <v>725</v>
      </c>
      <c r="J3240" t="s">
        <v>427</v>
      </c>
      <c r="K3240" t="s">
        <v>726</v>
      </c>
      <c r="L3240" t="s">
        <v>131</v>
      </c>
      <c r="M3240" t="s">
        <v>3622</v>
      </c>
      <c r="N3240" t="s">
        <v>43</v>
      </c>
      <c r="O3240" t="s">
        <v>99</v>
      </c>
      <c r="P3240" t="s">
        <v>3623</v>
      </c>
      <c r="Q3240" s="2">
        <v>1247.6400000000001</v>
      </c>
      <c r="R3240">
        <v>3</v>
      </c>
      <c r="S3240">
        <v>0</v>
      </c>
      <c r="T3240">
        <v>349.33920000000001</v>
      </c>
    </row>
    <row r="3241" spans="1:20" x14ac:dyDescent="0.3">
      <c r="A3241" t="s">
        <v>8438</v>
      </c>
      <c r="B3241" s="1">
        <v>42547</v>
      </c>
      <c r="C3241" s="1">
        <v>42551</v>
      </c>
      <c r="D3241" t="s">
        <v>47</v>
      </c>
      <c r="E3241" t="s">
        <v>8439</v>
      </c>
      <c r="F3241" t="s">
        <v>8440</v>
      </c>
      <c r="G3241" t="s">
        <v>37</v>
      </c>
      <c r="H3241" t="s">
        <v>25</v>
      </c>
      <c r="I3241" t="s">
        <v>253</v>
      </c>
      <c r="J3241" t="s">
        <v>179</v>
      </c>
      <c r="K3241" t="s">
        <v>1475</v>
      </c>
      <c r="L3241" t="s">
        <v>88</v>
      </c>
      <c r="M3241" t="s">
        <v>539</v>
      </c>
      <c r="N3241" t="s">
        <v>43</v>
      </c>
      <c r="O3241" t="s">
        <v>115</v>
      </c>
      <c r="P3241" t="s">
        <v>540</v>
      </c>
      <c r="Q3241" s="2">
        <v>5.3040000000000003</v>
      </c>
      <c r="R3241">
        <v>3</v>
      </c>
      <c r="S3241">
        <v>0</v>
      </c>
      <c r="T3241">
        <v>0.46410000000000001</v>
      </c>
    </row>
    <row r="3242" spans="1:20" x14ac:dyDescent="0.3">
      <c r="A3242" t="s">
        <v>8441</v>
      </c>
      <c r="B3242" s="1">
        <v>42652</v>
      </c>
      <c r="C3242" s="1">
        <v>42654</v>
      </c>
      <c r="D3242" t="s">
        <v>21</v>
      </c>
      <c r="E3242" t="s">
        <v>1759</v>
      </c>
      <c r="F3242" t="s">
        <v>1760</v>
      </c>
      <c r="G3242" t="s">
        <v>37</v>
      </c>
      <c r="H3242" t="s">
        <v>25</v>
      </c>
      <c r="I3242" t="s">
        <v>231</v>
      </c>
      <c r="J3242" t="s">
        <v>232</v>
      </c>
      <c r="K3242" t="s">
        <v>1653</v>
      </c>
      <c r="L3242" t="s">
        <v>131</v>
      </c>
      <c r="M3242" t="s">
        <v>8442</v>
      </c>
      <c r="N3242" t="s">
        <v>43</v>
      </c>
      <c r="O3242" t="s">
        <v>70</v>
      </c>
      <c r="P3242" t="s">
        <v>8443</v>
      </c>
      <c r="Q3242" s="2">
        <v>19.135999999999999</v>
      </c>
      <c r="R3242">
        <v>4</v>
      </c>
      <c r="S3242">
        <v>0</v>
      </c>
      <c r="T3242">
        <v>5.98</v>
      </c>
    </row>
    <row r="3243" spans="1:20" x14ac:dyDescent="0.3">
      <c r="A3243" t="s">
        <v>8444</v>
      </c>
      <c r="B3243" s="1">
        <v>43089</v>
      </c>
      <c r="C3243" s="1">
        <v>43095</v>
      </c>
      <c r="D3243" t="s">
        <v>47</v>
      </c>
      <c r="E3243" t="s">
        <v>610</v>
      </c>
      <c r="F3243" t="s">
        <v>611</v>
      </c>
      <c r="G3243" t="s">
        <v>37</v>
      </c>
      <c r="H3243" t="s">
        <v>25</v>
      </c>
      <c r="I3243" t="s">
        <v>301</v>
      </c>
      <c r="J3243" t="s">
        <v>179</v>
      </c>
      <c r="K3243" t="s">
        <v>612</v>
      </c>
      <c r="L3243" t="s">
        <v>88</v>
      </c>
      <c r="M3243" t="s">
        <v>2622</v>
      </c>
      <c r="N3243" t="s">
        <v>43</v>
      </c>
      <c r="O3243" t="s">
        <v>70</v>
      </c>
      <c r="P3243" t="s">
        <v>2623</v>
      </c>
      <c r="Q3243" s="2">
        <v>279.89999999999998</v>
      </c>
      <c r="R3243">
        <v>5</v>
      </c>
      <c r="S3243">
        <v>0</v>
      </c>
      <c r="T3243">
        <v>137.15100000000001</v>
      </c>
    </row>
    <row r="3244" spans="1:20" x14ac:dyDescent="0.3">
      <c r="A3244" t="s">
        <v>8445</v>
      </c>
      <c r="B3244" s="1">
        <v>42800</v>
      </c>
      <c r="C3244" s="1">
        <v>42804</v>
      </c>
      <c r="D3244" t="s">
        <v>47</v>
      </c>
      <c r="E3244" t="s">
        <v>7632</v>
      </c>
      <c r="F3244" t="s">
        <v>7633</v>
      </c>
      <c r="G3244" t="s">
        <v>84</v>
      </c>
      <c r="H3244" t="s">
        <v>25</v>
      </c>
      <c r="I3244" t="s">
        <v>913</v>
      </c>
      <c r="J3244" t="s">
        <v>427</v>
      </c>
      <c r="K3244" t="s">
        <v>7634</v>
      </c>
      <c r="L3244" t="s">
        <v>131</v>
      </c>
      <c r="M3244" t="s">
        <v>8446</v>
      </c>
      <c r="N3244" t="s">
        <v>43</v>
      </c>
      <c r="O3244" t="s">
        <v>115</v>
      </c>
      <c r="P3244" t="s">
        <v>8447</v>
      </c>
      <c r="Q3244" s="2">
        <v>23.88</v>
      </c>
      <c r="R3244">
        <v>6</v>
      </c>
      <c r="S3244">
        <v>0</v>
      </c>
      <c r="T3244">
        <v>8.1191999999999993</v>
      </c>
    </row>
    <row r="3245" spans="1:20" x14ac:dyDescent="0.3">
      <c r="A3245" t="s">
        <v>8448</v>
      </c>
      <c r="B3245" s="1">
        <v>42993</v>
      </c>
      <c r="C3245" s="1">
        <v>42997</v>
      </c>
      <c r="D3245" t="s">
        <v>47</v>
      </c>
      <c r="E3245" t="s">
        <v>3538</v>
      </c>
      <c r="F3245" t="s">
        <v>3539</v>
      </c>
      <c r="G3245" t="s">
        <v>24</v>
      </c>
      <c r="H3245" t="s">
        <v>25</v>
      </c>
      <c r="I3245" t="s">
        <v>3540</v>
      </c>
      <c r="J3245" t="s">
        <v>76</v>
      </c>
      <c r="K3245" t="s">
        <v>3541</v>
      </c>
      <c r="L3245" t="s">
        <v>41</v>
      </c>
      <c r="M3245" t="s">
        <v>3109</v>
      </c>
      <c r="N3245" t="s">
        <v>31</v>
      </c>
      <c r="O3245" t="s">
        <v>133</v>
      </c>
      <c r="P3245" t="s">
        <v>3110</v>
      </c>
      <c r="Q3245" s="2">
        <v>218.352</v>
      </c>
      <c r="R3245">
        <v>3</v>
      </c>
      <c r="S3245">
        <v>0</v>
      </c>
      <c r="T3245">
        <v>0</v>
      </c>
    </row>
    <row r="3246" spans="1:20" x14ac:dyDescent="0.3">
      <c r="A3246" t="s">
        <v>8449</v>
      </c>
      <c r="B3246" s="1">
        <v>42751</v>
      </c>
      <c r="C3246" s="1">
        <v>42753</v>
      </c>
      <c r="D3246" t="s">
        <v>21</v>
      </c>
      <c r="E3246" t="s">
        <v>3367</v>
      </c>
      <c r="F3246" t="s">
        <v>3368</v>
      </c>
      <c r="G3246" t="s">
        <v>24</v>
      </c>
      <c r="H3246" t="s">
        <v>25</v>
      </c>
      <c r="I3246" t="s">
        <v>231</v>
      </c>
      <c r="J3246" t="s">
        <v>232</v>
      </c>
      <c r="K3246" t="s">
        <v>233</v>
      </c>
      <c r="L3246" t="s">
        <v>131</v>
      </c>
      <c r="M3246" t="s">
        <v>5410</v>
      </c>
      <c r="N3246" t="s">
        <v>43</v>
      </c>
      <c r="O3246" t="s">
        <v>79</v>
      </c>
      <c r="P3246" t="s">
        <v>5411</v>
      </c>
      <c r="Q3246" s="2">
        <v>5443.96</v>
      </c>
      <c r="R3246">
        <v>4</v>
      </c>
      <c r="S3246">
        <v>0</v>
      </c>
      <c r="T3246">
        <v>2504.2215999999999</v>
      </c>
    </row>
    <row r="3247" spans="1:20" x14ac:dyDescent="0.3">
      <c r="A3247" t="s">
        <v>8450</v>
      </c>
      <c r="B3247" s="1">
        <v>42558</v>
      </c>
      <c r="C3247" s="1">
        <v>42564</v>
      </c>
      <c r="D3247" t="s">
        <v>47</v>
      </c>
      <c r="E3247" t="s">
        <v>2635</v>
      </c>
      <c r="F3247" t="s">
        <v>2636</v>
      </c>
      <c r="G3247" t="s">
        <v>84</v>
      </c>
      <c r="H3247" t="s">
        <v>25</v>
      </c>
      <c r="I3247" t="s">
        <v>426</v>
      </c>
      <c r="J3247" t="s">
        <v>224</v>
      </c>
      <c r="K3247" t="s">
        <v>1265</v>
      </c>
      <c r="L3247" t="s">
        <v>88</v>
      </c>
      <c r="M3247" t="s">
        <v>8451</v>
      </c>
      <c r="N3247" t="s">
        <v>43</v>
      </c>
      <c r="O3247" t="s">
        <v>44</v>
      </c>
      <c r="P3247" t="s">
        <v>8452</v>
      </c>
      <c r="Q3247" s="2">
        <v>10.08</v>
      </c>
      <c r="R3247">
        <v>2</v>
      </c>
      <c r="S3247">
        <v>0</v>
      </c>
      <c r="T3247">
        <v>3.2759999999999998</v>
      </c>
    </row>
    <row r="3248" spans="1:20" x14ac:dyDescent="0.3">
      <c r="A3248" t="s">
        <v>8453</v>
      </c>
      <c r="B3248" s="1">
        <v>42727</v>
      </c>
      <c r="C3248" s="1">
        <v>42732</v>
      </c>
      <c r="D3248" t="s">
        <v>21</v>
      </c>
      <c r="E3248" t="s">
        <v>5283</v>
      </c>
      <c r="F3248" t="s">
        <v>5284</v>
      </c>
      <c r="G3248" t="s">
        <v>37</v>
      </c>
      <c r="H3248" t="s">
        <v>25</v>
      </c>
      <c r="I3248" t="s">
        <v>5285</v>
      </c>
      <c r="J3248" t="s">
        <v>302</v>
      </c>
      <c r="K3248" t="s">
        <v>5286</v>
      </c>
      <c r="L3248" t="s">
        <v>29</v>
      </c>
      <c r="M3248" t="s">
        <v>1956</v>
      </c>
      <c r="N3248" t="s">
        <v>165</v>
      </c>
      <c r="O3248" t="s">
        <v>1419</v>
      </c>
      <c r="P3248" t="s">
        <v>1957</v>
      </c>
      <c r="Q3248" s="2">
        <v>1999.96</v>
      </c>
      <c r="R3248">
        <v>4</v>
      </c>
      <c r="S3248">
        <v>0</v>
      </c>
      <c r="T3248">
        <v>899.98199999999997</v>
      </c>
    </row>
    <row r="3249" spans="1:20" x14ac:dyDescent="0.3">
      <c r="A3249" t="s">
        <v>8454</v>
      </c>
      <c r="B3249" s="1">
        <v>41995</v>
      </c>
      <c r="C3249" s="1">
        <v>41999</v>
      </c>
      <c r="D3249" t="s">
        <v>47</v>
      </c>
      <c r="E3249" t="s">
        <v>2808</v>
      </c>
      <c r="F3249" t="s">
        <v>2809</v>
      </c>
      <c r="G3249" t="s">
        <v>84</v>
      </c>
      <c r="H3249" t="s">
        <v>25</v>
      </c>
      <c r="I3249" t="s">
        <v>38</v>
      </c>
      <c r="J3249" t="s">
        <v>39</v>
      </c>
      <c r="K3249" t="s">
        <v>40</v>
      </c>
      <c r="L3249" t="s">
        <v>41</v>
      </c>
      <c r="M3249" t="s">
        <v>8455</v>
      </c>
      <c r="N3249" t="s">
        <v>43</v>
      </c>
      <c r="O3249" t="s">
        <v>99</v>
      </c>
      <c r="P3249" t="s">
        <v>8456</v>
      </c>
      <c r="Q3249" s="2">
        <v>216.4</v>
      </c>
      <c r="R3249">
        <v>4</v>
      </c>
      <c r="S3249">
        <v>0</v>
      </c>
      <c r="T3249">
        <v>56.264000000000003</v>
      </c>
    </row>
    <row r="3250" spans="1:20" x14ac:dyDescent="0.3">
      <c r="A3250" t="s">
        <v>8457</v>
      </c>
      <c r="B3250" s="1">
        <v>41693</v>
      </c>
      <c r="C3250" s="1">
        <v>41697</v>
      </c>
      <c r="D3250" t="s">
        <v>47</v>
      </c>
      <c r="E3250" t="s">
        <v>5483</v>
      </c>
      <c r="F3250" t="s">
        <v>5484</v>
      </c>
      <c r="G3250" t="s">
        <v>84</v>
      </c>
      <c r="H3250" t="s">
        <v>25</v>
      </c>
      <c r="I3250" t="s">
        <v>231</v>
      </c>
      <c r="J3250" t="s">
        <v>232</v>
      </c>
      <c r="K3250" t="s">
        <v>1653</v>
      </c>
      <c r="L3250" t="s">
        <v>131</v>
      </c>
      <c r="M3250" t="s">
        <v>2786</v>
      </c>
      <c r="N3250" t="s">
        <v>43</v>
      </c>
      <c r="O3250" t="s">
        <v>44</v>
      </c>
      <c r="P3250" t="s">
        <v>2787</v>
      </c>
      <c r="Q3250" s="2">
        <v>6.9359999999999999</v>
      </c>
      <c r="R3250">
        <v>3</v>
      </c>
      <c r="S3250">
        <v>0</v>
      </c>
      <c r="T3250">
        <v>2.3409</v>
      </c>
    </row>
    <row r="3251" spans="1:20" x14ac:dyDescent="0.3">
      <c r="A3251" t="s">
        <v>8458</v>
      </c>
      <c r="B3251" s="1">
        <v>43073</v>
      </c>
      <c r="C3251" s="1">
        <v>43077</v>
      </c>
      <c r="D3251" t="s">
        <v>47</v>
      </c>
      <c r="E3251" t="s">
        <v>1615</v>
      </c>
      <c r="F3251" t="s">
        <v>1616</v>
      </c>
      <c r="G3251" t="s">
        <v>24</v>
      </c>
      <c r="H3251" t="s">
        <v>25</v>
      </c>
      <c r="I3251" t="s">
        <v>128</v>
      </c>
      <c r="J3251" t="s">
        <v>129</v>
      </c>
      <c r="K3251" t="s">
        <v>562</v>
      </c>
      <c r="L3251" t="s">
        <v>131</v>
      </c>
      <c r="M3251" t="s">
        <v>3463</v>
      </c>
      <c r="N3251" t="s">
        <v>43</v>
      </c>
      <c r="O3251" t="s">
        <v>115</v>
      </c>
      <c r="P3251" t="s">
        <v>3464</v>
      </c>
      <c r="Q3251" s="2">
        <v>8.8000000000000007</v>
      </c>
      <c r="R3251">
        <v>5</v>
      </c>
      <c r="S3251">
        <v>0</v>
      </c>
      <c r="T3251">
        <v>2.552</v>
      </c>
    </row>
    <row r="3252" spans="1:20" x14ac:dyDescent="0.3">
      <c r="A3252" t="s">
        <v>8459</v>
      </c>
      <c r="B3252" s="1">
        <v>41960</v>
      </c>
      <c r="C3252" s="1">
        <v>41965</v>
      </c>
      <c r="D3252" t="s">
        <v>47</v>
      </c>
      <c r="E3252" t="s">
        <v>1518</v>
      </c>
      <c r="F3252" t="s">
        <v>1519</v>
      </c>
      <c r="G3252" t="s">
        <v>24</v>
      </c>
      <c r="H3252" t="s">
        <v>25</v>
      </c>
      <c r="I3252" t="s">
        <v>154</v>
      </c>
      <c r="J3252" t="s">
        <v>86</v>
      </c>
      <c r="K3252" t="s">
        <v>1253</v>
      </c>
      <c r="L3252" t="s">
        <v>88</v>
      </c>
      <c r="M3252" t="s">
        <v>4015</v>
      </c>
      <c r="N3252" t="s">
        <v>43</v>
      </c>
      <c r="O3252" t="s">
        <v>79</v>
      </c>
      <c r="P3252" t="s">
        <v>4016</v>
      </c>
      <c r="Q3252" s="2">
        <v>2152.7759999999998</v>
      </c>
      <c r="R3252">
        <v>3</v>
      </c>
      <c r="S3252">
        <v>0</v>
      </c>
      <c r="T3252">
        <v>726.56190000000004</v>
      </c>
    </row>
    <row r="3253" spans="1:20" x14ac:dyDescent="0.3">
      <c r="A3253" t="s">
        <v>8460</v>
      </c>
      <c r="B3253" s="1">
        <v>41932</v>
      </c>
      <c r="C3253" s="1">
        <v>41935</v>
      </c>
      <c r="D3253" t="s">
        <v>159</v>
      </c>
      <c r="E3253" t="s">
        <v>671</v>
      </c>
      <c r="F3253" t="s">
        <v>672</v>
      </c>
      <c r="G3253" t="s">
        <v>37</v>
      </c>
      <c r="H3253" t="s">
        <v>25</v>
      </c>
      <c r="I3253" t="s">
        <v>128</v>
      </c>
      <c r="J3253" t="s">
        <v>129</v>
      </c>
      <c r="K3253" t="s">
        <v>673</v>
      </c>
      <c r="L3253" t="s">
        <v>131</v>
      </c>
      <c r="M3253" t="s">
        <v>3132</v>
      </c>
      <c r="N3253" t="s">
        <v>31</v>
      </c>
      <c r="O3253" t="s">
        <v>54</v>
      </c>
      <c r="P3253" t="s">
        <v>3133</v>
      </c>
      <c r="Q3253" s="2">
        <v>328.59</v>
      </c>
      <c r="R3253">
        <v>3</v>
      </c>
      <c r="S3253">
        <v>0</v>
      </c>
      <c r="T3253">
        <v>-147.8655</v>
      </c>
    </row>
    <row r="3254" spans="1:20" x14ac:dyDescent="0.3">
      <c r="A3254" t="s">
        <v>8461</v>
      </c>
      <c r="B3254" s="1">
        <v>42302</v>
      </c>
      <c r="C3254" s="1">
        <v>42307</v>
      </c>
      <c r="D3254" t="s">
        <v>47</v>
      </c>
      <c r="E3254" t="s">
        <v>698</v>
      </c>
      <c r="F3254" t="s">
        <v>699</v>
      </c>
      <c r="G3254" t="s">
        <v>37</v>
      </c>
      <c r="H3254" t="s">
        <v>25</v>
      </c>
      <c r="I3254" t="s">
        <v>517</v>
      </c>
      <c r="J3254" t="s">
        <v>286</v>
      </c>
      <c r="K3254" t="s">
        <v>700</v>
      </c>
      <c r="L3254" t="s">
        <v>29</v>
      </c>
      <c r="M3254" t="s">
        <v>8462</v>
      </c>
      <c r="N3254" t="s">
        <v>165</v>
      </c>
      <c r="O3254" t="s">
        <v>166</v>
      </c>
      <c r="P3254" t="s">
        <v>8463</v>
      </c>
      <c r="Q3254" s="2">
        <v>158.99</v>
      </c>
      <c r="R3254">
        <v>1</v>
      </c>
      <c r="S3254">
        <v>0</v>
      </c>
      <c r="T3254">
        <v>41.337400000000002</v>
      </c>
    </row>
    <row r="3255" spans="1:20" x14ac:dyDescent="0.3">
      <c r="A3255" t="s">
        <v>8464</v>
      </c>
      <c r="B3255" s="1">
        <v>43055</v>
      </c>
      <c r="C3255" s="1">
        <v>43058</v>
      </c>
      <c r="D3255" t="s">
        <v>159</v>
      </c>
      <c r="E3255" t="s">
        <v>2900</v>
      </c>
      <c r="F3255" t="s">
        <v>2901</v>
      </c>
      <c r="G3255" t="s">
        <v>24</v>
      </c>
      <c r="H3255" t="s">
        <v>25</v>
      </c>
      <c r="I3255" t="s">
        <v>2722</v>
      </c>
      <c r="J3255" t="s">
        <v>224</v>
      </c>
      <c r="K3255" t="s">
        <v>2723</v>
      </c>
      <c r="L3255" t="s">
        <v>88</v>
      </c>
      <c r="M3255" t="s">
        <v>8465</v>
      </c>
      <c r="N3255" t="s">
        <v>43</v>
      </c>
      <c r="O3255" t="s">
        <v>70</v>
      </c>
      <c r="P3255" t="s">
        <v>8466</v>
      </c>
      <c r="Q3255" s="2">
        <v>73.680000000000007</v>
      </c>
      <c r="R3255">
        <v>6</v>
      </c>
      <c r="S3255">
        <v>0</v>
      </c>
      <c r="T3255">
        <v>34.629600000000003</v>
      </c>
    </row>
    <row r="3256" spans="1:20" x14ac:dyDescent="0.3">
      <c r="A3256" t="s">
        <v>8467</v>
      </c>
      <c r="B3256" s="1">
        <v>42869</v>
      </c>
      <c r="C3256" s="1">
        <v>42873</v>
      </c>
      <c r="D3256" t="s">
        <v>47</v>
      </c>
      <c r="E3256" t="s">
        <v>221</v>
      </c>
      <c r="F3256" t="s">
        <v>222</v>
      </c>
      <c r="G3256" t="s">
        <v>24</v>
      </c>
      <c r="H3256" t="s">
        <v>25</v>
      </c>
      <c r="I3256" t="s">
        <v>223</v>
      </c>
      <c r="J3256" t="s">
        <v>224</v>
      </c>
      <c r="K3256" t="s">
        <v>225</v>
      </c>
      <c r="L3256" t="s">
        <v>88</v>
      </c>
      <c r="M3256" t="s">
        <v>8468</v>
      </c>
      <c r="N3256" t="s">
        <v>43</v>
      </c>
      <c r="O3256" t="s">
        <v>79</v>
      </c>
      <c r="P3256" t="s">
        <v>8469</v>
      </c>
      <c r="Q3256" s="2">
        <v>58.17</v>
      </c>
      <c r="R3256">
        <v>5</v>
      </c>
      <c r="S3256">
        <v>0</v>
      </c>
      <c r="T3256">
        <v>-46.536000000000001</v>
      </c>
    </row>
    <row r="3257" spans="1:20" x14ac:dyDescent="0.3">
      <c r="A3257" t="s">
        <v>8470</v>
      </c>
      <c r="B3257" s="1">
        <v>41699</v>
      </c>
      <c r="C3257" s="1">
        <v>41703</v>
      </c>
      <c r="D3257" t="s">
        <v>47</v>
      </c>
      <c r="E3257" t="s">
        <v>5309</v>
      </c>
      <c r="F3257" t="s">
        <v>5310</v>
      </c>
      <c r="G3257" t="s">
        <v>84</v>
      </c>
      <c r="H3257" t="s">
        <v>25</v>
      </c>
      <c r="I3257" t="s">
        <v>426</v>
      </c>
      <c r="J3257" t="s">
        <v>224</v>
      </c>
      <c r="K3257" t="s">
        <v>1265</v>
      </c>
      <c r="L3257" t="s">
        <v>88</v>
      </c>
      <c r="M3257" t="s">
        <v>326</v>
      </c>
      <c r="N3257" t="s">
        <v>31</v>
      </c>
      <c r="O3257" t="s">
        <v>133</v>
      </c>
      <c r="P3257" t="s">
        <v>327</v>
      </c>
      <c r="Q3257" s="2">
        <v>634.11599999999999</v>
      </c>
      <c r="R3257">
        <v>6</v>
      </c>
      <c r="S3257">
        <v>0</v>
      </c>
      <c r="T3257">
        <v>-172.1172</v>
      </c>
    </row>
    <row r="3258" spans="1:20" x14ac:dyDescent="0.3">
      <c r="A3258" t="s">
        <v>8471</v>
      </c>
      <c r="B3258" s="1">
        <v>42215</v>
      </c>
      <c r="C3258" s="1">
        <v>42217</v>
      </c>
      <c r="D3258" t="s">
        <v>159</v>
      </c>
      <c r="E3258" t="s">
        <v>5646</v>
      </c>
      <c r="F3258" t="s">
        <v>5647</v>
      </c>
      <c r="G3258" t="s">
        <v>84</v>
      </c>
      <c r="H3258" t="s">
        <v>25</v>
      </c>
      <c r="I3258" t="s">
        <v>5430</v>
      </c>
      <c r="J3258" t="s">
        <v>261</v>
      </c>
      <c r="K3258" t="s">
        <v>5431</v>
      </c>
      <c r="L3258" t="s">
        <v>41</v>
      </c>
      <c r="M3258" t="s">
        <v>2570</v>
      </c>
      <c r="N3258" t="s">
        <v>31</v>
      </c>
      <c r="O3258" t="s">
        <v>133</v>
      </c>
      <c r="P3258" t="s">
        <v>2571</v>
      </c>
      <c r="Q3258" s="2">
        <v>155.88</v>
      </c>
      <c r="R3258">
        <v>6</v>
      </c>
      <c r="S3258">
        <v>0</v>
      </c>
      <c r="T3258">
        <v>38.97</v>
      </c>
    </row>
    <row r="3259" spans="1:20" x14ac:dyDescent="0.3">
      <c r="A3259" t="s">
        <v>8472</v>
      </c>
      <c r="B3259" s="1">
        <v>42309</v>
      </c>
      <c r="C3259" s="1">
        <v>42311</v>
      </c>
      <c r="D3259" t="s">
        <v>21</v>
      </c>
      <c r="E3259" t="s">
        <v>2961</v>
      </c>
      <c r="F3259" t="s">
        <v>2962</v>
      </c>
      <c r="G3259" t="s">
        <v>24</v>
      </c>
      <c r="H3259" t="s">
        <v>25</v>
      </c>
      <c r="I3259" t="s">
        <v>2963</v>
      </c>
      <c r="J3259" t="s">
        <v>391</v>
      </c>
      <c r="K3259" t="s">
        <v>2964</v>
      </c>
      <c r="L3259" t="s">
        <v>41</v>
      </c>
      <c r="M3259" t="s">
        <v>5418</v>
      </c>
      <c r="N3259" t="s">
        <v>31</v>
      </c>
      <c r="O3259" t="s">
        <v>133</v>
      </c>
      <c r="P3259" t="s">
        <v>5419</v>
      </c>
      <c r="Q3259" s="2">
        <v>327.56400000000002</v>
      </c>
      <c r="R3259">
        <v>4</v>
      </c>
      <c r="S3259">
        <v>0</v>
      </c>
      <c r="T3259">
        <v>21.837599999999998</v>
      </c>
    </row>
    <row r="3260" spans="1:20" x14ac:dyDescent="0.3">
      <c r="A3260" t="s">
        <v>8473</v>
      </c>
      <c r="B3260" s="1">
        <v>43085</v>
      </c>
      <c r="C3260" s="1">
        <v>43090</v>
      </c>
      <c r="D3260" t="s">
        <v>21</v>
      </c>
      <c r="E3260" t="s">
        <v>378</v>
      </c>
      <c r="F3260" t="s">
        <v>379</v>
      </c>
      <c r="G3260" t="s">
        <v>84</v>
      </c>
      <c r="H3260" t="s">
        <v>25</v>
      </c>
      <c r="I3260" t="s">
        <v>253</v>
      </c>
      <c r="J3260" t="s">
        <v>179</v>
      </c>
      <c r="K3260" t="s">
        <v>254</v>
      </c>
      <c r="L3260" t="s">
        <v>88</v>
      </c>
      <c r="M3260" t="s">
        <v>2994</v>
      </c>
      <c r="N3260" t="s">
        <v>43</v>
      </c>
      <c r="O3260" t="s">
        <v>70</v>
      </c>
      <c r="P3260" t="s">
        <v>2995</v>
      </c>
      <c r="Q3260" s="2">
        <v>13.36</v>
      </c>
      <c r="R3260">
        <v>2</v>
      </c>
      <c r="S3260">
        <v>0</v>
      </c>
      <c r="T3260">
        <v>6.4127999999999998</v>
      </c>
    </row>
    <row r="3261" spans="1:20" x14ac:dyDescent="0.3">
      <c r="A3261" t="s">
        <v>8474</v>
      </c>
      <c r="B3261" s="1">
        <v>41932</v>
      </c>
      <c r="C3261" s="1">
        <v>41934</v>
      </c>
      <c r="D3261" t="s">
        <v>21</v>
      </c>
      <c r="E3261" t="s">
        <v>470</v>
      </c>
      <c r="F3261" t="s">
        <v>471</v>
      </c>
      <c r="G3261" t="s">
        <v>84</v>
      </c>
      <c r="H3261" t="s">
        <v>25</v>
      </c>
      <c r="I3261" t="s">
        <v>38</v>
      </c>
      <c r="J3261" t="s">
        <v>39</v>
      </c>
      <c r="K3261" t="s">
        <v>247</v>
      </c>
      <c r="L3261" t="s">
        <v>41</v>
      </c>
      <c r="M3261" t="s">
        <v>4164</v>
      </c>
      <c r="N3261" t="s">
        <v>165</v>
      </c>
      <c r="O3261" t="s">
        <v>202</v>
      </c>
      <c r="P3261" t="s">
        <v>4165</v>
      </c>
      <c r="Q3261" s="2">
        <v>319.96800000000002</v>
      </c>
      <c r="R3261">
        <v>4</v>
      </c>
      <c r="S3261">
        <v>0</v>
      </c>
      <c r="T3261">
        <v>71.992800000000003</v>
      </c>
    </row>
    <row r="3262" spans="1:20" x14ac:dyDescent="0.3">
      <c r="A3262" t="s">
        <v>8475</v>
      </c>
      <c r="B3262" s="1">
        <v>42160</v>
      </c>
      <c r="C3262" s="1">
        <v>42165</v>
      </c>
      <c r="D3262" t="s">
        <v>47</v>
      </c>
      <c r="E3262" t="s">
        <v>3476</v>
      </c>
      <c r="F3262" t="s">
        <v>3477</v>
      </c>
      <c r="G3262" t="s">
        <v>37</v>
      </c>
      <c r="H3262" t="s">
        <v>25</v>
      </c>
      <c r="I3262" t="s">
        <v>75</v>
      </c>
      <c r="J3262" t="s">
        <v>76</v>
      </c>
      <c r="K3262" t="s">
        <v>77</v>
      </c>
      <c r="L3262" t="s">
        <v>41</v>
      </c>
      <c r="M3262" t="s">
        <v>5233</v>
      </c>
      <c r="N3262" t="s">
        <v>31</v>
      </c>
      <c r="O3262" t="s">
        <v>133</v>
      </c>
      <c r="P3262" t="s">
        <v>5234</v>
      </c>
      <c r="Q3262" s="2">
        <v>1522.6379999999999</v>
      </c>
      <c r="R3262">
        <v>9</v>
      </c>
      <c r="S3262">
        <v>0</v>
      </c>
      <c r="T3262">
        <v>169.18199999999999</v>
      </c>
    </row>
    <row r="3263" spans="1:20" x14ac:dyDescent="0.3">
      <c r="A3263" t="s">
        <v>8476</v>
      </c>
      <c r="B3263" s="1">
        <v>42572</v>
      </c>
      <c r="C3263" s="1">
        <v>42577</v>
      </c>
      <c r="D3263" t="s">
        <v>47</v>
      </c>
      <c r="E3263" t="s">
        <v>3199</v>
      </c>
      <c r="F3263" t="s">
        <v>3200</v>
      </c>
      <c r="G3263" t="s">
        <v>37</v>
      </c>
      <c r="H3263" t="s">
        <v>25</v>
      </c>
      <c r="I3263" t="s">
        <v>2173</v>
      </c>
      <c r="J3263" t="s">
        <v>39</v>
      </c>
      <c r="K3263" t="s">
        <v>2174</v>
      </c>
      <c r="L3263" t="s">
        <v>41</v>
      </c>
      <c r="M3263" t="s">
        <v>4875</v>
      </c>
      <c r="N3263" t="s">
        <v>43</v>
      </c>
      <c r="O3263" t="s">
        <v>173</v>
      </c>
      <c r="P3263" t="s">
        <v>4876</v>
      </c>
      <c r="Q3263" s="2">
        <v>419.9</v>
      </c>
      <c r="R3263">
        <v>5</v>
      </c>
      <c r="S3263">
        <v>0</v>
      </c>
      <c r="T3263">
        <v>197.35300000000001</v>
      </c>
    </row>
    <row r="3264" spans="1:20" x14ac:dyDescent="0.3">
      <c r="A3264" t="s">
        <v>8477</v>
      </c>
      <c r="B3264" s="1">
        <v>42825</v>
      </c>
      <c r="C3264" s="1">
        <v>42827</v>
      </c>
      <c r="D3264" t="s">
        <v>159</v>
      </c>
      <c r="E3264" t="s">
        <v>4663</v>
      </c>
      <c r="F3264" t="s">
        <v>4664</v>
      </c>
      <c r="G3264" t="s">
        <v>37</v>
      </c>
      <c r="H3264" t="s">
        <v>25</v>
      </c>
      <c r="I3264" t="s">
        <v>112</v>
      </c>
      <c r="J3264" t="s">
        <v>39</v>
      </c>
      <c r="K3264" t="s">
        <v>309</v>
      </c>
      <c r="L3264" t="s">
        <v>41</v>
      </c>
      <c r="M3264" t="s">
        <v>8478</v>
      </c>
      <c r="N3264" t="s">
        <v>43</v>
      </c>
      <c r="O3264" t="s">
        <v>90</v>
      </c>
      <c r="P3264" t="s">
        <v>8479</v>
      </c>
      <c r="Q3264" s="2">
        <v>33.619999999999997</v>
      </c>
      <c r="R3264">
        <v>5</v>
      </c>
      <c r="S3264">
        <v>0</v>
      </c>
      <c r="T3264">
        <v>-90.774000000000001</v>
      </c>
    </row>
    <row r="3265" spans="1:20" x14ac:dyDescent="0.3">
      <c r="A3265" t="s">
        <v>8480</v>
      </c>
      <c r="B3265" s="1">
        <v>41766</v>
      </c>
      <c r="C3265" s="1">
        <v>41771</v>
      </c>
      <c r="D3265" t="s">
        <v>47</v>
      </c>
      <c r="E3265" t="s">
        <v>4186</v>
      </c>
      <c r="F3265" t="s">
        <v>4187</v>
      </c>
      <c r="G3265" t="s">
        <v>24</v>
      </c>
      <c r="H3265" t="s">
        <v>25</v>
      </c>
      <c r="I3265" t="s">
        <v>331</v>
      </c>
      <c r="J3265" t="s">
        <v>199</v>
      </c>
      <c r="K3265" t="s">
        <v>332</v>
      </c>
      <c r="L3265" t="s">
        <v>88</v>
      </c>
      <c r="M3265" t="s">
        <v>2267</v>
      </c>
      <c r="N3265" t="s">
        <v>43</v>
      </c>
      <c r="O3265" t="s">
        <v>79</v>
      </c>
      <c r="P3265" t="s">
        <v>2268</v>
      </c>
      <c r="Q3265" s="2">
        <v>16.14</v>
      </c>
      <c r="R3265">
        <v>3</v>
      </c>
      <c r="S3265">
        <v>0</v>
      </c>
      <c r="T3265">
        <v>7.9085999999999999</v>
      </c>
    </row>
    <row r="3266" spans="1:20" x14ac:dyDescent="0.3">
      <c r="A3266" t="s">
        <v>8481</v>
      </c>
      <c r="B3266" s="1">
        <v>42771</v>
      </c>
      <c r="C3266" s="1">
        <v>42774</v>
      </c>
      <c r="D3266" t="s">
        <v>21</v>
      </c>
      <c r="E3266" t="s">
        <v>656</v>
      </c>
      <c r="F3266" t="s">
        <v>657</v>
      </c>
      <c r="G3266" t="s">
        <v>24</v>
      </c>
      <c r="H3266" t="s">
        <v>25</v>
      </c>
      <c r="I3266" t="s">
        <v>658</v>
      </c>
      <c r="J3266" t="s">
        <v>427</v>
      </c>
      <c r="K3266" t="s">
        <v>659</v>
      </c>
      <c r="L3266" t="s">
        <v>131</v>
      </c>
      <c r="M3266" t="s">
        <v>4010</v>
      </c>
      <c r="N3266" t="s">
        <v>43</v>
      </c>
      <c r="O3266" t="s">
        <v>79</v>
      </c>
      <c r="P3266" t="s">
        <v>4011</v>
      </c>
      <c r="Q3266" s="2">
        <v>243.99199999999999</v>
      </c>
      <c r="R3266">
        <v>4</v>
      </c>
      <c r="S3266">
        <v>0</v>
      </c>
      <c r="T3266">
        <v>-426.98599999999999</v>
      </c>
    </row>
    <row r="3267" spans="1:20" x14ac:dyDescent="0.3">
      <c r="A3267" t="s">
        <v>8482</v>
      </c>
      <c r="B3267" s="1">
        <v>41747</v>
      </c>
      <c r="C3267" s="1">
        <v>41751</v>
      </c>
      <c r="D3267" t="s">
        <v>47</v>
      </c>
      <c r="E3267" t="s">
        <v>245</v>
      </c>
      <c r="F3267" t="s">
        <v>246</v>
      </c>
      <c r="G3267" t="s">
        <v>24</v>
      </c>
      <c r="H3267" t="s">
        <v>25</v>
      </c>
      <c r="I3267" t="s">
        <v>38</v>
      </c>
      <c r="J3267" t="s">
        <v>39</v>
      </c>
      <c r="K3267" t="s">
        <v>247</v>
      </c>
      <c r="L3267" t="s">
        <v>41</v>
      </c>
      <c r="M3267" t="s">
        <v>3364</v>
      </c>
      <c r="N3267" t="s">
        <v>43</v>
      </c>
      <c r="O3267" t="s">
        <v>115</v>
      </c>
      <c r="P3267" t="s">
        <v>3365</v>
      </c>
      <c r="Q3267" s="2">
        <v>2.6880000000000002</v>
      </c>
      <c r="R3267">
        <v>2</v>
      </c>
      <c r="S3267">
        <v>0</v>
      </c>
      <c r="T3267">
        <v>1.008</v>
      </c>
    </row>
    <row r="3268" spans="1:20" x14ac:dyDescent="0.3">
      <c r="A3268" t="s">
        <v>8483</v>
      </c>
      <c r="B3268" s="1">
        <v>42500</v>
      </c>
      <c r="C3268" s="1">
        <v>42506</v>
      </c>
      <c r="D3268" t="s">
        <v>47</v>
      </c>
      <c r="E3268" t="s">
        <v>6753</v>
      </c>
      <c r="F3268" t="s">
        <v>6754</v>
      </c>
      <c r="G3268" t="s">
        <v>24</v>
      </c>
      <c r="H3268" t="s">
        <v>25</v>
      </c>
      <c r="I3268" t="s">
        <v>6755</v>
      </c>
      <c r="J3268" t="s">
        <v>51</v>
      </c>
      <c r="K3268" t="s">
        <v>6756</v>
      </c>
      <c r="L3268" t="s">
        <v>29</v>
      </c>
      <c r="M3268" t="s">
        <v>4566</v>
      </c>
      <c r="N3268" t="s">
        <v>43</v>
      </c>
      <c r="O3268" t="s">
        <v>70</v>
      </c>
      <c r="P3268" t="s">
        <v>4567</v>
      </c>
      <c r="Q3268" s="2">
        <v>11.96</v>
      </c>
      <c r="R3268">
        <v>2</v>
      </c>
      <c r="S3268">
        <v>0</v>
      </c>
      <c r="T3268">
        <v>5.8604000000000003</v>
      </c>
    </row>
    <row r="3269" spans="1:20" x14ac:dyDescent="0.3">
      <c r="A3269" t="s">
        <v>8484</v>
      </c>
      <c r="B3269" s="1">
        <v>42699</v>
      </c>
      <c r="C3269" s="1">
        <v>42704</v>
      </c>
      <c r="D3269" t="s">
        <v>47</v>
      </c>
      <c r="E3269" t="s">
        <v>8010</v>
      </c>
      <c r="F3269" t="s">
        <v>8011</v>
      </c>
      <c r="G3269" t="s">
        <v>37</v>
      </c>
      <c r="H3269" t="s">
        <v>25</v>
      </c>
      <c r="I3269" t="s">
        <v>8012</v>
      </c>
      <c r="J3269" t="s">
        <v>1139</v>
      </c>
      <c r="K3269" t="s">
        <v>8013</v>
      </c>
      <c r="L3269" t="s">
        <v>131</v>
      </c>
      <c r="M3269" t="s">
        <v>3757</v>
      </c>
      <c r="N3269" t="s">
        <v>43</v>
      </c>
      <c r="O3269" t="s">
        <v>99</v>
      </c>
      <c r="P3269" t="s">
        <v>3758</v>
      </c>
      <c r="Q3269" s="2">
        <v>563.4</v>
      </c>
      <c r="R3269">
        <v>4</v>
      </c>
      <c r="S3269">
        <v>0</v>
      </c>
      <c r="T3269">
        <v>67.608000000000004</v>
      </c>
    </row>
    <row r="3270" spans="1:20" x14ac:dyDescent="0.3">
      <c r="A3270" t="s">
        <v>8485</v>
      </c>
      <c r="B3270" s="1">
        <v>42797</v>
      </c>
      <c r="C3270" s="1">
        <v>42802</v>
      </c>
      <c r="D3270" t="s">
        <v>47</v>
      </c>
      <c r="E3270" t="s">
        <v>6238</v>
      </c>
      <c r="F3270" t="s">
        <v>6239</v>
      </c>
      <c r="G3270" t="s">
        <v>24</v>
      </c>
      <c r="H3270" t="s">
        <v>25</v>
      </c>
      <c r="I3270" t="s">
        <v>786</v>
      </c>
      <c r="J3270" t="s">
        <v>39</v>
      </c>
      <c r="K3270" t="s">
        <v>787</v>
      </c>
      <c r="L3270" t="s">
        <v>41</v>
      </c>
      <c r="M3270" t="s">
        <v>8486</v>
      </c>
      <c r="N3270" t="s">
        <v>165</v>
      </c>
      <c r="O3270" t="s">
        <v>202</v>
      </c>
      <c r="P3270" t="s">
        <v>8487</v>
      </c>
      <c r="Q3270" s="2">
        <v>1049.44</v>
      </c>
      <c r="R3270">
        <v>8</v>
      </c>
      <c r="S3270">
        <v>0</v>
      </c>
      <c r="T3270">
        <v>440.76479999999998</v>
      </c>
    </row>
    <row r="3271" spans="1:20" x14ac:dyDescent="0.3">
      <c r="A3271" t="s">
        <v>8488</v>
      </c>
      <c r="B3271" s="1">
        <v>42344</v>
      </c>
      <c r="C3271" s="1">
        <v>42349</v>
      </c>
      <c r="D3271" t="s">
        <v>21</v>
      </c>
      <c r="E3271" t="s">
        <v>1374</v>
      </c>
      <c r="F3271" t="s">
        <v>1375</v>
      </c>
      <c r="G3271" t="s">
        <v>24</v>
      </c>
      <c r="H3271" t="s">
        <v>25</v>
      </c>
      <c r="I3271" t="s">
        <v>285</v>
      </c>
      <c r="J3271" t="s">
        <v>286</v>
      </c>
      <c r="K3271" t="s">
        <v>287</v>
      </c>
      <c r="L3271" t="s">
        <v>29</v>
      </c>
      <c r="M3271" t="s">
        <v>8489</v>
      </c>
      <c r="N3271" t="s">
        <v>165</v>
      </c>
      <c r="O3271" t="s">
        <v>166</v>
      </c>
      <c r="P3271" t="s">
        <v>8490</v>
      </c>
      <c r="Q3271" s="2">
        <v>173.94</v>
      </c>
      <c r="R3271">
        <v>6</v>
      </c>
      <c r="S3271">
        <v>0</v>
      </c>
      <c r="T3271">
        <v>50.442599999999999</v>
      </c>
    </row>
    <row r="3272" spans="1:20" x14ac:dyDescent="0.3">
      <c r="A3272" t="s">
        <v>8491</v>
      </c>
      <c r="B3272" s="1">
        <v>41876</v>
      </c>
      <c r="C3272" s="1">
        <v>41881</v>
      </c>
      <c r="D3272" t="s">
        <v>47</v>
      </c>
      <c r="E3272" t="s">
        <v>4523</v>
      </c>
      <c r="F3272" t="s">
        <v>4524</v>
      </c>
      <c r="G3272" t="s">
        <v>24</v>
      </c>
      <c r="H3272" t="s">
        <v>25</v>
      </c>
      <c r="I3272" t="s">
        <v>231</v>
      </c>
      <c r="J3272" t="s">
        <v>232</v>
      </c>
      <c r="K3272" t="s">
        <v>412</v>
      </c>
      <c r="L3272" t="s">
        <v>131</v>
      </c>
      <c r="M3272" t="s">
        <v>3907</v>
      </c>
      <c r="N3272" t="s">
        <v>165</v>
      </c>
      <c r="O3272" t="s">
        <v>166</v>
      </c>
      <c r="P3272" t="s">
        <v>3908</v>
      </c>
      <c r="Q3272" s="2">
        <v>1007.944</v>
      </c>
      <c r="R3272">
        <v>7</v>
      </c>
      <c r="S3272">
        <v>0</v>
      </c>
      <c r="T3272">
        <v>75.595799999999997</v>
      </c>
    </row>
    <row r="3273" spans="1:20" x14ac:dyDescent="0.3">
      <c r="A3273" t="s">
        <v>8492</v>
      </c>
      <c r="B3273" s="1">
        <v>42665</v>
      </c>
      <c r="C3273" s="1">
        <v>42665</v>
      </c>
      <c r="D3273" t="s">
        <v>1040</v>
      </c>
      <c r="E3273" t="s">
        <v>5158</v>
      </c>
      <c r="F3273" t="s">
        <v>5159</v>
      </c>
      <c r="G3273" t="s">
        <v>24</v>
      </c>
      <c r="H3273" t="s">
        <v>25</v>
      </c>
      <c r="I3273" t="s">
        <v>786</v>
      </c>
      <c r="J3273" t="s">
        <v>39</v>
      </c>
      <c r="K3273" t="s">
        <v>787</v>
      </c>
      <c r="L3273" t="s">
        <v>41</v>
      </c>
      <c r="M3273" t="s">
        <v>8493</v>
      </c>
      <c r="N3273" t="s">
        <v>43</v>
      </c>
      <c r="O3273" t="s">
        <v>70</v>
      </c>
      <c r="P3273" t="s">
        <v>8494</v>
      </c>
      <c r="Q3273" s="2">
        <v>6.68</v>
      </c>
      <c r="R3273">
        <v>1</v>
      </c>
      <c r="S3273">
        <v>0</v>
      </c>
      <c r="T3273">
        <v>3.2063999999999999</v>
      </c>
    </row>
    <row r="3274" spans="1:20" x14ac:dyDescent="0.3">
      <c r="A3274" t="s">
        <v>8495</v>
      </c>
      <c r="B3274" s="1">
        <v>42589</v>
      </c>
      <c r="C3274" s="1">
        <v>42593</v>
      </c>
      <c r="D3274" t="s">
        <v>47</v>
      </c>
      <c r="E3274" t="s">
        <v>473</v>
      </c>
      <c r="F3274" t="s">
        <v>474</v>
      </c>
      <c r="G3274" t="s">
        <v>37</v>
      </c>
      <c r="H3274" t="s">
        <v>25</v>
      </c>
      <c r="I3274" t="s">
        <v>426</v>
      </c>
      <c r="J3274" t="s">
        <v>427</v>
      </c>
      <c r="K3274" t="s">
        <v>428</v>
      </c>
      <c r="L3274" t="s">
        <v>131</v>
      </c>
      <c r="M3274" t="s">
        <v>7309</v>
      </c>
      <c r="N3274" t="s">
        <v>165</v>
      </c>
      <c r="O3274" t="s">
        <v>202</v>
      </c>
      <c r="P3274" t="s">
        <v>7310</v>
      </c>
      <c r="Q3274" s="2">
        <v>179.97</v>
      </c>
      <c r="R3274">
        <v>3</v>
      </c>
      <c r="S3274">
        <v>0</v>
      </c>
      <c r="T3274">
        <v>86.385599999999997</v>
      </c>
    </row>
    <row r="3275" spans="1:20" x14ac:dyDescent="0.3">
      <c r="A3275" t="s">
        <v>8496</v>
      </c>
      <c r="B3275" s="1">
        <v>42937</v>
      </c>
      <c r="C3275" s="1">
        <v>42943</v>
      </c>
      <c r="D3275" t="s">
        <v>47</v>
      </c>
      <c r="E3275" t="s">
        <v>4167</v>
      </c>
      <c r="F3275" t="s">
        <v>4168</v>
      </c>
      <c r="G3275" t="s">
        <v>24</v>
      </c>
      <c r="H3275" t="s">
        <v>25</v>
      </c>
      <c r="I3275" t="s">
        <v>1271</v>
      </c>
      <c r="J3275" t="s">
        <v>302</v>
      </c>
      <c r="K3275" t="s">
        <v>4169</v>
      </c>
      <c r="L3275" t="s">
        <v>29</v>
      </c>
      <c r="M3275" t="s">
        <v>4983</v>
      </c>
      <c r="N3275" t="s">
        <v>43</v>
      </c>
      <c r="O3275" t="s">
        <v>115</v>
      </c>
      <c r="P3275" t="s">
        <v>4984</v>
      </c>
      <c r="Q3275" s="2">
        <v>101.94</v>
      </c>
      <c r="R3275">
        <v>6</v>
      </c>
      <c r="S3275">
        <v>0</v>
      </c>
      <c r="T3275">
        <v>29.5626</v>
      </c>
    </row>
    <row r="3276" spans="1:20" x14ac:dyDescent="0.3">
      <c r="A3276" t="s">
        <v>8497</v>
      </c>
      <c r="B3276" s="1">
        <v>41721</v>
      </c>
      <c r="C3276" s="1">
        <v>41724</v>
      </c>
      <c r="D3276" t="s">
        <v>159</v>
      </c>
      <c r="E3276" t="s">
        <v>5755</v>
      </c>
      <c r="F3276" t="s">
        <v>5756</v>
      </c>
      <c r="G3276" t="s">
        <v>24</v>
      </c>
      <c r="H3276" t="s">
        <v>25</v>
      </c>
      <c r="I3276" t="s">
        <v>128</v>
      </c>
      <c r="J3276" t="s">
        <v>129</v>
      </c>
      <c r="K3276" t="s">
        <v>673</v>
      </c>
      <c r="L3276" t="s">
        <v>131</v>
      </c>
      <c r="M3276" t="s">
        <v>1981</v>
      </c>
      <c r="N3276" t="s">
        <v>43</v>
      </c>
      <c r="O3276" t="s">
        <v>44</v>
      </c>
      <c r="P3276" t="s">
        <v>1982</v>
      </c>
      <c r="Q3276" s="2">
        <v>9.9120000000000008</v>
      </c>
      <c r="R3276">
        <v>3</v>
      </c>
      <c r="S3276">
        <v>0</v>
      </c>
      <c r="T3276">
        <v>3.2214</v>
      </c>
    </row>
    <row r="3277" spans="1:20" x14ac:dyDescent="0.3">
      <c r="A3277" t="s">
        <v>8498</v>
      </c>
      <c r="B3277" s="1">
        <v>42124</v>
      </c>
      <c r="C3277" s="1">
        <v>42130</v>
      </c>
      <c r="D3277" t="s">
        <v>47</v>
      </c>
      <c r="E3277" t="s">
        <v>118</v>
      </c>
      <c r="F3277" t="s">
        <v>119</v>
      </c>
      <c r="G3277" t="s">
        <v>37</v>
      </c>
      <c r="H3277" t="s">
        <v>25</v>
      </c>
      <c r="I3277" t="s">
        <v>120</v>
      </c>
      <c r="J3277" t="s">
        <v>121</v>
      </c>
      <c r="K3277" t="s">
        <v>122</v>
      </c>
      <c r="L3277" t="s">
        <v>88</v>
      </c>
      <c r="M3277" t="s">
        <v>2345</v>
      </c>
      <c r="N3277" t="s">
        <v>43</v>
      </c>
      <c r="O3277" t="s">
        <v>115</v>
      </c>
      <c r="P3277" t="s">
        <v>2346</v>
      </c>
      <c r="Q3277" s="2">
        <v>34.65</v>
      </c>
      <c r="R3277">
        <v>3</v>
      </c>
      <c r="S3277">
        <v>0</v>
      </c>
      <c r="T3277">
        <v>9.702</v>
      </c>
    </row>
    <row r="3278" spans="1:20" x14ac:dyDescent="0.3">
      <c r="A3278" t="s">
        <v>8499</v>
      </c>
      <c r="B3278" s="1">
        <v>42534</v>
      </c>
      <c r="C3278" s="1">
        <v>42537</v>
      </c>
      <c r="D3278" t="s">
        <v>21</v>
      </c>
      <c r="E3278" t="s">
        <v>1518</v>
      </c>
      <c r="F3278" t="s">
        <v>1519</v>
      </c>
      <c r="G3278" t="s">
        <v>24</v>
      </c>
      <c r="H3278" t="s">
        <v>25</v>
      </c>
      <c r="I3278" t="s">
        <v>154</v>
      </c>
      <c r="J3278" t="s">
        <v>86</v>
      </c>
      <c r="K3278" t="s">
        <v>1253</v>
      </c>
      <c r="L3278" t="s">
        <v>88</v>
      </c>
      <c r="M3278" t="s">
        <v>1699</v>
      </c>
      <c r="N3278" t="s">
        <v>43</v>
      </c>
      <c r="O3278" t="s">
        <v>79</v>
      </c>
      <c r="P3278" t="s">
        <v>1700</v>
      </c>
      <c r="Q3278" s="2">
        <v>33.567999999999998</v>
      </c>
      <c r="R3278">
        <v>2</v>
      </c>
      <c r="S3278">
        <v>0</v>
      </c>
      <c r="T3278">
        <v>11.748799999999999</v>
      </c>
    </row>
    <row r="3279" spans="1:20" x14ac:dyDescent="0.3">
      <c r="A3279" t="s">
        <v>8500</v>
      </c>
      <c r="B3279" s="1">
        <v>42128</v>
      </c>
      <c r="C3279" s="1">
        <v>42135</v>
      </c>
      <c r="D3279" t="s">
        <v>47</v>
      </c>
      <c r="E3279" t="s">
        <v>3189</v>
      </c>
      <c r="F3279" t="s">
        <v>3190</v>
      </c>
      <c r="G3279" t="s">
        <v>37</v>
      </c>
      <c r="H3279" t="s">
        <v>25</v>
      </c>
      <c r="I3279" t="s">
        <v>154</v>
      </c>
      <c r="J3279" t="s">
        <v>86</v>
      </c>
      <c r="K3279" t="s">
        <v>171</v>
      </c>
      <c r="L3279" t="s">
        <v>88</v>
      </c>
      <c r="M3279" t="s">
        <v>2083</v>
      </c>
      <c r="N3279" t="s">
        <v>43</v>
      </c>
      <c r="O3279" t="s">
        <v>115</v>
      </c>
      <c r="P3279" t="s">
        <v>2084</v>
      </c>
      <c r="Q3279" s="2">
        <v>125.93</v>
      </c>
      <c r="R3279">
        <v>7</v>
      </c>
      <c r="S3279">
        <v>0</v>
      </c>
      <c r="T3279">
        <v>35.260399999999997</v>
      </c>
    </row>
    <row r="3280" spans="1:20" x14ac:dyDescent="0.3">
      <c r="A3280" t="s">
        <v>8501</v>
      </c>
      <c r="B3280" s="1">
        <v>42848</v>
      </c>
      <c r="C3280" s="1">
        <v>42851</v>
      </c>
      <c r="D3280" t="s">
        <v>159</v>
      </c>
      <c r="E3280" t="s">
        <v>437</v>
      </c>
      <c r="F3280" t="s">
        <v>438</v>
      </c>
      <c r="G3280" t="s">
        <v>37</v>
      </c>
      <c r="H3280" t="s">
        <v>25</v>
      </c>
      <c r="I3280" t="s">
        <v>439</v>
      </c>
      <c r="J3280" t="s">
        <v>286</v>
      </c>
      <c r="K3280" t="s">
        <v>440</v>
      </c>
      <c r="L3280" t="s">
        <v>29</v>
      </c>
      <c r="M3280" t="s">
        <v>5770</v>
      </c>
      <c r="N3280" t="s">
        <v>43</v>
      </c>
      <c r="O3280" t="s">
        <v>79</v>
      </c>
      <c r="P3280" t="s">
        <v>5771</v>
      </c>
      <c r="Q3280" s="2">
        <v>11.76</v>
      </c>
      <c r="R3280">
        <v>5</v>
      </c>
      <c r="S3280">
        <v>0</v>
      </c>
      <c r="T3280">
        <v>-7.84</v>
      </c>
    </row>
    <row r="3281" spans="1:20" x14ac:dyDescent="0.3">
      <c r="A3281" t="s">
        <v>8502</v>
      </c>
      <c r="B3281" s="1">
        <v>41796</v>
      </c>
      <c r="C3281" s="1">
        <v>41802</v>
      </c>
      <c r="D3281" t="s">
        <v>47</v>
      </c>
      <c r="E3281" t="s">
        <v>5065</v>
      </c>
      <c r="F3281" t="s">
        <v>5066</v>
      </c>
      <c r="G3281" t="s">
        <v>24</v>
      </c>
      <c r="H3281" t="s">
        <v>25</v>
      </c>
      <c r="I3281" t="s">
        <v>2963</v>
      </c>
      <c r="J3281" t="s">
        <v>391</v>
      </c>
      <c r="K3281" t="s">
        <v>2964</v>
      </c>
      <c r="L3281" t="s">
        <v>41</v>
      </c>
      <c r="M3281" t="s">
        <v>5687</v>
      </c>
      <c r="N3281" t="s">
        <v>43</v>
      </c>
      <c r="O3281" t="s">
        <v>79</v>
      </c>
      <c r="P3281" t="s">
        <v>5688</v>
      </c>
      <c r="Q3281" s="2">
        <v>1.365</v>
      </c>
      <c r="R3281">
        <v>1</v>
      </c>
      <c r="S3281">
        <v>0</v>
      </c>
      <c r="T3281">
        <v>-0.91</v>
      </c>
    </row>
    <row r="3282" spans="1:20" x14ac:dyDescent="0.3">
      <c r="A3282" t="s">
        <v>8503</v>
      </c>
      <c r="B3282" s="1">
        <v>41975</v>
      </c>
      <c r="C3282" s="1">
        <v>41980</v>
      </c>
      <c r="D3282" t="s">
        <v>47</v>
      </c>
      <c r="E3282" t="s">
        <v>196</v>
      </c>
      <c r="F3282" t="s">
        <v>197</v>
      </c>
      <c r="G3282" t="s">
        <v>37</v>
      </c>
      <c r="H3282" t="s">
        <v>25</v>
      </c>
      <c r="I3282" t="s">
        <v>198</v>
      </c>
      <c r="J3282" t="s">
        <v>199</v>
      </c>
      <c r="K3282" t="s">
        <v>200</v>
      </c>
      <c r="L3282" t="s">
        <v>88</v>
      </c>
      <c r="M3282" t="s">
        <v>1654</v>
      </c>
      <c r="N3282" t="s">
        <v>31</v>
      </c>
      <c r="O3282" t="s">
        <v>61</v>
      </c>
      <c r="P3282" t="s">
        <v>1655</v>
      </c>
      <c r="Q3282" s="2">
        <v>60.72</v>
      </c>
      <c r="R3282">
        <v>3</v>
      </c>
      <c r="S3282">
        <v>0</v>
      </c>
      <c r="T3282">
        <v>23.680800000000001</v>
      </c>
    </row>
    <row r="3283" spans="1:20" x14ac:dyDescent="0.3">
      <c r="A3283" t="s">
        <v>8504</v>
      </c>
      <c r="B3283" s="1">
        <v>42903</v>
      </c>
      <c r="C3283" s="1">
        <v>42906</v>
      </c>
      <c r="D3283" t="s">
        <v>159</v>
      </c>
      <c r="E3283" t="s">
        <v>2484</v>
      </c>
      <c r="F3283" t="s">
        <v>2485</v>
      </c>
      <c r="G3283" t="s">
        <v>24</v>
      </c>
      <c r="H3283" t="s">
        <v>25</v>
      </c>
      <c r="I3283" t="s">
        <v>2486</v>
      </c>
      <c r="J3283" t="s">
        <v>39</v>
      </c>
      <c r="K3283" t="s">
        <v>2487</v>
      </c>
      <c r="L3283" t="s">
        <v>41</v>
      </c>
      <c r="M3283" t="s">
        <v>7148</v>
      </c>
      <c r="N3283" t="s">
        <v>43</v>
      </c>
      <c r="O3283" t="s">
        <v>99</v>
      </c>
      <c r="P3283" t="s">
        <v>7149</v>
      </c>
      <c r="Q3283" s="2">
        <v>146.352</v>
      </c>
      <c r="R3283">
        <v>3</v>
      </c>
      <c r="S3283">
        <v>0</v>
      </c>
      <c r="T3283">
        <v>-32.929200000000002</v>
      </c>
    </row>
    <row r="3284" spans="1:20" x14ac:dyDescent="0.3">
      <c r="A3284" t="s">
        <v>8505</v>
      </c>
      <c r="B3284" s="1">
        <v>42516</v>
      </c>
      <c r="C3284" s="1">
        <v>42521</v>
      </c>
      <c r="D3284" t="s">
        <v>47</v>
      </c>
      <c r="E3284" t="s">
        <v>5065</v>
      </c>
      <c r="F3284" t="s">
        <v>5066</v>
      </c>
      <c r="G3284" t="s">
        <v>24</v>
      </c>
      <c r="H3284" t="s">
        <v>25</v>
      </c>
      <c r="I3284" t="s">
        <v>2963</v>
      </c>
      <c r="J3284" t="s">
        <v>391</v>
      </c>
      <c r="K3284" t="s">
        <v>2964</v>
      </c>
      <c r="L3284" t="s">
        <v>41</v>
      </c>
      <c r="M3284" t="s">
        <v>1549</v>
      </c>
      <c r="N3284" t="s">
        <v>43</v>
      </c>
      <c r="O3284" t="s">
        <v>235</v>
      </c>
      <c r="P3284" t="s">
        <v>1550</v>
      </c>
      <c r="Q3284" s="2">
        <v>5.94</v>
      </c>
      <c r="R3284">
        <v>3</v>
      </c>
      <c r="S3284">
        <v>0</v>
      </c>
      <c r="T3284">
        <v>0</v>
      </c>
    </row>
    <row r="3285" spans="1:20" x14ac:dyDescent="0.3">
      <c r="A3285" t="s">
        <v>8506</v>
      </c>
      <c r="B3285" s="1">
        <v>42073</v>
      </c>
      <c r="C3285" s="1">
        <v>42073</v>
      </c>
      <c r="D3285" t="s">
        <v>1040</v>
      </c>
      <c r="E3285" t="s">
        <v>118</v>
      </c>
      <c r="F3285" t="s">
        <v>119</v>
      </c>
      <c r="G3285" t="s">
        <v>37</v>
      </c>
      <c r="H3285" t="s">
        <v>25</v>
      </c>
      <c r="I3285" t="s">
        <v>120</v>
      </c>
      <c r="J3285" t="s">
        <v>121</v>
      </c>
      <c r="K3285" t="s">
        <v>122</v>
      </c>
      <c r="L3285" t="s">
        <v>88</v>
      </c>
      <c r="M3285" t="s">
        <v>3518</v>
      </c>
      <c r="N3285" t="s">
        <v>43</v>
      </c>
      <c r="O3285" t="s">
        <v>99</v>
      </c>
      <c r="P3285" t="s">
        <v>3519</v>
      </c>
      <c r="Q3285" s="2">
        <v>89.82</v>
      </c>
      <c r="R3285">
        <v>6</v>
      </c>
      <c r="S3285">
        <v>0</v>
      </c>
      <c r="T3285">
        <v>25.1496</v>
      </c>
    </row>
    <row r="3286" spans="1:20" x14ac:dyDescent="0.3">
      <c r="A3286" t="s">
        <v>8507</v>
      </c>
      <c r="B3286" s="1">
        <v>42663</v>
      </c>
      <c r="C3286" s="1">
        <v>42665</v>
      </c>
      <c r="D3286" t="s">
        <v>159</v>
      </c>
      <c r="E3286" t="s">
        <v>863</v>
      </c>
      <c r="F3286" t="s">
        <v>864</v>
      </c>
      <c r="G3286" t="s">
        <v>37</v>
      </c>
      <c r="H3286" t="s">
        <v>25</v>
      </c>
      <c r="I3286" t="s">
        <v>128</v>
      </c>
      <c r="J3286" t="s">
        <v>129</v>
      </c>
      <c r="K3286" t="s">
        <v>130</v>
      </c>
      <c r="L3286" t="s">
        <v>131</v>
      </c>
      <c r="M3286" t="s">
        <v>8346</v>
      </c>
      <c r="N3286" t="s">
        <v>43</v>
      </c>
      <c r="O3286" t="s">
        <v>79</v>
      </c>
      <c r="P3286" t="s">
        <v>8347</v>
      </c>
      <c r="Q3286" s="2">
        <v>19.295999999999999</v>
      </c>
      <c r="R3286">
        <v>3</v>
      </c>
      <c r="S3286">
        <v>0</v>
      </c>
      <c r="T3286">
        <v>6.03</v>
      </c>
    </row>
    <row r="3287" spans="1:20" x14ac:dyDescent="0.3">
      <c r="A3287" t="s">
        <v>8508</v>
      </c>
      <c r="B3287" s="1">
        <v>42115</v>
      </c>
      <c r="C3287" s="1">
        <v>42122</v>
      </c>
      <c r="D3287" t="s">
        <v>47</v>
      </c>
      <c r="E3287" t="s">
        <v>7711</v>
      </c>
      <c r="F3287" t="s">
        <v>7712</v>
      </c>
      <c r="G3287" t="s">
        <v>24</v>
      </c>
      <c r="H3287" t="s">
        <v>25</v>
      </c>
      <c r="I3287" t="s">
        <v>7713</v>
      </c>
      <c r="J3287" t="s">
        <v>121</v>
      </c>
      <c r="K3287" t="s">
        <v>7714</v>
      </c>
      <c r="L3287" t="s">
        <v>88</v>
      </c>
      <c r="M3287" t="s">
        <v>8509</v>
      </c>
      <c r="N3287" t="s">
        <v>31</v>
      </c>
      <c r="O3287" t="s">
        <v>133</v>
      </c>
      <c r="P3287" t="s">
        <v>8510</v>
      </c>
      <c r="Q3287" s="2">
        <v>191.96</v>
      </c>
      <c r="R3287">
        <v>2</v>
      </c>
      <c r="S3287">
        <v>0</v>
      </c>
      <c r="T3287">
        <v>51.8292</v>
      </c>
    </row>
    <row r="3288" spans="1:20" x14ac:dyDescent="0.3">
      <c r="A3288" t="s">
        <v>8511</v>
      </c>
      <c r="B3288" s="1">
        <v>42538</v>
      </c>
      <c r="C3288" s="1">
        <v>42540</v>
      </c>
      <c r="D3288" t="s">
        <v>159</v>
      </c>
      <c r="E3288" t="s">
        <v>1109</v>
      </c>
      <c r="F3288" t="s">
        <v>1110</v>
      </c>
      <c r="G3288" t="s">
        <v>24</v>
      </c>
      <c r="H3288" t="s">
        <v>25</v>
      </c>
      <c r="I3288" t="s">
        <v>231</v>
      </c>
      <c r="J3288" t="s">
        <v>232</v>
      </c>
      <c r="K3288" t="s">
        <v>276</v>
      </c>
      <c r="L3288" t="s">
        <v>131</v>
      </c>
      <c r="M3288" t="s">
        <v>7627</v>
      </c>
      <c r="N3288" t="s">
        <v>31</v>
      </c>
      <c r="O3288" t="s">
        <v>32</v>
      </c>
      <c r="P3288" t="s">
        <v>7628</v>
      </c>
      <c r="Q3288" s="2">
        <v>239.666</v>
      </c>
      <c r="R3288">
        <v>2</v>
      </c>
      <c r="S3288">
        <v>0</v>
      </c>
      <c r="T3288">
        <v>14.098000000000001</v>
      </c>
    </row>
    <row r="3289" spans="1:20" x14ac:dyDescent="0.3">
      <c r="A3289" t="s">
        <v>8512</v>
      </c>
      <c r="B3289" s="1">
        <v>42748</v>
      </c>
      <c r="C3289" s="1">
        <v>42753</v>
      </c>
      <c r="D3289" t="s">
        <v>21</v>
      </c>
      <c r="E3289" t="s">
        <v>3038</v>
      </c>
      <c r="F3289" t="s">
        <v>3039</v>
      </c>
      <c r="G3289" t="s">
        <v>37</v>
      </c>
      <c r="H3289" t="s">
        <v>25</v>
      </c>
      <c r="I3289" t="s">
        <v>2319</v>
      </c>
      <c r="J3289" t="s">
        <v>627</v>
      </c>
      <c r="K3289" t="s">
        <v>2320</v>
      </c>
      <c r="L3289" t="s">
        <v>131</v>
      </c>
      <c r="M3289" t="s">
        <v>8513</v>
      </c>
      <c r="N3289" t="s">
        <v>43</v>
      </c>
      <c r="O3289" t="s">
        <v>70</v>
      </c>
      <c r="P3289" t="s">
        <v>8514</v>
      </c>
      <c r="Q3289" s="2">
        <v>32.4</v>
      </c>
      <c r="R3289">
        <v>5</v>
      </c>
      <c r="S3289">
        <v>0</v>
      </c>
      <c r="T3289">
        <v>15.552</v>
      </c>
    </row>
    <row r="3290" spans="1:20" x14ac:dyDescent="0.3">
      <c r="A3290" t="s">
        <v>8515</v>
      </c>
      <c r="B3290" s="1">
        <v>41888</v>
      </c>
      <c r="C3290" s="1">
        <v>41891</v>
      </c>
      <c r="D3290" t="s">
        <v>159</v>
      </c>
      <c r="E3290" t="s">
        <v>8516</v>
      </c>
      <c r="F3290" t="s">
        <v>8517</v>
      </c>
      <c r="G3290" t="s">
        <v>37</v>
      </c>
      <c r="H3290" t="s">
        <v>25</v>
      </c>
      <c r="I3290" t="s">
        <v>112</v>
      </c>
      <c r="J3290" t="s">
        <v>39</v>
      </c>
      <c r="K3290" t="s">
        <v>113</v>
      </c>
      <c r="L3290" t="s">
        <v>41</v>
      </c>
      <c r="M3290" t="s">
        <v>60</v>
      </c>
      <c r="N3290" t="s">
        <v>31</v>
      </c>
      <c r="O3290" t="s">
        <v>61</v>
      </c>
      <c r="P3290" t="s">
        <v>62</v>
      </c>
      <c r="Q3290" s="2">
        <v>41.88</v>
      </c>
      <c r="R3290">
        <v>6</v>
      </c>
      <c r="S3290">
        <v>0</v>
      </c>
      <c r="T3290">
        <v>12.145200000000001</v>
      </c>
    </row>
    <row r="3291" spans="1:20" x14ac:dyDescent="0.3">
      <c r="A3291" t="s">
        <v>8518</v>
      </c>
      <c r="B3291" s="1">
        <v>42023</v>
      </c>
      <c r="C3291" s="1">
        <v>42027</v>
      </c>
      <c r="D3291" t="s">
        <v>47</v>
      </c>
      <c r="E3291" t="s">
        <v>2762</v>
      </c>
      <c r="F3291" t="s">
        <v>2763</v>
      </c>
      <c r="G3291" t="s">
        <v>24</v>
      </c>
      <c r="H3291" t="s">
        <v>25</v>
      </c>
      <c r="I3291" t="s">
        <v>1208</v>
      </c>
      <c r="J3291" t="s">
        <v>208</v>
      </c>
      <c r="K3291" t="s">
        <v>2313</v>
      </c>
      <c r="L3291" t="s">
        <v>88</v>
      </c>
      <c r="M3291" t="s">
        <v>6924</v>
      </c>
      <c r="N3291" t="s">
        <v>31</v>
      </c>
      <c r="O3291" t="s">
        <v>54</v>
      </c>
      <c r="P3291" t="s">
        <v>6925</v>
      </c>
      <c r="Q3291" s="2">
        <v>102.438</v>
      </c>
      <c r="R3291">
        <v>1</v>
      </c>
      <c r="S3291">
        <v>0</v>
      </c>
      <c r="T3291">
        <v>-13.1706</v>
      </c>
    </row>
    <row r="3292" spans="1:20" x14ac:dyDescent="0.3">
      <c r="A3292" t="s">
        <v>8519</v>
      </c>
      <c r="B3292" s="1">
        <v>41987</v>
      </c>
      <c r="C3292" s="1">
        <v>41994</v>
      </c>
      <c r="D3292" t="s">
        <v>47</v>
      </c>
      <c r="E3292" t="s">
        <v>3391</v>
      </c>
      <c r="F3292" t="s">
        <v>3392</v>
      </c>
      <c r="G3292" t="s">
        <v>24</v>
      </c>
      <c r="H3292" t="s">
        <v>25</v>
      </c>
      <c r="I3292" t="s">
        <v>75</v>
      </c>
      <c r="J3292" t="s">
        <v>76</v>
      </c>
      <c r="K3292" t="s">
        <v>538</v>
      </c>
      <c r="L3292" t="s">
        <v>41</v>
      </c>
      <c r="M3292" t="s">
        <v>8520</v>
      </c>
      <c r="N3292" t="s">
        <v>165</v>
      </c>
      <c r="O3292" t="s">
        <v>815</v>
      </c>
      <c r="P3292" t="s">
        <v>8521</v>
      </c>
      <c r="Q3292" s="2">
        <v>6999.96</v>
      </c>
      <c r="R3292">
        <v>4</v>
      </c>
      <c r="S3292">
        <v>0</v>
      </c>
      <c r="T3292">
        <v>2239.9872</v>
      </c>
    </row>
    <row r="3293" spans="1:20" x14ac:dyDescent="0.3">
      <c r="A3293" t="s">
        <v>8522</v>
      </c>
      <c r="B3293" s="1">
        <v>41782</v>
      </c>
      <c r="C3293" s="1">
        <v>41786</v>
      </c>
      <c r="D3293" t="s">
        <v>47</v>
      </c>
      <c r="E3293" t="s">
        <v>4044</v>
      </c>
      <c r="F3293" t="s">
        <v>4045</v>
      </c>
      <c r="G3293" t="s">
        <v>24</v>
      </c>
      <c r="H3293" t="s">
        <v>25</v>
      </c>
      <c r="I3293" t="s">
        <v>2703</v>
      </c>
      <c r="J3293" t="s">
        <v>1027</v>
      </c>
      <c r="K3293" t="s">
        <v>2704</v>
      </c>
      <c r="L3293" t="s">
        <v>29</v>
      </c>
      <c r="M3293" t="s">
        <v>350</v>
      </c>
      <c r="N3293" t="s">
        <v>43</v>
      </c>
      <c r="O3293" t="s">
        <v>70</v>
      </c>
      <c r="P3293" t="s">
        <v>351</v>
      </c>
      <c r="Q3293" s="2">
        <v>12.96</v>
      </c>
      <c r="R3293">
        <v>2</v>
      </c>
      <c r="S3293">
        <v>0</v>
      </c>
      <c r="T3293">
        <v>6.2207999999999997</v>
      </c>
    </row>
    <row r="3294" spans="1:20" x14ac:dyDescent="0.3">
      <c r="A3294" t="s">
        <v>8523</v>
      </c>
      <c r="B3294" s="1">
        <v>42266</v>
      </c>
      <c r="C3294" s="1">
        <v>42269</v>
      </c>
      <c r="D3294" t="s">
        <v>21</v>
      </c>
      <c r="E3294" t="s">
        <v>3931</v>
      </c>
      <c r="F3294" t="s">
        <v>3932</v>
      </c>
      <c r="G3294" t="s">
        <v>24</v>
      </c>
      <c r="H3294" t="s">
        <v>25</v>
      </c>
      <c r="I3294" t="s">
        <v>75</v>
      </c>
      <c r="J3294" t="s">
        <v>76</v>
      </c>
      <c r="K3294" t="s">
        <v>544</v>
      </c>
      <c r="L3294" t="s">
        <v>41</v>
      </c>
      <c r="M3294" t="s">
        <v>1648</v>
      </c>
      <c r="N3294" t="s">
        <v>165</v>
      </c>
      <c r="O3294" t="s">
        <v>166</v>
      </c>
      <c r="P3294" t="s">
        <v>1649</v>
      </c>
      <c r="Q3294" s="2">
        <v>279.86</v>
      </c>
      <c r="R3294">
        <v>14</v>
      </c>
      <c r="S3294">
        <v>0</v>
      </c>
      <c r="T3294">
        <v>134.33279999999999</v>
      </c>
    </row>
    <row r="3295" spans="1:20" x14ac:dyDescent="0.3">
      <c r="A3295" t="s">
        <v>8524</v>
      </c>
      <c r="B3295" s="1">
        <v>42279</v>
      </c>
      <c r="C3295" s="1">
        <v>42283</v>
      </c>
      <c r="D3295" t="s">
        <v>47</v>
      </c>
      <c r="E3295" t="s">
        <v>3299</v>
      </c>
      <c r="F3295" t="s">
        <v>3300</v>
      </c>
      <c r="G3295" t="s">
        <v>84</v>
      </c>
      <c r="H3295" t="s">
        <v>25</v>
      </c>
      <c r="I3295" t="s">
        <v>3301</v>
      </c>
      <c r="J3295" t="s">
        <v>232</v>
      </c>
      <c r="K3295" t="s">
        <v>3302</v>
      </c>
      <c r="L3295" t="s">
        <v>131</v>
      </c>
      <c r="M3295" t="s">
        <v>4029</v>
      </c>
      <c r="N3295" t="s">
        <v>43</v>
      </c>
      <c r="O3295" t="s">
        <v>79</v>
      </c>
      <c r="P3295" t="s">
        <v>4030</v>
      </c>
      <c r="Q3295" s="2">
        <v>7.38</v>
      </c>
      <c r="R3295">
        <v>5</v>
      </c>
      <c r="S3295">
        <v>0</v>
      </c>
      <c r="T3295">
        <v>-5.4119999999999999</v>
      </c>
    </row>
    <row r="3296" spans="1:20" x14ac:dyDescent="0.3">
      <c r="A3296" t="s">
        <v>8525</v>
      </c>
      <c r="B3296" s="1">
        <v>42729</v>
      </c>
      <c r="C3296" s="1">
        <v>42734</v>
      </c>
      <c r="D3296" t="s">
        <v>47</v>
      </c>
      <c r="E3296" t="s">
        <v>4093</v>
      </c>
      <c r="F3296" t="s">
        <v>4094</v>
      </c>
      <c r="G3296" t="s">
        <v>24</v>
      </c>
      <c r="H3296" t="s">
        <v>25</v>
      </c>
      <c r="I3296" t="s">
        <v>4095</v>
      </c>
      <c r="J3296" t="s">
        <v>391</v>
      </c>
      <c r="K3296" t="s">
        <v>4096</v>
      </c>
      <c r="L3296" t="s">
        <v>41</v>
      </c>
      <c r="M3296" t="s">
        <v>3287</v>
      </c>
      <c r="N3296" t="s">
        <v>31</v>
      </c>
      <c r="O3296" t="s">
        <v>133</v>
      </c>
      <c r="P3296" t="s">
        <v>3288</v>
      </c>
      <c r="Q3296" s="2">
        <v>698.35199999999998</v>
      </c>
      <c r="R3296">
        <v>3</v>
      </c>
      <c r="S3296">
        <v>0</v>
      </c>
      <c r="T3296">
        <v>52.376399999999997</v>
      </c>
    </row>
    <row r="3297" spans="1:20" x14ac:dyDescent="0.3">
      <c r="A3297" t="s">
        <v>8526</v>
      </c>
      <c r="B3297" s="1">
        <v>42496</v>
      </c>
      <c r="C3297" s="1">
        <v>42498</v>
      </c>
      <c r="D3297" t="s">
        <v>21</v>
      </c>
      <c r="E3297" t="s">
        <v>3840</v>
      </c>
      <c r="F3297" t="s">
        <v>3841</v>
      </c>
      <c r="G3297" t="s">
        <v>84</v>
      </c>
      <c r="H3297" t="s">
        <v>25</v>
      </c>
      <c r="I3297" t="s">
        <v>3842</v>
      </c>
      <c r="J3297" t="s">
        <v>3843</v>
      </c>
      <c r="K3297" t="s">
        <v>3844</v>
      </c>
      <c r="L3297" t="s">
        <v>88</v>
      </c>
      <c r="M3297" t="s">
        <v>4658</v>
      </c>
      <c r="N3297" t="s">
        <v>43</v>
      </c>
      <c r="O3297" t="s">
        <v>90</v>
      </c>
      <c r="P3297" t="s">
        <v>4659</v>
      </c>
      <c r="Q3297" s="2">
        <v>54.48</v>
      </c>
      <c r="R3297">
        <v>1</v>
      </c>
      <c r="S3297">
        <v>0</v>
      </c>
      <c r="T3297">
        <v>15.2544</v>
      </c>
    </row>
    <row r="3298" spans="1:20" x14ac:dyDescent="0.3">
      <c r="A3298" t="s">
        <v>8527</v>
      </c>
      <c r="B3298" s="1">
        <v>42667</v>
      </c>
      <c r="C3298" s="1">
        <v>42667</v>
      </c>
      <c r="D3298" t="s">
        <v>1040</v>
      </c>
      <c r="E3298" t="s">
        <v>1369</v>
      </c>
      <c r="F3298" t="s">
        <v>1370</v>
      </c>
      <c r="G3298" t="s">
        <v>24</v>
      </c>
      <c r="H3298" t="s">
        <v>25</v>
      </c>
      <c r="I3298" t="s">
        <v>75</v>
      </c>
      <c r="J3298" t="s">
        <v>76</v>
      </c>
      <c r="K3298" t="s">
        <v>544</v>
      </c>
      <c r="L3298" t="s">
        <v>41</v>
      </c>
      <c r="M3298" t="s">
        <v>6012</v>
      </c>
      <c r="N3298" t="s">
        <v>165</v>
      </c>
      <c r="O3298" t="s">
        <v>202</v>
      </c>
      <c r="P3298" t="s">
        <v>6013</v>
      </c>
      <c r="Q3298" s="2">
        <v>199.99</v>
      </c>
      <c r="R3298">
        <v>1</v>
      </c>
      <c r="S3298">
        <v>0</v>
      </c>
      <c r="T3298">
        <v>85.995699999999999</v>
      </c>
    </row>
    <row r="3299" spans="1:20" x14ac:dyDescent="0.3">
      <c r="A3299" t="s">
        <v>8528</v>
      </c>
      <c r="B3299" s="1">
        <v>42861</v>
      </c>
      <c r="C3299" s="1">
        <v>42861</v>
      </c>
      <c r="D3299" t="s">
        <v>1040</v>
      </c>
      <c r="E3299" t="s">
        <v>3274</v>
      </c>
      <c r="F3299" t="s">
        <v>3275</v>
      </c>
      <c r="G3299" t="s">
        <v>24</v>
      </c>
      <c r="H3299" t="s">
        <v>25</v>
      </c>
      <c r="I3299" t="s">
        <v>3276</v>
      </c>
      <c r="J3299" t="s">
        <v>666</v>
      </c>
      <c r="K3299" t="s">
        <v>3277</v>
      </c>
      <c r="L3299" t="s">
        <v>131</v>
      </c>
      <c r="M3299" t="s">
        <v>1125</v>
      </c>
      <c r="N3299" t="s">
        <v>43</v>
      </c>
      <c r="O3299" t="s">
        <v>79</v>
      </c>
      <c r="P3299" t="s">
        <v>1126</v>
      </c>
      <c r="Q3299" s="2">
        <v>68.540999999999997</v>
      </c>
      <c r="R3299">
        <v>11</v>
      </c>
      <c r="S3299">
        <v>0</v>
      </c>
      <c r="T3299">
        <v>-52.548099999999998</v>
      </c>
    </row>
    <row r="3300" spans="1:20" x14ac:dyDescent="0.3">
      <c r="A3300" t="s">
        <v>8529</v>
      </c>
      <c r="B3300" s="1">
        <v>43066</v>
      </c>
      <c r="C3300" s="1">
        <v>43069</v>
      </c>
      <c r="D3300" t="s">
        <v>21</v>
      </c>
      <c r="E3300" t="s">
        <v>1771</v>
      </c>
      <c r="F3300" t="s">
        <v>1772</v>
      </c>
      <c r="G3300" t="s">
        <v>24</v>
      </c>
      <c r="H3300" t="s">
        <v>25</v>
      </c>
      <c r="I3300" t="s">
        <v>1773</v>
      </c>
      <c r="J3300" t="s">
        <v>427</v>
      </c>
      <c r="K3300" t="s">
        <v>1774</v>
      </c>
      <c r="L3300" t="s">
        <v>131</v>
      </c>
      <c r="M3300" t="s">
        <v>1193</v>
      </c>
      <c r="N3300" t="s">
        <v>43</v>
      </c>
      <c r="O3300" t="s">
        <v>115</v>
      </c>
      <c r="P3300" t="s">
        <v>1194</v>
      </c>
      <c r="Q3300" s="2">
        <v>6.99</v>
      </c>
      <c r="R3300">
        <v>3</v>
      </c>
      <c r="S3300">
        <v>0</v>
      </c>
      <c r="T3300">
        <v>2.0270999999999999</v>
      </c>
    </row>
    <row r="3301" spans="1:20" x14ac:dyDescent="0.3">
      <c r="A3301" t="s">
        <v>8530</v>
      </c>
      <c r="B3301" s="1">
        <v>41943</v>
      </c>
      <c r="C3301" s="1">
        <v>41945</v>
      </c>
      <c r="D3301" t="s">
        <v>21</v>
      </c>
      <c r="E3301" t="s">
        <v>2198</v>
      </c>
      <c r="F3301" t="s">
        <v>2199</v>
      </c>
      <c r="G3301" t="s">
        <v>37</v>
      </c>
      <c r="H3301" t="s">
        <v>25</v>
      </c>
      <c r="I3301" t="s">
        <v>268</v>
      </c>
      <c r="J3301" t="s">
        <v>269</v>
      </c>
      <c r="K3301" t="s">
        <v>270</v>
      </c>
      <c r="L3301" t="s">
        <v>29</v>
      </c>
      <c r="M3301" t="s">
        <v>8531</v>
      </c>
      <c r="N3301" t="s">
        <v>31</v>
      </c>
      <c r="O3301" t="s">
        <v>54</v>
      </c>
      <c r="P3301" t="s">
        <v>8532</v>
      </c>
      <c r="Q3301" s="2">
        <v>1421.664</v>
      </c>
      <c r="R3301">
        <v>8</v>
      </c>
      <c r="S3301">
        <v>0</v>
      </c>
      <c r="T3301">
        <v>-734.52639999999997</v>
      </c>
    </row>
    <row r="3302" spans="1:20" x14ac:dyDescent="0.3">
      <c r="A3302" t="s">
        <v>8533</v>
      </c>
      <c r="B3302" s="1">
        <v>42952</v>
      </c>
      <c r="C3302" s="1">
        <v>42956</v>
      </c>
      <c r="D3302" t="s">
        <v>47</v>
      </c>
      <c r="E3302" t="s">
        <v>205</v>
      </c>
      <c r="F3302" t="s">
        <v>206</v>
      </c>
      <c r="G3302" t="s">
        <v>24</v>
      </c>
      <c r="H3302" t="s">
        <v>25</v>
      </c>
      <c r="I3302" t="s">
        <v>207</v>
      </c>
      <c r="J3302" t="s">
        <v>208</v>
      </c>
      <c r="K3302" t="s">
        <v>209</v>
      </c>
      <c r="L3302" t="s">
        <v>88</v>
      </c>
      <c r="M3302" t="s">
        <v>1699</v>
      </c>
      <c r="N3302" t="s">
        <v>43</v>
      </c>
      <c r="O3302" t="s">
        <v>79</v>
      </c>
      <c r="P3302" t="s">
        <v>1700</v>
      </c>
      <c r="Q3302" s="2">
        <v>125.88</v>
      </c>
      <c r="R3302">
        <v>6</v>
      </c>
      <c r="S3302">
        <v>0</v>
      </c>
      <c r="T3302">
        <v>60.422400000000003</v>
      </c>
    </row>
    <row r="3303" spans="1:20" x14ac:dyDescent="0.3">
      <c r="A3303" t="s">
        <v>8534</v>
      </c>
      <c r="B3303" s="1">
        <v>42226</v>
      </c>
      <c r="C3303" s="1">
        <v>42232</v>
      </c>
      <c r="D3303" t="s">
        <v>47</v>
      </c>
      <c r="E3303" t="s">
        <v>4323</v>
      </c>
      <c r="F3303" t="s">
        <v>4324</v>
      </c>
      <c r="G3303" t="s">
        <v>24</v>
      </c>
      <c r="H3303" t="s">
        <v>25</v>
      </c>
      <c r="I3303" t="s">
        <v>128</v>
      </c>
      <c r="J3303" t="s">
        <v>129</v>
      </c>
      <c r="K3303" t="s">
        <v>562</v>
      </c>
      <c r="L3303" t="s">
        <v>131</v>
      </c>
      <c r="M3303" t="s">
        <v>4942</v>
      </c>
      <c r="N3303" t="s">
        <v>165</v>
      </c>
      <c r="O3303" t="s">
        <v>166</v>
      </c>
      <c r="P3303" t="s">
        <v>4943</v>
      </c>
      <c r="Q3303" s="2">
        <v>438.36799999999999</v>
      </c>
      <c r="R3303">
        <v>4</v>
      </c>
      <c r="S3303">
        <v>0</v>
      </c>
      <c r="T3303">
        <v>38.357199999999999</v>
      </c>
    </row>
    <row r="3304" spans="1:20" x14ac:dyDescent="0.3">
      <c r="A3304" t="s">
        <v>8535</v>
      </c>
      <c r="B3304" s="1">
        <v>42719</v>
      </c>
      <c r="C3304" s="1">
        <v>42725</v>
      </c>
      <c r="D3304" t="s">
        <v>47</v>
      </c>
      <c r="E3304" t="s">
        <v>3418</v>
      </c>
      <c r="F3304" t="s">
        <v>3419</v>
      </c>
      <c r="G3304" t="s">
        <v>84</v>
      </c>
      <c r="H3304" t="s">
        <v>25</v>
      </c>
      <c r="I3304" t="s">
        <v>3420</v>
      </c>
      <c r="J3304" t="s">
        <v>39</v>
      </c>
      <c r="K3304" t="s">
        <v>3421</v>
      </c>
      <c r="L3304" t="s">
        <v>41</v>
      </c>
      <c r="M3304" t="s">
        <v>4668</v>
      </c>
      <c r="N3304" t="s">
        <v>31</v>
      </c>
      <c r="O3304" t="s">
        <v>54</v>
      </c>
      <c r="P3304" t="s">
        <v>4669</v>
      </c>
      <c r="Q3304" s="2">
        <v>564.19500000000005</v>
      </c>
      <c r="R3304">
        <v>3</v>
      </c>
      <c r="S3304">
        <v>0</v>
      </c>
      <c r="T3304">
        <v>-304.6653</v>
      </c>
    </row>
    <row r="3305" spans="1:20" x14ac:dyDescent="0.3">
      <c r="A3305" t="s">
        <v>8536</v>
      </c>
      <c r="B3305" s="1">
        <v>42986</v>
      </c>
      <c r="C3305" s="1">
        <v>42989</v>
      </c>
      <c r="D3305" t="s">
        <v>159</v>
      </c>
      <c r="E3305" t="s">
        <v>1973</v>
      </c>
      <c r="F3305" t="s">
        <v>1974</v>
      </c>
      <c r="G3305" t="s">
        <v>37</v>
      </c>
      <c r="H3305" t="s">
        <v>25</v>
      </c>
      <c r="I3305" t="s">
        <v>1489</v>
      </c>
      <c r="J3305" t="s">
        <v>96</v>
      </c>
      <c r="K3305" t="s">
        <v>1490</v>
      </c>
      <c r="L3305" t="s">
        <v>88</v>
      </c>
      <c r="M3305" t="s">
        <v>1476</v>
      </c>
      <c r="N3305" t="s">
        <v>43</v>
      </c>
      <c r="O3305" t="s">
        <v>79</v>
      </c>
      <c r="P3305" t="s">
        <v>1477</v>
      </c>
      <c r="Q3305" s="2">
        <v>42.616</v>
      </c>
      <c r="R3305">
        <v>7</v>
      </c>
      <c r="S3305">
        <v>0</v>
      </c>
      <c r="T3305">
        <v>-68.185599999999994</v>
      </c>
    </row>
    <row r="3306" spans="1:20" x14ac:dyDescent="0.3">
      <c r="A3306" t="s">
        <v>8537</v>
      </c>
      <c r="B3306" s="1">
        <v>42786</v>
      </c>
      <c r="C3306" s="1">
        <v>42793</v>
      </c>
      <c r="D3306" t="s">
        <v>47</v>
      </c>
      <c r="E3306" t="s">
        <v>3159</v>
      </c>
      <c r="F3306" t="s">
        <v>3160</v>
      </c>
      <c r="G3306" t="s">
        <v>84</v>
      </c>
      <c r="H3306" t="s">
        <v>25</v>
      </c>
      <c r="I3306" t="s">
        <v>1598</v>
      </c>
      <c r="J3306" t="s">
        <v>269</v>
      </c>
      <c r="K3306" t="s">
        <v>3161</v>
      </c>
      <c r="L3306" t="s">
        <v>29</v>
      </c>
      <c r="M3306" t="s">
        <v>7911</v>
      </c>
      <c r="N3306" t="s">
        <v>165</v>
      </c>
      <c r="O3306" t="s">
        <v>166</v>
      </c>
      <c r="P3306" t="s">
        <v>7912</v>
      </c>
      <c r="Q3306" s="2">
        <v>333.57600000000002</v>
      </c>
      <c r="R3306">
        <v>3</v>
      </c>
      <c r="S3306">
        <v>0</v>
      </c>
      <c r="T3306">
        <v>25.0182</v>
      </c>
    </row>
    <row r="3307" spans="1:20" x14ac:dyDescent="0.3">
      <c r="A3307" t="s">
        <v>8538</v>
      </c>
      <c r="B3307" s="1">
        <v>42224</v>
      </c>
      <c r="C3307" s="1">
        <v>42226</v>
      </c>
      <c r="D3307" t="s">
        <v>21</v>
      </c>
      <c r="E3307" t="s">
        <v>4479</v>
      </c>
      <c r="F3307" t="s">
        <v>4480</v>
      </c>
      <c r="G3307" t="s">
        <v>24</v>
      </c>
      <c r="H3307" t="s">
        <v>25</v>
      </c>
      <c r="I3307" t="s">
        <v>2722</v>
      </c>
      <c r="J3307" t="s">
        <v>224</v>
      </c>
      <c r="K3307" t="s">
        <v>2723</v>
      </c>
      <c r="L3307" t="s">
        <v>88</v>
      </c>
      <c r="M3307" t="s">
        <v>6661</v>
      </c>
      <c r="N3307" t="s">
        <v>43</v>
      </c>
      <c r="O3307" t="s">
        <v>115</v>
      </c>
      <c r="P3307" t="s">
        <v>6662</v>
      </c>
      <c r="Q3307" s="2">
        <v>39.659999999999997</v>
      </c>
      <c r="R3307">
        <v>2</v>
      </c>
      <c r="S3307">
        <v>0</v>
      </c>
      <c r="T3307">
        <v>11.898</v>
      </c>
    </row>
    <row r="3308" spans="1:20" x14ac:dyDescent="0.3">
      <c r="A3308" t="s">
        <v>8539</v>
      </c>
      <c r="B3308" s="1">
        <v>43034</v>
      </c>
      <c r="C3308" s="1">
        <v>43040</v>
      </c>
      <c r="D3308" t="s">
        <v>47</v>
      </c>
      <c r="E3308" t="s">
        <v>1532</v>
      </c>
      <c r="F3308" t="s">
        <v>1533</v>
      </c>
      <c r="G3308" t="s">
        <v>24</v>
      </c>
      <c r="H3308" t="s">
        <v>25</v>
      </c>
      <c r="I3308" t="s">
        <v>38</v>
      </c>
      <c r="J3308" t="s">
        <v>39</v>
      </c>
      <c r="K3308" t="s">
        <v>556</v>
      </c>
      <c r="L3308" t="s">
        <v>41</v>
      </c>
      <c r="M3308" t="s">
        <v>2323</v>
      </c>
      <c r="N3308" t="s">
        <v>31</v>
      </c>
      <c r="O3308" t="s">
        <v>54</v>
      </c>
      <c r="P3308" t="s">
        <v>2324</v>
      </c>
      <c r="Q3308" s="2">
        <v>356.85</v>
      </c>
      <c r="R3308">
        <v>5</v>
      </c>
      <c r="S3308">
        <v>0</v>
      </c>
      <c r="T3308">
        <v>60.664499999999997</v>
      </c>
    </row>
    <row r="3309" spans="1:20" x14ac:dyDescent="0.3">
      <c r="A3309" t="s">
        <v>8540</v>
      </c>
      <c r="B3309" s="1">
        <v>42565</v>
      </c>
      <c r="C3309" s="1">
        <v>42569</v>
      </c>
      <c r="D3309" t="s">
        <v>21</v>
      </c>
      <c r="E3309" t="s">
        <v>2507</v>
      </c>
      <c r="F3309" t="s">
        <v>2508</v>
      </c>
      <c r="G3309" t="s">
        <v>24</v>
      </c>
      <c r="H3309" t="s">
        <v>25</v>
      </c>
      <c r="I3309" t="s">
        <v>75</v>
      </c>
      <c r="J3309" t="s">
        <v>76</v>
      </c>
      <c r="K3309" t="s">
        <v>77</v>
      </c>
      <c r="L3309" t="s">
        <v>41</v>
      </c>
      <c r="M3309" t="s">
        <v>7986</v>
      </c>
      <c r="N3309" t="s">
        <v>43</v>
      </c>
      <c r="O3309" t="s">
        <v>70</v>
      </c>
      <c r="P3309" t="s">
        <v>7987</v>
      </c>
      <c r="Q3309" s="2">
        <v>219.84</v>
      </c>
      <c r="R3309">
        <v>5</v>
      </c>
      <c r="S3309">
        <v>0</v>
      </c>
      <c r="T3309">
        <v>79.691999999999993</v>
      </c>
    </row>
    <row r="3310" spans="1:20" x14ac:dyDescent="0.3">
      <c r="A3310" t="s">
        <v>8541</v>
      </c>
      <c r="B3310" s="1">
        <v>42867</v>
      </c>
      <c r="C3310" s="1">
        <v>42869</v>
      </c>
      <c r="D3310" t="s">
        <v>21</v>
      </c>
      <c r="E3310" t="s">
        <v>1540</v>
      </c>
      <c r="F3310" t="s">
        <v>1541</v>
      </c>
      <c r="G3310" t="s">
        <v>24</v>
      </c>
      <c r="H3310" t="s">
        <v>25</v>
      </c>
      <c r="I3310" t="s">
        <v>1542</v>
      </c>
      <c r="J3310" t="s">
        <v>51</v>
      </c>
      <c r="K3310" t="s">
        <v>1543</v>
      </c>
      <c r="L3310" t="s">
        <v>29</v>
      </c>
      <c r="M3310" t="s">
        <v>6979</v>
      </c>
      <c r="N3310" t="s">
        <v>31</v>
      </c>
      <c r="O3310" t="s">
        <v>61</v>
      </c>
      <c r="P3310" t="s">
        <v>6980</v>
      </c>
      <c r="Q3310" s="2">
        <v>42.85</v>
      </c>
      <c r="R3310">
        <v>5</v>
      </c>
      <c r="S3310">
        <v>0</v>
      </c>
      <c r="T3310">
        <v>15.426</v>
      </c>
    </row>
    <row r="3311" spans="1:20" x14ac:dyDescent="0.3">
      <c r="A3311" t="s">
        <v>8542</v>
      </c>
      <c r="B3311" s="1">
        <v>42880</v>
      </c>
      <c r="C3311" s="1">
        <v>42884</v>
      </c>
      <c r="D3311" t="s">
        <v>47</v>
      </c>
      <c r="E3311" t="s">
        <v>2879</v>
      </c>
      <c r="F3311" t="s">
        <v>2880</v>
      </c>
      <c r="G3311" t="s">
        <v>84</v>
      </c>
      <c r="H3311" t="s">
        <v>25</v>
      </c>
      <c r="I3311" t="s">
        <v>1832</v>
      </c>
      <c r="J3311" t="s">
        <v>129</v>
      </c>
      <c r="K3311" t="s">
        <v>1833</v>
      </c>
      <c r="L3311" t="s">
        <v>131</v>
      </c>
      <c r="M3311" t="s">
        <v>8543</v>
      </c>
      <c r="N3311" t="s">
        <v>43</v>
      </c>
      <c r="O3311" t="s">
        <v>79</v>
      </c>
      <c r="P3311" t="s">
        <v>8544</v>
      </c>
      <c r="Q3311" s="2">
        <v>29.84</v>
      </c>
      <c r="R3311">
        <v>2</v>
      </c>
      <c r="S3311">
        <v>0</v>
      </c>
      <c r="T3311">
        <v>13.428000000000001</v>
      </c>
    </row>
    <row r="3312" spans="1:20" x14ac:dyDescent="0.3">
      <c r="A3312" t="s">
        <v>8545</v>
      </c>
      <c r="B3312" s="1">
        <v>41874</v>
      </c>
      <c r="C3312" s="1">
        <v>41878</v>
      </c>
      <c r="D3312" t="s">
        <v>21</v>
      </c>
      <c r="E3312" t="s">
        <v>3660</v>
      </c>
      <c r="F3312" t="s">
        <v>3661</v>
      </c>
      <c r="G3312" t="s">
        <v>37</v>
      </c>
      <c r="H3312" t="s">
        <v>25</v>
      </c>
      <c r="I3312" t="s">
        <v>3662</v>
      </c>
      <c r="J3312" t="s">
        <v>1131</v>
      </c>
      <c r="K3312" t="s">
        <v>3663</v>
      </c>
      <c r="L3312" t="s">
        <v>41</v>
      </c>
      <c r="M3312" t="s">
        <v>2884</v>
      </c>
      <c r="N3312" t="s">
        <v>43</v>
      </c>
      <c r="O3312" t="s">
        <v>79</v>
      </c>
      <c r="P3312" t="s">
        <v>2885</v>
      </c>
      <c r="Q3312" s="2">
        <v>49.567999999999998</v>
      </c>
      <c r="R3312">
        <v>2</v>
      </c>
      <c r="S3312">
        <v>0</v>
      </c>
      <c r="T3312">
        <v>17.348800000000001</v>
      </c>
    </row>
    <row r="3313" spans="1:20" x14ac:dyDescent="0.3">
      <c r="A3313" t="s">
        <v>8546</v>
      </c>
      <c r="B3313" s="1">
        <v>42258</v>
      </c>
      <c r="C3313" s="1">
        <v>42263</v>
      </c>
      <c r="D3313" t="s">
        <v>47</v>
      </c>
      <c r="E3313" t="s">
        <v>812</v>
      </c>
      <c r="F3313" t="s">
        <v>813</v>
      </c>
      <c r="G3313" t="s">
        <v>37</v>
      </c>
      <c r="H3313" t="s">
        <v>25</v>
      </c>
      <c r="I3313" t="s">
        <v>154</v>
      </c>
      <c r="J3313" t="s">
        <v>86</v>
      </c>
      <c r="K3313" t="s">
        <v>598</v>
      </c>
      <c r="L3313" t="s">
        <v>88</v>
      </c>
      <c r="M3313" t="s">
        <v>421</v>
      </c>
      <c r="N3313" t="s">
        <v>43</v>
      </c>
      <c r="O3313" t="s">
        <v>115</v>
      </c>
      <c r="P3313" t="s">
        <v>422</v>
      </c>
      <c r="Q3313" s="2">
        <v>265.86</v>
      </c>
      <c r="R3313">
        <v>7</v>
      </c>
      <c r="S3313">
        <v>0</v>
      </c>
      <c r="T3313">
        <v>79.757999999999996</v>
      </c>
    </row>
    <row r="3314" spans="1:20" x14ac:dyDescent="0.3">
      <c r="A3314" t="s">
        <v>8547</v>
      </c>
      <c r="B3314" s="1">
        <v>42252</v>
      </c>
      <c r="C3314" s="1">
        <v>42259</v>
      </c>
      <c r="D3314" t="s">
        <v>47</v>
      </c>
      <c r="E3314" t="s">
        <v>522</v>
      </c>
      <c r="F3314" t="s">
        <v>523</v>
      </c>
      <c r="G3314" t="s">
        <v>84</v>
      </c>
      <c r="H3314" t="s">
        <v>25</v>
      </c>
      <c r="I3314" t="s">
        <v>524</v>
      </c>
      <c r="J3314" t="s">
        <v>261</v>
      </c>
      <c r="K3314" t="s">
        <v>525</v>
      </c>
      <c r="L3314" t="s">
        <v>41</v>
      </c>
      <c r="M3314" t="s">
        <v>8548</v>
      </c>
      <c r="N3314" t="s">
        <v>31</v>
      </c>
      <c r="O3314" t="s">
        <v>61</v>
      </c>
      <c r="P3314" t="s">
        <v>8549</v>
      </c>
      <c r="Q3314" s="2">
        <v>67.959999999999994</v>
      </c>
      <c r="R3314">
        <v>4</v>
      </c>
      <c r="S3314">
        <v>0</v>
      </c>
      <c r="T3314">
        <v>12.232799999999999</v>
      </c>
    </row>
    <row r="3315" spans="1:20" x14ac:dyDescent="0.3">
      <c r="A3315" t="s">
        <v>8550</v>
      </c>
      <c r="B3315" s="1">
        <v>42329</v>
      </c>
      <c r="C3315" s="1">
        <v>42331</v>
      </c>
      <c r="D3315" t="s">
        <v>21</v>
      </c>
      <c r="E3315" t="s">
        <v>5246</v>
      </c>
      <c r="F3315" t="s">
        <v>5247</v>
      </c>
      <c r="G3315" t="s">
        <v>24</v>
      </c>
      <c r="H3315" t="s">
        <v>25</v>
      </c>
      <c r="I3315" t="s">
        <v>5248</v>
      </c>
      <c r="J3315" t="s">
        <v>569</v>
      </c>
      <c r="K3315" t="s">
        <v>5249</v>
      </c>
      <c r="L3315" t="s">
        <v>41</v>
      </c>
      <c r="M3315" t="s">
        <v>2738</v>
      </c>
      <c r="N3315" t="s">
        <v>43</v>
      </c>
      <c r="O3315" t="s">
        <v>115</v>
      </c>
      <c r="P3315" t="s">
        <v>2739</v>
      </c>
      <c r="Q3315" s="2">
        <v>10.92</v>
      </c>
      <c r="R3315">
        <v>6</v>
      </c>
      <c r="S3315">
        <v>0</v>
      </c>
      <c r="T3315">
        <v>4.9139999999999997</v>
      </c>
    </row>
    <row r="3316" spans="1:20" x14ac:dyDescent="0.3">
      <c r="A3316" t="s">
        <v>8551</v>
      </c>
      <c r="B3316" s="1">
        <v>41922</v>
      </c>
      <c r="C3316" s="1">
        <v>41926</v>
      </c>
      <c r="D3316" t="s">
        <v>47</v>
      </c>
      <c r="E3316" t="s">
        <v>1217</v>
      </c>
      <c r="F3316" t="s">
        <v>1218</v>
      </c>
      <c r="G3316" t="s">
        <v>84</v>
      </c>
      <c r="H3316" t="s">
        <v>25</v>
      </c>
      <c r="I3316" t="s">
        <v>1219</v>
      </c>
      <c r="J3316" t="s">
        <v>232</v>
      </c>
      <c r="K3316" t="s">
        <v>1220</v>
      </c>
      <c r="L3316" t="s">
        <v>131</v>
      </c>
      <c r="M3316" t="s">
        <v>3069</v>
      </c>
      <c r="N3316" t="s">
        <v>31</v>
      </c>
      <c r="O3316" t="s">
        <v>61</v>
      </c>
      <c r="P3316" t="s">
        <v>3070</v>
      </c>
      <c r="Q3316" s="2">
        <v>46.872</v>
      </c>
      <c r="R3316">
        <v>7</v>
      </c>
      <c r="S3316">
        <v>0</v>
      </c>
      <c r="T3316">
        <v>3.5154000000000001</v>
      </c>
    </row>
    <row r="3317" spans="1:20" x14ac:dyDescent="0.3">
      <c r="A3317" t="s">
        <v>8552</v>
      </c>
      <c r="B3317" s="1">
        <v>42980</v>
      </c>
      <c r="C3317" s="1">
        <v>42985</v>
      </c>
      <c r="D3317" t="s">
        <v>21</v>
      </c>
      <c r="E3317" t="s">
        <v>238</v>
      </c>
      <c r="F3317" t="s">
        <v>239</v>
      </c>
      <c r="G3317" t="s">
        <v>24</v>
      </c>
      <c r="H3317" t="s">
        <v>25</v>
      </c>
      <c r="I3317" t="s">
        <v>240</v>
      </c>
      <c r="J3317" t="s">
        <v>232</v>
      </c>
      <c r="K3317" t="s">
        <v>241</v>
      </c>
      <c r="L3317" t="s">
        <v>131</v>
      </c>
      <c r="M3317" t="s">
        <v>5206</v>
      </c>
      <c r="N3317" t="s">
        <v>43</v>
      </c>
      <c r="O3317" t="s">
        <v>99</v>
      </c>
      <c r="P3317" t="s">
        <v>5207</v>
      </c>
      <c r="Q3317" s="2">
        <v>10.9</v>
      </c>
      <c r="R3317">
        <v>1</v>
      </c>
      <c r="S3317">
        <v>0</v>
      </c>
      <c r="T3317">
        <v>2.8340000000000001</v>
      </c>
    </row>
    <row r="3318" spans="1:20" x14ac:dyDescent="0.3">
      <c r="A3318" t="s">
        <v>8553</v>
      </c>
      <c r="B3318" s="1">
        <v>42736</v>
      </c>
      <c r="C3318" s="1">
        <v>42737</v>
      </c>
      <c r="D3318" t="s">
        <v>159</v>
      </c>
      <c r="E3318" t="s">
        <v>3548</v>
      </c>
      <c r="F3318" t="s">
        <v>3549</v>
      </c>
      <c r="G3318" t="s">
        <v>84</v>
      </c>
      <c r="H3318" t="s">
        <v>25</v>
      </c>
      <c r="I3318" t="s">
        <v>1123</v>
      </c>
      <c r="J3318" t="s">
        <v>179</v>
      </c>
      <c r="K3318" t="s">
        <v>1124</v>
      </c>
      <c r="L3318" t="s">
        <v>88</v>
      </c>
      <c r="M3318" t="s">
        <v>2433</v>
      </c>
      <c r="N3318" t="s">
        <v>43</v>
      </c>
      <c r="O3318" t="s">
        <v>79</v>
      </c>
      <c r="P3318" t="s">
        <v>2434</v>
      </c>
      <c r="Q3318" s="2">
        <v>3.6</v>
      </c>
      <c r="R3318">
        <v>2</v>
      </c>
      <c r="S3318">
        <v>0</v>
      </c>
      <c r="T3318">
        <v>1.728</v>
      </c>
    </row>
    <row r="3319" spans="1:20" x14ac:dyDescent="0.3">
      <c r="A3319" t="s">
        <v>8554</v>
      </c>
      <c r="B3319" s="1">
        <v>41948</v>
      </c>
      <c r="C3319" s="1">
        <v>41953</v>
      </c>
      <c r="D3319" t="s">
        <v>47</v>
      </c>
      <c r="E3319" t="s">
        <v>2531</v>
      </c>
      <c r="F3319" t="s">
        <v>2532</v>
      </c>
      <c r="G3319" t="s">
        <v>84</v>
      </c>
      <c r="H3319" t="s">
        <v>25</v>
      </c>
      <c r="I3319" t="s">
        <v>268</v>
      </c>
      <c r="J3319" t="s">
        <v>427</v>
      </c>
      <c r="K3319" t="s">
        <v>1499</v>
      </c>
      <c r="L3319" t="s">
        <v>131</v>
      </c>
      <c r="M3319" t="s">
        <v>5871</v>
      </c>
      <c r="N3319" t="s">
        <v>31</v>
      </c>
      <c r="O3319" t="s">
        <v>61</v>
      </c>
      <c r="P3319" t="s">
        <v>5872</v>
      </c>
      <c r="Q3319" s="2">
        <v>20.04</v>
      </c>
      <c r="R3319">
        <v>6</v>
      </c>
      <c r="S3319">
        <v>0</v>
      </c>
      <c r="T3319">
        <v>8.8176000000000005</v>
      </c>
    </row>
    <row r="3320" spans="1:20" x14ac:dyDescent="0.3">
      <c r="A3320" t="s">
        <v>8555</v>
      </c>
      <c r="B3320" s="1">
        <v>42355</v>
      </c>
      <c r="C3320" s="1">
        <v>42360</v>
      </c>
      <c r="D3320" t="s">
        <v>47</v>
      </c>
      <c r="E3320" t="s">
        <v>3509</v>
      </c>
      <c r="F3320" t="s">
        <v>3510</v>
      </c>
      <c r="G3320" t="s">
        <v>24</v>
      </c>
      <c r="H3320" t="s">
        <v>25</v>
      </c>
      <c r="I3320" t="s">
        <v>3511</v>
      </c>
      <c r="J3320" t="s">
        <v>86</v>
      </c>
      <c r="K3320" t="s">
        <v>3512</v>
      </c>
      <c r="L3320" t="s">
        <v>88</v>
      </c>
      <c r="M3320" t="s">
        <v>5986</v>
      </c>
      <c r="N3320" t="s">
        <v>43</v>
      </c>
      <c r="O3320" t="s">
        <v>99</v>
      </c>
      <c r="P3320" t="s">
        <v>5987</v>
      </c>
      <c r="Q3320" s="2">
        <v>180.01599999999999</v>
      </c>
      <c r="R3320">
        <v>1</v>
      </c>
      <c r="S3320">
        <v>0</v>
      </c>
      <c r="T3320">
        <v>-15.7514</v>
      </c>
    </row>
    <row r="3321" spans="1:20" x14ac:dyDescent="0.3">
      <c r="A3321" t="s">
        <v>8556</v>
      </c>
      <c r="B3321" s="1">
        <v>42138</v>
      </c>
      <c r="C3321" s="1">
        <v>42145</v>
      </c>
      <c r="D3321" t="s">
        <v>47</v>
      </c>
      <c r="E3321" t="s">
        <v>5048</v>
      </c>
      <c r="F3321" t="s">
        <v>5049</v>
      </c>
      <c r="G3321" t="s">
        <v>24</v>
      </c>
      <c r="H3321" t="s">
        <v>25</v>
      </c>
      <c r="I3321" t="s">
        <v>5050</v>
      </c>
      <c r="J3321" t="s">
        <v>86</v>
      </c>
      <c r="K3321" t="s">
        <v>5051</v>
      </c>
      <c r="L3321" t="s">
        <v>88</v>
      </c>
      <c r="M3321" t="s">
        <v>4864</v>
      </c>
      <c r="N3321" t="s">
        <v>43</v>
      </c>
      <c r="O3321" t="s">
        <v>99</v>
      </c>
      <c r="P3321" t="s">
        <v>4865</v>
      </c>
      <c r="Q3321" s="2">
        <v>1117.92</v>
      </c>
      <c r="R3321">
        <v>4</v>
      </c>
      <c r="S3321">
        <v>0</v>
      </c>
      <c r="T3321">
        <v>55.896000000000001</v>
      </c>
    </row>
    <row r="3322" spans="1:20" x14ac:dyDescent="0.3">
      <c r="A3322" t="s">
        <v>8557</v>
      </c>
      <c r="B3322" s="1">
        <v>42804</v>
      </c>
      <c r="C3322" s="1">
        <v>42809</v>
      </c>
      <c r="D3322" t="s">
        <v>21</v>
      </c>
      <c r="E3322" t="s">
        <v>5773</v>
      </c>
      <c r="F3322" t="s">
        <v>5774</v>
      </c>
      <c r="G3322" t="s">
        <v>37</v>
      </c>
      <c r="H3322" t="s">
        <v>25</v>
      </c>
      <c r="I3322" t="s">
        <v>505</v>
      </c>
      <c r="J3322" t="s">
        <v>86</v>
      </c>
      <c r="K3322" t="s">
        <v>808</v>
      </c>
      <c r="L3322" t="s">
        <v>88</v>
      </c>
      <c r="M3322" t="s">
        <v>8558</v>
      </c>
      <c r="N3322" t="s">
        <v>165</v>
      </c>
      <c r="O3322" t="s">
        <v>202</v>
      </c>
      <c r="P3322" t="s">
        <v>8559</v>
      </c>
      <c r="Q3322" s="2">
        <v>111.96</v>
      </c>
      <c r="R3322">
        <v>4</v>
      </c>
      <c r="S3322">
        <v>0</v>
      </c>
      <c r="T3322">
        <v>21.272400000000001</v>
      </c>
    </row>
    <row r="3323" spans="1:20" x14ac:dyDescent="0.3">
      <c r="A3323" t="s">
        <v>8560</v>
      </c>
      <c r="B3323" s="1">
        <v>43071</v>
      </c>
      <c r="C3323" s="1">
        <v>43078</v>
      </c>
      <c r="D3323" t="s">
        <v>47</v>
      </c>
      <c r="E3323" t="s">
        <v>3824</v>
      </c>
      <c r="F3323" t="s">
        <v>3825</v>
      </c>
      <c r="G3323" t="s">
        <v>37</v>
      </c>
      <c r="H3323" t="s">
        <v>25</v>
      </c>
      <c r="I3323" t="s">
        <v>3826</v>
      </c>
      <c r="J3323" t="s">
        <v>96</v>
      </c>
      <c r="K3323" t="s">
        <v>3827</v>
      </c>
      <c r="L3323" t="s">
        <v>88</v>
      </c>
      <c r="M3323" t="s">
        <v>7844</v>
      </c>
      <c r="N3323" t="s">
        <v>43</v>
      </c>
      <c r="O3323" t="s">
        <v>115</v>
      </c>
      <c r="P3323" t="s">
        <v>7845</v>
      </c>
      <c r="Q3323" s="2">
        <v>12.16</v>
      </c>
      <c r="R3323">
        <v>5</v>
      </c>
      <c r="S3323">
        <v>0</v>
      </c>
      <c r="T3323">
        <v>2.1280000000000001</v>
      </c>
    </row>
    <row r="3324" spans="1:20" x14ac:dyDescent="0.3">
      <c r="A3324" t="s">
        <v>8561</v>
      </c>
      <c r="B3324" s="1">
        <v>42947</v>
      </c>
      <c r="C3324" s="1">
        <v>42952</v>
      </c>
      <c r="D3324" t="s">
        <v>47</v>
      </c>
      <c r="E3324" t="s">
        <v>4849</v>
      </c>
      <c r="F3324" t="s">
        <v>4850</v>
      </c>
      <c r="G3324" t="s">
        <v>37</v>
      </c>
      <c r="H3324" t="s">
        <v>25</v>
      </c>
      <c r="I3324" t="s">
        <v>3619</v>
      </c>
      <c r="J3324" t="s">
        <v>179</v>
      </c>
      <c r="K3324" t="s">
        <v>3620</v>
      </c>
      <c r="L3324" t="s">
        <v>88</v>
      </c>
      <c r="M3324" t="s">
        <v>4284</v>
      </c>
      <c r="N3324" t="s">
        <v>43</v>
      </c>
      <c r="O3324" t="s">
        <v>79</v>
      </c>
      <c r="P3324" t="s">
        <v>4285</v>
      </c>
      <c r="Q3324" s="2">
        <v>17.52</v>
      </c>
      <c r="R3324">
        <v>4</v>
      </c>
      <c r="S3324">
        <v>0</v>
      </c>
      <c r="T3324">
        <v>8.4095999999999993</v>
      </c>
    </row>
    <row r="3325" spans="1:20" x14ac:dyDescent="0.3">
      <c r="A3325" t="s">
        <v>8562</v>
      </c>
      <c r="B3325" s="1">
        <v>42958</v>
      </c>
      <c r="C3325" s="1">
        <v>42960</v>
      </c>
      <c r="D3325" t="s">
        <v>21</v>
      </c>
      <c r="E3325" t="s">
        <v>5263</v>
      </c>
      <c r="F3325" t="s">
        <v>5264</v>
      </c>
      <c r="G3325" t="s">
        <v>84</v>
      </c>
      <c r="H3325" t="s">
        <v>25</v>
      </c>
      <c r="I3325" t="s">
        <v>517</v>
      </c>
      <c r="J3325" t="s">
        <v>1011</v>
      </c>
      <c r="K3325" t="s">
        <v>1071</v>
      </c>
      <c r="L3325" t="s">
        <v>131</v>
      </c>
      <c r="M3325" t="s">
        <v>5071</v>
      </c>
      <c r="N3325" t="s">
        <v>43</v>
      </c>
      <c r="O3325" t="s">
        <v>79</v>
      </c>
      <c r="P3325" t="s">
        <v>5072</v>
      </c>
      <c r="Q3325" s="2">
        <v>477.51</v>
      </c>
      <c r="R3325">
        <v>11</v>
      </c>
      <c r="S3325">
        <v>0</v>
      </c>
      <c r="T3325">
        <v>219.65459999999999</v>
      </c>
    </row>
    <row r="3326" spans="1:20" x14ac:dyDescent="0.3">
      <c r="A3326" t="s">
        <v>8563</v>
      </c>
      <c r="B3326" s="1">
        <v>43008</v>
      </c>
      <c r="C3326" s="1">
        <v>43010</v>
      </c>
      <c r="D3326" t="s">
        <v>21</v>
      </c>
      <c r="E3326" t="s">
        <v>5735</v>
      </c>
      <c r="F3326" t="s">
        <v>5736</v>
      </c>
      <c r="G3326" t="s">
        <v>24</v>
      </c>
      <c r="H3326" t="s">
        <v>25</v>
      </c>
      <c r="I3326" t="s">
        <v>231</v>
      </c>
      <c r="J3326" t="s">
        <v>232</v>
      </c>
      <c r="K3326" t="s">
        <v>233</v>
      </c>
      <c r="L3326" t="s">
        <v>131</v>
      </c>
      <c r="M3326" t="s">
        <v>7542</v>
      </c>
      <c r="N3326" t="s">
        <v>43</v>
      </c>
      <c r="O3326" t="s">
        <v>70</v>
      </c>
      <c r="P3326" t="s">
        <v>7543</v>
      </c>
      <c r="Q3326" s="2">
        <v>164.88</v>
      </c>
      <c r="R3326">
        <v>3</v>
      </c>
      <c r="S3326">
        <v>0</v>
      </c>
      <c r="T3326">
        <v>80.791200000000003</v>
      </c>
    </row>
    <row r="3327" spans="1:20" x14ac:dyDescent="0.3">
      <c r="A3327" t="s">
        <v>8564</v>
      </c>
      <c r="B3327" s="1">
        <v>42608</v>
      </c>
      <c r="C3327" s="1">
        <v>42612</v>
      </c>
      <c r="D3327" t="s">
        <v>47</v>
      </c>
      <c r="E3327" t="s">
        <v>8434</v>
      </c>
      <c r="F3327" t="s">
        <v>8435</v>
      </c>
      <c r="G3327" t="s">
        <v>84</v>
      </c>
      <c r="H3327" t="s">
        <v>25</v>
      </c>
      <c r="I3327" t="s">
        <v>2152</v>
      </c>
      <c r="J3327" t="s">
        <v>27</v>
      </c>
      <c r="K3327" t="s">
        <v>2153</v>
      </c>
      <c r="L3327" t="s">
        <v>29</v>
      </c>
      <c r="M3327" t="s">
        <v>3712</v>
      </c>
      <c r="N3327" t="s">
        <v>165</v>
      </c>
      <c r="O3327" t="s">
        <v>202</v>
      </c>
      <c r="P3327" t="s">
        <v>3713</v>
      </c>
      <c r="Q3327" s="2">
        <v>47.97</v>
      </c>
      <c r="R3327">
        <v>3</v>
      </c>
      <c r="S3327">
        <v>0</v>
      </c>
      <c r="T3327">
        <v>14.870699999999999</v>
      </c>
    </row>
    <row r="3328" spans="1:20" x14ac:dyDescent="0.3">
      <c r="A3328" t="s">
        <v>8565</v>
      </c>
      <c r="B3328" s="1">
        <v>42706</v>
      </c>
      <c r="C3328" s="1">
        <v>42711</v>
      </c>
      <c r="D3328" t="s">
        <v>47</v>
      </c>
      <c r="E3328" t="s">
        <v>3067</v>
      </c>
      <c r="F3328" t="s">
        <v>3068</v>
      </c>
      <c r="G3328" t="s">
        <v>24</v>
      </c>
      <c r="H3328" t="s">
        <v>25</v>
      </c>
      <c r="I3328" t="s">
        <v>38</v>
      </c>
      <c r="J3328" t="s">
        <v>39</v>
      </c>
      <c r="K3328" t="s">
        <v>1554</v>
      </c>
      <c r="L3328" t="s">
        <v>41</v>
      </c>
      <c r="M3328" t="s">
        <v>6282</v>
      </c>
      <c r="N3328" t="s">
        <v>43</v>
      </c>
      <c r="O3328" t="s">
        <v>79</v>
      </c>
      <c r="P3328" t="s">
        <v>6283</v>
      </c>
      <c r="Q3328" s="2">
        <v>415.17599999999999</v>
      </c>
      <c r="R3328">
        <v>3</v>
      </c>
      <c r="S3328">
        <v>0</v>
      </c>
      <c r="T3328">
        <v>134.93219999999999</v>
      </c>
    </row>
    <row r="3329" spans="1:20" x14ac:dyDescent="0.3">
      <c r="A3329" t="s">
        <v>8566</v>
      </c>
      <c r="B3329" s="1">
        <v>42937</v>
      </c>
      <c r="C3329" s="1">
        <v>42941</v>
      </c>
      <c r="D3329" t="s">
        <v>47</v>
      </c>
      <c r="E3329" t="s">
        <v>3670</v>
      </c>
      <c r="F3329" t="s">
        <v>3671</v>
      </c>
      <c r="G3329" t="s">
        <v>24</v>
      </c>
      <c r="H3329" t="s">
        <v>25</v>
      </c>
      <c r="I3329" t="s">
        <v>3672</v>
      </c>
      <c r="J3329" t="s">
        <v>269</v>
      </c>
      <c r="K3329" t="s">
        <v>3673</v>
      </c>
      <c r="L3329" t="s">
        <v>29</v>
      </c>
      <c r="M3329" t="s">
        <v>8567</v>
      </c>
      <c r="N3329" t="s">
        <v>43</v>
      </c>
      <c r="O3329" t="s">
        <v>70</v>
      </c>
      <c r="P3329" t="s">
        <v>8568</v>
      </c>
      <c r="Q3329" s="2">
        <v>16.34</v>
      </c>
      <c r="R3329">
        <v>2</v>
      </c>
      <c r="S3329">
        <v>0</v>
      </c>
      <c r="T3329">
        <v>7.6798000000000002</v>
      </c>
    </row>
    <row r="3330" spans="1:20" x14ac:dyDescent="0.3">
      <c r="A3330" t="s">
        <v>8569</v>
      </c>
      <c r="B3330" s="1">
        <v>42144</v>
      </c>
      <c r="C3330" s="1">
        <v>42148</v>
      </c>
      <c r="D3330" t="s">
        <v>47</v>
      </c>
      <c r="E3330" t="s">
        <v>3483</v>
      </c>
      <c r="F3330" t="s">
        <v>3484</v>
      </c>
      <c r="G3330" t="s">
        <v>24</v>
      </c>
      <c r="H3330" t="s">
        <v>25</v>
      </c>
      <c r="I3330" t="s">
        <v>231</v>
      </c>
      <c r="J3330" t="s">
        <v>232</v>
      </c>
      <c r="K3330" t="s">
        <v>1653</v>
      </c>
      <c r="L3330" t="s">
        <v>131</v>
      </c>
      <c r="M3330" t="s">
        <v>8570</v>
      </c>
      <c r="N3330" t="s">
        <v>31</v>
      </c>
      <c r="O3330" t="s">
        <v>61</v>
      </c>
      <c r="P3330" t="s">
        <v>8571</v>
      </c>
      <c r="Q3330" s="2">
        <v>163.136</v>
      </c>
      <c r="R3330">
        <v>4</v>
      </c>
      <c r="S3330">
        <v>0</v>
      </c>
      <c r="T3330">
        <v>20.391999999999999</v>
      </c>
    </row>
    <row r="3331" spans="1:20" x14ac:dyDescent="0.3">
      <c r="A3331" t="s">
        <v>8572</v>
      </c>
      <c r="B3331" s="1">
        <v>42178</v>
      </c>
      <c r="C3331" s="1">
        <v>42183</v>
      </c>
      <c r="D3331" t="s">
        <v>47</v>
      </c>
      <c r="E3331" t="s">
        <v>2701</v>
      </c>
      <c r="F3331" t="s">
        <v>2702</v>
      </c>
      <c r="G3331" t="s">
        <v>24</v>
      </c>
      <c r="H3331" t="s">
        <v>25</v>
      </c>
      <c r="I3331" t="s">
        <v>2703</v>
      </c>
      <c r="J3331" t="s">
        <v>1027</v>
      </c>
      <c r="K3331" t="s">
        <v>2704</v>
      </c>
      <c r="L3331" t="s">
        <v>29</v>
      </c>
      <c r="M3331" t="s">
        <v>8409</v>
      </c>
      <c r="N3331" t="s">
        <v>165</v>
      </c>
      <c r="O3331" t="s">
        <v>166</v>
      </c>
      <c r="P3331" t="s">
        <v>8410</v>
      </c>
      <c r="Q3331" s="2">
        <v>217.584</v>
      </c>
      <c r="R3331">
        <v>2</v>
      </c>
      <c r="S3331">
        <v>0</v>
      </c>
      <c r="T3331">
        <v>19.038599999999999</v>
      </c>
    </row>
    <row r="3332" spans="1:20" x14ac:dyDescent="0.3">
      <c r="A3332" t="s">
        <v>8573</v>
      </c>
      <c r="B3332" s="1">
        <v>42623</v>
      </c>
      <c r="C3332" s="1">
        <v>42628</v>
      </c>
      <c r="D3332" t="s">
        <v>47</v>
      </c>
      <c r="E3332" t="s">
        <v>1900</v>
      </c>
      <c r="F3332" t="s">
        <v>1901</v>
      </c>
      <c r="G3332" t="s">
        <v>37</v>
      </c>
      <c r="H3332" t="s">
        <v>25</v>
      </c>
      <c r="I3332" t="s">
        <v>1902</v>
      </c>
      <c r="J3332" t="s">
        <v>51</v>
      </c>
      <c r="K3332" t="s">
        <v>1903</v>
      </c>
      <c r="L3332" t="s">
        <v>29</v>
      </c>
      <c r="M3332" t="s">
        <v>2931</v>
      </c>
      <c r="N3332" t="s">
        <v>165</v>
      </c>
      <c r="O3332" t="s">
        <v>166</v>
      </c>
      <c r="P3332" t="s">
        <v>2932</v>
      </c>
      <c r="Q3332" s="2">
        <v>519.67999999999995</v>
      </c>
      <c r="R3332">
        <v>7</v>
      </c>
      <c r="S3332">
        <v>0</v>
      </c>
      <c r="T3332">
        <v>58.463999999999999</v>
      </c>
    </row>
    <row r="3333" spans="1:20" x14ac:dyDescent="0.3">
      <c r="A3333" t="s">
        <v>8574</v>
      </c>
      <c r="B3333" s="1">
        <v>41742</v>
      </c>
      <c r="C3333" s="1">
        <v>41747</v>
      </c>
      <c r="D3333" t="s">
        <v>47</v>
      </c>
      <c r="E3333" t="s">
        <v>2831</v>
      </c>
      <c r="F3333" t="s">
        <v>2832</v>
      </c>
      <c r="G3333" t="s">
        <v>84</v>
      </c>
      <c r="H3333" t="s">
        <v>25</v>
      </c>
      <c r="I3333" t="s">
        <v>38</v>
      </c>
      <c r="J3333" t="s">
        <v>39</v>
      </c>
      <c r="K3333" t="s">
        <v>40</v>
      </c>
      <c r="L3333" t="s">
        <v>41</v>
      </c>
      <c r="M3333" t="s">
        <v>8575</v>
      </c>
      <c r="N3333" t="s">
        <v>43</v>
      </c>
      <c r="O3333" t="s">
        <v>44</v>
      </c>
      <c r="P3333" t="s">
        <v>8576</v>
      </c>
      <c r="Q3333" s="2">
        <v>7.83</v>
      </c>
      <c r="R3333">
        <v>3</v>
      </c>
      <c r="S3333">
        <v>0</v>
      </c>
      <c r="T3333">
        <v>3.6017999999999999</v>
      </c>
    </row>
    <row r="3334" spans="1:20" x14ac:dyDescent="0.3">
      <c r="A3334" t="s">
        <v>8577</v>
      </c>
      <c r="B3334" s="1">
        <v>42322</v>
      </c>
      <c r="C3334" s="1">
        <v>42327</v>
      </c>
      <c r="D3334" t="s">
        <v>47</v>
      </c>
      <c r="E3334" t="s">
        <v>383</v>
      </c>
      <c r="F3334" t="s">
        <v>384</v>
      </c>
      <c r="G3334" t="s">
        <v>24</v>
      </c>
      <c r="H3334" t="s">
        <v>25</v>
      </c>
      <c r="I3334" t="s">
        <v>331</v>
      </c>
      <c r="J3334" t="s">
        <v>199</v>
      </c>
      <c r="K3334" t="s">
        <v>332</v>
      </c>
      <c r="L3334" t="s">
        <v>88</v>
      </c>
      <c r="M3334" t="s">
        <v>5037</v>
      </c>
      <c r="N3334" t="s">
        <v>31</v>
      </c>
      <c r="O3334" t="s">
        <v>133</v>
      </c>
      <c r="P3334" t="s">
        <v>5038</v>
      </c>
      <c r="Q3334" s="2">
        <v>883.84</v>
      </c>
      <c r="R3334">
        <v>4</v>
      </c>
      <c r="S3334">
        <v>0</v>
      </c>
      <c r="T3334">
        <v>99.432000000000002</v>
      </c>
    </row>
    <row r="3335" spans="1:20" x14ac:dyDescent="0.3">
      <c r="A3335" t="s">
        <v>8578</v>
      </c>
      <c r="B3335" s="1">
        <v>42713</v>
      </c>
      <c r="C3335" s="1">
        <v>42716</v>
      </c>
      <c r="D3335" t="s">
        <v>159</v>
      </c>
      <c r="E3335" t="s">
        <v>529</v>
      </c>
      <c r="F3335" t="s">
        <v>530</v>
      </c>
      <c r="G3335" t="s">
        <v>37</v>
      </c>
      <c r="H3335" t="s">
        <v>25</v>
      </c>
      <c r="I3335" t="s">
        <v>531</v>
      </c>
      <c r="J3335" t="s">
        <v>39</v>
      </c>
      <c r="K3335" t="s">
        <v>532</v>
      </c>
      <c r="L3335" t="s">
        <v>41</v>
      </c>
      <c r="M3335" t="s">
        <v>7671</v>
      </c>
      <c r="N3335" t="s">
        <v>43</v>
      </c>
      <c r="O3335" t="s">
        <v>79</v>
      </c>
      <c r="P3335" t="s">
        <v>7672</v>
      </c>
      <c r="Q3335" s="2">
        <v>273.92</v>
      </c>
      <c r="R3335">
        <v>8</v>
      </c>
      <c r="S3335">
        <v>0</v>
      </c>
      <c r="T3335">
        <v>99.296000000000006</v>
      </c>
    </row>
    <row r="3336" spans="1:20" x14ac:dyDescent="0.3">
      <c r="A3336" t="s">
        <v>8579</v>
      </c>
      <c r="B3336" s="1">
        <v>42965</v>
      </c>
      <c r="C3336" s="1">
        <v>42968</v>
      </c>
      <c r="D3336" t="s">
        <v>21</v>
      </c>
      <c r="E3336" t="s">
        <v>2090</v>
      </c>
      <c r="F3336" t="s">
        <v>2091</v>
      </c>
      <c r="G3336" t="s">
        <v>24</v>
      </c>
      <c r="H3336" t="s">
        <v>25</v>
      </c>
      <c r="I3336" t="s">
        <v>2092</v>
      </c>
      <c r="J3336" t="s">
        <v>39</v>
      </c>
      <c r="K3336" t="s">
        <v>2093</v>
      </c>
      <c r="L3336" t="s">
        <v>41</v>
      </c>
      <c r="M3336" t="s">
        <v>3397</v>
      </c>
      <c r="N3336" t="s">
        <v>43</v>
      </c>
      <c r="O3336" t="s">
        <v>115</v>
      </c>
      <c r="P3336" t="s">
        <v>3398</v>
      </c>
      <c r="Q3336" s="2">
        <v>9.9120000000000008</v>
      </c>
      <c r="R3336">
        <v>3</v>
      </c>
      <c r="S3336">
        <v>0</v>
      </c>
      <c r="T3336">
        <v>1.2390000000000001</v>
      </c>
    </row>
    <row r="3337" spans="1:20" x14ac:dyDescent="0.3">
      <c r="A3337" t="s">
        <v>8580</v>
      </c>
      <c r="B3337" s="1">
        <v>43083</v>
      </c>
      <c r="C3337" s="1">
        <v>43083</v>
      </c>
      <c r="D3337" t="s">
        <v>1040</v>
      </c>
      <c r="E3337" t="s">
        <v>542</v>
      </c>
      <c r="F3337" t="s">
        <v>543</v>
      </c>
      <c r="G3337" t="s">
        <v>24</v>
      </c>
      <c r="H3337" t="s">
        <v>25</v>
      </c>
      <c r="I3337" t="s">
        <v>75</v>
      </c>
      <c r="J3337" t="s">
        <v>76</v>
      </c>
      <c r="K3337" t="s">
        <v>544</v>
      </c>
      <c r="L3337" t="s">
        <v>41</v>
      </c>
      <c r="M3337" t="s">
        <v>4683</v>
      </c>
      <c r="N3337" t="s">
        <v>31</v>
      </c>
      <c r="O3337" t="s">
        <v>61</v>
      </c>
      <c r="P3337" t="s">
        <v>4684</v>
      </c>
      <c r="Q3337" s="2">
        <v>266.35199999999998</v>
      </c>
      <c r="R3337">
        <v>6</v>
      </c>
      <c r="S3337">
        <v>0</v>
      </c>
      <c r="T3337">
        <v>-292.98719999999997</v>
      </c>
    </row>
    <row r="3338" spans="1:20" x14ac:dyDescent="0.3">
      <c r="A3338" t="s">
        <v>8581</v>
      </c>
      <c r="B3338" s="1">
        <v>42468</v>
      </c>
      <c r="C3338" s="1">
        <v>42475</v>
      </c>
      <c r="D3338" t="s">
        <v>47</v>
      </c>
      <c r="E3338" t="s">
        <v>1882</v>
      </c>
      <c r="F3338" t="s">
        <v>1883</v>
      </c>
      <c r="G3338" t="s">
        <v>84</v>
      </c>
      <c r="H3338" t="s">
        <v>25</v>
      </c>
      <c r="I3338" t="s">
        <v>138</v>
      </c>
      <c r="J3338" t="s">
        <v>105</v>
      </c>
      <c r="K3338" t="s">
        <v>139</v>
      </c>
      <c r="L3338" t="s">
        <v>41</v>
      </c>
      <c r="M3338" t="s">
        <v>2120</v>
      </c>
      <c r="N3338" t="s">
        <v>43</v>
      </c>
      <c r="O3338" t="s">
        <v>235</v>
      </c>
      <c r="P3338" t="s">
        <v>2121</v>
      </c>
      <c r="Q3338" s="2">
        <v>30</v>
      </c>
      <c r="R3338">
        <v>6</v>
      </c>
      <c r="S3338">
        <v>0</v>
      </c>
      <c r="T3338">
        <v>14.4</v>
      </c>
    </row>
    <row r="3339" spans="1:20" x14ac:dyDescent="0.3">
      <c r="A3339" t="s">
        <v>8582</v>
      </c>
      <c r="B3339" s="1">
        <v>42720</v>
      </c>
      <c r="C3339" s="1">
        <v>42723</v>
      </c>
      <c r="D3339" t="s">
        <v>159</v>
      </c>
      <c r="E3339" t="s">
        <v>126</v>
      </c>
      <c r="F3339" t="s">
        <v>127</v>
      </c>
      <c r="G3339" t="s">
        <v>24</v>
      </c>
      <c r="H3339" t="s">
        <v>25</v>
      </c>
      <c r="I3339" t="s">
        <v>128</v>
      </c>
      <c r="J3339" t="s">
        <v>129</v>
      </c>
      <c r="K3339" t="s">
        <v>130</v>
      </c>
      <c r="L3339" t="s">
        <v>131</v>
      </c>
      <c r="M3339" t="s">
        <v>3021</v>
      </c>
      <c r="N3339" t="s">
        <v>43</v>
      </c>
      <c r="O3339" t="s">
        <v>90</v>
      </c>
      <c r="P3339" t="s">
        <v>3022</v>
      </c>
      <c r="Q3339" s="2">
        <v>34.944000000000003</v>
      </c>
      <c r="R3339">
        <v>3</v>
      </c>
      <c r="S3339">
        <v>0</v>
      </c>
      <c r="T3339">
        <v>3.0575999999999999</v>
      </c>
    </row>
    <row r="3340" spans="1:20" x14ac:dyDescent="0.3">
      <c r="A3340" t="s">
        <v>8583</v>
      </c>
      <c r="B3340" s="1">
        <v>42997</v>
      </c>
      <c r="C3340" s="1">
        <v>43002</v>
      </c>
      <c r="D3340" t="s">
        <v>47</v>
      </c>
      <c r="E3340" t="s">
        <v>2171</v>
      </c>
      <c r="F3340" t="s">
        <v>2172</v>
      </c>
      <c r="G3340" t="s">
        <v>37</v>
      </c>
      <c r="H3340" t="s">
        <v>25</v>
      </c>
      <c r="I3340" t="s">
        <v>2173</v>
      </c>
      <c r="J3340" t="s">
        <v>39</v>
      </c>
      <c r="K3340" t="s">
        <v>2174</v>
      </c>
      <c r="L3340" t="s">
        <v>41</v>
      </c>
      <c r="M3340" t="s">
        <v>8584</v>
      </c>
      <c r="N3340" t="s">
        <v>165</v>
      </c>
      <c r="O3340" t="s">
        <v>202</v>
      </c>
      <c r="P3340" t="s">
        <v>8585</v>
      </c>
      <c r="Q3340" s="2">
        <v>149.94999999999999</v>
      </c>
      <c r="R3340">
        <v>5</v>
      </c>
      <c r="S3340">
        <v>0</v>
      </c>
      <c r="T3340">
        <v>31.4895</v>
      </c>
    </row>
    <row r="3341" spans="1:20" x14ac:dyDescent="0.3">
      <c r="A3341" t="s">
        <v>8586</v>
      </c>
      <c r="B3341" s="1">
        <v>42982</v>
      </c>
      <c r="C3341" s="1">
        <v>42984</v>
      </c>
      <c r="D3341" t="s">
        <v>21</v>
      </c>
      <c r="E3341" t="s">
        <v>6178</v>
      </c>
      <c r="F3341" t="s">
        <v>6179</v>
      </c>
      <c r="G3341" t="s">
        <v>24</v>
      </c>
      <c r="H3341" t="s">
        <v>25</v>
      </c>
      <c r="I3341" t="s">
        <v>510</v>
      </c>
      <c r="J3341" t="s">
        <v>216</v>
      </c>
      <c r="K3341" t="s">
        <v>6180</v>
      </c>
      <c r="L3341" t="s">
        <v>131</v>
      </c>
      <c r="M3341" t="s">
        <v>3722</v>
      </c>
      <c r="N3341" t="s">
        <v>43</v>
      </c>
      <c r="O3341" t="s">
        <v>235</v>
      </c>
      <c r="P3341" t="s">
        <v>1435</v>
      </c>
      <c r="Q3341" s="2">
        <v>14.82</v>
      </c>
      <c r="R3341">
        <v>6</v>
      </c>
      <c r="S3341">
        <v>0</v>
      </c>
      <c r="T3341">
        <v>6.9653999999999998</v>
      </c>
    </row>
    <row r="3342" spans="1:20" x14ac:dyDescent="0.3">
      <c r="A3342" t="s">
        <v>8587</v>
      </c>
      <c r="B3342" s="1">
        <v>42625</v>
      </c>
      <c r="C3342" s="1">
        <v>42629</v>
      </c>
      <c r="D3342" t="s">
        <v>47</v>
      </c>
      <c r="E3342" t="s">
        <v>1566</v>
      </c>
      <c r="F3342" t="s">
        <v>1567</v>
      </c>
      <c r="G3342" t="s">
        <v>24</v>
      </c>
      <c r="H3342" t="s">
        <v>25</v>
      </c>
      <c r="I3342" t="s">
        <v>1568</v>
      </c>
      <c r="J3342" t="s">
        <v>76</v>
      </c>
      <c r="K3342" t="s">
        <v>1569</v>
      </c>
      <c r="L3342" t="s">
        <v>41</v>
      </c>
      <c r="M3342" t="s">
        <v>737</v>
      </c>
      <c r="N3342" t="s">
        <v>43</v>
      </c>
      <c r="O3342" t="s">
        <v>235</v>
      </c>
      <c r="P3342" t="s">
        <v>738</v>
      </c>
      <c r="Q3342" s="2">
        <v>10.47</v>
      </c>
      <c r="R3342">
        <v>3</v>
      </c>
      <c r="S3342">
        <v>0</v>
      </c>
      <c r="T3342">
        <v>4.8162000000000003</v>
      </c>
    </row>
    <row r="3343" spans="1:20" x14ac:dyDescent="0.3">
      <c r="A3343" t="s">
        <v>8588</v>
      </c>
      <c r="B3343" s="1">
        <v>42957</v>
      </c>
      <c r="C3343" s="1">
        <v>42962</v>
      </c>
      <c r="D3343" t="s">
        <v>21</v>
      </c>
      <c r="E3343" t="s">
        <v>1900</v>
      </c>
      <c r="F3343" t="s">
        <v>1901</v>
      </c>
      <c r="G3343" t="s">
        <v>37</v>
      </c>
      <c r="H3343" t="s">
        <v>25</v>
      </c>
      <c r="I3343" t="s">
        <v>1902</v>
      </c>
      <c r="J3343" t="s">
        <v>51</v>
      </c>
      <c r="K3343" t="s">
        <v>1903</v>
      </c>
      <c r="L3343" t="s">
        <v>29</v>
      </c>
      <c r="M3343" t="s">
        <v>7570</v>
      </c>
      <c r="N3343" t="s">
        <v>43</v>
      </c>
      <c r="O3343" t="s">
        <v>70</v>
      </c>
      <c r="P3343" t="s">
        <v>7571</v>
      </c>
      <c r="Q3343" s="2">
        <v>177.2</v>
      </c>
      <c r="R3343">
        <v>5</v>
      </c>
      <c r="S3343">
        <v>0</v>
      </c>
      <c r="T3343">
        <v>83.284000000000006</v>
      </c>
    </row>
    <row r="3344" spans="1:20" x14ac:dyDescent="0.3">
      <c r="A3344" t="s">
        <v>8589</v>
      </c>
      <c r="B3344" s="1">
        <v>42678</v>
      </c>
      <c r="C3344" s="1">
        <v>42683</v>
      </c>
      <c r="D3344" t="s">
        <v>47</v>
      </c>
      <c r="E3344" t="s">
        <v>6144</v>
      </c>
      <c r="F3344" t="s">
        <v>6145</v>
      </c>
      <c r="G3344" t="s">
        <v>37</v>
      </c>
      <c r="H3344" t="s">
        <v>25</v>
      </c>
      <c r="I3344" t="s">
        <v>2598</v>
      </c>
      <c r="J3344" t="s">
        <v>427</v>
      </c>
      <c r="K3344" t="s">
        <v>2599</v>
      </c>
      <c r="L3344" t="s">
        <v>131</v>
      </c>
      <c r="M3344" t="s">
        <v>3993</v>
      </c>
      <c r="N3344" t="s">
        <v>31</v>
      </c>
      <c r="O3344" t="s">
        <v>61</v>
      </c>
      <c r="P3344" t="s">
        <v>3994</v>
      </c>
      <c r="Q3344" s="2">
        <v>50.496000000000002</v>
      </c>
      <c r="R3344">
        <v>6</v>
      </c>
      <c r="S3344">
        <v>0</v>
      </c>
      <c r="T3344">
        <v>8.2056000000000004</v>
      </c>
    </row>
    <row r="3345" spans="1:20" x14ac:dyDescent="0.3">
      <c r="A3345" t="s">
        <v>8590</v>
      </c>
      <c r="B3345" s="1">
        <v>42173</v>
      </c>
      <c r="C3345" s="1">
        <v>42175</v>
      </c>
      <c r="D3345" t="s">
        <v>159</v>
      </c>
      <c r="E3345" t="s">
        <v>2002</v>
      </c>
      <c r="F3345" t="s">
        <v>2003</v>
      </c>
      <c r="G3345" t="s">
        <v>37</v>
      </c>
      <c r="H3345" t="s">
        <v>25</v>
      </c>
      <c r="I3345" t="s">
        <v>1116</v>
      </c>
      <c r="J3345" t="s">
        <v>419</v>
      </c>
      <c r="K3345" t="s">
        <v>2004</v>
      </c>
      <c r="L3345" t="s">
        <v>88</v>
      </c>
      <c r="M3345" t="s">
        <v>6035</v>
      </c>
      <c r="N3345" t="s">
        <v>43</v>
      </c>
      <c r="O3345" t="s">
        <v>79</v>
      </c>
      <c r="P3345" t="s">
        <v>6036</v>
      </c>
      <c r="Q3345" s="2">
        <v>6.1289999999999996</v>
      </c>
      <c r="R3345">
        <v>3</v>
      </c>
      <c r="S3345">
        <v>0</v>
      </c>
      <c r="T3345">
        <v>-4.4946000000000002</v>
      </c>
    </row>
    <row r="3346" spans="1:20" x14ac:dyDescent="0.3">
      <c r="A3346" t="s">
        <v>8591</v>
      </c>
      <c r="B3346" s="1">
        <v>41824</v>
      </c>
      <c r="C3346" s="1">
        <v>41827</v>
      </c>
      <c r="D3346" t="s">
        <v>159</v>
      </c>
      <c r="E3346" t="s">
        <v>6277</v>
      </c>
      <c r="F3346" t="s">
        <v>6278</v>
      </c>
      <c r="G3346" t="s">
        <v>37</v>
      </c>
      <c r="H3346" t="s">
        <v>25</v>
      </c>
      <c r="I3346" t="s">
        <v>439</v>
      </c>
      <c r="J3346" t="s">
        <v>286</v>
      </c>
      <c r="K3346" t="s">
        <v>440</v>
      </c>
      <c r="L3346" t="s">
        <v>29</v>
      </c>
      <c r="M3346" t="s">
        <v>6381</v>
      </c>
      <c r="N3346" t="s">
        <v>43</v>
      </c>
      <c r="O3346" t="s">
        <v>70</v>
      </c>
      <c r="P3346" t="s">
        <v>6382</v>
      </c>
      <c r="Q3346" s="2">
        <v>177.536</v>
      </c>
      <c r="R3346">
        <v>4</v>
      </c>
      <c r="S3346">
        <v>0</v>
      </c>
      <c r="T3346">
        <v>62.137599999999999</v>
      </c>
    </row>
    <row r="3347" spans="1:20" x14ac:dyDescent="0.3">
      <c r="A3347" t="s">
        <v>8592</v>
      </c>
      <c r="B3347" s="1">
        <v>42358</v>
      </c>
      <c r="C3347" s="1">
        <v>42363</v>
      </c>
      <c r="D3347" t="s">
        <v>47</v>
      </c>
      <c r="E3347" t="s">
        <v>8174</v>
      </c>
      <c r="F3347" t="s">
        <v>8175</v>
      </c>
      <c r="G3347" t="s">
        <v>84</v>
      </c>
      <c r="H3347" t="s">
        <v>25</v>
      </c>
      <c r="I3347" t="s">
        <v>2470</v>
      </c>
      <c r="J3347" t="s">
        <v>269</v>
      </c>
      <c r="K3347" t="s">
        <v>2471</v>
      </c>
      <c r="L3347" t="s">
        <v>29</v>
      </c>
      <c r="M3347" t="s">
        <v>4616</v>
      </c>
      <c r="N3347" t="s">
        <v>43</v>
      </c>
      <c r="O3347" t="s">
        <v>44</v>
      </c>
      <c r="P3347" t="s">
        <v>4617</v>
      </c>
      <c r="Q3347" s="2">
        <v>11.696</v>
      </c>
      <c r="R3347">
        <v>2</v>
      </c>
      <c r="S3347">
        <v>0</v>
      </c>
      <c r="T3347">
        <v>3.9474</v>
      </c>
    </row>
    <row r="3348" spans="1:20" x14ac:dyDescent="0.3">
      <c r="A3348" t="s">
        <v>8593</v>
      </c>
      <c r="B3348" s="1">
        <v>42470</v>
      </c>
      <c r="C3348" s="1">
        <v>42477</v>
      </c>
      <c r="D3348" t="s">
        <v>47</v>
      </c>
      <c r="E3348" t="s">
        <v>3869</v>
      </c>
      <c r="F3348" t="s">
        <v>3870</v>
      </c>
      <c r="G3348" t="s">
        <v>24</v>
      </c>
      <c r="H3348" t="s">
        <v>25</v>
      </c>
      <c r="I3348" t="s">
        <v>510</v>
      </c>
      <c r="J3348" t="s">
        <v>427</v>
      </c>
      <c r="K3348" t="s">
        <v>511</v>
      </c>
      <c r="L3348" t="s">
        <v>131</v>
      </c>
      <c r="M3348" t="s">
        <v>8594</v>
      </c>
      <c r="N3348" t="s">
        <v>43</v>
      </c>
      <c r="O3348" t="s">
        <v>90</v>
      </c>
      <c r="P3348" t="s">
        <v>8595</v>
      </c>
      <c r="Q3348" s="2">
        <v>113.76</v>
      </c>
      <c r="R3348">
        <v>3</v>
      </c>
      <c r="S3348">
        <v>0</v>
      </c>
      <c r="T3348">
        <v>44.366399999999999</v>
      </c>
    </row>
    <row r="3349" spans="1:20" x14ac:dyDescent="0.3">
      <c r="A3349" t="s">
        <v>8596</v>
      </c>
      <c r="B3349" s="1">
        <v>41785</v>
      </c>
      <c r="C3349" s="1">
        <v>41790</v>
      </c>
      <c r="D3349" t="s">
        <v>47</v>
      </c>
      <c r="E3349" t="s">
        <v>3643</v>
      </c>
      <c r="F3349" t="s">
        <v>3644</v>
      </c>
      <c r="G3349" t="s">
        <v>24</v>
      </c>
      <c r="H3349" t="s">
        <v>25</v>
      </c>
      <c r="I3349" t="s">
        <v>75</v>
      </c>
      <c r="J3349" t="s">
        <v>76</v>
      </c>
      <c r="K3349" t="s">
        <v>544</v>
      </c>
      <c r="L3349" t="s">
        <v>41</v>
      </c>
      <c r="M3349" t="s">
        <v>4822</v>
      </c>
      <c r="N3349" t="s">
        <v>43</v>
      </c>
      <c r="O3349" t="s">
        <v>99</v>
      </c>
      <c r="P3349" t="s">
        <v>4823</v>
      </c>
      <c r="Q3349" s="2">
        <v>102.624</v>
      </c>
      <c r="R3349">
        <v>3</v>
      </c>
      <c r="S3349">
        <v>0</v>
      </c>
      <c r="T3349">
        <v>7.6967999999999996</v>
      </c>
    </row>
    <row r="3350" spans="1:20" x14ac:dyDescent="0.3">
      <c r="A3350" t="s">
        <v>8597</v>
      </c>
      <c r="B3350" s="1">
        <v>42922</v>
      </c>
      <c r="C3350" s="1">
        <v>42927</v>
      </c>
      <c r="D3350" t="s">
        <v>47</v>
      </c>
      <c r="E3350" t="s">
        <v>978</v>
      </c>
      <c r="F3350" t="s">
        <v>979</v>
      </c>
      <c r="G3350" t="s">
        <v>24</v>
      </c>
      <c r="H3350" t="s">
        <v>25</v>
      </c>
      <c r="I3350" t="s">
        <v>128</v>
      </c>
      <c r="J3350" t="s">
        <v>129</v>
      </c>
      <c r="K3350" t="s">
        <v>948</v>
      </c>
      <c r="L3350" t="s">
        <v>131</v>
      </c>
      <c r="M3350" t="s">
        <v>255</v>
      </c>
      <c r="N3350" t="s">
        <v>31</v>
      </c>
      <c r="O3350" t="s">
        <v>133</v>
      </c>
      <c r="P3350" t="s">
        <v>256</v>
      </c>
      <c r="Q3350" s="2">
        <v>122.136</v>
      </c>
      <c r="R3350">
        <v>3</v>
      </c>
      <c r="S3350">
        <v>0</v>
      </c>
      <c r="T3350">
        <v>-13.7403</v>
      </c>
    </row>
    <row r="3351" spans="1:20" x14ac:dyDescent="0.3">
      <c r="A3351" t="s">
        <v>8598</v>
      </c>
      <c r="B3351" s="1">
        <v>42051</v>
      </c>
      <c r="C3351" s="1">
        <v>42055</v>
      </c>
      <c r="D3351" t="s">
        <v>47</v>
      </c>
      <c r="E3351" t="s">
        <v>946</v>
      </c>
      <c r="F3351" t="s">
        <v>947</v>
      </c>
      <c r="G3351" t="s">
        <v>37</v>
      </c>
      <c r="H3351" t="s">
        <v>25</v>
      </c>
      <c r="I3351" t="s">
        <v>128</v>
      </c>
      <c r="J3351" t="s">
        <v>129</v>
      </c>
      <c r="K3351" t="s">
        <v>948</v>
      </c>
      <c r="L3351" t="s">
        <v>131</v>
      </c>
      <c r="M3351" t="s">
        <v>557</v>
      </c>
      <c r="N3351" t="s">
        <v>43</v>
      </c>
      <c r="O3351" t="s">
        <v>70</v>
      </c>
      <c r="P3351" t="s">
        <v>558</v>
      </c>
      <c r="Q3351" s="2">
        <v>35.880000000000003</v>
      </c>
      <c r="R3351">
        <v>6</v>
      </c>
      <c r="S3351">
        <v>0</v>
      </c>
      <c r="T3351">
        <v>16.146000000000001</v>
      </c>
    </row>
    <row r="3352" spans="1:20" x14ac:dyDescent="0.3">
      <c r="A3352" t="s">
        <v>8599</v>
      </c>
      <c r="B3352" s="1">
        <v>42902</v>
      </c>
      <c r="C3352" s="1">
        <v>42904</v>
      </c>
      <c r="D3352" t="s">
        <v>21</v>
      </c>
      <c r="E3352" t="s">
        <v>2701</v>
      </c>
      <c r="F3352" t="s">
        <v>2702</v>
      </c>
      <c r="G3352" t="s">
        <v>24</v>
      </c>
      <c r="H3352" t="s">
        <v>25</v>
      </c>
      <c r="I3352" t="s">
        <v>2703</v>
      </c>
      <c r="J3352" t="s">
        <v>1027</v>
      </c>
      <c r="K3352" t="s">
        <v>2704</v>
      </c>
      <c r="L3352" t="s">
        <v>29</v>
      </c>
      <c r="M3352" t="s">
        <v>4164</v>
      </c>
      <c r="N3352" t="s">
        <v>165</v>
      </c>
      <c r="O3352" t="s">
        <v>202</v>
      </c>
      <c r="P3352" t="s">
        <v>4165</v>
      </c>
      <c r="Q3352" s="2">
        <v>479.952</v>
      </c>
      <c r="R3352">
        <v>6</v>
      </c>
      <c r="S3352">
        <v>0</v>
      </c>
      <c r="T3352">
        <v>107.9892</v>
      </c>
    </row>
    <row r="3353" spans="1:20" x14ac:dyDescent="0.3">
      <c r="A3353" t="s">
        <v>8600</v>
      </c>
      <c r="B3353" s="1">
        <v>43052</v>
      </c>
      <c r="C3353" s="1">
        <v>43055</v>
      </c>
      <c r="D3353" t="s">
        <v>159</v>
      </c>
      <c r="E3353" t="s">
        <v>291</v>
      </c>
      <c r="F3353" t="s">
        <v>292</v>
      </c>
      <c r="G3353" t="s">
        <v>37</v>
      </c>
      <c r="H3353" t="s">
        <v>25</v>
      </c>
      <c r="I3353" t="s">
        <v>154</v>
      </c>
      <c r="J3353" t="s">
        <v>86</v>
      </c>
      <c r="K3353" t="s">
        <v>171</v>
      </c>
      <c r="L3353" t="s">
        <v>88</v>
      </c>
      <c r="M3353" t="s">
        <v>8601</v>
      </c>
      <c r="N3353" t="s">
        <v>165</v>
      </c>
      <c r="O3353" t="s">
        <v>166</v>
      </c>
      <c r="P3353" t="s">
        <v>8602</v>
      </c>
      <c r="Q3353" s="2">
        <v>629.95000000000005</v>
      </c>
      <c r="R3353">
        <v>5</v>
      </c>
      <c r="S3353">
        <v>0</v>
      </c>
      <c r="T3353">
        <v>163.78700000000001</v>
      </c>
    </row>
    <row r="3354" spans="1:20" x14ac:dyDescent="0.3">
      <c r="A3354" t="s">
        <v>8603</v>
      </c>
      <c r="B3354" s="1">
        <v>43080</v>
      </c>
      <c r="C3354" s="1">
        <v>43084</v>
      </c>
      <c r="D3354" t="s">
        <v>47</v>
      </c>
      <c r="E3354" t="s">
        <v>1466</v>
      </c>
      <c r="F3354" t="s">
        <v>1467</v>
      </c>
      <c r="G3354" t="s">
        <v>24</v>
      </c>
      <c r="H3354" t="s">
        <v>25</v>
      </c>
      <c r="I3354" t="s">
        <v>1468</v>
      </c>
      <c r="J3354" t="s">
        <v>261</v>
      </c>
      <c r="K3354" t="s">
        <v>1469</v>
      </c>
      <c r="L3354" t="s">
        <v>41</v>
      </c>
      <c r="M3354" t="s">
        <v>1387</v>
      </c>
      <c r="N3354" t="s">
        <v>43</v>
      </c>
      <c r="O3354" t="s">
        <v>79</v>
      </c>
      <c r="P3354" t="s">
        <v>1388</v>
      </c>
      <c r="Q3354" s="2">
        <v>14.952</v>
      </c>
      <c r="R3354">
        <v>1</v>
      </c>
      <c r="S3354">
        <v>0</v>
      </c>
      <c r="T3354">
        <v>5.0462999999999996</v>
      </c>
    </row>
    <row r="3355" spans="1:20" x14ac:dyDescent="0.3">
      <c r="A3355" t="s">
        <v>8604</v>
      </c>
      <c r="B3355" s="1">
        <v>42549</v>
      </c>
      <c r="C3355" s="1">
        <v>42551</v>
      </c>
      <c r="D3355" t="s">
        <v>21</v>
      </c>
      <c r="E3355" t="s">
        <v>5404</v>
      </c>
      <c r="F3355" t="s">
        <v>5405</v>
      </c>
      <c r="G3355" t="s">
        <v>24</v>
      </c>
      <c r="H3355" t="s">
        <v>25</v>
      </c>
      <c r="I3355" t="s">
        <v>426</v>
      </c>
      <c r="J3355" t="s">
        <v>1027</v>
      </c>
      <c r="K3355" t="s">
        <v>1028</v>
      </c>
      <c r="L3355" t="s">
        <v>29</v>
      </c>
      <c r="M3355" t="s">
        <v>6848</v>
      </c>
      <c r="N3355" t="s">
        <v>31</v>
      </c>
      <c r="O3355" t="s">
        <v>133</v>
      </c>
      <c r="P3355" t="s">
        <v>6849</v>
      </c>
      <c r="Q3355" s="2">
        <v>121.96</v>
      </c>
      <c r="R3355">
        <v>2</v>
      </c>
      <c r="S3355">
        <v>0</v>
      </c>
      <c r="T3355">
        <v>20.7332</v>
      </c>
    </row>
    <row r="3356" spans="1:20" x14ac:dyDescent="0.3">
      <c r="A3356" t="s">
        <v>8605</v>
      </c>
      <c r="B3356" s="1">
        <v>42993</v>
      </c>
      <c r="C3356" s="1">
        <v>42997</v>
      </c>
      <c r="D3356" t="s">
        <v>47</v>
      </c>
      <c r="E3356" t="s">
        <v>8606</v>
      </c>
      <c r="F3356" t="s">
        <v>8607</v>
      </c>
      <c r="G3356" t="s">
        <v>37</v>
      </c>
      <c r="H3356" t="s">
        <v>25</v>
      </c>
      <c r="I3356" t="s">
        <v>913</v>
      </c>
      <c r="J3356" t="s">
        <v>666</v>
      </c>
      <c r="K3356" t="s">
        <v>914</v>
      </c>
      <c r="L3356" t="s">
        <v>131</v>
      </c>
      <c r="M3356" t="s">
        <v>5860</v>
      </c>
      <c r="N3356" t="s">
        <v>31</v>
      </c>
      <c r="O3356" t="s">
        <v>61</v>
      </c>
      <c r="P3356" t="s">
        <v>5861</v>
      </c>
      <c r="Q3356" s="2">
        <v>47.4</v>
      </c>
      <c r="R3356">
        <v>5</v>
      </c>
      <c r="S3356">
        <v>0</v>
      </c>
      <c r="T3356">
        <v>18.96</v>
      </c>
    </row>
    <row r="3357" spans="1:20" x14ac:dyDescent="0.3">
      <c r="A3357" t="s">
        <v>8608</v>
      </c>
      <c r="B3357" s="1">
        <v>43071</v>
      </c>
      <c r="C3357" s="1">
        <v>43077</v>
      </c>
      <c r="D3357" t="s">
        <v>47</v>
      </c>
      <c r="E3357" t="s">
        <v>7779</v>
      </c>
      <c r="F3357" t="s">
        <v>7780</v>
      </c>
      <c r="G3357" t="s">
        <v>24</v>
      </c>
      <c r="H3357" t="s">
        <v>25</v>
      </c>
      <c r="I3357" t="s">
        <v>618</v>
      </c>
      <c r="J3357" t="s">
        <v>619</v>
      </c>
      <c r="K3357" t="s">
        <v>620</v>
      </c>
      <c r="L3357" t="s">
        <v>29</v>
      </c>
      <c r="M3357" t="s">
        <v>5948</v>
      </c>
      <c r="N3357" t="s">
        <v>43</v>
      </c>
      <c r="O3357" t="s">
        <v>115</v>
      </c>
      <c r="P3357" t="s">
        <v>5949</v>
      </c>
      <c r="Q3357" s="2">
        <v>32.776000000000003</v>
      </c>
      <c r="R3357">
        <v>1</v>
      </c>
      <c r="S3357">
        <v>0</v>
      </c>
      <c r="T3357">
        <v>2.4582000000000002</v>
      </c>
    </row>
    <row r="3358" spans="1:20" x14ac:dyDescent="0.3">
      <c r="A3358" t="s">
        <v>8609</v>
      </c>
      <c r="B3358" s="1">
        <v>42912</v>
      </c>
      <c r="C3358" s="1">
        <v>42916</v>
      </c>
      <c r="D3358" t="s">
        <v>47</v>
      </c>
      <c r="E3358" t="s">
        <v>1092</v>
      </c>
      <c r="F3358" t="s">
        <v>1093</v>
      </c>
      <c r="G3358" t="s">
        <v>24</v>
      </c>
      <c r="H3358" t="s">
        <v>25</v>
      </c>
      <c r="I3358" t="s">
        <v>1094</v>
      </c>
      <c r="J3358" t="s">
        <v>51</v>
      </c>
      <c r="K3358" t="s">
        <v>1095</v>
      </c>
      <c r="L3358" t="s">
        <v>29</v>
      </c>
      <c r="M3358" t="s">
        <v>8610</v>
      </c>
      <c r="N3358" t="s">
        <v>43</v>
      </c>
      <c r="O3358" t="s">
        <v>99</v>
      </c>
      <c r="P3358" t="s">
        <v>8611</v>
      </c>
      <c r="Q3358" s="2">
        <v>272.94</v>
      </c>
      <c r="R3358">
        <v>3</v>
      </c>
      <c r="S3358">
        <v>0</v>
      </c>
      <c r="T3358">
        <v>0</v>
      </c>
    </row>
    <row r="3359" spans="1:20" x14ac:dyDescent="0.3">
      <c r="A3359" t="s">
        <v>8612</v>
      </c>
      <c r="B3359" s="1">
        <v>42575</v>
      </c>
      <c r="C3359" s="1">
        <v>42577</v>
      </c>
      <c r="D3359" t="s">
        <v>21</v>
      </c>
      <c r="E3359" t="s">
        <v>6097</v>
      </c>
      <c r="F3359" t="s">
        <v>6098</v>
      </c>
      <c r="G3359" t="s">
        <v>37</v>
      </c>
      <c r="H3359" t="s">
        <v>25</v>
      </c>
      <c r="I3359" t="s">
        <v>38</v>
      </c>
      <c r="J3359" t="s">
        <v>39</v>
      </c>
      <c r="K3359" t="s">
        <v>247</v>
      </c>
      <c r="L3359" t="s">
        <v>41</v>
      </c>
      <c r="M3359" t="s">
        <v>7220</v>
      </c>
      <c r="N3359" t="s">
        <v>31</v>
      </c>
      <c r="O3359" t="s">
        <v>133</v>
      </c>
      <c r="P3359" t="s">
        <v>7221</v>
      </c>
      <c r="Q3359" s="2">
        <v>253.76400000000001</v>
      </c>
      <c r="R3359">
        <v>2</v>
      </c>
      <c r="S3359">
        <v>0</v>
      </c>
      <c r="T3359">
        <v>31.015599999999999</v>
      </c>
    </row>
    <row r="3360" spans="1:20" x14ac:dyDescent="0.3">
      <c r="A3360" t="s">
        <v>8613</v>
      </c>
      <c r="B3360" s="1">
        <v>42615</v>
      </c>
      <c r="C3360" s="1">
        <v>42621</v>
      </c>
      <c r="D3360" t="s">
        <v>47</v>
      </c>
      <c r="E3360" t="s">
        <v>1459</v>
      </c>
      <c r="F3360" t="s">
        <v>1460</v>
      </c>
      <c r="G3360" t="s">
        <v>24</v>
      </c>
      <c r="H3360" t="s">
        <v>25</v>
      </c>
      <c r="I3360" t="s">
        <v>1461</v>
      </c>
      <c r="J3360" t="s">
        <v>302</v>
      </c>
      <c r="K3360" t="s">
        <v>1462</v>
      </c>
      <c r="L3360" t="s">
        <v>29</v>
      </c>
      <c r="M3360" t="s">
        <v>42</v>
      </c>
      <c r="N3360" t="s">
        <v>43</v>
      </c>
      <c r="O3360" t="s">
        <v>44</v>
      </c>
      <c r="P3360" t="s">
        <v>45</v>
      </c>
      <c r="Q3360" s="2">
        <v>29.24</v>
      </c>
      <c r="R3360">
        <v>5</v>
      </c>
      <c r="S3360">
        <v>0</v>
      </c>
      <c r="T3360">
        <v>9.8684999999999992</v>
      </c>
    </row>
    <row r="3361" spans="1:20" x14ac:dyDescent="0.3">
      <c r="A3361" t="s">
        <v>8614</v>
      </c>
      <c r="B3361" s="1">
        <v>42845</v>
      </c>
      <c r="C3361" s="1">
        <v>42849</v>
      </c>
      <c r="D3361" t="s">
        <v>47</v>
      </c>
      <c r="E3361" t="s">
        <v>5745</v>
      </c>
      <c r="F3361" t="s">
        <v>5746</v>
      </c>
      <c r="G3361" t="s">
        <v>24</v>
      </c>
      <c r="H3361" t="s">
        <v>25</v>
      </c>
      <c r="I3361" t="s">
        <v>639</v>
      </c>
      <c r="J3361" t="s">
        <v>86</v>
      </c>
      <c r="K3361" t="s">
        <v>640</v>
      </c>
      <c r="L3361" t="s">
        <v>88</v>
      </c>
      <c r="M3361" t="s">
        <v>954</v>
      </c>
      <c r="N3361" t="s">
        <v>31</v>
      </c>
      <c r="O3361" t="s">
        <v>133</v>
      </c>
      <c r="P3361" t="s">
        <v>955</v>
      </c>
      <c r="Q3361" s="2">
        <v>317.05799999999999</v>
      </c>
      <c r="R3361">
        <v>3</v>
      </c>
      <c r="S3361">
        <v>0</v>
      </c>
      <c r="T3361">
        <v>-18.117599999999999</v>
      </c>
    </row>
    <row r="3362" spans="1:20" x14ac:dyDescent="0.3">
      <c r="A3362" t="s">
        <v>8615</v>
      </c>
      <c r="B3362" s="1">
        <v>41863</v>
      </c>
      <c r="C3362" s="1">
        <v>41867</v>
      </c>
      <c r="D3362" t="s">
        <v>47</v>
      </c>
      <c r="E3362" t="s">
        <v>6421</v>
      </c>
      <c r="F3362" t="s">
        <v>6422</v>
      </c>
      <c r="G3362" t="s">
        <v>37</v>
      </c>
      <c r="H3362" t="s">
        <v>25</v>
      </c>
      <c r="I3362" t="s">
        <v>749</v>
      </c>
      <c r="J3362" t="s">
        <v>286</v>
      </c>
      <c r="K3362" t="s">
        <v>750</v>
      </c>
      <c r="L3362" t="s">
        <v>29</v>
      </c>
      <c r="M3362" t="s">
        <v>6542</v>
      </c>
      <c r="N3362" t="s">
        <v>43</v>
      </c>
      <c r="O3362" t="s">
        <v>79</v>
      </c>
      <c r="P3362" t="s">
        <v>6543</v>
      </c>
      <c r="Q3362" s="2">
        <v>196.21</v>
      </c>
      <c r="R3362">
        <v>7</v>
      </c>
      <c r="S3362">
        <v>0</v>
      </c>
      <c r="T3362">
        <v>98.105000000000004</v>
      </c>
    </row>
    <row r="3363" spans="1:20" x14ac:dyDescent="0.3">
      <c r="A3363" t="s">
        <v>8616</v>
      </c>
      <c r="B3363" s="1">
        <v>42997</v>
      </c>
      <c r="C3363" s="1">
        <v>43001</v>
      </c>
      <c r="D3363" t="s">
        <v>47</v>
      </c>
      <c r="E3363" t="s">
        <v>5185</v>
      </c>
      <c r="F3363" t="s">
        <v>5186</v>
      </c>
      <c r="G3363" t="s">
        <v>84</v>
      </c>
      <c r="H3363" t="s">
        <v>25</v>
      </c>
      <c r="I3363" t="s">
        <v>426</v>
      </c>
      <c r="J3363" t="s">
        <v>1027</v>
      </c>
      <c r="K3363" t="s">
        <v>1028</v>
      </c>
      <c r="L3363" t="s">
        <v>29</v>
      </c>
      <c r="M3363" t="s">
        <v>6808</v>
      </c>
      <c r="N3363" t="s">
        <v>43</v>
      </c>
      <c r="O3363" t="s">
        <v>115</v>
      </c>
      <c r="P3363" t="s">
        <v>6809</v>
      </c>
      <c r="Q3363" s="2">
        <v>35.4</v>
      </c>
      <c r="R3363">
        <v>5</v>
      </c>
      <c r="S3363">
        <v>0</v>
      </c>
      <c r="T3363">
        <v>13.452</v>
      </c>
    </row>
    <row r="3364" spans="1:20" x14ac:dyDescent="0.3">
      <c r="A3364" t="s">
        <v>8617</v>
      </c>
      <c r="B3364" s="1">
        <v>43078</v>
      </c>
      <c r="C3364" s="1">
        <v>43082</v>
      </c>
      <c r="D3364" t="s">
        <v>47</v>
      </c>
      <c r="E3364" t="s">
        <v>6081</v>
      </c>
      <c r="F3364" t="s">
        <v>6082</v>
      </c>
      <c r="G3364" t="s">
        <v>37</v>
      </c>
      <c r="H3364" t="s">
        <v>25</v>
      </c>
      <c r="I3364" t="s">
        <v>693</v>
      </c>
      <c r="J3364" t="s">
        <v>86</v>
      </c>
      <c r="K3364" t="s">
        <v>1637</v>
      </c>
      <c r="L3364" t="s">
        <v>88</v>
      </c>
      <c r="M3364" t="s">
        <v>4374</v>
      </c>
      <c r="N3364" t="s">
        <v>43</v>
      </c>
      <c r="O3364" t="s">
        <v>70</v>
      </c>
      <c r="P3364" t="s">
        <v>4375</v>
      </c>
      <c r="Q3364" s="2">
        <v>419.4</v>
      </c>
      <c r="R3364">
        <v>5</v>
      </c>
      <c r="S3364">
        <v>0</v>
      </c>
      <c r="T3364">
        <v>146.79</v>
      </c>
    </row>
    <row r="3365" spans="1:20" x14ac:dyDescent="0.3">
      <c r="A3365" t="s">
        <v>8618</v>
      </c>
      <c r="B3365" s="1">
        <v>42678</v>
      </c>
      <c r="C3365" s="1">
        <v>42682</v>
      </c>
      <c r="D3365" t="s">
        <v>47</v>
      </c>
      <c r="E3365" t="s">
        <v>1356</v>
      </c>
      <c r="F3365" t="s">
        <v>1357</v>
      </c>
      <c r="G3365" t="s">
        <v>84</v>
      </c>
      <c r="H3365" t="s">
        <v>25</v>
      </c>
      <c r="I3365" t="s">
        <v>1358</v>
      </c>
      <c r="J3365" t="s">
        <v>86</v>
      </c>
      <c r="K3365" t="s">
        <v>1359</v>
      </c>
      <c r="L3365" t="s">
        <v>88</v>
      </c>
      <c r="M3365" t="s">
        <v>995</v>
      </c>
      <c r="N3365" t="s">
        <v>43</v>
      </c>
      <c r="O3365" t="s">
        <v>79</v>
      </c>
      <c r="P3365" t="s">
        <v>996</v>
      </c>
      <c r="Q3365" s="2">
        <v>7.7119999999999997</v>
      </c>
      <c r="R3365">
        <v>2</v>
      </c>
      <c r="S3365">
        <v>0</v>
      </c>
      <c r="T3365">
        <v>2.7955999999999999</v>
      </c>
    </row>
    <row r="3366" spans="1:20" x14ac:dyDescent="0.3">
      <c r="A3366" t="s">
        <v>8619</v>
      </c>
      <c r="B3366" s="1">
        <v>42092</v>
      </c>
      <c r="C3366" s="1">
        <v>42098</v>
      </c>
      <c r="D3366" t="s">
        <v>47</v>
      </c>
      <c r="E3366" t="s">
        <v>3072</v>
      </c>
      <c r="F3366" t="s">
        <v>3073</v>
      </c>
      <c r="G3366" t="s">
        <v>24</v>
      </c>
      <c r="H3366" t="s">
        <v>25</v>
      </c>
      <c r="I3366" t="s">
        <v>231</v>
      </c>
      <c r="J3366" t="s">
        <v>232</v>
      </c>
      <c r="K3366" t="s">
        <v>1653</v>
      </c>
      <c r="L3366" t="s">
        <v>131</v>
      </c>
      <c r="M3366" t="s">
        <v>860</v>
      </c>
      <c r="N3366" t="s">
        <v>43</v>
      </c>
      <c r="O3366" t="s">
        <v>70</v>
      </c>
      <c r="P3366" t="s">
        <v>861</v>
      </c>
      <c r="Q3366" s="2">
        <v>17.64</v>
      </c>
      <c r="R3366">
        <v>4</v>
      </c>
      <c r="S3366">
        <v>0</v>
      </c>
      <c r="T3366">
        <v>8.1143999999999998</v>
      </c>
    </row>
    <row r="3367" spans="1:20" x14ac:dyDescent="0.3">
      <c r="A3367" t="s">
        <v>8620</v>
      </c>
      <c r="B3367" s="1">
        <v>42618</v>
      </c>
      <c r="C3367" s="1">
        <v>42624</v>
      </c>
      <c r="D3367" t="s">
        <v>47</v>
      </c>
      <c r="E3367" t="s">
        <v>5653</v>
      </c>
      <c r="F3367" t="s">
        <v>5654</v>
      </c>
      <c r="G3367" t="s">
        <v>24</v>
      </c>
      <c r="H3367" t="s">
        <v>25</v>
      </c>
      <c r="I3367" t="s">
        <v>154</v>
      </c>
      <c r="J3367" t="s">
        <v>86</v>
      </c>
      <c r="K3367" t="s">
        <v>1253</v>
      </c>
      <c r="L3367" t="s">
        <v>88</v>
      </c>
      <c r="M3367" t="s">
        <v>186</v>
      </c>
      <c r="N3367" t="s">
        <v>43</v>
      </c>
      <c r="O3367" t="s">
        <v>99</v>
      </c>
      <c r="P3367" t="s">
        <v>187</v>
      </c>
      <c r="Q3367" s="2">
        <v>93.456000000000003</v>
      </c>
      <c r="R3367">
        <v>3</v>
      </c>
      <c r="S3367">
        <v>0</v>
      </c>
      <c r="T3367">
        <v>-17.523</v>
      </c>
    </row>
    <row r="3368" spans="1:20" x14ac:dyDescent="0.3">
      <c r="A3368" t="s">
        <v>8621</v>
      </c>
      <c r="B3368" s="1">
        <v>42763</v>
      </c>
      <c r="C3368" s="1">
        <v>42767</v>
      </c>
      <c r="D3368" t="s">
        <v>47</v>
      </c>
      <c r="E3368" t="s">
        <v>5043</v>
      </c>
      <c r="F3368" t="s">
        <v>5044</v>
      </c>
      <c r="G3368" t="s">
        <v>84</v>
      </c>
      <c r="H3368" t="s">
        <v>25</v>
      </c>
      <c r="I3368" t="s">
        <v>268</v>
      </c>
      <c r="J3368" t="s">
        <v>498</v>
      </c>
      <c r="K3368" t="s">
        <v>5045</v>
      </c>
      <c r="L3368" t="s">
        <v>88</v>
      </c>
      <c r="M3368" t="s">
        <v>4214</v>
      </c>
      <c r="N3368" t="s">
        <v>165</v>
      </c>
      <c r="O3368" t="s">
        <v>202</v>
      </c>
      <c r="P3368" t="s">
        <v>4215</v>
      </c>
      <c r="Q3368" s="2">
        <v>449.91</v>
      </c>
      <c r="R3368">
        <v>9</v>
      </c>
      <c r="S3368">
        <v>0</v>
      </c>
      <c r="T3368">
        <v>157.46850000000001</v>
      </c>
    </row>
    <row r="3369" spans="1:20" x14ac:dyDescent="0.3">
      <c r="A3369" t="s">
        <v>8622</v>
      </c>
      <c r="B3369" s="1">
        <v>42616</v>
      </c>
      <c r="C3369" s="1">
        <v>42621</v>
      </c>
      <c r="D3369" t="s">
        <v>21</v>
      </c>
      <c r="E3369" t="s">
        <v>3697</v>
      </c>
      <c r="F3369" t="s">
        <v>3698</v>
      </c>
      <c r="G3369" t="s">
        <v>24</v>
      </c>
      <c r="H3369" t="s">
        <v>25</v>
      </c>
      <c r="I3369" t="s">
        <v>3699</v>
      </c>
      <c r="J3369" t="s">
        <v>224</v>
      </c>
      <c r="K3369" t="s">
        <v>3700</v>
      </c>
      <c r="L3369" t="s">
        <v>88</v>
      </c>
      <c r="M3369" t="s">
        <v>5220</v>
      </c>
      <c r="N3369" t="s">
        <v>31</v>
      </c>
      <c r="O3369" t="s">
        <v>32</v>
      </c>
      <c r="P3369" t="s">
        <v>5221</v>
      </c>
      <c r="Q3369" s="2">
        <v>344.94</v>
      </c>
      <c r="R3369">
        <v>3</v>
      </c>
      <c r="S3369">
        <v>0</v>
      </c>
      <c r="T3369">
        <v>31.044599999999999</v>
      </c>
    </row>
    <row r="3370" spans="1:20" x14ac:dyDescent="0.3">
      <c r="A3370" t="s">
        <v>8623</v>
      </c>
      <c r="B3370" s="1">
        <v>42941</v>
      </c>
      <c r="C3370" s="1">
        <v>42944</v>
      </c>
      <c r="D3370" t="s">
        <v>21</v>
      </c>
      <c r="E3370" t="s">
        <v>3980</v>
      </c>
      <c r="F3370" t="s">
        <v>3981</v>
      </c>
      <c r="G3370" t="s">
        <v>24</v>
      </c>
      <c r="H3370" t="s">
        <v>25</v>
      </c>
      <c r="I3370" t="s">
        <v>581</v>
      </c>
      <c r="J3370" t="s">
        <v>86</v>
      </c>
      <c r="K3370" t="s">
        <v>582</v>
      </c>
      <c r="L3370" t="s">
        <v>88</v>
      </c>
      <c r="M3370" t="s">
        <v>1707</v>
      </c>
      <c r="N3370" t="s">
        <v>31</v>
      </c>
      <c r="O3370" t="s">
        <v>61</v>
      </c>
      <c r="P3370" t="s">
        <v>1708</v>
      </c>
      <c r="Q3370" s="2">
        <v>20.096</v>
      </c>
      <c r="R3370">
        <v>4</v>
      </c>
      <c r="S3370">
        <v>0</v>
      </c>
      <c r="T3370">
        <v>3.0144000000000002</v>
      </c>
    </row>
    <row r="3371" spans="1:20" x14ac:dyDescent="0.3">
      <c r="A3371" t="s">
        <v>8624</v>
      </c>
      <c r="B3371" s="1">
        <v>42260</v>
      </c>
      <c r="C3371" s="1">
        <v>42267</v>
      </c>
      <c r="D3371" t="s">
        <v>47</v>
      </c>
      <c r="E3371" t="s">
        <v>730</v>
      </c>
      <c r="F3371" t="s">
        <v>731</v>
      </c>
      <c r="G3371" t="s">
        <v>24</v>
      </c>
      <c r="H3371" t="s">
        <v>25</v>
      </c>
      <c r="I3371" t="s">
        <v>38</v>
      </c>
      <c r="J3371" t="s">
        <v>39</v>
      </c>
      <c r="K3371" t="s">
        <v>59</v>
      </c>
      <c r="L3371" t="s">
        <v>41</v>
      </c>
      <c r="M3371" t="s">
        <v>2542</v>
      </c>
      <c r="N3371" t="s">
        <v>31</v>
      </c>
      <c r="O3371" t="s">
        <v>61</v>
      </c>
      <c r="P3371" t="s">
        <v>2543</v>
      </c>
      <c r="Q3371" s="2">
        <v>129.93</v>
      </c>
      <c r="R3371">
        <v>3</v>
      </c>
      <c r="S3371">
        <v>0</v>
      </c>
      <c r="T3371">
        <v>12.993</v>
      </c>
    </row>
    <row r="3372" spans="1:20" x14ac:dyDescent="0.3">
      <c r="A3372" t="s">
        <v>8625</v>
      </c>
      <c r="B3372" s="1">
        <v>42254</v>
      </c>
      <c r="C3372" s="1">
        <v>42256</v>
      </c>
      <c r="D3372" t="s">
        <v>21</v>
      </c>
      <c r="E3372" t="s">
        <v>4217</v>
      </c>
      <c r="F3372" t="s">
        <v>4218</v>
      </c>
      <c r="G3372" t="s">
        <v>37</v>
      </c>
      <c r="H3372" t="s">
        <v>25</v>
      </c>
      <c r="I3372" t="s">
        <v>128</v>
      </c>
      <c r="J3372" t="s">
        <v>129</v>
      </c>
      <c r="K3372" t="s">
        <v>562</v>
      </c>
      <c r="L3372" t="s">
        <v>131</v>
      </c>
      <c r="M3372" t="s">
        <v>6784</v>
      </c>
      <c r="N3372" t="s">
        <v>43</v>
      </c>
      <c r="O3372" t="s">
        <v>115</v>
      </c>
      <c r="P3372" t="s">
        <v>6785</v>
      </c>
      <c r="Q3372" s="2">
        <v>140.73599999999999</v>
      </c>
      <c r="R3372">
        <v>4</v>
      </c>
      <c r="S3372">
        <v>0</v>
      </c>
      <c r="T3372">
        <v>12.314399999999999</v>
      </c>
    </row>
    <row r="3373" spans="1:20" x14ac:dyDescent="0.3">
      <c r="A3373" t="s">
        <v>8626</v>
      </c>
      <c r="B3373" s="1">
        <v>42690</v>
      </c>
      <c r="C3373" s="1">
        <v>42691</v>
      </c>
      <c r="D3373" t="s">
        <v>159</v>
      </c>
      <c r="E3373" t="s">
        <v>8627</v>
      </c>
      <c r="F3373" t="s">
        <v>8628</v>
      </c>
      <c r="G3373" t="s">
        <v>24</v>
      </c>
      <c r="H3373" t="s">
        <v>25</v>
      </c>
      <c r="I3373" t="s">
        <v>480</v>
      </c>
      <c r="J3373" t="s">
        <v>39</v>
      </c>
      <c r="K3373" t="s">
        <v>481</v>
      </c>
      <c r="L3373" t="s">
        <v>41</v>
      </c>
      <c r="M3373" t="s">
        <v>868</v>
      </c>
      <c r="N3373" t="s">
        <v>43</v>
      </c>
      <c r="O3373" t="s">
        <v>79</v>
      </c>
      <c r="P3373" t="s">
        <v>869</v>
      </c>
      <c r="Q3373" s="2">
        <v>8.32</v>
      </c>
      <c r="R3373">
        <v>5</v>
      </c>
      <c r="S3373">
        <v>0</v>
      </c>
      <c r="T3373">
        <v>2.8079999999999998</v>
      </c>
    </row>
    <row r="3374" spans="1:20" x14ac:dyDescent="0.3">
      <c r="A3374" t="s">
        <v>8629</v>
      </c>
      <c r="B3374" s="1">
        <v>42684</v>
      </c>
      <c r="C3374" s="1">
        <v>42689</v>
      </c>
      <c r="D3374" t="s">
        <v>47</v>
      </c>
      <c r="E3374" t="s">
        <v>2831</v>
      </c>
      <c r="F3374" t="s">
        <v>2832</v>
      </c>
      <c r="G3374" t="s">
        <v>84</v>
      </c>
      <c r="H3374" t="s">
        <v>25</v>
      </c>
      <c r="I3374" t="s">
        <v>38</v>
      </c>
      <c r="J3374" t="s">
        <v>39</v>
      </c>
      <c r="K3374" t="s">
        <v>40</v>
      </c>
      <c r="L3374" t="s">
        <v>41</v>
      </c>
      <c r="M3374" t="s">
        <v>6411</v>
      </c>
      <c r="N3374" t="s">
        <v>31</v>
      </c>
      <c r="O3374" t="s">
        <v>61</v>
      </c>
      <c r="P3374" t="s">
        <v>6412</v>
      </c>
      <c r="Q3374" s="2">
        <v>9.98</v>
      </c>
      <c r="R3374">
        <v>1</v>
      </c>
      <c r="S3374">
        <v>0</v>
      </c>
      <c r="T3374">
        <v>2.7944</v>
      </c>
    </row>
    <row r="3375" spans="1:20" x14ac:dyDescent="0.3">
      <c r="A3375" t="s">
        <v>8630</v>
      </c>
      <c r="B3375" s="1">
        <v>41866</v>
      </c>
      <c r="C3375" s="1">
        <v>41869</v>
      </c>
      <c r="D3375" t="s">
        <v>159</v>
      </c>
      <c r="E3375" t="s">
        <v>2701</v>
      </c>
      <c r="F3375" t="s">
        <v>2702</v>
      </c>
      <c r="G3375" t="s">
        <v>24</v>
      </c>
      <c r="H3375" t="s">
        <v>25</v>
      </c>
      <c r="I3375" t="s">
        <v>2703</v>
      </c>
      <c r="J3375" t="s">
        <v>1027</v>
      </c>
      <c r="K3375" t="s">
        <v>2704</v>
      </c>
      <c r="L3375" t="s">
        <v>29</v>
      </c>
      <c r="M3375" t="s">
        <v>1699</v>
      </c>
      <c r="N3375" t="s">
        <v>43</v>
      </c>
      <c r="O3375" t="s">
        <v>79</v>
      </c>
      <c r="P3375" t="s">
        <v>1700</v>
      </c>
      <c r="Q3375" s="2">
        <v>62.94</v>
      </c>
      <c r="R3375">
        <v>3</v>
      </c>
      <c r="S3375">
        <v>0</v>
      </c>
      <c r="T3375">
        <v>30.211200000000002</v>
      </c>
    </row>
    <row r="3376" spans="1:20" x14ac:dyDescent="0.3">
      <c r="A3376" t="s">
        <v>8631</v>
      </c>
      <c r="B3376" s="1">
        <v>42324</v>
      </c>
      <c r="C3376" s="1">
        <v>42328</v>
      </c>
      <c r="D3376" t="s">
        <v>47</v>
      </c>
      <c r="E3376" t="s">
        <v>1425</v>
      </c>
      <c r="F3376" t="s">
        <v>1426</v>
      </c>
      <c r="G3376" t="s">
        <v>37</v>
      </c>
      <c r="H3376" t="s">
        <v>25</v>
      </c>
      <c r="I3376" t="s">
        <v>742</v>
      </c>
      <c r="J3376" t="s">
        <v>208</v>
      </c>
      <c r="K3376" t="s">
        <v>1427</v>
      </c>
      <c r="L3376" t="s">
        <v>88</v>
      </c>
      <c r="M3376" t="s">
        <v>3412</v>
      </c>
      <c r="N3376" t="s">
        <v>43</v>
      </c>
      <c r="O3376" t="s">
        <v>99</v>
      </c>
      <c r="P3376" t="s">
        <v>3413</v>
      </c>
      <c r="Q3376" s="2">
        <v>21.488</v>
      </c>
      <c r="R3376">
        <v>2</v>
      </c>
      <c r="S3376">
        <v>0</v>
      </c>
      <c r="T3376">
        <v>1.6115999999999999</v>
      </c>
    </row>
    <row r="3377" spans="1:20" x14ac:dyDescent="0.3">
      <c r="A3377" t="s">
        <v>8632</v>
      </c>
      <c r="B3377" s="1">
        <v>42241</v>
      </c>
      <c r="C3377" s="1">
        <v>42241</v>
      </c>
      <c r="D3377" t="s">
        <v>1040</v>
      </c>
      <c r="E3377" t="s">
        <v>3509</v>
      </c>
      <c r="F3377" t="s">
        <v>3510</v>
      </c>
      <c r="G3377" t="s">
        <v>24</v>
      </c>
      <c r="H3377" t="s">
        <v>25</v>
      </c>
      <c r="I3377" t="s">
        <v>3511</v>
      </c>
      <c r="J3377" t="s">
        <v>86</v>
      </c>
      <c r="K3377" t="s">
        <v>3512</v>
      </c>
      <c r="L3377" t="s">
        <v>88</v>
      </c>
      <c r="M3377" t="s">
        <v>3268</v>
      </c>
      <c r="N3377" t="s">
        <v>31</v>
      </c>
      <c r="O3377" t="s">
        <v>61</v>
      </c>
      <c r="P3377" t="s">
        <v>3269</v>
      </c>
      <c r="Q3377" s="2">
        <v>20.103999999999999</v>
      </c>
      <c r="R3377">
        <v>2</v>
      </c>
      <c r="S3377">
        <v>0</v>
      </c>
      <c r="T3377">
        <v>-16.585799999999999</v>
      </c>
    </row>
    <row r="3378" spans="1:20" x14ac:dyDescent="0.3">
      <c r="A3378" t="s">
        <v>8633</v>
      </c>
      <c r="B3378" s="1">
        <v>42729</v>
      </c>
      <c r="C3378" s="1">
        <v>42736</v>
      </c>
      <c r="D3378" t="s">
        <v>47</v>
      </c>
      <c r="E3378" t="s">
        <v>3009</v>
      </c>
      <c r="F3378" t="s">
        <v>3010</v>
      </c>
      <c r="G3378" t="s">
        <v>37</v>
      </c>
      <c r="H3378" t="s">
        <v>25</v>
      </c>
      <c r="I3378" t="s">
        <v>3011</v>
      </c>
      <c r="J3378" t="s">
        <v>51</v>
      </c>
      <c r="K3378" t="s">
        <v>3012</v>
      </c>
      <c r="L3378" t="s">
        <v>29</v>
      </c>
      <c r="M3378" t="s">
        <v>1937</v>
      </c>
      <c r="N3378" t="s">
        <v>31</v>
      </c>
      <c r="O3378" t="s">
        <v>54</v>
      </c>
      <c r="P3378" t="s">
        <v>1938</v>
      </c>
      <c r="Q3378" s="2">
        <v>35.445</v>
      </c>
      <c r="R3378">
        <v>1</v>
      </c>
      <c r="S3378">
        <v>0</v>
      </c>
      <c r="T3378">
        <v>-24.102599999999999</v>
      </c>
    </row>
    <row r="3379" spans="1:20" x14ac:dyDescent="0.3">
      <c r="A3379" t="s">
        <v>8634</v>
      </c>
      <c r="B3379" s="1">
        <v>41917</v>
      </c>
      <c r="C3379" s="1">
        <v>41918</v>
      </c>
      <c r="D3379" t="s">
        <v>159</v>
      </c>
      <c r="E3379" t="s">
        <v>1168</v>
      </c>
      <c r="F3379" t="s">
        <v>1169</v>
      </c>
      <c r="G3379" t="s">
        <v>24</v>
      </c>
      <c r="H3379" t="s">
        <v>25</v>
      </c>
      <c r="I3379" t="s">
        <v>112</v>
      </c>
      <c r="J3379" t="s">
        <v>39</v>
      </c>
      <c r="K3379" t="s">
        <v>849</v>
      </c>
      <c r="L3379" t="s">
        <v>41</v>
      </c>
      <c r="M3379" t="s">
        <v>4214</v>
      </c>
      <c r="N3379" t="s">
        <v>165</v>
      </c>
      <c r="O3379" t="s">
        <v>202</v>
      </c>
      <c r="P3379" t="s">
        <v>4215</v>
      </c>
      <c r="Q3379" s="2">
        <v>99.98</v>
      </c>
      <c r="R3379">
        <v>2</v>
      </c>
      <c r="S3379">
        <v>0</v>
      </c>
      <c r="T3379">
        <v>34.993000000000002</v>
      </c>
    </row>
    <row r="3380" spans="1:20" x14ac:dyDescent="0.3">
      <c r="A3380" t="s">
        <v>8635</v>
      </c>
      <c r="B3380" s="1">
        <v>41965</v>
      </c>
      <c r="C3380" s="1">
        <v>41968</v>
      </c>
      <c r="D3380" t="s">
        <v>159</v>
      </c>
      <c r="E3380" t="s">
        <v>3660</v>
      </c>
      <c r="F3380" t="s">
        <v>3661</v>
      </c>
      <c r="G3380" t="s">
        <v>37</v>
      </c>
      <c r="H3380" t="s">
        <v>25</v>
      </c>
      <c r="I3380" t="s">
        <v>3662</v>
      </c>
      <c r="J3380" t="s">
        <v>1131</v>
      </c>
      <c r="K3380" t="s">
        <v>3663</v>
      </c>
      <c r="L3380" t="s">
        <v>41</v>
      </c>
      <c r="M3380" t="s">
        <v>7349</v>
      </c>
      <c r="N3380" t="s">
        <v>43</v>
      </c>
      <c r="O3380" t="s">
        <v>70</v>
      </c>
      <c r="P3380" t="s">
        <v>7350</v>
      </c>
      <c r="Q3380" s="2">
        <v>9.9600000000000009</v>
      </c>
      <c r="R3380">
        <v>2</v>
      </c>
      <c r="S3380">
        <v>0</v>
      </c>
      <c r="T3380">
        <v>4.8803999999999998</v>
      </c>
    </row>
    <row r="3381" spans="1:20" x14ac:dyDescent="0.3">
      <c r="A3381" t="s">
        <v>8636</v>
      </c>
      <c r="B3381" s="1">
        <v>43094</v>
      </c>
      <c r="C3381" s="1">
        <v>43098</v>
      </c>
      <c r="D3381" t="s">
        <v>47</v>
      </c>
      <c r="E3381" t="s">
        <v>1639</v>
      </c>
      <c r="F3381" t="s">
        <v>1640</v>
      </c>
      <c r="G3381" t="s">
        <v>37</v>
      </c>
      <c r="H3381" t="s">
        <v>25</v>
      </c>
      <c r="I3381" t="s">
        <v>128</v>
      </c>
      <c r="J3381" t="s">
        <v>129</v>
      </c>
      <c r="K3381" t="s">
        <v>948</v>
      </c>
      <c r="L3381" t="s">
        <v>131</v>
      </c>
      <c r="M3381" t="s">
        <v>995</v>
      </c>
      <c r="N3381" t="s">
        <v>43</v>
      </c>
      <c r="O3381" t="s">
        <v>79</v>
      </c>
      <c r="P3381" t="s">
        <v>996</v>
      </c>
      <c r="Q3381" s="2">
        <v>3.8559999999999999</v>
      </c>
      <c r="R3381">
        <v>1</v>
      </c>
      <c r="S3381">
        <v>0</v>
      </c>
      <c r="T3381">
        <v>1.3977999999999999</v>
      </c>
    </row>
    <row r="3382" spans="1:20" x14ac:dyDescent="0.3">
      <c r="A3382" t="s">
        <v>8637</v>
      </c>
      <c r="B3382" s="1">
        <v>42094</v>
      </c>
      <c r="C3382" s="1">
        <v>42099</v>
      </c>
      <c r="D3382" t="s">
        <v>47</v>
      </c>
      <c r="E3382" t="s">
        <v>1276</v>
      </c>
      <c r="F3382" t="s">
        <v>1277</v>
      </c>
      <c r="G3382" t="s">
        <v>37</v>
      </c>
      <c r="H3382" t="s">
        <v>25</v>
      </c>
      <c r="I3382" t="s">
        <v>679</v>
      </c>
      <c r="J3382" t="s">
        <v>427</v>
      </c>
      <c r="K3382" t="s">
        <v>680</v>
      </c>
      <c r="L3382" t="s">
        <v>131</v>
      </c>
      <c r="M3382" t="s">
        <v>3502</v>
      </c>
      <c r="N3382" t="s">
        <v>43</v>
      </c>
      <c r="O3382" t="s">
        <v>70</v>
      </c>
      <c r="P3382" t="s">
        <v>3503</v>
      </c>
      <c r="Q3382" s="2">
        <v>98.376000000000005</v>
      </c>
      <c r="R3382">
        <v>3</v>
      </c>
      <c r="S3382">
        <v>0</v>
      </c>
      <c r="T3382">
        <v>35.661299999999997</v>
      </c>
    </row>
    <row r="3383" spans="1:20" x14ac:dyDescent="0.3">
      <c r="A3383" t="s">
        <v>8638</v>
      </c>
      <c r="B3383" s="1">
        <v>42992</v>
      </c>
      <c r="C3383" s="1">
        <v>42993</v>
      </c>
      <c r="D3383" t="s">
        <v>159</v>
      </c>
      <c r="E3383" t="s">
        <v>3684</v>
      </c>
      <c r="F3383" t="s">
        <v>3685</v>
      </c>
      <c r="G3383" t="s">
        <v>24</v>
      </c>
      <c r="H3383" t="s">
        <v>25</v>
      </c>
      <c r="I3383" t="s">
        <v>38</v>
      </c>
      <c r="J3383" t="s">
        <v>39</v>
      </c>
      <c r="K3383" t="s">
        <v>1554</v>
      </c>
      <c r="L3383" t="s">
        <v>41</v>
      </c>
      <c r="M3383" t="s">
        <v>2775</v>
      </c>
      <c r="N3383" t="s">
        <v>43</v>
      </c>
      <c r="O3383" t="s">
        <v>79</v>
      </c>
      <c r="P3383" t="s">
        <v>2776</v>
      </c>
      <c r="Q3383" s="2">
        <v>3.8820000000000001</v>
      </c>
      <c r="R3383">
        <v>2</v>
      </c>
      <c r="S3383">
        <v>0</v>
      </c>
      <c r="T3383">
        <v>-2.5880000000000001</v>
      </c>
    </row>
    <row r="3384" spans="1:20" x14ac:dyDescent="0.3">
      <c r="A3384" t="s">
        <v>8639</v>
      </c>
      <c r="B3384" s="1">
        <v>41807</v>
      </c>
      <c r="C3384" s="1">
        <v>41811</v>
      </c>
      <c r="D3384" t="s">
        <v>47</v>
      </c>
      <c r="E3384" t="s">
        <v>3400</v>
      </c>
      <c r="F3384" t="s">
        <v>3401</v>
      </c>
      <c r="G3384" t="s">
        <v>24</v>
      </c>
      <c r="H3384" t="s">
        <v>25</v>
      </c>
      <c r="I3384" t="s">
        <v>1057</v>
      </c>
      <c r="J3384" t="s">
        <v>261</v>
      </c>
      <c r="K3384" t="s">
        <v>1058</v>
      </c>
      <c r="L3384" t="s">
        <v>41</v>
      </c>
      <c r="M3384" t="s">
        <v>3437</v>
      </c>
      <c r="N3384" t="s">
        <v>31</v>
      </c>
      <c r="O3384" t="s">
        <v>61</v>
      </c>
      <c r="P3384" t="s">
        <v>1299</v>
      </c>
      <c r="Q3384" s="2">
        <v>6.24</v>
      </c>
      <c r="R3384">
        <v>3</v>
      </c>
      <c r="S3384">
        <v>0</v>
      </c>
      <c r="T3384">
        <v>2.6208</v>
      </c>
    </row>
    <row r="3385" spans="1:20" x14ac:dyDescent="0.3">
      <c r="A3385" t="s">
        <v>8640</v>
      </c>
      <c r="B3385" s="1">
        <v>43097</v>
      </c>
      <c r="C3385" s="1">
        <v>43101</v>
      </c>
      <c r="D3385" t="s">
        <v>47</v>
      </c>
      <c r="E3385" t="s">
        <v>4892</v>
      </c>
      <c r="F3385" t="s">
        <v>4893</v>
      </c>
      <c r="G3385" t="s">
        <v>37</v>
      </c>
      <c r="H3385" t="s">
        <v>25</v>
      </c>
      <c r="I3385" t="s">
        <v>4894</v>
      </c>
      <c r="J3385" t="s">
        <v>39</v>
      </c>
      <c r="K3385" t="s">
        <v>4895</v>
      </c>
      <c r="L3385" t="s">
        <v>41</v>
      </c>
      <c r="M3385" t="s">
        <v>4755</v>
      </c>
      <c r="N3385" t="s">
        <v>43</v>
      </c>
      <c r="O3385" t="s">
        <v>79</v>
      </c>
      <c r="P3385" t="s">
        <v>4756</v>
      </c>
      <c r="Q3385" s="2">
        <v>1.68</v>
      </c>
      <c r="R3385">
        <v>5</v>
      </c>
      <c r="S3385">
        <v>0</v>
      </c>
      <c r="T3385">
        <v>-2.6880000000000002</v>
      </c>
    </row>
    <row r="3386" spans="1:20" x14ac:dyDescent="0.3">
      <c r="A3386" t="s">
        <v>8641</v>
      </c>
      <c r="B3386" s="1">
        <v>43041</v>
      </c>
      <c r="C3386" s="1">
        <v>43046</v>
      </c>
      <c r="D3386" t="s">
        <v>47</v>
      </c>
      <c r="E3386" t="s">
        <v>3309</v>
      </c>
      <c r="F3386" t="s">
        <v>3310</v>
      </c>
      <c r="G3386" t="s">
        <v>24</v>
      </c>
      <c r="H3386" t="s">
        <v>25</v>
      </c>
      <c r="I3386" t="s">
        <v>3311</v>
      </c>
      <c r="J3386" t="s">
        <v>67</v>
      </c>
      <c r="K3386" t="s">
        <v>3312</v>
      </c>
      <c r="L3386" t="s">
        <v>29</v>
      </c>
      <c r="M3386" t="s">
        <v>8478</v>
      </c>
      <c r="N3386" t="s">
        <v>43</v>
      </c>
      <c r="O3386" t="s">
        <v>90</v>
      </c>
      <c r="P3386" t="s">
        <v>8479</v>
      </c>
      <c r="Q3386" s="2">
        <v>168.1</v>
      </c>
      <c r="R3386">
        <v>5</v>
      </c>
      <c r="S3386">
        <v>0</v>
      </c>
      <c r="T3386">
        <v>43.706000000000003</v>
      </c>
    </row>
    <row r="3387" spans="1:20" x14ac:dyDescent="0.3">
      <c r="A3387" t="s">
        <v>8642</v>
      </c>
      <c r="B3387" s="1">
        <v>42210</v>
      </c>
      <c r="C3387" s="1">
        <v>42214</v>
      </c>
      <c r="D3387" t="s">
        <v>47</v>
      </c>
      <c r="E3387" t="s">
        <v>3148</v>
      </c>
      <c r="F3387" t="s">
        <v>3149</v>
      </c>
      <c r="G3387" t="s">
        <v>37</v>
      </c>
      <c r="H3387" t="s">
        <v>25</v>
      </c>
      <c r="I3387" t="s">
        <v>1803</v>
      </c>
      <c r="J3387" t="s">
        <v>67</v>
      </c>
      <c r="K3387" t="s">
        <v>1804</v>
      </c>
      <c r="L3387" t="s">
        <v>29</v>
      </c>
      <c r="M3387" t="s">
        <v>2418</v>
      </c>
      <c r="N3387" t="s">
        <v>43</v>
      </c>
      <c r="O3387" t="s">
        <v>173</v>
      </c>
      <c r="P3387" t="s">
        <v>2419</v>
      </c>
      <c r="Q3387" s="2">
        <v>98.46</v>
      </c>
      <c r="R3387">
        <v>9</v>
      </c>
      <c r="S3387">
        <v>0</v>
      </c>
      <c r="T3387">
        <v>49.23</v>
      </c>
    </row>
    <row r="3388" spans="1:20" x14ac:dyDescent="0.3">
      <c r="A3388" t="s">
        <v>8643</v>
      </c>
      <c r="B3388" s="1">
        <v>42645</v>
      </c>
      <c r="C3388" s="1">
        <v>42652</v>
      </c>
      <c r="D3388" t="s">
        <v>47</v>
      </c>
      <c r="E3388" t="s">
        <v>4225</v>
      </c>
      <c r="F3388" t="s">
        <v>4226</v>
      </c>
      <c r="G3388" t="s">
        <v>37</v>
      </c>
      <c r="H3388" t="s">
        <v>25</v>
      </c>
      <c r="I3388" t="s">
        <v>75</v>
      </c>
      <c r="J3388" t="s">
        <v>76</v>
      </c>
      <c r="K3388" t="s">
        <v>538</v>
      </c>
      <c r="L3388" t="s">
        <v>41</v>
      </c>
      <c r="M3388" t="s">
        <v>5134</v>
      </c>
      <c r="N3388" t="s">
        <v>43</v>
      </c>
      <c r="O3388" t="s">
        <v>99</v>
      </c>
      <c r="P3388" t="s">
        <v>5135</v>
      </c>
      <c r="Q3388" s="2">
        <v>32.479999999999997</v>
      </c>
      <c r="R3388">
        <v>2</v>
      </c>
      <c r="S3388">
        <v>0</v>
      </c>
      <c r="T3388">
        <v>4.8719999999999999</v>
      </c>
    </row>
    <row r="3389" spans="1:20" x14ac:dyDescent="0.3">
      <c r="A3389" t="s">
        <v>8644</v>
      </c>
      <c r="B3389" s="1">
        <v>42728</v>
      </c>
      <c r="C3389" s="1">
        <v>42731</v>
      </c>
      <c r="D3389" t="s">
        <v>21</v>
      </c>
      <c r="E3389" t="s">
        <v>3228</v>
      </c>
      <c r="F3389" t="s">
        <v>3229</v>
      </c>
      <c r="G3389" t="s">
        <v>37</v>
      </c>
      <c r="H3389" t="s">
        <v>25</v>
      </c>
      <c r="I3389" t="s">
        <v>1591</v>
      </c>
      <c r="J3389" t="s">
        <v>27</v>
      </c>
      <c r="K3389" t="s">
        <v>1592</v>
      </c>
      <c r="L3389" t="s">
        <v>29</v>
      </c>
      <c r="M3389" t="s">
        <v>8404</v>
      </c>
      <c r="N3389" t="s">
        <v>165</v>
      </c>
      <c r="O3389" t="s">
        <v>166</v>
      </c>
      <c r="P3389" t="s">
        <v>8405</v>
      </c>
      <c r="Q3389" s="2">
        <v>197.97</v>
      </c>
      <c r="R3389">
        <v>3</v>
      </c>
      <c r="S3389">
        <v>0</v>
      </c>
      <c r="T3389">
        <v>53.451900000000002</v>
      </c>
    </row>
    <row r="3390" spans="1:20" x14ac:dyDescent="0.3">
      <c r="A3390" t="s">
        <v>8645</v>
      </c>
      <c r="B3390" s="1">
        <v>42937</v>
      </c>
      <c r="C3390" s="1">
        <v>42943</v>
      </c>
      <c r="D3390" t="s">
        <v>47</v>
      </c>
      <c r="E3390" t="s">
        <v>7096</v>
      </c>
      <c r="F3390" t="s">
        <v>7097</v>
      </c>
      <c r="G3390" t="s">
        <v>24</v>
      </c>
      <c r="H3390" t="s">
        <v>25</v>
      </c>
      <c r="I3390" t="s">
        <v>1241</v>
      </c>
      <c r="J3390" t="s">
        <v>67</v>
      </c>
      <c r="K3390" t="s">
        <v>3079</v>
      </c>
      <c r="L3390" t="s">
        <v>29</v>
      </c>
      <c r="M3390" t="s">
        <v>4572</v>
      </c>
      <c r="N3390" t="s">
        <v>43</v>
      </c>
      <c r="O3390" t="s">
        <v>90</v>
      </c>
      <c r="P3390" t="s">
        <v>4573</v>
      </c>
      <c r="Q3390" s="2">
        <v>17.48</v>
      </c>
      <c r="R3390">
        <v>4</v>
      </c>
      <c r="S3390">
        <v>0</v>
      </c>
      <c r="T3390">
        <v>4.5448000000000004</v>
      </c>
    </row>
    <row r="3391" spans="1:20" x14ac:dyDescent="0.3">
      <c r="A3391" t="s">
        <v>8646</v>
      </c>
      <c r="B3391" s="1">
        <v>42287</v>
      </c>
      <c r="C3391" s="1">
        <v>42294</v>
      </c>
      <c r="D3391" t="s">
        <v>47</v>
      </c>
      <c r="E3391" t="s">
        <v>1851</v>
      </c>
      <c r="F3391" t="s">
        <v>1852</v>
      </c>
      <c r="G3391" t="s">
        <v>24</v>
      </c>
      <c r="H3391" t="s">
        <v>25</v>
      </c>
      <c r="I3391" t="s">
        <v>231</v>
      </c>
      <c r="J3391" t="s">
        <v>232</v>
      </c>
      <c r="K3391" t="s">
        <v>412</v>
      </c>
      <c r="L3391" t="s">
        <v>131</v>
      </c>
      <c r="M3391" t="s">
        <v>5707</v>
      </c>
      <c r="N3391" t="s">
        <v>43</v>
      </c>
      <c r="O3391" t="s">
        <v>115</v>
      </c>
      <c r="P3391" t="s">
        <v>5708</v>
      </c>
      <c r="Q3391" s="2">
        <v>8.016</v>
      </c>
      <c r="R3391">
        <v>3</v>
      </c>
      <c r="S3391">
        <v>0</v>
      </c>
      <c r="T3391">
        <v>1.002</v>
      </c>
    </row>
    <row r="3392" spans="1:20" x14ac:dyDescent="0.3">
      <c r="A3392" t="s">
        <v>8647</v>
      </c>
      <c r="B3392" s="1">
        <v>42621</v>
      </c>
      <c r="C3392" s="1">
        <v>42621</v>
      </c>
      <c r="D3392" t="s">
        <v>1040</v>
      </c>
      <c r="E3392" t="s">
        <v>2090</v>
      </c>
      <c r="F3392" t="s">
        <v>2091</v>
      </c>
      <c r="G3392" t="s">
        <v>24</v>
      </c>
      <c r="H3392" t="s">
        <v>25</v>
      </c>
      <c r="I3392" t="s">
        <v>2092</v>
      </c>
      <c r="J3392" t="s">
        <v>39</v>
      </c>
      <c r="K3392" t="s">
        <v>2093</v>
      </c>
      <c r="L3392" t="s">
        <v>41</v>
      </c>
      <c r="M3392" t="s">
        <v>3132</v>
      </c>
      <c r="N3392" t="s">
        <v>31</v>
      </c>
      <c r="O3392" t="s">
        <v>54</v>
      </c>
      <c r="P3392" t="s">
        <v>3133</v>
      </c>
      <c r="Q3392" s="2">
        <v>146.04</v>
      </c>
      <c r="R3392">
        <v>1</v>
      </c>
      <c r="S3392">
        <v>0</v>
      </c>
      <c r="T3392">
        <v>-12.778499999999999</v>
      </c>
    </row>
    <row r="3393" spans="1:20" x14ac:dyDescent="0.3">
      <c r="A3393" t="s">
        <v>8648</v>
      </c>
      <c r="B3393" s="1">
        <v>42694</v>
      </c>
      <c r="C3393" s="1">
        <v>42698</v>
      </c>
      <c r="D3393" t="s">
        <v>47</v>
      </c>
      <c r="E3393" t="s">
        <v>4624</v>
      </c>
      <c r="F3393" t="s">
        <v>4625</v>
      </c>
      <c r="G3393" t="s">
        <v>37</v>
      </c>
      <c r="H3393" t="s">
        <v>25</v>
      </c>
      <c r="I3393" t="s">
        <v>231</v>
      </c>
      <c r="J3393" t="s">
        <v>232</v>
      </c>
      <c r="K3393" t="s">
        <v>412</v>
      </c>
      <c r="L3393" t="s">
        <v>131</v>
      </c>
      <c r="M3393" t="s">
        <v>8649</v>
      </c>
      <c r="N3393" t="s">
        <v>165</v>
      </c>
      <c r="O3393" t="s">
        <v>202</v>
      </c>
      <c r="P3393" t="s">
        <v>8650</v>
      </c>
      <c r="Q3393" s="2">
        <v>27.88</v>
      </c>
      <c r="R3393">
        <v>2</v>
      </c>
      <c r="S3393">
        <v>0</v>
      </c>
      <c r="T3393">
        <v>3.9032</v>
      </c>
    </row>
    <row r="3394" spans="1:20" x14ac:dyDescent="0.3">
      <c r="A3394" t="s">
        <v>8651</v>
      </c>
      <c r="B3394" s="1">
        <v>43023</v>
      </c>
      <c r="C3394" s="1">
        <v>43028</v>
      </c>
      <c r="D3394" t="s">
        <v>47</v>
      </c>
      <c r="E3394" t="s">
        <v>2696</v>
      </c>
      <c r="F3394" t="s">
        <v>2697</v>
      </c>
      <c r="G3394" t="s">
        <v>37</v>
      </c>
      <c r="H3394" t="s">
        <v>25</v>
      </c>
      <c r="I3394" t="s">
        <v>112</v>
      </c>
      <c r="J3394" t="s">
        <v>39</v>
      </c>
      <c r="K3394" t="s">
        <v>849</v>
      </c>
      <c r="L3394" t="s">
        <v>41</v>
      </c>
      <c r="M3394" t="s">
        <v>4246</v>
      </c>
      <c r="N3394" t="s">
        <v>43</v>
      </c>
      <c r="O3394" t="s">
        <v>44</v>
      </c>
      <c r="P3394" t="s">
        <v>4247</v>
      </c>
      <c r="Q3394" s="2">
        <v>152.65</v>
      </c>
      <c r="R3394">
        <v>5</v>
      </c>
      <c r="S3394">
        <v>0</v>
      </c>
      <c r="T3394">
        <v>70.218999999999994</v>
      </c>
    </row>
    <row r="3395" spans="1:20" x14ac:dyDescent="0.3">
      <c r="A3395" t="s">
        <v>8652</v>
      </c>
      <c r="B3395" s="1">
        <v>42191</v>
      </c>
      <c r="C3395" s="1">
        <v>42197</v>
      </c>
      <c r="D3395" t="s">
        <v>47</v>
      </c>
      <c r="E3395" t="s">
        <v>3918</v>
      </c>
      <c r="F3395" t="s">
        <v>3919</v>
      </c>
      <c r="G3395" t="s">
        <v>37</v>
      </c>
      <c r="H3395" t="s">
        <v>25</v>
      </c>
      <c r="I3395" t="s">
        <v>398</v>
      </c>
      <c r="J3395" t="s">
        <v>67</v>
      </c>
      <c r="K3395" t="s">
        <v>399</v>
      </c>
      <c r="L3395" t="s">
        <v>29</v>
      </c>
      <c r="M3395" t="s">
        <v>2617</v>
      </c>
      <c r="N3395" t="s">
        <v>43</v>
      </c>
      <c r="O3395" t="s">
        <v>115</v>
      </c>
      <c r="P3395" t="s">
        <v>2618</v>
      </c>
      <c r="Q3395" s="2">
        <v>11.12</v>
      </c>
      <c r="R3395">
        <v>4</v>
      </c>
      <c r="S3395">
        <v>0</v>
      </c>
      <c r="T3395">
        <v>2.8912</v>
      </c>
    </row>
    <row r="3396" spans="1:20" x14ac:dyDescent="0.3">
      <c r="A3396" t="s">
        <v>8653</v>
      </c>
      <c r="B3396" s="1">
        <v>42771</v>
      </c>
      <c r="C3396" s="1">
        <v>42775</v>
      </c>
      <c r="D3396" t="s">
        <v>47</v>
      </c>
      <c r="E3396" t="s">
        <v>6045</v>
      </c>
      <c r="F3396" t="s">
        <v>6046</v>
      </c>
      <c r="G3396" t="s">
        <v>37</v>
      </c>
      <c r="H3396" t="s">
        <v>25</v>
      </c>
      <c r="I3396" t="s">
        <v>6047</v>
      </c>
      <c r="J3396" t="s">
        <v>86</v>
      </c>
      <c r="K3396" t="s">
        <v>6048</v>
      </c>
      <c r="L3396" t="s">
        <v>88</v>
      </c>
      <c r="M3396" t="s">
        <v>7637</v>
      </c>
      <c r="N3396" t="s">
        <v>43</v>
      </c>
      <c r="O3396" t="s">
        <v>90</v>
      </c>
      <c r="P3396" t="s">
        <v>7638</v>
      </c>
      <c r="Q3396" s="2">
        <v>1640.7</v>
      </c>
      <c r="R3396">
        <v>5</v>
      </c>
      <c r="S3396">
        <v>0</v>
      </c>
      <c r="T3396">
        <v>459.39600000000002</v>
      </c>
    </row>
    <row r="3397" spans="1:20" x14ac:dyDescent="0.3">
      <c r="A3397" t="s">
        <v>8654</v>
      </c>
      <c r="B3397" s="1">
        <v>42344</v>
      </c>
      <c r="C3397" s="1">
        <v>42345</v>
      </c>
      <c r="D3397" t="s">
        <v>159</v>
      </c>
      <c r="E3397" t="s">
        <v>3418</v>
      </c>
      <c r="F3397" t="s">
        <v>3419</v>
      </c>
      <c r="G3397" t="s">
        <v>84</v>
      </c>
      <c r="H3397" t="s">
        <v>25</v>
      </c>
      <c r="I3397" t="s">
        <v>3420</v>
      </c>
      <c r="J3397" t="s">
        <v>39</v>
      </c>
      <c r="K3397" t="s">
        <v>3421</v>
      </c>
      <c r="L3397" t="s">
        <v>41</v>
      </c>
      <c r="M3397" t="s">
        <v>5210</v>
      </c>
      <c r="N3397" t="s">
        <v>43</v>
      </c>
      <c r="O3397" t="s">
        <v>79</v>
      </c>
      <c r="P3397" t="s">
        <v>5211</v>
      </c>
      <c r="Q3397" s="2">
        <v>14.832000000000001</v>
      </c>
      <c r="R3397">
        <v>3</v>
      </c>
      <c r="S3397">
        <v>0</v>
      </c>
      <c r="T3397">
        <v>-10.382400000000001</v>
      </c>
    </row>
    <row r="3398" spans="1:20" x14ac:dyDescent="0.3">
      <c r="A3398" t="s">
        <v>8655</v>
      </c>
      <c r="B3398" s="1">
        <v>42625</v>
      </c>
      <c r="C3398" s="1">
        <v>42630</v>
      </c>
      <c r="D3398" t="s">
        <v>47</v>
      </c>
      <c r="E3398" t="s">
        <v>1994</v>
      </c>
      <c r="F3398" t="s">
        <v>1995</v>
      </c>
      <c r="G3398" t="s">
        <v>37</v>
      </c>
      <c r="H3398" t="s">
        <v>25</v>
      </c>
      <c r="I3398" t="s">
        <v>941</v>
      </c>
      <c r="J3398" t="s">
        <v>51</v>
      </c>
      <c r="K3398" t="s">
        <v>942</v>
      </c>
      <c r="L3398" t="s">
        <v>29</v>
      </c>
      <c r="M3398" t="s">
        <v>8656</v>
      </c>
      <c r="N3398" t="s">
        <v>165</v>
      </c>
      <c r="O3398" t="s">
        <v>202</v>
      </c>
      <c r="P3398" t="s">
        <v>8657</v>
      </c>
      <c r="Q3398" s="2">
        <v>20.7</v>
      </c>
      <c r="R3398">
        <v>3</v>
      </c>
      <c r="S3398">
        <v>0</v>
      </c>
      <c r="T3398">
        <v>1.6559999999999999</v>
      </c>
    </row>
    <row r="3399" spans="1:20" x14ac:dyDescent="0.3">
      <c r="A3399" t="s">
        <v>8658</v>
      </c>
      <c r="B3399" s="1">
        <v>41826</v>
      </c>
      <c r="C3399" s="1">
        <v>41832</v>
      </c>
      <c r="D3399" t="s">
        <v>47</v>
      </c>
      <c r="E3399" t="s">
        <v>4605</v>
      </c>
      <c r="F3399" t="s">
        <v>4606</v>
      </c>
      <c r="G3399" t="s">
        <v>84</v>
      </c>
      <c r="H3399" t="s">
        <v>25</v>
      </c>
      <c r="I3399" t="s">
        <v>1123</v>
      </c>
      <c r="J3399" t="s">
        <v>261</v>
      </c>
      <c r="K3399" t="s">
        <v>4607</v>
      </c>
      <c r="L3399" t="s">
        <v>41</v>
      </c>
      <c r="M3399" t="s">
        <v>8108</v>
      </c>
      <c r="N3399" t="s">
        <v>31</v>
      </c>
      <c r="O3399" t="s">
        <v>133</v>
      </c>
      <c r="P3399" t="s">
        <v>8109</v>
      </c>
      <c r="Q3399" s="2">
        <v>478.48</v>
      </c>
      <c r="R3399">
        <v>2</v>
      </c>
      <c r="S3399">
        <v>0</v>
      </c>
      <c r="T3399">
        <v>47.847999999999999</v>
      </c>
    </row>
    <row r="3400" spans="1:20" x14ac:dyDescent="0.3">
      <c r="A3400" t="s">
        <v>8659</v>
      </c>
      <c r="B3400" s="1">
        <v>42499</v>
      </c>
      <c r="C3400" s="1">
        <v>42504</v>
      </c>
      <c r="D3400" t="s">
        <v>47</v>
      </c>
      <c r="E3400" t="s">
        <v>4578</v>
      </c>
      <c r="F3400" t="s">
        <v>4579</v>
      </c>
      <c r="G3400" t="s">
        <v>37</v>
      </c>
      <c r="H3400" t="s">
        <v>25</v>
      </c>
      <c r="I3400" t="s">
        <v>75</v>
      </c>
      <c r="J3400" t="s">
        <v>76</v>
      </c>
      <c r="K3400" t="s">
        <v>544</v>
      </c>
      <c r="L3400" t="s">
        <v>41</v>
      </c>
      <c r="M3400" t="s">
        <v>8660</v>
      </c>
      <c r="N3400" t="s">
        <v>43</v>
      </c>
      <c r="O3400" t="s">
        <v>70</v>
      </c>
      <c r="P3400" t="s">
        <v>8661</v>
      </c>
      <c r="Q3400" s="2">
        <v>32.04</v>
      </c>
      <c r="R3400">
        <v>4</v>
      </c>
      <c r="S3400">
        <v>0</v>
      </c>
      <c r="T3400">
        <v>14.417999999999999</v>
      </c>
    </row>
    <row r="3401" spans="1:20" x14ac:dyDescent="0.3">
      <c r="A3401" t="s">
        <v>8662</v>
      </c>
      <c r="B3401" s="1">
        <v>42569</v>
      </c>
      <c r="C3401" s="1">
        <v>42573</v>
      </c>
      <c r="D3401" t="s">
        <v>47</v>
      </c>
      <c r="E3401" t="s">
        <v>546</v>
      </c>
      <c r="F3401" t="s">
        <v>547</v>
      </c>
      <c r="G3401" t="s">
        <v>24</v>
      </c>
      <c r="H3401" t="s">
        <v>25</v>
      </c>
      <c r="I3401" t="s">
        <v>548</v>
      </c>
      <c r="J3401" t="s">
        <v>549</v>
      </c>
      <c r="K3401" t="s">
        <v>550</v>
      </c>
      <c r="L3401" t="s">
        <v>88</v>
      </c>
      <c r="M3401" t="s">
        <v>7589</v>
      </c>
      <c r="N3401" t="s">
        <v>165</v>
      </c>
      <c r="O3401" t="s">
        <v>166</v>
      </c>
      <c r="P3401" t="s">
        <v>7590</v>
      </c>
      <c r="Q3401" s="2">
        <v>55.991999999999997</v>
      </c>
      <c r="R3401">
        <v>1</v>
      </c>
      <c r="S3401">
        <v>0</v>
      </c>
      <c r="T3401">
        <v>3.4994999999999998</v>
      </c>
    </row>
    <row r="3402" spans="1:20" x14ac:dyDescent="0.3">
      <c r="A3402" t="s">
        <v>8663</v>
      </c>
      <c r="B3402" s="1">
        <v>42539</v>
      </c>
      <c r="C3402" s="1">
        <v>42542</v>
      </c>
      <c r="D3402" t="s">
        <v>159</v>
      </c>
      <c r="E3402" t="s">
        <v>4463</v>
      </c>
      <c r="F3402" t="s">
        <v>4464</v>
      </c>
      <c r="G3402" t="s">
        <v>24</v>
      </c>
      <c r="H3402" t="s">
        <v>25</v>
      </c>
      <c r="I3402" t="s">
        <v>4465</v>
      </c>
      <c r="J3402" t="s">
        <v>391</v>
      </c>
      <c r="K3402" t="s">
        <v>4466</v>
      </c>
      <c r="L3402" t="s">
        <v>41</v>
      </c>
      <c r="M3402" t="s">
        <v>8664</v>
      </c>
      <c r="N3402" t="s">
        <v>43</v>
      </c>
      <c r="O3402" t="s">
        <v>70</v>
      </c>
      <c r="P3402" t="s">
        <v>8665</v>
      </c>
      <c r="Q3402" s="2">
        <v>76.864000000000004</v>
      </c>
      <c r="R3402">
        <v>2</v>
      </c>
      <c r="S3402">
        <v>0</v>
      </c>
      <c r="T3402">
        <v>26.9024</v>
      </c>
    </row>
    <row r="3403" spans="1:20" x14ac:dyDescent="0.3">
      <c r="A3403" t="s">
        <v>8666</v>
      </c>
      <c r="B3403" s="1">
        <v>41749</v>
      </c>
      <c r="C3403" s="1">
        <v>41754</v>
      </c>
      <c r="D3403" t="s">
        <v>47</v>
      </c>
      <c r="E3403" t="s">
        <v>3969</v>
      </c>
      <c r="F3403" t="s">
        <v>3970</v>
      </c>
      <c r="G3403" t="s">
        <v>24</v>
      </c>
      <c r="H3403" t="s">
        <v>25</v>
      </c>
      <c r="I3403" t="s">
        <v>3971</v>
      </c>
      <c r="J3403" t="s">
        <v>76</v>
      </c>
      <c r="K3403" t="s">
        <v>3972</v>
      </c>
      <c r="L3403" t="s">
        <v>41</v>
      </c>
      <c r="M3403" t="s">
        <v>5312</v>
      </c>
      <c r="N3403" t="s">
        <v>31</v>
      </c>
      <c r="O3403" t="s">
        <v>61</v>
      </c>
      <c r="P3403" t="s">
        <v>5313</v>
      </c>
      <c r="Q3403" s="2">
        <v>59.92</v>
      </c>
      <c r="R3403">
        <v>4</v>
      </c>
      <c r="S3403">
        <v>0</v>
      </c>
      <c r="T3403">
        <v>27.563199999999998</v>
      </c>
    </row>
    <row r="3404" spans="1:20" x14ac:dyDescent="0.3">
      <c r="A3404" t="s">
        <v>8667</v>
      </c>
      <c r="B3404" s="1">
        <v>42377</v>
      </c>
      <c r="C3404" s="1">
        <v>42381</v>
      </c>
      <c r="D3404" t="s">
        <v>47</v>
      </c>
      <c r="E3404" t="s">
        <v>5922</v>
      </c>
      <c r="F3404" t="s">
        <v>5923</v>
      </c>
      <c r="G3404" t="s">
        <v>37</v>
      </c>
      <c r="H3404" t="s">
        <v>25</v>
      </c>
      <c r="I3404" t="s">
        <v>128</v>
      </c>
      <c r="J3404" t="s">
        <v>129</v>
      </c>
      <c r="K3404" t="s">
        <v>130</v>
      </c>
      <c r="L3404" t="s">
        <v>131</v>
      </c>
      <c r="M3404" t="s">
        <v>4665</v>
      </c>
      <c r="N3404" t="s">
        <v>31</v>
      </c>
      <c r="O3404" t="s">
        <v>32</v>
      </c>
      <c r="P3404" t="s">
        <v>4666</v>
      </c>
      <c r="Q3404" s="2">
        <v>1565.88</v>
      </c>
      <c r="R3404">
        <v>6</v>
      </c>
      <c r="S3404">
        <v>0</v>
      </c>
      <c r="T3404">
        <v>407.12880000000001</v>
      </c>
    </row>
    <row r="3405" spans="1:20" x14ac:dyDescent="0.3">
      <c r="A3405" t="s">
        <v>8668</v>
      </c>
      <c r="B3405" s="1">
        <v>43092</v>
      </c>
      <c r="C3405" s="1">
        <v>43097</v>
      </c>
      <c r="D3405" t="s">
        <v>21</v>
      </c>
      <c r="E3405" t="s">
        <v>7114</v>
      </c>
      <c r="F3405" t="s">
        <v>7115</v>
      </c>
      <c r="G3405" t="s">
        <v>37</v>
      </c>
      <c r="H3405" t="s">
        <v>25</v>
      </c>
      <c r="I3405" t="s">
        <v>38</v>
      </c>
      <c r="J3405" t="s">
        <v>39</v>
      </c>
      <c r="K3405" t="s">
        <v>40</v>
      </c>
      <c r="L3405" t="s">
        <v>41</v>
      </c>
      <c r="M3405" t="s">
        <v>641</v>
      </c>
      <c r="N3405" t="s">
        <v>43</v>
      </c>
      <c r="O3405" t="s">
        <v>99</v>
      </c>
      <c r="P3405" t="s">
        <v>642</v>
      </c>
      <c r="Q3405" s="2">
        <v>62.04</v>
      </c>
      <c r="R3405">
        <v>4</v>
      </c>
      <c r="S3405">
        <v>0</v>
      </c>
      <c r="T3405">
        <v>17.371200000000002</v>
      </c>
    </row>
    <row r="3406" spans="1:20" x14ac:dyDescent="0.3">
      <c r="A3406" t="s">
        <v>8669</v>
      </c>
      <c r="B3406" s="1">
        <v>42842</v>
      </c>
      <c r="C3406" s="1">
        <v>42847</v>
      </c>
      <c r="D3406" t="s">
        <v>47</v>
      </c>
      <c r="E3406" t="s">
        <v>3684</v>
      </c>
      <c r="F3406" t="s">
        <v>3685</v>
      </c>
      <c r="G3406" t="s">
        <v>24</v>
      </c>
      <c r="H3406" t="s">
        <v>25</v>
      </c>
      <c r="I3406" t="s">
        <v>38</v>
      </c>
      <c r="J3406" t="s">
        <v>39</v>
      </c>
      <c r="K3406" t="s">
        <v>1554</v>
      </c>
      <c r="L3406" t="s">
        <v>41</v>
      </c>
      <c r="M3406" t="s">
        <v>5671</v>
      </c>
      <c r="N3406" t="s">
        <v>43</v>
      </c>
      <c r="O3406" t="s">
        <v>70</v>
      </c>
      <c r="P3406" t="s">
        <v>5672</v>
      </c>
      <c r="Q3406" s="2">
        <v>28.14</v>
      </c>
      <c r="R3406">
        <v>3</v>
      </c>
      <c r="S3406">
        <v>0</v>
      </c>
      <c r="T3406">
        <v>13.507199999999999</v>
      </c>
    </row>
    <row r="3407" spans="1:20" x14ac:dyDescent="0.3">
      <c r="A3407" t="s">
        <v>8670</v>
      </c>
      <c r="B3407" s="1">
        <v>43070</v>
      </c>
      <c r="C3407" s="1">
        <v>43077</v>
      </c>
      <c r="D3407" t="s">
        <v>47</v>
      </c>
      <c r="E3407" t="s">
        <v>1390</v>
      </c>
      <c r="F3407" t="s">
        <v>1391</v>
      </c>
      <c r="G3407" t="s">
        <v>37</v>
      </c>
      <c r="H3407" t="s">
        <v>25</v>
      </c>
      <c r="I3407" t="s">
        <v>1392</v>
      </c>
      <c r="J3407" t="s">
        <v>391</v>
      </c>
      <c r="K3407" t="s">
        <v>1393</v>
      </c>
      <c r="L3407" t="s">
        <v>41</v>
      </c>
      <c r="M3407" t="s">
        <v>8671</v>
      </c>
      <c r="N3407" t="s">
        <v>43</v>
      </c>
      <c r="O3407" t="s">
        <v>70</v>
      </c>
      <c r="P3407" t="s">
        <v>8672</v>
      </c>
      <c r="Q3407" s="2">
        <v>10.368</v>
      </c>
      <c r="R3407">
        <v>2</v>
      </c>
      <c r="S3407">
        <v>0</v>
      </c>
      <c r="T3407">
        <v>3.6288</v>
      </c>
    </row>
    <row r="3408" spans="1:20" x14ac:dyDescent="0.3">
      <c r="A3408" t="s">
        <v>8673</v>
      </c>
      <c r="B3408" s="1">
        <v>42603</v>
      </c>
      <c r="C3408" s="1">
        <v>42610</v>
      </c>
      <c r="D3408" t="s">
        <v>47</v>
      </c>
      <c r="E3408" t="s">
        <v>4064</v>
      </c>
      <c r="F3408" t="s">
        <v>4065</v>
      </c>
      <c r="G3408" t="s">
        <v>37</v>
      </c>
      <c r="H3408" t="s">
        <v>25</v>
      </c>
      <c r="I3408" t="s">
        <v>920</v>
      </c>
      <c r="J3408" t="s">
        <v>86</v>
      </c>
      <c r="K3408" t="s">
        <v>4066</v>
      </c>
      <c r="L3408" t="s">
        <v>88</v>
      </c>
      <c r="M3408" t="s">
        <v>5662</v>
      </c>
      <c r="N3408" t="s">
        <v>43</v>
      </c>
      <c r="O3408" t="s">
        <v>79</v>
      </c>
      <c r="P3408" t="s">
        <v>5663</v>
      </c>
      <c r="Q3408" s="2">
        <v>12.672000000000001</v>
      </c>
      <c r="R3408">
        <v>2</v>
      </c>
      <c r="S3408">
        <v>0</v>
      </c>
      <c r="T3408">
        <v>4.7519999999999998</v>
      </c>
    </row>
    <row r="3409" spans="1:20" x14ac:dyDescent="0.3">
      <c r="A3409" t="s">
        <v>8674</v>
      </c>
      <c r="B3409" s="1">
        <v>42709</v>
      </c>
      <c r="C3409" s="1">
        <v>42712</v>
      </c>
      <c r="D3409" t="s">
        <v>21</v>
      </c>
      <c r="E3409" t="s">
        <v>4313</v>
      </c>
      <c r="F3409" t="s">
        <v>4314</v>
      </c>
      <c r="G3409" t="s">
        <v>37</v>
      </c>
      <c r="H3409" t="s">
        <v>25</v>
      </c>
      <c r="I3409" t="s">
        <v>215</v>
      </c>
      <c r="J3409" t="s">
        <v>4315</v>
      </c>
      <c r="K3409" t="s">
        <v>4316</v>
      </c>
      <c r="L3409" t="s">
        <v>131</v>
      </c>
      <c r="M3409" t="s">
        <v>2205</v>
      </c>
      <c r="N3409" t="s">
        <v>43</v>
      </c>
      <c r="O3409" t="s">
        <v>44</v>
      </c>
      <c r="P3409" t="s">
        <v>2206</v>
      </c>
      <c r="Q3409" s="2">
        <v>11.952</v>
      </c>
      <c r="R3409">
        <v>3</v>
      </c>
      <c r="S3409">
        <v>0</v>
      </c>
      <c r="T3409">
        <v>3.8843999999999999</v>
      </c>
    </row>
    <row r="3410" spans="1:20" x14ac:dyDescent="0.3">
      <c r="A3410" t="s">
        <v>8675</v>
      </c>
      <c r="B3410" s="1">
        <v>42354</v>
      </c>
      <c r="C3410" s="1">
        <v>42357</v>
      </c>
      <c r="D3410" t="s">
        <v>159</v>
      </c>
      <c r="E3410" t="s">
        <v>495</v>
      </c>
      <c r="F3410" t="s">
        <v>496</v>
      </c>
      <c r="G3410" t="s">
        <v>24</v>
      </c>
      <c r="H3410" t="s">
        <v>25</v>
      </c>
      <c r="I3410" t="s">
        <v>497</v>
      </c>
      <c r="J3410" t="s">
        <v>498</v>
      </c>
      <c r="K3410" t="s">
        <v>499</v>
      </c>
      <c r="L3410" t="s">
        <v>88</v>
      </c>
      <c r="M3410" t="s">
        <v>6855</v>
      </c>
      <c r="N3410" t="s">
        <v>43</v>
      </c>
      <c r="O3410" t="s">
        <v>70</v>
      </c>
      <c r="P3410" t="s">
        <v>6856</v>
      </c>
      <c r="Q3410" s="2">
        <v>4.9800000000000004</v>
      </c>
      <c r="R3410">
        <v>1</v>
      </c>
      <c r="S3410">
        <v>0</v>
      </c>
      <c r="T3410">
        <v>2.3405999999999998</v>
      </c>
    </row>
    <row r="3411" spans="1:20" x14ac:dyDescent="0.3">
      <c r="A3411" t="s">
        <v>8676</v>
      </c>
      <c r="B3411" s="1">
        <v>41929</v>
      </c>
      <c r="C3411" s="1">
        <v>41934</v>
      </c>
      <c r="D3411" t="s">
        <v>21</v>
      </c>
      <c r="E3411" t="s">
        <v>147</v>
      </c>
      <c r="F3411" t="s">
        <v>148</v>
      </c>
      <c r="G3411" t="s">
        <v>24</v>
      </c>
      <c r="H3411" t="s">
        <v>25</v>
      </c>
      <c r="I3411" t="s">
        <v>128</v>
      </c>
      <c r="J3411" t="s">
        <v>129</v>
      </c>
      <c r="K3411" t="s">
        <v>130</v>
      </c>
      <c r="L3411" t="s">
        <v>131</v>
      </c>
      <c r="M3411" t="s">
        <v>3724</v>
      </c>
      <c r="N3411" t="s">
        <v>43</v>
      </c>
      <c r="O3411" t="s">
        <v>79</v>
      </c>
      <c r="P3411" t="s">
        <v>3725</v>
      </c>
      <c r="Q3411" s="2">
        <v>10.78</v>
      </c>
      <c r="R3411">
        <v>5</v>
      </c>
      <c r="S3411">
        <v>0</v>
      </c>
      <c r="T3411">
        <v>-17.248000000000001</v>
      </c>
    </row>
    <row r="3412" spans="1:20" x14ac:dyDescent="0.3">
      <c r="A3412" t="s">
        <v>8677</v>
      </c>
      <c r="B3412" s="1">
        <v>42618</v>
      </c>
      <c r="C3412" s="1">
        <v>42623</v>
      </c>
      <c r="D3412" t="s">
        <v>47</v>
      </c>
      <c r="E3412" t="s">
        <v>3223</v>
      </c>
      <c r="F3412" t="s">
        <v>3224</v>
      </c>
      <c r="G3412" t="s">
        <v>24</v>
      </c>
      <c r="H3412" t="s">
        <v>25</v>
      </c>
      <c r="I3412" t="s">
        <v>112</v>
      </c>
      <c r="J3412" t="s">
        <v>39</v>
      </c>
      <c r="K3412" t="s">
        <v>849</v>
      </c>
      <c r="L3412" t="s">
        <v>41</v>
      </c>
      <c r="M3412" t="s">
        <v>7914</v>
      </c>
      <c r="N3412" t="s">
        <v>43</v>
      </c>
      <c r="O3412" t="s">
        <v>44</v>
      </c>
      <c r="P3412" t="s">
        <v>7915</v>
      </c>
      <c r="Q3412" s="2">
        <v>25.06</v>
      </c>
      <c r="R3412">
        <v>2</v>
      </c>
      <c r="S3412">
        <v>0</v>
      </c>
      <c r="T3412">
        <v>11.7782</v>
      </c>
    </row>
    <row r="3413" spans="1:20" x14ac:dyDescent="0.3">
      <c r="A3413" t="s">
        <v>8678</v>
      </c>
      <c r="B3413" s="1">
        <v>42292</v>
      </c>
      <c r="C3413" s="1">
        <v>42292</v>
      </c>
      <c r="D3413" t="s">
        <v>1040</v>
      </c>
      <c r="E3413" t="s">
        <v>22</v>
      </c>
      <c r="F3413" t="s">
        <v>23</v>
      </c>
      <c r="G3413" t="s">
        <v>24</v>
      </c>
      <c r="H3413" t="s">
        <v>25</v>
      </c>
      <c r="I3413" t="s">
        <v>26</v>
      </c>
      <c r="J3413" t="s">
        <v>27</v>
      </c>
      <c r="K3413" t="s">
        <v>28</v>
      </c>
      <c r="L3413" t="s">
        <v>29</v>
      </c>
      <c r="M3413" t="s">
        <v>2766</v>
      </c>
      <c r="N3413" t="s">
        <v>31</v>
      </c>
      <c r="O3413" t="s">
        <v>61</v>
      </c>
      <c r="P3413" t="s">
        <v>2767</v>
      </c>
      <c r="Q3413" s="2">
        <v>131.376</v>
      </c>
      <c r="R3413">
        <v>6</v>
      </c>
      <c r="S3413">
        <v>0</v>
      </c>
      <c r="T3413">
        <v>-95.247600000000006</v>
      </c>
    </row>
    <row r="3414" spans="1:20" x14ac:dyDescent="0.3">
      <c r="A3414" t="s">
        <v>8679</v>
      </c>
      <c r="B3414" s="1">
        <v>42339</v>
      </c>
      <c r="C3414" s="1">
        <v>42343</v>
      </c>
      <c r="D3414" t="s">
        <v>21</v>
      </c>
      <c r="E3414" t="s">
        <v>522</v>
      </c>
      <c r="F3414" t="s">
        <v>523</v>
      </c>
      <c r="G3414" t="s">
        <v>84</v>
      </c>
      <c r="H3414" t="s">
        <v>25</v>
      </c>
      <c r="I3414" t="s">
        <v>524</v>
      </c>
      <c r="J3414" t="s">
        <v>261</v>
      </c>
      <c r="K3414" t="s">
        <v>525</v>
      </c>
      <c r="L3414" t="s">
        <v>41</v>
      </c>
      <c r="M3414" t="s">
        <v>1755</v>
      </c>
      <c r="N3414" t="s">
        <v>31</v>
      </c>
      <c r="O3414" t="s">
        <v>133</v>
      </c>
      <c r="P3414" t="s">
        <v>1756</v>
      </c>
      <c r="Q3414" s="2">
        <v>2003.92</v>
      </c>
      <c r="R3414">
        <v>5</v>
      </c>
      <c r="S3414">
        <v>0</v>
      </c>
      <c r="T3414">
        <v>125.245</v>
      </c>
    </row>
    <row r="3415" spans="1:20" x14ac:dyDescent="0.3">
      <c r="A3415" t="s">
        <v>8680</v>
      </c>
      <c r="B3415" s="1">
        <v>42155</v>
      </c>
      <c r="C3415" s="1">
        <v>42159</v>
      </c>
      <c r="D3415" t="s">
        <v>47</v>
      </c>
      <c r="E3415" t="s">
        <v>1510</v>
      </c>
      <c r="F3415" t="s">
        <v>1511</v>
      </c>
      <c r="G3415" t="s">
        <v>24</v>
      </c>
      <c r="H3415" t="s">
        <v>25</v>
      </c>
      <c r="I3415" t="s">
        <v>112</v>
      </c>
      <c r="J3415" t="s">
        <v>39</v>
      </c>
      <c r="K3415" t="s">
        <v>849</v>
      </c>
      <c r="L3415" t="s">
        <v>41</v>
      </c>
      <c r="M3415" t="s">
        <v>8681</v>
      </c>
      <c r="N3415" t="s">
        <v>31</v>
      </c>
      <c r="O3415" t="s">
        <v>133</v>
      </c>
      <c r="P3415" t="s">
        <v>8682</v>
      </c>
      <c r="Q3415" s="2">
        <v>2567.84</v>
      </c>
      <c r="R3415">
        <v>8</v>
      </c>
      <c r="S3415">
        <v>0</v>
      </c>
      <c r="T3415">
        <v>770.35199999999998</v>
      </c>
    </row>
    <row r="3416" spans="1:20" x14ac:dyDescent="0.3">
      <c r="A3416" t="s">
        <v>8683</v>
      </c>
      <c r="B3416" s="1">
        <v>42988</v>
      </c>
      <c r="C3416" s="1">
        <v>42995</v>
      </c>
      <c r="D3416" t="s">
        <v>47</v>
      </c>
      <c r="E3416" t="s">
        <v>3177</v>
      </c>
      <c r="F3416" t="s">
        <v>3178</v>
      </c>
      <c r="G3416" t="s">
        <v>24</v>
      </c>
      <c r="H3416" t="s">
        <v>25</v>
      </c>
      <c r="I3416" t="s">
        <v>231</v>
      </c>
      <c r="J3416" t="s">
        <v>232</v>
      </c>
      <c r="K3416" t="s">
        <v>233</v>
      </c>
      <c r="L3416" t="s">
        <v>131</v>
      </c>
      <c r="M3416" t="s">
        <v>400</v>
      </c>
      <c r="N3416" t="s">
        <v>165</v>
      </c>
      <c r="O3416" t="s">
        <v>202</v>
      </c>
      <c r="P3416" t="s">
        <v>401</v>
      </c>
      <c r="Q3416" s="2">
        <v>37.055999999999997</v>
      </c>
      <c r="R3416">
        <v>4</v>
      </c>
      <c r="S3416">
        <v>0</v>
      </c>
      <c r="T3416">
        <v>8.8008000000000006</v>
      </c>
    </row>
    <row r="3417" spans="1:20" x14ac:dyDescent="0.3">
      <c r="A3417" t="s">
        <v>8684</v>
      </c>
      <c r="B3417" s="1">
        <v>42850</v>
      </c>
      <c r="C3417" s="1">
        <v>42857</v>
      </c>
      <c r="D3417" t="s">
        <v>47</v>
      </c>
      <c r="E3417" t="s">
        <v>2250</v>
      </c>
      <c r="F3417" t="s">
        <v>2251</v>
      </c>
      <c r="G3417" t="s">
        <v>24</v>
      </c>
      <c r="H3417" t="s">
        <v>25</v>
      </c>
      <c r="I3417" t="s">
        <v>331</v>
      </c>
      <c r="J3417" t="s">
        <v>232</v>
      </c>
      <c r="K3417" t="s">
        <v>1365</v>
      </c>
      <c r="L3417" t="s">
        <v>131</v>
      </c>
      <c r="M3417" t="s">
        <v>280</v>
      </c>
      <c r="N3417" t="s">
        <v>43</v>
      </c>
      <c r="O3417" t="s">
        <v>70</v>
      </c>
      <c r="P3417" t="s">
        <v>281</v>
      </c>
      <c r="Q3417" s="2">
        <v>19.05</v>
      </c>
      <c r="R3417">
        <v>3</v>
      </c>
      <c r="S3417">
        <v>0</v>
      </c>
      <c r="T3417">
        <v>8.7629999999999999</v>
      </c>
    </row>
    <row r="3418" spans="1:20" x14ac:dyDescent="0.3">
      <c r="A3418" t="s">
        <v>8685</v>
      </c>
      <c r="B3418" s="1">
        <v>42996</v>
      </c>
      <c r="C3418" s="1">
        <v>43000</v>
      </c>
      <c r="D3418" t="s">
        <v>47</v>
      </c>
      <c r="E3418" t="s">
        <v>1136</v>
      </c>
      <c r="F3418" t="s">
        <v>1137</v>
      </c>
      <c r="G3418" t="s">
        <v>37</v>
      </c>
      <c r="H3418" t="s">
        <v>25</v>
      </c>
      <c r="I3418" t="s">
        <v>1138</v>
      </c>
      <c r="J3418" t="s">
        <v>1139</v>
      </c>
      <c r="K3418" t="s">
        <v>1140</v>
      </c>
      <c r="L3418" t="s">
        <v>131</v>
      </c>
      <c r="M3418" t="s">
        <v>2154</v>
      </c>
      <c r="N3418" t="s">
        <v>165</v>
      </c>
      <c r="O3418" t="s">
        <v>166</v>
      </c>
      <c r="P3418" t="s">
        <v>2155</v>
      </c>
      <c r="Q3418" s="2">
        <v>95.68</v>
      </c>
      <c r="R3418">
        <v>8</v>
      </c>
      <c r="S3418">
        <v>0</v>
      </c>
      <c r="T3418">
        <v>26.790400000000002</v>
      </c>
    </row>
    <row r="3419" spans="1:20" x14ac:dyDescent="0.3">
      <c r="A3419" t="s">
        <v>8686</v>
      </c>
      <c r="B3419" s="1">
        <v>42965</v>
      </c>
      <c r="C3419" s="1">
        <v>42972</v>
      </c>
      <c r="D3419" t="s">
        <v>47</v>
      </c>
      <c r="E3419" t="s">
        <v>1620</v>
      </c>
      <c r="F3419" t="s">
        <v>1621</v>
      </c>
      <c r="G3419" t="s">
        <v>24</v>
      </c>
      <c r="H3419" t="s">
        <v>25</v>
      </c>
      <c r="I3419" t="s">
        <v>128</v>
      </c>
      <c r="J3419" t="s">
        <v>129</v>
      </c>
      <c r="K3419" t="s">
        <v>673</v>
      </c>
      <c r="L3419" t="s">
        <v>131</v>
      </c>
      <c r="M3419" t="s">
        <v>4195</v>
      </c>
      <c r="N3419" t="s">
        <v>43</v>
      </c>
      <c r="O3419" t="s">
        <v>79</v>
      </c>
      <c r="P3419" t="s">
        <v>4196</v>
      </c>
      <c r="Q3419" s="2">
        <v>10.782</v>
      </c>
      <c r="R3419">
        <v>3</v>
      </c>
      <c r="S3419">
        <v>0</v>
      </c>
      <c r="T3419">
        <v>-7.9067999999999996</v>
      </c>
    </row>
    <row r="3420" spans="1:20" x14ac:dyDescent="0.3">
      <c r="A3420" t="s">
        <v>8687</v>
      </c>
      <c r="B3420" s="1">
        <v>42148</v>
      </c>
      <c r="C3420" s="1">
        <v>42150</v>
      </c>
      <c r="D3420" t="s">
        <v>21</v>
      </c>
      <c r="E3420" t="s">
        <v>6878</v>
      </c>
      <c r="F3420" t="s">
        <v>6879</v>
      </c>
      <c r="G3420" t="s">
        <v>24</v>
      </c>
      <c r="H3420" t="s">
        <v>25</v>
      </c>
      <c r="I3420" t="s">
        <v>38</v>
      </c>
      <c r="J3420" t="s">
        <v>39</v>
      </c>
      <c r="K3420" t="s">
        <v>40</v>
      </c>
      <c r="L3420" t="s">
        <v>41</v>
      </c>
      <c r="M3420" t="s">
        <v>3089</v>
      </c>
      <c r="N3420" t="s">
        <v>31</v>
      </c>
      <c r="O3420" t="s">
        <v>133</v>
      </c>
      <c r="P3420" t="s">
        <v>3090</v>
      </c>
      <c r="Q3420" s="2">
        <v>602.65099999999995</v>
      </c>
      <c r="R3420">
        <v>7</v>
      </c>
      <c r="S3420">
        <v>0</v>
      </c>
      <c r="T3420">
        <v>-163.57669999999999</v>
      </c>
    </row>
    <row r="3421" spans="1:20" x14ac:dyDescent="0.3">
      <c r="A3421" t="s">
        <v>8688</v>
      </c>
      <c r="B3421" s="1">
        <v>42254</v>
      </c>
      <c r="C3421" s="1">
        <v>42258</v>
      </c>
      <c r="D3421" t="s">
        <v>47</v>
      </c>
      <c r="E3421" t="s">
        <v>1296</v>
      </c>
      <c r="F3421" t="s">
        <v>1297</v>
      </c>
      <c r="G3421" t="s">
        <v>84</v>
      </c>
      <c r="H3421" t="s">
        <v>25</v>
      </c>
      <c r="I3421" t="s">
        <v>465</v>
      </c>
      <c r="J3421" t="s">
        <v>261</v>
      </c>
      <c r="K3421" t="s">
        <v>466</v>
      </c>
      <c r="L3421" t="s">
        <v>41</v>
      </c>
      <c r="M3421" t="s">
        <v>2112</v>
      </c>
      <c r="N3421" t="s">
        <v>165</v>
      </c>
      <c r="O3421" t="s">
        <v>202</v>
      </c>
      <c r="P3421" t="s">
        <v>2113</v>
      </c>
      <c r="Q3421" s="2">
        <v>559.92999999999995</v>
      </c>
      <c r="R3421">
        <v>7</v>
      </c>
      <c r="S3421">
        <v>0</v>
      </c>
      <c r="T3421">
        <v>167.97900000000001</v>
      </c>
    </row>
    <row r="3422" spans="1:20" x14ac:dyDescent="0.3">
      <c r="A3422" t="s">
        <v>8689</v>
      </c>
      <c r="B3422" s="1">
        <v>42940</v>
      </c>
      <c r="C3422" s="1">
        <v>42940</v>
      </c>
      <c r="D3422" t="s">
        <v>1040</v>
      </c>
      <c r="E3422" t="s">
        <v>2803</v>
      </c>
      <c r="F3422" t="s">
        <v>2804</v>
      </c>
      <c r="G3422" t="s">
        <v>37</v>
      </c>
      <c r="H3422" t="s">
        <v>25</v>
      </c>
      <c r="I3422" t="s">
        <v>75</v>
      </c>
      <c r="J3422" t="s">
        <v>76</v>
      </c>
      <c r="K3422" t="s">
        <v>77</v>
      </c>
      <c r="L3422" t="s">
        <v>41</v>
      </c>
      <c r="M3422" t="s">
        <v>4136</v>
      </c>
      <c r="N3422" t="s">
        <v>165</v>
      </c>
      <c r="O3422" t="s">
        <v>1419</v>
      </c>
      <c r="P3422" t="s">
        <v>4137</v>
      </c>
      <c r="Q3422" s="2">
        <v>2399.96</v>
      </c>
      <c r="R3422">
        <v>5</v>
      </c>
      <c r="S3422">
        <v>0</v>
      </c>
      <c r="T3422">
        <v>839.98599999999999</v>
      </c>
    </row>
    <row r="3423" spans="1:20" x14ac:dyDescent="0.3">
      <c r="A3423" t="s">
        <v>8690</v>
      </c>
      <c r="B3423" s="1">
        <v>42980</v>
      </c>
      <c r="C3423" s="1">
        <v>42986</v>
      </c>
      <c r="D3423" t="s">
        <v>47</v>
      </c>
      <c r="E3423" t="s">
        <v>2255</v>
      </c>
      <c r="F3423" t="s">
        <v>2256</v>
      </c>
      <c r="G3423" t="s">
        <v>37</v>
      </c>
      <c r="H3423" t="s">
        <v>25</v>
      </c>
      <c r="I3423" t="s">
        <v>38</v>
      </c>
      <c r="J3423" t="s">
        <v>39</v>
      </c>
      <c r="K3423" t="s">
        <v>556</v>
      </c>
      <c r="L3423" t="s">
        <v>41</v>
      </c>
      <c r="M3423" t="s">
        <v>2120</v>
      </c>
      <c r="N3423" t="s">
        <v>43</v>
      </c>
      <c r="O3423" t="s">
        <v>235</v>
      </c>
      <c r="P3423" t="s">
        <v>2121</v>
      </c>
      <c r="Q3423" s="2">
        <v>16</v>
      </c>
      <c r="R3423">
        <v>4</v>
      </c>
      <c r="S3423">
        <v>0</v>
      </c>
      <c r="T3423">
        <v>5.6</v>
      </c>
    </row>
    <row r="3424" spans="1:20" x14ac:dyDescent="0.3">
      <c r="A3424" t="s">
        <v>8691</v>
      </c>
      <c r="B3424" s="1">
        <v>43075</v>
      </c>
      <c r="C3424" s="1">
        <v>43077</v>
      </c>
      <c r="D3424" t="s">
        <v>21</v>
      </c>
      <c r="E3424" t="s">
        <v>1844</v>
      </c>
      <c r="F3424" t="s">
        <v>1845</v>
      </c>
      <c r="G3424" t="s">
        <v>37</v>
      </c>
      <c r="H3424" t="s">
        <v>25</v>
      </c>
      <c r="I3424" t="s">
        <v>1846</v>
      </c>
      <c r="J3424" t="s">
        <v>67</v>
      </c>
      <c r="K3424" t="s">
        <v>1847</v>
      </c>
      <c r="L3424" t="s">
        <v>29</v>
      </c>
      <c r="M3424" t="s">
        <v>8692</v>
      </c>
      <c r="N3424" t="s">
        <v>43</v>
      </c>
      <c r="O3424" t="s">
        <v>99</v>
      </c>
      <c r="P3424" t="s">
        <v>4062</v>
      </c>
      <c r="Q3424" s="2">
        <v>10.68</v>
      </c>
      <c r="R3424">
        <v>1</v>
      </c>
      <c r="S3424">
        <v>0</v>
      </c>
      <c r="T3424">
        <v>2.8835999999999999</v>
      </c>
    </row>
    <row r="3425" spans="1:20" x14ac:dyDescent="0.3">
      <c r="A3425" t="s">
        <v>8693</v>
      </c>
      <c r="B3425" s="1">
        <v>42875</v>
      </c>
      <c r="C3425" s="1">
        <v>42875</v>
      </c>
      <c r="D3425" t="s">
        <v>1040</v>
      </c>
      <c r="E3425" t="s">
        <v>1069</v>
      </c>
      <c r="F3425" t="s">
        <v>1070</v>
      </c>
      <c r="G3425" t="s">
        <v>37</v>
      </c>
      <c r="H3425" t="s">
        <v>25</v>
      </c>
      <c r="I3425" t="s">
        <v>517</v>
      </c>
      <c r="J3425" t="s">
        <v>1011</v>
      </c>
      <c r="K3425" t="s">
        <v>1071</v>
      </c>
      <c r="L3425" t="s">
        <v>131</v>
      </c>
      <c r="M3425" t="s">
        <v>4181</v>
      </c>
      <c r="N3425" t="s">
        <v>43</v>
      </c>
      <c r="O3425" t="s">
        <v>79</v>
      </c>
      <c r="P3425" t="s">
        <v>4182</v>
      </c>
      <c r="Q3425" s="2">
        <v>41.28</v>
      </c>
      <c r="R3425">
        <v>2</v>
      </c>
      <c r="S3425">
        <v>0</v>
      </c>
      <c r="T3425">
        <v>19.814399999999999</v>
      </c>
    </row>
    <row r="3426" spans="1:20" x14ac:dyDescent="0.3">
      <c r="A3426" t="s">
        <v>8694</v>
      </c>
      <c r="B3426" s="1">
        <v>42640</v>
      </c>
      <c r="C3426" s="1">
        <v>42646</v>
      </c>
      <c r="D3426" t="s">
        <v>47</v>
      </c>
      <c r="E3426" t="s">
        <v>3670</v>
      </c>
      <c r="F3426" t="s">
        <v>3671</v>
      </c>
      <c r="G3426" t="s">
        <v>24</v>
      </c>
      <c r="H3426" t="s">
        <v>25</v>
      </c>
      <c r="I3426" t="s">
        <v>3672</v>
      </c>
      <c r="J3426" t="s">
        <v>269</v>
      </c>
      <c r="K3426" t="s">
        <v>3673</v>
      </c>
      <c r="L3426" t="s">
        <v>29</v>
      </c>
      <c r="M3426" t="s">
        <v>7400</v>
      </c>
      <c r="N3426" t="s">
        <v>165</v>
      </c>
      <c r="O3426" t="s">
        <v>166</v>
      </c>
      <c r="P3426" t="s">
        <v>7401</v>
      </c>
      <c r="Q3426" s="2">
        <v>1001.5839999999999</v>
      </c>
      <c r="R3426">
        <v>2</v>
      </c>
      <c r="S3426">
        <v>0</v>
      </c>
      <c r="T3426">
        <v>125.19799999999999</v>
      </c>
    </row>
    <row r="3427" spans="1:20" x14ac:dyDescent="0.3">
      <c r="A3427" t="s">
        <v>8695</v>
      </c>
      <c r="B3427" s="1">
        <v>43079</v>
      </c>
      <c r="C3427" s="1">
        <v>43084</v>
      </c>
      <c r="D3427" t="s">
        <v>47</v>
      </c>
      <c r="E3427" t="s">
        <v>515</v>
      </c>
      <c r="F3427" t="s">
        <v>516</v>
      </c>
      <c r="G3427" t="s">
        <v>37</v>
      </c>
      <c r="H3427" t="s">
        <v>25</v>
      </c>
      <c r="I3427" t="s">
        <v>517</v>
      </c>
      <c r="J3427" t="s">
        <v>96</v>
      </c>
      <c r="K3427" t="s">
        <v>518</v>
      </c>
      <c r="L3427" t="s">
        <v>88</v>
      </c>
      <c r="M3427" t="s">
        <v>4328</v>
      </c>
      <c r="N3427" t="s">
        <v>31</v>
      </c>
      <c r="O3427" t="s">
        <v>61</v>
      </c>
      <c r="P3427" t="s">
        <v>4329</v>
      </c>
      <c r="Q3427" s="2">
        <v>14.76</v>
      </c>
      <c r="R3427">
        <v>2</v>
      </c>
      <c r="S3427">
        <v>0</v>
      </c>
      <c r="T3427">
        <v>4.2804000000000002</v>
      </c>
    </row>
    <row r="3428" spans="1:20" x14ac:dyDescent="0.3">
      <c r="A3428" t="s">
        <v>8696</v>
      </c>
      <c r="B3428" s="1">
        <v>41895</v>
      </c>
      <c r="C3428" s="1">
        <v>41900</v>
      </c>
      <c r="D3428" t="s">
        <v>21</v>
      </c>
      <c r="E3428" t="s">
        <v>213</v>
      </c>
      <c r="F3428" t="s">
        <v>214</v>
      </c>
      <c r="G3428" t="s">
        <v>24</v>
      </c>
      <c r="H3428" t="s">
        <v>25</v>
      </c>
      <c r="I3428" t="s">
        <v>215</v>
      </c>
      <c r="J3428" t="s">
        <v>216</v>
      </c>
      <c r="K3428" t="s">
        <v>217</v>
      </c>
      <c r="L3428" t="s">
        <v>131</v>
      </c>
      <c r="M3428" t="s">
        <v>2457</v>
      </c>
      <c r="N3428" t="s">
        <v>43</v>
      </c>
      <c r="O3428" t="s">
        <v>79</v>
      </c>
      <c r="P3428" t="s">
        <v>2458</v>
      </c>
      <c r="Q3428" s="2">
        <v>2.5019999999999998</v>
      </c>
      <c r="R3428">
        <v>3</v>
      </c>
      <c r="S3428">
        <v>0</v>
      </c>
      <c r="T3428">
        <v>-2.0015999999999998</v>
      </c>
    </row>
    <row r="3429" spans="1:20" x14ac:dyDescent="0.3">
      <c r="A3429" t="s">
        <v>8697</v>
      </c>
      <c r="B3429" s="1">
        <v>42945</v>
      </c>
      <c r="C3429" s="1">
        <v>42949</v>
      </c>
      <c r="D3429" t="s">
        <v>47</v>
      </c>
      <c r="E3429" t="s">
        <v>2501</v>
      </c>
      <c r="F3429" t="s">
        <v>2502</v>
      </c>
      <c r="G3429" t="s">
        <v>24</v>
      </c>
      <c r="H3429" t="s">
        <v>25</v>
      </c>
      <c r="I3429" t="s">
        <v>786</v>
      </c>
      <c r="J3429" t="s">
        <v>39</v>
      </c>
      <c r="K3429" t="s">
        <v>787</v>
      </c>
      <c r="L3429" t="s">
        <v>41</v>
      </c>
      <c r="M3429" t="s">
        <v>6432</v>
      </c>
      <c r="N3429" t="s">
        <v>31</v>
      </c>
      <c r="O3429" t="s">
        <v>32</v>
      </c>
      <c r="P3429" t="s">
        <v>6433</v>
      </c>
      <c r="Q3429" s="2">
        <v>115.96</v>
      </c>
      <c r="R3429">
        <v>2</v>
      </c>
      <c r="S3429">
        <v>0</v>
      </c>
      <c r="T3429">
        <v>25.511199999999999</v>
      </c>
    </row>
    <row r="3430" spans="1:20" x14ac:dyDescent="0.3">
      <c r="A3430" t="s">
        <v>8698</v>
      </c>
      <c r="B3430" s="1">
        <v>42948</v>
      </c>
      <c r="C3430" s="1">
        <v>42952</v>
      </c>
      <c r="D3430" t="s">
        <v>21</v>
      </c>
      <c r="E3430" t="s">
        <v>560</v>
      </c>
      <c r="F3430" t="s">
        <v>561</v>
      </c>
      <c r="G3430" t="s">
        <v>24</v>
      </c>
      <c r="H3430" t="s">
        <v>25</v>
      </c>
      <c r="I3430" t="s">
        <v>128</v>
      </c>
      <c r="J3430" t="s">
        <v>129</v>
      </c>
      <c r="K3430" t="s">
        <v>562</v>
      </c>
      <c r="L3430" t="s">
        <v>131</v>
      </c>
      <c r="M3430" t="s">
        <v>2673</v>
      </c>
      <c r="N3430" t="s">
        <v>43</v>
      </c>
      <c r="O3430" t="s">
        <v>99</v>
      </c>
      <c r="P3430" t="s">
        <v>2674</v>
      </c>
      <c r="Q3430" s="2">
        <v>186.54</v>
      </c>
      <c r="R3430">
        <v>3</v>
      </c>
      <c r="S3430">
        <v>0</v>
      </c>
      <c r="T3430">
        <v>50.3658</v>
      </c>
    </row>
    <row r="3431" spans="1:20" x14ac:dyDescent="0.3">
      <c r="A3431" t="s">
        <v>8699</v>
      </c>
      <c r="B3431" s="1">
        <v>42857</v>
      </c>
      <c r="C3431" s="1">
        <v>42860</v>
      </c>
      <c r="D3431" t="s">
        <v>21</v>
      </c>
      <c r="E3431" t="s">
        <v>4611</v>
      </c>
      <c r="F3431" t="s">
        <v>4612</v>
      </c>
      <c r="G3431" t="s">
        <v>37</v>
      </c>
      <c r="H3431" t="s">
        <v>25</v>
      </c>
      <c r="I3431" t="s">
        <v>4613</v>
      </c>
      <c r="J3431" t="s">
        <v>4614</v>
      </c>
      <c r="K3431" t="s">
        <v>4615</v>
      </c>
      <c r="L3431" t="s">
        <v>88</v>
      </c>
      <c r="M3431" t="s">
        <v>2195</v>
      </c>
      <c r="N3431" t="s">
        <v>165</v>
      </c>
      <c r="O3431" t="s">
        <v>202</v>
      </c>
      <c r="P3431" t="s">
        <v>2196</v>
      </c>
      <c r="Q3431" s="2">
        <v>159.56</v>
      </c>
      <c r="R3431">
        <v>4</v>
      </c>
      <c r="S3431">
        <v>0</v>
      </c>
      <c r="T3431">
        <v>59.037199999999999</v>
      </c>
    </row>
    <row r="3432" spans="1:20" x14ac:dyDescent="0.3">
      <c r="A3432" t="s">
        <v>8700</v>
      </c>
      <c r="B3432" s="1">
        <v>42167</v>
      </c>
      <c r="C3432" s="1">
        <v>42171</v>
      </c>
      <c r="D3432" t="s">
        <v>47</v>
      </c>
      <c r="E3432" t="s">
        <v>730</v>
      </c>
      <c r="F3432" t="s">
        <v>731</v>
      </c>
      <c r="G3432" t="s">
        <v>24</v>
      </c>
      <c r="H3432" t="s">
        <v>25</v>
      </c>
      <c r="I3432" t="s">
        <v>38</v>
      </c>
      <c r="J3432" t="s">
        <v>39</v>
      </c>
      <c r="K3432" t="s">
        <v>59</v>
      </c>
      <c r="L3432" t="s">
        <v>41</v>
      </c>
      <c r="M3432" t="s">
        <v>8701</v>
      </c>
      <c r="N3432" t="s">
        <v>165</v>
      </c>
      <c r="O3432" t="s">
        <v>166</v>
      </c>
      <c r="P3432" t="s">
        <v>8702</v>
      </c>
      <c r="Q3432" s="2">
        <v>55.984000000000002</v>
      </c>
      <c r="R3432">
        <v>2</v>
      </c>
      <c r="S3432">
        <v>0</v>
      </c>
      <c r="T3432">
        <v>4.1988000000000003</v>
      </c>
    </row>
    <row r="3433" spans="1:20" x14ac:dyDescent="0.3">
      <c r="A3433" t="s">
        <v>8703</v>
      </c>
      <c r="B3433" s="1">
        <v>41995</v>
      </c>
      <c r="C3433" s="1">
        <v>42002</v>
      </c>
      <c r="D3433" t="s">
        <v>47</v>
      </c>
      <c r="E3433" t="s">
        <v>2867</v>
      </c>
      <c r="F3433" t="s">
        <v>2868</v>
      </c>
      <c r="G3433" t="s">
        <v>24</v>
      </c>
      <c r="H3433" t="s">
        <v>25</v>
      </c>
      <c r="I3433" t="s">
        <v>2869</v>
      </c>
      <c r="J3433" t="s">
        <v>39</v>
      </c>
      <c r="K3433" t="s">
        <v>2870</v>
      </c>
      <c r="L3433" t="s">
        <v>41</v>
      </c>
      <c r="M3433" t="s">
        <v>1714</v>
      </c>
      <c r="N3433" t="s">
        <v>43</v>
      </c>
      <c r="O3433" t="s">
        <v>99</v>
      </c>
      <c r="P3433" t="s">
        <v>1715</v>
      </c>
      <c r="Q3433" s="2">
        <v>132.16</v>
      </c>
      <c r="R3433">
        <v>1</v>
      </c>
      <c r="S3433">
        <v>0</v>
      </c>
      <c r="T3433">
        <v>9.9120000000000008</v>
      </c>
    </row>
    <row r="3434" spans="1:20" x14ac:dyDescent="0.3">
      <c r="A3434" t="s">
        <v>8704</v>
      </c>
      <c r="B3434" s="1">
        <v>41989</v>
      </c>
      <c r="C3434" s="1">
        <v>41994</v>
      </c>
      <c r="D3434" t="s">
        <v>47</v>
      </c>
      <c r="E3434" t="s">
        <v>6694</v>
      </c>
      <c r="F3434" t="s">
        <v>6695</v>
      </c>
      <c r="G3434" t="s">
        <v>37</v>
      </c>
      <c r="H3434" t="s">
        <v>25</v>
      </c>
      <c r="I3434" t="s">
        <v>1208</v>
      </c>
      <c r="J3434" t="s">
        <v>286</v>
      </c>
      <c r="K3434" t="s">
        <v>6696</v>
      </c>
      <c r="L3434" t="s">
        <v>29</v>
      </c>
      <c r="M3434" t="s">
        <v>3832</v>
      </c>
      <c r="N3434" t="s">
        <v>31</v>
      </c>
      <c r="O3434" t="s">
        <v>133</v>
      </c>
      <c r="P3434" t="s">
        <v>3833</v>
      </c>
      <c r="Q3434" s="2">
        <v>1403.92</v>
      </c>
      <c r="R3434">
        <v>5</v>
      </c>
      <c r="S3434">
        <v>0</v>
      </c>
      <c r="T3434">
        <v>70.195999999999998</v>
      </c>
    </row>
    <row r="3435" spans="1:20" x14ac:dyDescent="0.3">
      <c r="A3435" t="s">
        <v>8705</v>
      </c>
      <c r="B3435" s="1">
        <v>42476</v>
      </c>
      <c r="C3435" s="1">
        <v>42478</v>
      </c>
      <c r="D3435" t="s">
        <v>21</v>
      </c>
      <c r="E3435" t="s">
        <v>2016</v>
      </c>
      <c r="F3435" t="s">
        <v>2017</v>
      </c>
      <c r="G3435" t="s">
        <v>24</v>
      </c>
      <c r="H3435" t="s">
        <v>25</v>
      </c>
      <c r="I3435" t="s">
        <v>426</v>
      </c>
      <c r="J3435" t="s">
        <v>427</v>
      </c>
      <c r="K3435" t="s">
        <v>428</v>
      </c>
      <c r="L3435" t="s">
        <v>131</v>
      </c>
      <c r="M3435" t="s">
        <v>8706</v>
      </c>
      <c r="N3435" t="s">
        <v>43</v>
      </c>
      <c r="O3435" t="s">
        <v>1145</v>
      </c>
      <c r="P3435" t="s">
        <v>8707</v>
      </c>
      <c r="Q3435" s="2">
        <v>28.8</v>
      </c>
      <c r="R3435">
        <v>3</v>
      </c>
      <c r="S3435">
        <v>0</v>
      </c>
      <c r="T3435">
        <v>0.86399999999999999</v>
      </c>
    </row>
    <row r="3436" spans="1:20" x14ac:dyDescent="0.3">
      <c r="A3436" t="s">
        <v>8708</v>
      </c>
      <c r="B3436" s="1">
        <v>42145</v>
      </c>
      <c r="C3436" s="1">
        <v>42152</v>
      </c>
      <c r="D3436" t="s">
        <v>47</v>
      </c>
      <c r="E3436" t="s">
        <v>3001</v>
      </c>
      <c r="F3436" t="s">
        <v>3002</v>
      </c>
      <c r="G3436" t="s">
        <v>37</v>
      </c>
      <c r="H3436" t="s">
        <v>25</v>
      </c>
      <c r="I3436" t="s">
        <v>38</v>
      </c>
      <c r="J3436" t="s">
        <v>39</v>
      </c>
      <c r="K3436" t="s">
        <v>59</v>
      </c>
      <c r="L3436" t="s">
        <v>41</v>
      </c>
      <c r="M3436" t="s">
        <v>8370</v>
      </c>
      <c r="N3436" t="s">
        <v>43</v>
      </c>
      <c r="O3436" t="s">
        <v>79</v>
      </c>
      <c r="P3436" t="s">
        <v>8371</v>
      </c>
      <c r="Q3436" s="2">
        <v>24.588000000000001</v>
      </c>
      <c r="R3436">
        <v>2</v>
      </c>
      <c r="S3436">
        <v>0</v>
      </c>
      <c r="T3436">
        <v>-18.031199999999998</v>
      </c>
    </row>
    <row r="3437" spans="1:20" x14ac:dyDescent="0.3">
      <c r="A3437" t="s">
        <v>8709</v>
      </c>
      <c r="B3437" s="1">
        <v>42792</v>
      </c>
      <c r="C3437" s="1">
        <v>42796</v>
      </c>
      <c r="D3437" t="s">
        <v>47</v>
      </c>
      <c r="E3437" t="s">
        <v>579</v>
      </c>
      <c r="F3437" t="s">
        <v>580</v>
      </c>
      <c r="G3437" t="s">
        <v>24</v>
      </c>
      <c r="H3437" t="s">
        <v>25</v>
      </c>
      <c r="I3437" t="s">
        <v>581</v>
      </c>
      <c r="J3437" t="s">
        <v>86</v>
      </c>
      <c r="K3437" t="s">
        <v>582</v>
      </c>
      <c r="L3437" t="s">
        <v>88</v>
      </c>
      <c r="M3437" t="s">
        <v>8710</v>
      </c>
      <c r="N3437" t="s">
        <v>43</v>
      </c>
      <c r="O3437" t="s">
        <v>90</v>
      </c>
      <c r="P3437" t="s">
        <v>8711</v>
      </c>
      <c r="Q3437" s="2">
        <v>356.79</v>
      </c>
      <c r="R3437">
        <v>7</v>
      </c>
      <c r="S3437">
        <v>0</v>
      </c>
      <c r="T3437">
        <v>99.901200000000003</v>
      </c>
    </row>
    <row r="3438" spans="1:20" x14ac:dyDescent="0.3">
      <c r="A3438" t="s">
        <v>8712</v>
      </c>
      <c r="B3438" s="1">
        <v>42829</v>
      </c>
      <c r="C3438" s="1">
        <v>42835</v>
      </c>
      <c r="D3438" t="s">
        <v>47</v>
      </c>
      <c r="E3438" t="s">
        <v>2671</v>
      </c>
      <c r="F3438" t="s">
        <v>2672</v>
      </c>
      <c r="G3438" t="s">
        <v>84</v>
      </c>
      <c r="H3438" t="s">
        <v>25</v>
      </c>
      <c r="I3438" t="s">
        <v>398</v>
      </c>
      <c r="J3438" t="s">
        <v>67</v>
      </c>
      <c r="K3438" t="s">
        <v>399</v>
      </c>
      <c r="L3438" t="s">
        <v>29</v>
      </c>
      <c r="M3438" t="s">
        <v>4766</v>
      </c>
      <c r="N3438" t="s">
        <v>43</v>
      </c>
      <c r="O3438" t="s">
        <v>173</v>
      </c>
      <c r="P3438" t="s">
        <v>4767</v>
      </c>
      <c r="Q3438" s="2">
        <v>16.98</v>
      </c>
      <c r="R3438">
        <v>1</v>
      </c>
      <c r="S3438">
        <v>0</v>
      </c>
      <c r="T3438">
        <v>8.49</v>
      </c>
    </row>
    <row r="3439" spans="1:20" x14ac:dyDescent="0.3">
      <c r="A3439" t="s">
        <v>8713</v>
      </c>
      <c r="B3439" s="1">
        <v>42079</v>
      </c>
      <c r="C3439" s="1">
        <v>42082</v>
      </c>
      <c r="D3439" t="s">
        <v>21</v>
      </c>
      <c r="E3439" t="s">
        <v>2630</v>
      </c>
      <c r="F3439" t="s">
        <v>2631</v>
      </c>
      <c r="G3439" t="s">
        <v>24</v>
      </c>
      <c r="H3439" t="s">
        <v>25</v>
      </c>
      <c r="I3439" t="s">
        <v>1468</v>
      </c>
      <c r="J3439" t="s">
        <v>261</v>
      </c>
      <c r="K3439" t="s">
        <v>1469</v>
      </c>
      <c r="L3439" t="s">
        <v>41</v>
      </c>
      <c r="M3439" t="s">
        <v>3674</v>
      </c>
      <c r="N3439" t="s">
        <v>43</v>
      </c>
      <c r="O3439" t="s">
        <v>44</v>
      </c>
      <c r="P3439" t="s">
        <v>3675</v>
      </c>
      <c r="Q3439" s="2">
        <v>491.55</v>
      </c>
      <c r="R3439">
        <v>5</v>
      </c>
      <c r="S3439">
        <v>0</v>
      </c>
      <c r="T3439">
        <v>240.8595</v>
      </c>
    </row>
    <row r="3440" spans="1:20" x14ac:dyDescent="0.3">
      <c r="A3440" t="s">
        <v>8714</v>
      </c>
      <c r="B3440" s="1">
        <v>42338</v>
      </c>
      <c r="C3440" s="1">
        <v>42342</v>
      </c>
      <c r="D3440" t="s">
        <v>47</v>
      </c>
      <c r="E3440" t="s">
        <v>3881</v>
      </c>
      <c r="F3440" t="s">
        <v>3882</v>
      </c>
      <c r="G3440" t="s">
        <v>24</v>
      </c>
      <c r="H3440" t="s">
        <v>25</v>
      </c>
      <c r="I3440" t="s">
        <v>253</v>
      </c>
      <c r="J3440" t="s">
        <v>179</v>
      </c>
      <c r="K3440" t="s">
        <v>322</v>
      </c>
      <c r="L3440" t="s">
        <v>88</v>
      </c>
      <c r="M3440" t="s">
        <v>3026</v>
      </c>
      <c r="N3440" t="s">
        <v>43</v>
      </c>
      <c r="O3440" t="s">
        <v>70</v>
      </c>
      <c r="P3440" t="s">
        <v>3027</v>
      </c>
      <c r="Q3440" s="2">
        <v>23.66</v>
      </c>
      <c r="R3440">
        <v>7</v>
      </c>
      <c r="S3440">
        <v>0</v>
      </c>
      <c r="T3440">
        <v>10.883599999999999</v>
      </c>
    </row>
    <row r="3441" spans="1:20" x14ac:dyDescent="0.3">
      <c r="A3441" t="s">
        <v>8715</v>
      </c>
      <c r="B3441" s="1">
        <v>42579</v>
      </c>
      <c r="C3441" s="1">
        <v>42585</v>
      </c>
      <c r="D3441" t="s">
        <v>47</v>
      </c>
      <c r="E3441" t="s">
        <v>6437</v>
      </c>
      <c r="F3441" t="s">
        <v>6438</v>
      </c>
      <c r="G3441" t="s">
        <v>24</v>
      </c>
      <c r="H3441" t="s">
        <v>25</v>
      </c>
      <c r="I3441" t="s">
        <v>2703</v>
      </c>
      <c r="J3441" t="s">
        <v>1027</v>
      </c>
      <c r="K3441" t="s">
        <v>2704</v>
      </c>
      <c r="L3441" t="s">
        <v>29</v>
      </c>
      <c r="M3441" t="s">
        <v>7512</v>
      </c>
      <c r="N3441" t="s">
        <v>43</v>
      </c>
      <c r="O3441" t="s">
        <v>44</v>
      </c>
      <c r="P3441" t="s">
        <v>7513</v>
      </c>
      <c r="Q3441" s="2">
        <v>18.899999999999999</v>
      </c>
      <c r="R3441">
        <v>3</v>
      </c>
      <c r="S3441">
        <v>0</v>
      </c>
      <c r="T3441">
        <v>8.6940000000000008</v>
      </c>
    </row>
    <row r="3442" spans="1:20" x14ac:dyDescent="0.3">
      <c r="A3442" t="s">
        <v>8716</v>
      </c>
      <c r="B3442" s="1">
        <v>42544</v>
      </c>
      <c r="C3442" s="1">
        <v>42546</v>
      </c>
      <c r="D3442" t="s">
        <v>21</v>
      </c>
      <c r="E3442" t="s">
        <v>566</v>
      </c>
      <c r="F3442" t="s">
        <v>567</v>
      </c>
      <c r="G3442" t="s">
        <v>24</v>
      </c>
      <c r="H3442" t="s">
        <v>25</v>
      </c>
      <c r="I3442" t="s">
        <v>568</v>
      </c>
      <c r="J3442" t="s">
        <v>569</v>
      </c>
      <c r="K3442" t="s">
        <v>570</v>
      </c>
      <c r="L3442" t="s">
        <v>41</v>
      </c>
      <c r="M3442" t="s">
        <v>8717</v>
      </c>
      <c r="N3442" t="s">
        <v>43</v>
      </c>
      <c r="O3442" t="s">
        <v>99</v>
      </c>
      <c r="P3442" t="s">
        <v>8718</v>
      </c>
      <c r="Q3442" s="2">
        <v>93.68</v>
      </c>
      <c r="R3442">
        <v>4</v>
      </c>
      <c r="S3442">
        <v>0</v>
      </c>
      <c r="T3442">
        <v>25.293600000000001</v>
      </c>
    </row>
    <row r="3443" spans="1:20" x14ac:dyDescent="0.3">
      <c r="A3443" t="s">
        <v>8719</v>
      </c>
      <c r="B3443" s="1">
        <v>41834</v>
      </c>
      <c r="C3443" s="1">
        <v>41838</v>
      </c>
      <c r="D3443" t="s">
        <v>47</v>
      </c>
      <c r="E3443" t="s">
        <v>3211</v>
      </c>
      <c r="F3443" t="s">
        <v>3212</v>
      </c>
      <c r="G3443" t="s">
        <v>24</v>
      </c>
      <c r="H3443" t="s">
        <v>25</v>
      </c>
      <c r="I3443" t="s">
        <v>3213</v>
      </c>
      <c r="J3443" t="s">
        <v>427</v>
      </c>
      <c r="K3443" t="s">
        <v>3214</v>
      </c>
      <c r="L3443" t="s">
        <v>131</v>
      </c>
      <c r="M3443" t="s">
        <v>8720</v>
      </c>
      <c r="N3443" t="s">
        <v>165</v>
      </c>
      <c r="O3443" t="s">
        <v>166</v>
      </c>
      <c r="P3443" t="s">
        <v>8721</v>
      </c>
      <c r="Q3443" s="2">
        <v>13.494</v>
      </c>
      <c r="R3443">
        <v>1</v>
      </c>
      <c r="S3443">
        <v>0</v>
      </c>
      <c r="T3443">
        <v>-2.2490000000000001</v>
      </c>
    </row>
    <row r="3444" spans="1:20" x14ac:dyDescent="0.3">
      <c r="A3444" t="s">
        <v>8722</v>
      </c>
      <c r="B3444" s="1">
        <v>43069</v>
      </c>
      <c r="C3444" s="1">
        <v>43072</v>
      </c>
      <c r="D3444" t="s">
        <v>21</v>
      </c>
      <c r="E3444" t="s">
        <v>1121</v>
      </c>
      <c r="F3444" t="s">
        <v>1122</v>
      </c>
      <c r="G3444" t="s">
        <v>37</v>
      </c>
      <c r="H3444" t="s">
        <v>25</v>
      </c>
      <c r="I3444" t="s">
        <v>1123</v>
      </c>
      <c r="J3444" t="s">
        <v>179</v>
      </c>
      <c r="K3444" t="s">
        <v>1124</v>
      </c>
      <c r="L3444" t="s">
        <v>88</v>
      </c>
      <c r="M3444" t="s">
        <v>4152</v>
      </c>
      <c r="N3444" t="s">
        <v>165</v>
      </c>
      <c r="O3444" t="s">
        <v>202</v>
      </c>
      <c r="P3444" t="s">
        <v>4153</v>
      </c>
      <c r="Q3444" s="2">
        <v>95.975999999999999</v>
      </c>
      <c r="R3444">
        <v>3</v>
      </c>
      <c r="S3444">
        <v>0</v>
      </c>
      <c r="T3444">
        <v>-10.7973</v>
      </c>
    </row>
    <row r="3445" spans="1:20" x14ac:dyDescent="0.3">
      <c r="A3445" t="s">
        <v>8723</v>
      </c>
      <c r="B3445" s="1">
        <v>42615</v>
      </c>
      <c r="C3445" s="1">
        <v>42617</v>
      </c>
      <c r="D3445" t="s">
        <v>159</v>
      </c>
      <c r="E3445" t="s">
        <v>5002</v>
      </c>
      <c r="F3445" t="s">
        <v>5003</v>
      </c>
      <c r="G3445" t="s">
        <v>84</v>
      </c>
      <c r="H3445" t="s">
        <v>25</v>
      </c>
      <c r="I3445" t="s">
        <v>231</v>
      </c>
      <c r="J3445" t="s">
        <v>232</v>
      </c>
      <c r="K3445" t="s">
        <v>233</v>
      </c>
      <c r="L3445" t="s">
        <v>131</v>
      </c>
      <c r="M3445" t="s">
        <v>8724</v>
      </c>
      <c r="N3445" t="s">
        <v>31</v>
      </c>
      <c r="O3445" t="s">
        <v>61</v>
      </c>
      <c r="P3445" t="s">
        <v>8725</v>
      </c>
      <c r="Q3445" s="2">
        <v>84.272000000000006</v>
      </c>
      <c r="R3445">
        <v>2</v>
      </c>
      <c r="S3445">
        <v>0</v>
      </c>
      <c r="T3445">
        <v>-75.844800000000006</v>
      </c>
    </row>
    <row r="3446" spans="1:20" x14ac:dyDescent="0.3">
      <c r="A3446" t="s">
        <v>8726</v>
      </c>
      <c r="B3446" s="1">
        <v>41805</v>
      </c>
      <c r="C3446" s="1">
        <v>41805</v>
      </c>
      <c r="D3446" t="s">
        <v>1040</v>
      </c>
      <c r="E3446" t="s">
        <v>3684</v>
      </c>
      <c r="F3446" t="s">
        <v>3685</v>
      </c>
      <c r="G3446" t="s">
        <v>24</v>
      </c>
      <c r="H3446" t="s">
        <v>25</v>
      </c>
      <c r="I3446" t="s">
        <v>38</v>
      </c>
      <c r="J3446" t="s">
        <v>39</v>
      </c>
      <c r="K3446" t="s">
        <v>1554</v>
      </c>
      <c r="L3446" t="s">
        <v>41</v>
      </c>
      <c r="M3446" t="s">
        <v>8015</v>
      </c>
      <c r="N3446" t="s">
        <v>43</v>
      </c>
      <c r="O3446" t="s">
        <v>70</v>
      </c>
      <c r="P3446" t="s">
        <v>8016</v>
      </c>
      <c r="Q3446" s="2">
        <v>36.543999999999997</v>
      </c>
      <c r="R3446">
        <v>2</v>
      </c>
      <c r="S3446">
        <v>0</v>
      </c>
      <c r="T3446">
        <v>11.876799999999999</v>
      </c>
    </row>
    <row r="3447" spans="1:20" x14ac:dyDescent="0.3">
      <c r="A3447" t="s">
        <v>8727</v>
      </c>
      <c r="B3447" s="1">
        <v>42679</v>
      </c>
      <c r="C3447" s="1">
        <v>42683</v>
      </c>
      <c r="D3447" t="s">
        <v>47</v>
      </c>
      <c r="E3447" t="s">
        <v>2867</v>
      </c>
      <c r="F3447" t="s">
        <v>2868</v>
      </c>
      <c r="G3447" t="s">
        <v>24</v>
      </c>
      <c r="H3447" t="s">
        <v>25</v>
      </c>
      <c r="I3447" t="s">
        <v>2869</v>
      </c>
      <c r="J3447" t="s">
        <v>39</v>
      </c>
      <c r="K3447" t="s">
        <v>2870</v>
      </c>
      <c r="L3447" t="s">
        <v>41</v>
      </c>
      <c r="M3447" t="s">
        <v>8728</v>
      </c>
      <c r="N3447" t="s">
        <v>165</v>
      </c>
      <c r="O3447" t="s">
        <v>202</v>
      </c>
      <c r="P3447" t="s">
        <v>8729</v>
      </c>
      <c r="Q3447" s="2">
        <v>479.72</v>
      </c>
      <c r="R3447">
        <v>4</v>
      </c>
      <c r="S3447">
        <v>0</v>
      </c>
      <c r="T3447">
        <v>52.769199999999998</v>
      </c>
    </row>
    <row r="3448" spans="1:20" x14ac:dyDescent="0.3">
      <c r="A3448" t="s">
        <v>8730</v>
      </c>
      <c r="B3448" s="1">
        <v>42912</v>
      </c>
      <c r="C3448" s="1">
        <v>42916</v>
      </c>
      <c r="D3448" t="s">
        <v>47</v>
      </c>
      <c r="E3448" t="s">
        <v>4663</v>
      </c>
      <c r="F3448" t="s">
        <v>4664</v>
      </c>
      <c r="G3448" t="s">
        <v>37</v>
      </c>
      <c r="H3448" t="s">
        <v>25</v>
      </c>
      <c r="I3448" t="s">
        <v>112</v>
      </c>
      <c r="J3448" t="s">
        <v>39</v>
      </c>
      <c r="K3448" t="s">
        <v>309</v>
      </c>
      <c r="L3448" t="s">
        <v>41</v>
      </c>
      <c r="M3448" t="s">
        <v>2129</v>
      </c>
      <c r="N3448" t="s">
        <v>43</v>
      </c>
      <c r="O3448" t="s">
        <v>79</v>
      </c>
      <c r="P3448" t="s">
        <v>2130</v>
      </c>
      <c r="Q3448" s="2">
        <v>102.36799999999999</v>
      </c>
      <c r="R3448">
        <v>2</v>
      </c>
      <c r="S3448">
        <v>0</v>
      </c>
      <c r="T3448">
        <v>37.108400000000003</v>
      </c>
    </row>
    <row r="3449" spans="1:20" x14ac:dyDescent="0.3">
      <c r="A3449" t="s">
        <v>8731</v>
      </c>
      <c r="B3449" s="1">
        <v>42210</v>
      </c>
      <c r="C3449" s="1">
        <v>42215</v>
      </c>
      <c r="D3449" t="s">
        <v>47</v>
      </c>
      <c r="E3449" t="s">
        <v>5983</v>
      </c>
      <c r="F3449" t="s">
        <v>5984</v>
      </c>
      <c r="G3449" t="s">
        <v>24</v>
      </c>
      <c r="H3449" t="s">
        <v>25</v>
      </c>
      <c r="I3449" t="s">
        <v>1909</v>
      </c>
      <c r="J3449" t="s">
        <v>86</v>
      </c>
      <c r="K3449" t="s">
        <v>1910</v>
      </c>
      <c r="L3449" t="s">
        <v>88</v>
      </c>
      <c r="M3449" t="s">
        <v>8732</v>
      </c>
      <c r="N3449" t="s">
        <v>165</v>
      </c>
      <c r="O3449" t="s">
        <v>166</v>
      </c>
      <c r="P3449" t="s">
        <v>8733</v>
      </c>
      <c r="Q3449" s="2">
        <v>623.96</v>
      </c>
      <c r="R3449">
        <v>5</v>
      </c>
      <c r="S3449">
        <v>0</v>
      </c>
      <c r="T3449">
        <v>38.997500000000002</v>
      </c>
    </row>
    <row r="3450" spans="1:20" x14ac:dyDescent="0.3">
      <c r="A3450" t="s">
        <v>8734</v>
      </c>
      <c r="B3450" s="1">
        <v>41905</v>
      </c>
      <c r="C3450" s="1">
        <v>41909</v>
      </c>
      <c r="D3450" t="s">
        <v>47</v>
      </c>
      <c r="E3450" t="s">
        <v>7687</v>
      </c>
      <c r="F3450" t="s">
        <v>7688</v>
      </c>
      <c r="G3450" t="s">
        <v>37</v>
      </c>
      <c r="H3450" t="s">
        <v>25</v>
      </c>
      <c r="I3450" t="s">
        <v>128</v>
      </c>
      <c r="J3450" t="s">
        <v>129</v>
      </c>
      <c r="K3450" t="s">
        <v>130</v>
      </c>
      <c r="L3450" t="s">
        <v>131</v>
      </c>
      <c r="M3450" t="s">
        <v>3240</v>
      </c>
      <c r="N3450" t="s">
        <v>43</v>
      </c>
      <c r="O3450" t="s">
        <v>79</v>
      </c>
      <c r="P3450" t="s">
        <v>3241</v>
      </c>
      <c r="Q3450" s="2">
        <v>11.12</v>
      </c>
      <c r="R3450">
        <v>4</v>
      </c>
      <c r="S3450">
        <v>0</v>
      </c>
      <c r="T3450">
        <v>5.4488000000000003</v>
      </c>
    </row>
    <row r="3451" spans="1:20" x14ac:dyDescent="0.3">
      <c r="A3451" t="s">
        <v>8735</v>
      </c>
      <c r="B3451" s="1">
        <v>42643</v>
      </c>
      <c r="C3451" s="1">
        <v>42647</v>
      </c>
      <c r="D3451" t="s">
        <v>47</v>
      </c>
      <c r="E3451" t="s">
        <v>2849</v>
      </c>
      <c r="F3451" t="s">
        <v>2850</v>
      </c>
      <c r="G3451" t="s">
        <v>24</v>
      </c>
      <c r="H3451" t="s">
        <v>25</v>
      </c>
      <c r="I3451" t="s">
        <v>75</v>
      </c>
      <c r="J3451" t="s">
        <v>76</v>
      </c>
      <c r="K3451" t="s">
        <v>538</v>
      </c>
      <c r="L3451" t="s">
        <v>41</v>
      </c>
      <c r="M3451" t="s">
        <v>4158</v>
      </c>
      <c r="N3451" t="s">
        <v>31</v>
      </c>
      <c r="O3451" t="s">
        <v>32</v>
      </c>
      <c r="P3451" t="s">
        <v>4159</v>
      </c>
      <c r="Q3451" s="2">
        <v>523.91999999999996</v>
      </c>
      <c r="R3451">
        <v>5</v>
      </c>
      <c r="S3451">
        <v>0</v>
      </c>
      <c r="T3451">
        <v>-26.196000000000002</v>
      </c>
    </row>
    <row r="3452" spans="1:20" x14ac:dyDescent="0.3">
      <c r="A3452" t="s">
        <v>8736</v>
      </c>
      <c r="B3452" s="1">
        <v>42317</v>
      </c>
      <c r="C3452" s="1">
        <v>42321</v>
      </c>
      <c r="D3452" t="s">
        <v>47</v>
      </c>
      <c r="E3452" t="s">
        <v>1830</v>
      </c>
      <c r="F3452" t="s">
        <v>1831</v>
      </c>
      <c r="G3452" t="s">
        <v>84</v>
      </c>
      <c r="H3452" t="s">
        <v>25</v>
      </c>
      <c r="I3452" t="s">
        <v>1832</v>
      </c>
      <c r="J3452" t="s">
        <v>129</v>
      </c>
      <c r="K3452" t="s">
        <v>1833</v>
      </c>
      <c r="L3452" t="s">
        <v>131</v>
      </c>
      <c r="M3452" t="s">
        <v>998</v>
      </c>
      <c r="N3452" t="s">
        <v>43</v>
      </c>
      <c r="O3452" t="s">
        <v>235</v>
      </c>
      <c r="P3452" t="s">
        <v>999</v>
      </c>
      <c r="Q3452" s="2">
        <v>2.48</v>
      </c>
      <c r="R3452">
        <v>2</v>
      </c>
      <c r="S3452">
        <v>0</v>
      </c>
      <c r="T3452">
        <v>1.1656</v>
      </c>
    </row>
    <row r="3453" spans="1:20" x14ac:dyDescent="0.3">
      <c r="A3453" t="s">
        <v>8737</v>
      </c>
      <c r="B3453" s="1">
        <v>42119</v>
      </c>
      <c r="C3453" s="1">
        <v>42123</v>
      </c>
      <c r="D3453" t="s">
        <v>47</v>
      </c>
      <c r="E3453" t="s">
        <v>1596</v>
      </c>
      <c r="F3453" t="s">
        <v>1597</v>
      </c>
      <c r="G3453" t="s">
        <v>24</v>
      </c>
      <c r="H3453" t="s">
        <v>25</v>
      </c>
      <c r="I3453" t="s">
        <v>1598</v>
      </c>
      <c r="J3453" t="s">
        <v>356</v>
      </c>
      <c r="K3453" t="s">
        <v>1599</v>
      </c>
      <c r="L3453" t="s">
        <v>41</v>
      </c>
      <c r="M3453" t="s">
        <v>3064</v>
      </c>
      <c r="N3453" t="s">
        <v>43</v>
      </c>
      <c r="O3453" t="s">
        <v>99</v>
      </c>
      <c r="P3453" t="s">
        <v>3065</v>
      </c>
      <c r="Q3453" s="2">
        <v>221.024</v>
      </c>
      <c r="R3453">
        <v>2</v>
      </c>
      <c r="S3453">
        <v>0</v>
      </c>
      <c r="T3453">
        <v>-55.256</v>
      </c>
    </row>
    <row r="3454" spans="1:20" x14ac:dyDescent="0.3">
      <c r="A3454" t="s">
        <v>8738</v>
      </c>
      <c r="B3454" s="1">
        <v>43058</v>
      </c>
      <c r="C3454" s="1">
        <v>43058</v>
      </c>
      <c r="D3454" t="s">
        <v>1040</v>
      </c>
      <c r="E3454" t="s">
        <v>2757</v>
      </c>
      <c r="F3454" t="s">
        <v>2758</v>
      </c>
      <c r="G3454" t="s">
        <v>84</v>
      </c>
      <c r="H3454" t="s">
        <v>25</v>
      </c>
      <c r="I3454" t="s">
        <v>231</v>
      </c>
      <c r="J3454" t="s">
        <v>232</v>
      </c>
      <c r="K3454" t="s">
        <v>412</v>
      </c>
      <c r="L3454" t="s">
        <v>131</v>
      </c>
      <c r="M3454" t="s">
        <v>3809</v>
      </c>
      <c r="N3454" t="s">
        <v>43</v>
      </c>
      <c r="O3454" t="s">
        <v>79</v>
      </c>
      <c r="P3454" t="s">
        <v>3810</v>
      </c>
      <c r="Q3454" s="2">
        <v>58.408000000000001</v>
      </c>
      <c r="R3454">
        <v>7</v>
      </c>
      <c r="S3454">
        <v>0</v>
      </c>
      <c r="T3454">
        <v>18.252500000000001</v>
      </c>
    </row>
    <row r="3455" spans="1:20" x14ac:dyDescent="0.3">
      <c r="A3455" t="s">
        <v>8739</v>
      </c>
      <c r="B3455" s="1">
        <v>42328</v>
      </c>
      <c r="C3455" s="1">
        <v>42332</v>
      </c>
      <c r="D3455" t="s">
        <v>47</v>
      </c>
      <c r="E3455" t="s">
        <v>964</v>
      </c>
      <c r="F3455" t="s">
        <v>965</v>
      </c>
      <c r="G3455" t="s">
        <v>37</v>
      </c>
      <c r="H3455" t="s">
        <v>25</v>
      </c>
      <c r="I3455" t="s">
        <v>966</v>
      </c>
      <c r="J3455" t="s">
        <v>39</v>
      </c>
      <c r="K3455" t="s">
        <v>967</v>
      </c>
      <c r="L3455" t="s">
        <v>41</v>
      </c>
      <c r="M3455" t="s">
        <v>8740</v>
      </c>
      <c r="N3455" t="s">
        <v>165</v>
      </c>
      <c r="O3455" t="s">
        <v>815</v>
      </c>
      <c r="P3455" t="s">
        <v>8741</v>
      </c>
      <c r="Q3455" s="2">
        <v>479.988</v>
      </c>
      <c r="R3455">
        <v>2</v>
      </c>
      <c r="S3455">
        <v>0</v>
      </c>
      <c r="T3455">
        <v>55.998600000000003</v>
      </c>
    </row>
    <row r="3456" spans="1:20" x14ac:dyDescent="0.3">
      <c r="A3456" t="s">
        <v>8742</v>
      </c>
      <c r="B3456" s="1">
        <v>42279</v>
      </c>
      <c r="C3456" s="1">
        <v>42280</v>
      </c>
      <c r="D3456" t="s">
        <v>159</v>
      </c>
      <c r="E3456" t="s">
        <v>274</v>
      </c>
      <c r="F3456" t="s">
        <v>275</v>
      </c>
      <c r="G3456" t="s">
        <v>24</v>
      </c>
      <c r="H3456" t="s">
        <v>25</v>
      </c>
      <c r="I3456" t="s">
        <v>231</v>
      </c>
      <c r="J3456" t="s">
        <v>232</v>
      </c>
      <c r="K3456" t="s">
        <v>276</v>
      </c>
      <c r="L3456" t="s">
        <v>131</v>
      </c>
      <c r="M3456" t="s">
        <v>4029</v>
      </c>
      <c r="N3456" t="s">
        <v>43</v>
      </c>
      <c r="O3456" t="s">
        <v>79</v>
      </c>
      <c r="P3456" t="s">
        <v>4030</v>
      </c>
      <c r="Q3456" s="2">
        <v>11.808</v>
      </c>
      <c r="R3456">
        <v>3</v>
      </c>
      <c r="S3456">
        <v>0</v>
      </c>
      <c r="T3456">
        <v>4.1327999999999996</v>
      </c>
    </row>
    <row r="3457" spans="1:20" x14ac:dyDescent="0.3">
      <c r="A3457" t="s">
        <v>8743</v>
      </c>
      <c r="B3457" s="1">
        <v>42119</v>
      </c>
      <c r="C3457" s="1">
        <v>42126</v>
      </c>
      <c r="D3457" t="s">
        <v>47</v>
      </c>
      <c r="E3457" t="s">
        <v>2203</v>
      </c>
      <c r="F3457" t="s">
        <v>2204</v>
      </c>
      <c r="G3457" t="s">
        <v>37</v>
      </c>
      <c r="H3457" t="s">
        <v>25</v>
      </c>
      <c r="I3457" t="s">
        <v>128</v>
      </c>
      <c r="J3457" t="s">
        <v>129</v>
      </c>
      <c r="K3457" t="s">
        <v>130</v>
      </c>
      <c r="L3457" t="s">
        <v>131</v>
      </c>
      <c r="M3457" t="s">
        <v>2477</v>
      </c>
      <c r="N3457" t="s">
        <v>43</v>
      </c>
      <c r="O3457" t="s">
        <v>173</v>
      </c>
      <c r="P3457" t="s">
        <v>2478</v>
      </c>
      <c r="Q3457" s="2">
        <v>21.34</v>
      </c>
      <c r="R3457">
        <v>2</v>
      </c>
      <c r="S3457">
        <v>0</v>
      </c>
      <c r="T3457">
        <v>9.8163999999999998</v>
      </c>
    </row>
    <row r="3458" spans="1:20" x14ac:dyDescent="0.3">
      <c r="A3458" t="s">
        <v>8744</v>
      </c>
      <c r="B3458" s="1">
        <v>42565</v>
      </c>
      <c r="C3458" s="1">
        <v>42570</v>
      </c>
      <c r="D3458" t="s">
        <v>47</v>
      </c>
      <c r="E3458" t="s">
        <v>8745</v>
      </c>
      <c r="F3458" t="s">
        <v>8746</v>
      </c>
      <c r="G3458" t="s">
        <v>24</v>
      </c>
      <c r="H3458" t="s">
        <v>25</v>
      </c>
      <c r="I3458" t="s">
        <v>426</v>
      </c>
      <c r="J3458" t="s">
        <v>1027</v>
      </c>
      <c r="K3458" t="s">
        <v>1028</v>
      </c>
      <c r="L3458" t="s">
        <v>29</v>
      </c>
      <c r="M3458" t="s">
        <v>4782</v>
      </c>
      <c r="N3458" t="s">
        <v>43</v>
      </c>
      <c r="O3458" t="s">
        <v>79</v>
      </c>
      <c r="P3458" t="s">
        <v>4783</v>
      </c>
      <c r="Q3458" s="2">
        <v>36.4</v>
      </c>
      <c r="R3458">
        <v>5</v>
      </c>
      <c r="S3458">
        <v>0</v>
      </c>
      <c r="T3458">
        <v>17.108000000000001</v>
      </c>
    </row>
    <row r="3459" spans="1:20" x14ac:dyDescent="0.3">
      <c r="A3459" t="s">
        <v>8747</v>
      </c>
      <c r="B3459" s="1">
        <v>42274</v>
      </c>
      <c r="C3459" s="1">
        <v>42276</v>
      </c>
      <c r="D3459" t="s">
        <v>21</v>
      </c>
      <c r="E3459" t="s">
        <v>4174</v>
      </c>
      <c r="F3459" t="s">
        <v>4175</v>
      </c>
      <c r="G3459" t="s">
        <v>84</v>
      </c>
      <c r="H3459" t="s">
        <v>25</v>
      </c>
      <c r="I3459" t="s">
        <v>2942</v>
      </c>
      <c r="J3459" t="s">
        <v>1139</v>
      </c>
      <c r="K3459" t="s">
        <v>2943</v>
      </c>
      <c r="L3459" t="s">
        <v>131</v>
      </c>
      <c r="M3459" t="s">
        <v>641</v>
      </c>
      <c r="N3459" t="s">
        <v>43</v>
      </c>
      <c r="O3459" t="s">
        <v>99</v>
      </c>
      <c r="P3459" t="s">
        <v>642</v>
      </c>
      <c r="Q3459" s="2">
        <v>15.51</v>
      </c>
      <c r="R3459">
        <v>1</v>
      </c>
      <c r="S3459">
        <v>0</v>
      </c>
      <c r="T3459">
        <v>4.3428000000000004</v>
      </c>
    </row>
    <row r="3460" spans="1:20" x14ac:dyDescent="0.3">
      <c r="A3460" t="s">
        <v>8748</v>
      </c>
      <c r="B3460" s="1">
        <v>43049</v>
      </c>
      <c r="C3460" s="1">
        <v>43049</v>
      </c>
      <c r="D3460" t="s">
        <v>1040</v>
      </c>
      <c r="E3460" t="s">
        <v>2413</v>
      </c>
      <c r="F3460" t="s">
        <v>2414</v>
      </c>
      <c r="G3460" t="s">
        <v>84</v>
      </c>
      <c r="H3460" t="s">
        <v>25</v>
      </c>
      <c r="I3460" t="s">
        <v>1381</v>
      </c>
      <c r="J3460" t="s">
        <v>1382</v>
      </c>
      <c r="K3460" t="s">
        <v>1383</v>
      </c>
      <c r="L3460" t="s">
        <v>29</v>
      </c>
      <c r="M3460" t="s">
        <v>3403</v>
      </c>
      <c r="N3460" t="s">
        <v>43</v>
      </c>
      <c r="O3460" t="s">
        <v>115</v>
      </c>
      <c r="P3460" t="s">
        <v>3404</v>
      </c>
      <c r="Q3460" s="2">
        <v>7.8</v>
      </c>
      <c r="R3460">
        <v>3</v>
      </c>
      <c r="S3460">
        <v>0</v>
      </c>
      <c r="T3460">
        <v>2.1059999999999999</v>
      </c>
    </row>
    <row r="3461" spans="1:20" x14ac:dyDescent="0.3">
      <c r="A3461" t="s">
        <v>8749</v>
      </c>
      <c r="B3461" s="1">
        <v>42567</v>
      </c>
      <c r="C3461" s="1">
        <v>42571</v>
      </c>
      <c r="D3461" t="s">
        <v>21</v>
      </c>
      <c r="E3461" t="s">
        <v>485</v>
      </c>
      <c r="F3461" t="s">
        <v>486</v>
      </c>
      <c r="G3461" t="s">
        <v>37</v>
      </c>
      <c r="H3461" t="s">
        <v>25</v>
      </c>
      <c r="I3461" t="s">
        <v>128</v>
      </c>
      <c r="J3461" t="s">
        <v>129</v>
      </c>
      <c r="K3461" t="s">
        <v>130</v>
      </c>
      <c r="L3461" t="s">
        <v>131</v>
      </c>
      <c r="M3461" t="s">
        <v>653</v>
      </c>
      <c r="N3461" t="s">
        <v>43</v>
      </c>
      <c r="O3461" t="s">
        <v>173</v>
      </c>
      <c r="P3461" t="s">
        <v>654</v>
      </c>
      <c r="Q3461" s="2">
        <v>10.199999999999999</v>
      </c>
      <c r="R3461">
        <v>5</v>
      </c>
      <c r="S3461">
        <v>0</v>
      </c>
      <c r="T3461">
        <v>4.7939999999999996</v>
      </c>
    </row>
    <row r="3462" spans="1:20" x14ac:dyDescent="0.3">
      <c r="A3462" t="s">
        <v>8750</v>
      </c>
      <c r="B3462" s="1">
        <v>42293</v>
      </c>
      <c r="C3462" s="1">
        <v>42297</v>
      </c>
      <c r="D3462" t="s">
        <v>21</v>
      </c>
      <c r="E3462" t="s">
        <v>1199</v>
      </c>
      <c r="F3462" t="s">
        <v>1200</v>
      </c>
      <c r="G3462" t="s">
        <v>37</v>
      </c>
      <c r="H3462" t="s">
        <v>25</v>
      </c>
      <c r="I3462" t="s">
        <v>1201</v>
      </c>
      <c r="J3462" t="s">
        <v>1011</v>
      </c>
      <c r="K3462" t="s">
        <v>1202</v>
      </c>
      <c r="L3462" t="s">
        <v>131</v>
      </c>
      <c r="M3462" t="s">
        <v>2876</v>
      </c>
      <c r="N3462" t="s">
        <v>165</v>
      </c>
      <c r="O3462" t="s">
        <v>166</v>
      </c>
      <c r="P3462" t="s">
        <v>2877</v>
      </c>
      <c r="Q3462" s="2">
        <v>824.97</v>
      </c>
      <c r="R3462">
        <v>3</v>
      </c>
      <c r="S3462">
        <v>0</v>
      </c>
      <c r="T3462">
        <v>214.4922</v>
      </c>
    </row>
    <row r="3463" spans="1:20" x14ac:dyDescent="0.3">
      <c r="A3463" t="s">
        <v>8751</v>
      </c>
      <c r="B3463" s="1">
        <v>42379</v>
      </c>
      <c r="C3463" s="1">
        <v>42382</v>
      </c>
      <c r="D3463" t="s">
        <v>21</v>
      </c>
      <c r="E3463" t="s">
        <v>5509</v>
      </c>
      <c r="F3463" t="s">
        <v>5510</v>
      </c>
      <c r="G3463" t="s">
        <v>24</v>
      </c>
      <c r="H3463" t="s">
        <v>25</v>
      </c>
      <c r="I3463" t="s">
        <v>2608</v>
      </c>
      <c r="J3463" t="s">
        <v>86</v>
      </c>
      <c r="K3463" t="s">
        <v>2609</v>
      </c>
      <c r="L3463" t="s">
        <v>88</v>
      </c>
      <c r="M3463" t="s">
        <v>1876</v>
      </c>
      <c r="N3463" t="s">
        <v>31</v>
      </c>
      <c r="O3463" t="s">
        <v>61</v>
      </c>
      <c r="P3463" t="s">
        <v>1877</v>
      </c>
      <c r="Q3463" s="2">
        <v>24.85</v>
      </c>
      <c r="R3463">
        <v>5</v>
      </c>
      <c r="S3463">
        <v>0</v>
      </c>
      <c r="T3463">
        <v>7.7035</v>
      </c>
    </row>
    <row r="3464" spans="1:20" x14ac:dyDescent="0.3">
      <c r="A3464" t="s">
        <v>8752</v>
      </c>
      <c r="B3464" s="1">
        <v>42997</v>
      </c>
      <c r="C3464" s="1">
        <v>43003</v>
      </c>
      <c r="D3464" t="s">
        <v>47</v>
      </c>
      <c r="E3464" t="s">
        <v>3172</v>
      </c>
      <c r="F3464" t="s">
        <v>3173</v>
      </c>
      <c r="G3464" t="s">
        <v>24</v>
      </c>
      <c r="H3464" t="s">
        <v>25</v>
      </c>
      <c r="I3464" t="s">
        <v>465</v>
      </c>
      <c r="J3464" t="s">
        <v>261</v>
      </c>
      <c r="K3464" t="s">
        <v>466</v>
      </c>
      <c r="L3464" t="s">
        <v>41</v>
      </c>
      <c r="M3464" t="s">
        <v>6053</v>
      </c>
      <c r="N3464" t="s">
        <v>43</v>
      </c>
      <c r="O3464" t="s">
        <v>99</v>
      </c>
      <c r="P3464" t="s">
        <v>6054</v>
      </c>
      <c r="Q3464" s="2">
        <v>12.624000000000001</v>
      </c>
      <c r="R3464">
        <v>2</v>
      </c>
      <c r="S3464">
        <v>0</v>
      </c>
      <c r="T3464">
        <v>-2.5247999999999999</v>
      </c>
    </row>
    <row r="3465" spans="1:20" x14ac:dyDescent="0.3">
      <c r="A3465" t="s">
        <v>8753</v>
      </c>
      <c r="B3465" s="1">
        <v>42993</v>
      </c>
      <c r="C3465" s="1">
        <v>42997</v>
      </c>
      <c r="D3465" t="s">
        <v>47</v>
      </c>
      <c r="E3465" t="s">
        <v>1581</v>
      </c>
      <c r="F3465" t="s">
        <v>1582</v>
      </c>
      <c r="G3465" t="s">
        <v>24</v>
      </c>
      <c r="H3465" t="s">
        <v>25</v>
      </c>
      <c r="I3465" t="s">
        <v>38</v>
      </c>
      <c r="J3465" t="s">
        <v>39</v>
      </c>
      <c r="K3465" t="s">
        <v>247</v>
      </c>
      <c r="L3465" t="s">
        <v>41</v>
      </c>
      <c r="M3465" t="s">
        <v>8754</v>
      </c>
      <c r="N3465" t="s">
        <v>43</v>
      </c>
      <c r="O3465" t="s">
        <v>115</v>
      </c>
      <c r="P3465" t="s">
        <v>8755</v>
      </c>
      <c r="Q3465" s="2">
        <v>31.744</v>
      </c>
      <c r="R3465">
        <v>2</v>
      </c>
      <c r="S3465">
        <v>0</v>
      </c>
      <c r="T3465">
        <v>8.3328000000000007</v>
      </c>
    </row>
    <row r="3466" spans="1:20" x14ac:dyDescent="0.3">
      <c r="A3466" t="s">
        <v>8756</v>
      </c>
      <c r="B3466" s="1">
        <v>42183</v>
      </c>
      <c r="C3466" s="1">
        <v>42187</v>
      </c>
      <c r="D3466" t="s">
        <v>47</v>
      </c>
      <c r="E3466" t="s">
        <v>2653</v>
      </c>
      <c r="F3466" t="s">
        <v>2654</v>
      </c>
      <c r="G3466" t="s">
        <v>37</v>
      </c>
      <c r="H3466" t="s">
        <v>25</v>
      </c>
      <c r="I3466" t="s">
        <v>2655</v>
      </c>
      <c r="J3466" t="s">
        <v>39</v>
      </c>
      <c r="K3466" t="s">
        <v>2656</v>
      </c>
      <c r="L3466" t="s">
        <v>41</v>
      </c>
      <c r="M3466" t="s">
        <v>3875</v>
      </c>
      <c r="N3466" t="s">
        <v>43</v>
      </c>
      <c r="O3466" t="s">
        <v>44</v>
      </c>
      <c r="P3466" t="s">
        <v>3876</v>
      </c>
      <c r="Q3466" s="2">
        <v>5.9039999999999999</v>
      </c>
      <c r="R3466">
        <v>2</v>
      </c>
      <c r="S3466">
        <v>0</v>
      </c>
      <c r="T3466">
        <v>1.9925999999999999</v>
      </c>
    </row>
    <row r="3467" spans="1:20" x14ac:dyDescent="0.3">
      <c r="A3467" t="s">
        <v>8757</v>
      </c>
      <c r="B3467" s="1">
        <v>42699</v>
      </c>
      <c r="C3467" s="1">
        <v>42702</v>
      </c>
      <c r="D3467" t="s">
        <v>159</v>
      </c>
      <c r="E3467" t="s">
        <v>1473</v>
      </c>
      <c r="F3467" t="s">
        <v>1474</v>
      </c>
      <c r="G3467" t="s">
        <v>24</v>
      </c>
      <c r="H3467" t="s">
        <v>25</v>
      </c>
      <c r="I3467" t="s">
        <v>253</v>
      </c>
      <c r="J3467" t="s">
        <v>179</v>
      </c>
      <c r="K3467" t="s">
        <v>1475</v>
      </c>
      <c r="L3467" t="s">
        <v>88</v>
      </c>
      <c r="M3467" t="s">
        <v>6213</v>
      </c>
      <c r="N3467" t="s">
        <v>165</v>
      </c>
      <c r="O3467" t="s">
        <v>166</v>
      </c>
      <c r="P3467" t="s">
        <v>6214</v>
      </c>
      <c r="Q3467" s="2">
        <v>59.98</v>
      </c>
      <c r="R3467">
        <v>2</v>
      </c>
      <c r="S3467">
        <v>0</v>
      </c>
      <c r="T3467">
        <v>17.994</v>
      </c>
    </row>
    <row r="3468" spans="1:20" x14ac:dyDescent="0.3">
      <c r="A3468" t="s">
        <v>8758</v>
      </c>
      <c r="B3468" s="1">
        <v>43064</v>
      </c>
      <c r="C3468" s="1">
        <v>43068</v>
      </c>
      <c r="D3468" t="s">
        <v>21</v>
      </c>
      <c r="E3468" t="s">
        <v>791</v>
      </c>
      <c r="F3468" t="s">
        <v>792</v>
      </c>
      <c r="G3468" t="s">
        <v>24</v>
      </c>
      <c r="H3468" t="s">
        <v>25</v>
      </c>
      <c r="I3468" t="s">
        <v>231</v>
      </c>
      <c r="J3468" t="s">
        <v>232</v>
      </c>
      <c r="K3468" t="s">
        <v>233</v>
      </c>
      <c r="L3468" t="s">
        <v>131</v>
      </c>
      <c r="M3468" t="s">
        <v>8759</v>
      </c>
      <c r="N3468" t="s">
        <v>43</v>
      </c>
      <c r="O3468" t="s">
        <v>70</v>
      </c>
      <c r="P3468" t="s">
        <v>8760</v>
      </c>
      <c r="Q3468" s="2">
        <v>48.87</v>
      </c>
      <c r="R3468">
        <v>9</v>
      </c>
      <c r="S3468">
        <v>0</v>
      </c>
      <c r="T3468">
        <v>23.946300000000001</v>
      </c>
    </row>
    <row r="3469" spans="1:20" x14ac:dyDescent="0.3">
      <c r="A3469" t="s">
        <v>8761</v>
      </c>
      <c r="B3469" s="1">
        <v>42749</v>
      </c>
      <c r="C3469" s="1">
        <v>42754</v>
      </c>
      <c r="D3469" t="s">
        <v>47</v>
      </c>
      <c r="E3469" t="s">
        <v>48</v>
      </c>
      <c r="F3469" t="s">
        <v>49</v>
      </c>
      <c r="G3469" t="s">
        <v>24</v>
      </c>
      <c r="H3469" t="s">
        <v>25</v>
      </c>
      <c r="I3469" t="s">
        <v>50</v>
      </c>
      <c r="J3469" t="s">
        <v>51</v>
      </c>
      <c r="K3469" t="s">
        <v>52</v>
      </c>
      <c r="L3469" t="s">
        <v>29</v>
      </c>
      <c r="M3469" t="s">
        <v>8126</v>
      </c>
      <c r="N3469" t="s">
        <v>43</v>
      </c>
      <c r="O3469" t="s">
        <v>70</v>
      </c>
      <c r="P3469" t="s">
        <v>8127</v>
      </c>
      <c r="Q3469" s="2">
        <v>154.9</v>
      </c>
      <c r="R3469">
        <v>5</v>
      </c>
      <c r="S3469">
        <v>0</v>
      </c>
      <c r="T3469">
        <v>69.704999999999998</v>
      </c>
    </row>
    <row r="3470" spans="1:20" x14ac:dyDescent="0.3">
      <c r="A3470" t="s">
        <v>8762</v>
      </c>
      <c r="B3470" s="1">
        <v>41950</v>
      </c>
      <c r="C3470" s="1">
        <v>41951</v>
      </c>
      <c r="D3470" t="s">
        <v>159</v>
      </c>
      <c r="E3470" t="s">
        <v>1121</v>
      </c>
      <c r="F3470" t="s">
        <v>1122</v>
      </c>
      <c r="G3470" t="s">
        <v>37</v>
      </c>
      <c r="H3470" t="s">
        <v>25</v>
      </c>
      <c r="I3470" t="s">
        <v>1123</v>
      </c>
      <c r="J3470" t="s">
        <v>179</v>
      </c>
      <c r="K3470" t="s">
        <v>1124</v>
      </c>
      <c r="L3470" t="s">
        <v>88</v>
      </c>
      <c r="M3470" t="s">
        <v>6273</v>
      </c>
      <c r="N3470" t="s">
        <v>43</v>
      </c>
      <c r="O3470" t="s">
        <v>235</v>
      </c>
      <c r="P3470" t="s">
        <v>6274</v>
      </c>
      <c r="Q3470" s="2">
        <v>5.92</v>
      </c>
      <c r="R3470">
        <v>4</v>
      </c>
      <c r="S3470">
        <v>0</v>
      </c>
      <c r="T3470">
        <v>2.8416000000000001</v>
      </c>
    </row>
    <row r="3471" spans="1:20" x14ac:dyDescent="0.3">
      <c r="A3471" t="s">
        <v>8763</v>
      </c>
      <c r="B3471" s="1">
        <v>42614</v>
      </c>
      <c r="C3471" s="1">
        <v>42618</v>
      </c>
      <c r="D3471" t="s">
        <v>47</v>
      </c>
      <c r="E3471" t="s">
        <v>2399</v>
      </c>
      <c r="F3471" t="s">
        <v>2400</v>
      </c>
      <c r="G3471" t="s">
        <v>24</v>
      </c>
      <c r="H3471" t="s">
        <v>25</v>
      </c>
      <c r="I3471" t="s">
        <v>465</v>
      </c>
      <c r="J3471" t="s">
        <v>261</v>
      </c>
      <c r="K3471" t="s">
        <v>466</v>
      </c>
      <c r="L3471" t="s">
        <v>41</v>
      </c>
      <c r="M3471" t="s">
        <v>5675</v>
      </c>
      <c r="N3471" t="s">
        <v>43</v>
      </c>
      <c r="O3471" t="s">
        <v>79</v>
      </c>
      <c r="P3471" t="s">
        <v>5676</v>
      </c>
      <c r="Q3471" s="2">
        <v>24.1</v>
      </c>
      <c r="R3471">
        <v>5</v>
      </c>
      <c r="S3471">
        <v>0</v>
      </c>
      <c r="T3471">
        <v>11.086</v>
      </c>
    </row>
    <row r="3472" spans="1:20" x14ac:dyDescent="0.3">
      <c r="A3472" t="s">
        <v>8764</v>
      </c>
      <c r="B3472" s="1">
        <v>43050</v>
      </c>
      <c r="C3472" s="1">
        <v>43055</v>
      </c>
      <c r="D3472" t="s">
        <v>21</v>
      </c>
      <c r="E3472" t="s">
        <v>1251</v>
      </c>
      <c r="F3472" t="s">
        <v>1252</v>
      </c>
      <c r="G3472" t="s">
        <v>37</v>
      </c>
      <c r="H3472" t="s">
        <v>25</v>
      </c>
      <c r="I3472" t="s">
        <v>154</v>
      </c>
      <c r="J3472" t="s">
        <v>86</v>
      </c>
      <c r="K3472" t="s">
        <v>1253</v>
      </c>
      <c r="L3472" t="s">
        <v>88</v>
      </c>
      <c r="M3472" t="s">
        <v>7131</v>
      </c>
      <c r="N3472" t="s">
        <v>43</v>
      </c>
      <c r="O3472" t="s">
        <v>90</v>
      </c>
      <c r="P3472" t="s">
        <v>7132</v>
      </c>
      <c r="Q3472" s="2">
        <v>1158.1199999999999</v>
      </c>
      <c r="R3472">
        <v>5</v>
      </c>
      <c r="S3472">
        <v>0</v>
      </c>
      <c r="T3472">
        <v>130.2885</v>
      </c>
    </row>
    <row r="3473" spans="1:20" x14ac:dyDescent="0.3">
      <c r="A3473" t="s">
        <v>8765</v>
      </c>
      <c r="B3473" s="1">
        <v>43080</v>
      </c>
      <c r="C3473" s="1">
        <v>43082</v>
      </c>
      <c r="D3473" t="s">
        <v>159</v>
      </c>
      <c r="E3473" t="s">
        <v>4453</v>
      </c>
      <c r="F3473" t="s">
        <v>4454</v>
      </c>
      <c r="G3473" t="s">
        <v>24</v>
      </c>
      <c r="H3473" t="s">
        <v>25</v>
      </c>
      <c r="I3473" t="s">
        <v>4455</v>
      </c>
      <c r="J3473" t="s">
        <v>427</v>
      </c>
      <c r="K3473" t="s">
        <v>4456</v>
      </c>
      <c r="L3473" t="s">
        <v>131</v>
      </c>
      <c r="M3473" t="s">
        <v>8766</v>
      </c>
      <c r="N3473" t="s">
        <v>43</v>
      </c>
      <c r="O3473" t="s">
        <v>90</v>
      </c>
      <c r="P3473" t="s">
        <v>8767</v>
      </c>
      <c r="Q3473" s="2">
        <v>1.3919999999999999</v>
      </c>
      <c r="R3473">
        <v>2</v>
      </c>
      <c r="S3473">
        <v>0</v>
      </c>
      <c r="T3473">
        <v>-3.7584</v>
      </c>
    </row>
    <row r="3474" spans="1:20" x14ac:dyDescent="0.3">
      <c r="A3474" t="s">
        <v>8768</v>
      </c>
      <c r="B3474" s="1">
        <v>42316</v>
      </c>
      <c r="C3474" s="1">
        <v>42321</v>
      </c>
      <c r="D3474" t="s">
        <v>21</v>
      </c>
      <c r="E3474" t="s">
        <v>4407</v>
      </c>
      <c r="F3474" t="s">
        <v>4408</v>
      </c>
      <c r="G3474" t="s">
        <v>24</v>
      </c>
      <c r="H3474" t="s">
        <v>25</v>
      </c>
      <c r="I3474" t="s">
        <v>1358</v>
      </c>
      <c r="J3474" t="s">
        <v>302</v>
      </c>
      <c r="K3474" t="s">
        <v>4409</v>
      </c>
      <c r="L3474" t="s">
        <v>29</v>
      </c>
      <c r="M3474" t="s">
        <v>8769</v>
      </c>
      <c r="N3474" t="s">
        <v>43</v>
      </c>
      <c r="O3474" t="s">
        <v>90</v>
      </c>
      <c r="P3474" t="s">
        <v>8770</v>
      </c>
      <c r="Q3474" s="2">
        <v>44.43</v>
      </c>
      <c r="R3474">
        <v>3</v>
      </c>
      <c r="S3474">
        <v>0</v>
      </c>
      <c r="T3474">
        <v>18.660599999999999</v>
      </c>
    </row>
    <row r="3475" spans="1:20" x14ac:dyDescent="0.3">
      <c r="A3475" t="s">
        <v>8771</v>
      </c>
      <c r="B3475" s="1">
        <v>42327</v>
      </c>
      <c r="C3475" s="1">
        <v>42334</v>
      </c>
      <c r="D3475" t="s">
        <v>47</v>
      </c>
      <c r="E3475" t="s">
        <v>4992</v>
      </c>
      <c r="F3475" t="s">
        <v>4993</v>
      </c>
      <c r="G3475" t="s">
        <v>37</v>
      </c>
      <c r="H3475" t="s">
        <v>25</v>
      </c>
      <c r="I3475" t="s">
        <v>38</v>
      </c>
      <c r="J3475" t="s">
        <v>39</v>
      </c>
      <c r="K3475" t="s">
        <v>143</v>
      </c>
      <c r="L3475" t="s">
        <v>41</v>
      </c>
      <c r="M3475" t="s">
        <v>3449</v>
      </c>
      <c r="N3475" t="s">
        <v>43</v>
      </c>
      <c r="O3475" t="s">
        <v>90</v>
      </c>
      <c r="P3475" t="s">
        <v>3450</v>
      </c>
      <c r="Q3475" s="2">
        <v>31.08</v>
      </c>
      <c r="R3475">
        <v>4</v>
      </c>
      <c r="S3475">
        <v>0</v>
      </c>
      <c r="T3475">
        <v>8.3916000000000004</v>
      </c>
    </row>
    <row r="3476" spans="1:20" x14ac:dyDescent="0.3">
      <c r="A3476" t="s">
        <v>8772</v>
      </c>
      <c r="B3476" s="1">
        <v>43092</v>
      </c>
      <c r="C3476" s="1">
        <v>43094</v>
      </c>
      <c r="D3476" t="s">
        <v>21</v>
      </c>
      <c r="E3476" t="s">
        <v>591</v>
      </c>
      <c r="F3476" t="s">
        <v>592</v>
      </c>
      <c r="G3476" t="s">
        <v>37</v>
      </c>
      <c r="H3476" t="s">
        <v>25</v>
      </c>
      <c r="I3476" t="s">
        <v>253</v>
      </c>
      <c r="J3476" t="s">
        <v>179</v>
      </c>
      <c r="K3476" t="s">
        <v>322</v>
      </c>
      <c r="L3476" t="s">
        <v>88</v>
      </c>
      <c r="M3476" t="s">
        <v>576</v>
      </c>
      <c r="N3476" t="s">
        <v>43</v>
      </c>
      <c r="O3476" t="s">
        <v>79</v>
      </c>
      <c r="P3476" t="s">
        <v>577</v>
      </c>
      <c r="Q3476" s="2">
        <v>13.84</v>
      </c>
      <c r="R3476">
        <v>4</v>
      </c>
      <c r="S3476">
        <v>0</v>
      </c>
      <c r="T3476">
        <v>-22.143999999999998</v>
      </c>
    </row>
    <row r="3477" spans="1:20" x14ac:dyDescent="0.3">
      <c r="A3477" t="s">
        <v>8773</v>
      </c>
      <c r="B3477" s="1">
        <v>42629</v>
      </c>
      <c r="C3477" s="1">
        <v>42635</v>
      </c>
      <c r="D3477" t="s">
        <v>47</v>
      </c>
      <c r="E3477" t="s">
        <v>4605</v>
      </c>
      <c r="F3477" t="s">
        <v>4606</v>
      </c>
      <c r="G3477" t="s">
        <v>84</v>
      </c>
      <c r="H3477" t="s">
        <v>25</v>
      </c>
      <c r="I3477" t="s">
        <v>1123</v>
      </c>
      <c r="J3477" t="s">
        <v>261</v>
      </c>
      <c r="K3477" t="s">
        <v>4607</v>
      </c>
      <c r="L3477" t="s">
        <v>41</v>
      </c>
      <c r="M3477" t="s">
        <v>2351</v>
      </c>
      <c r="N3477" t="s">
        <v>43</v>
      </c>
      <c r="O3477" t="s">
        <v>70</v>
      </c>
      <c r="P3477" t="s">
        <v>2352</v>
      </c>
      <c r="Q3477" s="2">
        <v>12.96</v>
      </c>
      <c r="R3477">
        <v>2</v>
      </c>
      <c r="S3477">
        <v>0</v>
      </c>
      <c r="T3477">
        <v>6.3503999999999996</v>
      </c>
    </row>
    <row r="3478" spans="1:20" x14ac:dyDescent="0.3">
      <c r="A3478" t="s">
        <v>8774</v>
      </c>
      <c r="B3478" s="1">
        <v>42881</v>
      </c>
      <c r="C3478" s="1">
        <v>42884</v>
      </c>
      <c r="D3478" t="s">
        <v>159</v>
      </c>
      <c r="E3478" t="s">
        <v>1173</v>
      </c>
      <c r="F3478" t="s">
        <v>1174</v>
      </c>
      <c r="G3478" t="s">
        <v>37</v>
      </c>
      <c r="H3478" t="s">
        <v>25</v>
      </c>
      <c r="I3478" t="s">
        <v>75</v>
      </c>
      <c r="J3478" t="s">
        <v>76</v>
      </c>
      <c r="K3478" t="s">
        <v>538</v>
      </c>
      <c r="L3478" t="s">
        <v>41</v>
      </c>
      <c r="M3478" t="s">
        <v>7229</v>
      </c>
      <c r="N3478" t="s">
        <v>43</v>
      </c>
      <c r="O3478" t="s">
        <v>90</v>
      </c>
      <c r="P3478" t="s">
        <v>7230</v>
      </c>
      <c r="Q3478" s="2">
        <v>208.44</v>
      </c>
      <c r="R3478">
        <v>3</v>
      </c>
      <c r="S3478">
        <v>0</v>
      </c>
      <c r="T3478">
        <v>62.531999999999996</v>
      </c>
    </row>
    <row r="3479" spans="1:20" x14ac:dyDescent="0.3">
      <c r="A3479" t="s">
        <v>8775</v>
      </c>
      <c r="B3479" s="1">
        <v>42093</v>
      </c>
      <c r="C3479" s="1">
        <v>42097</v>
      </c>
      <c r="D3479" t="s">
        <v>47</v>
      </c>
      <c r="E3479" t="s">
        <v>5263</v>
      </c>
      <c r="F3479" t="s">
        <v>5264</v>
      </c>
      <c r="G3479" t="s">
        <v>84</v>
      </c>
      <c r="H3479" t="s">
        <v>25</v>
      </c>
      <c r="I3479" t="s">
        <v>517</v>
      </c>
      <c r="J3479" t="s">
        <v>1011</v>
      </c>
      <c r="K3479" t="s">
        <v>1071</v>
      </c>
      <c r="L3479" t="s">
        <v>131</v>
      </c>
      <c r="M3479" t="s">
        <v>6935</v>
      </c>
      <c r="N3479" t="s">
        <v>31</v>
      </c>
      <c r="O3479" t="s">
        <v>133</v>
      </c>
      <c r="P3479" t="s">
        <v>6936</v>
      </c>
      <c r="Q3479" s="2">
        <v>366.74400000000003</v>
      </c>
      <c r="R3479">
        <v>4</v>
      </c>
      <c r="S3479">
        <v>0</v>
      </c>
      <c r="T3479">
        <v>-110.0232</v>
      </c>
    </row>
    <row r="3480" spans="1:20" x14ac:dyDescent="0.3">
      <c r="A3480" t="s">
        <v>8776</v>
      </c>
      <c r="B3480" s="1">
        <v>41870</v>
      </c>
      <c r="C3480" s="1">
        <v>41872</v>
      </c>
      <c r="D3480" t="s">
        <v>21</v>
      </c>
      <c r="E3480" t="s">
        <v>5738</v>
      </c>
      <c r="F3480" t="s">
        <v>5739</v>
      </c>
      <c r="G3480" t="s">
        <v>37</v>
      </c>
      <c r="H3480" t="s">
        <v>25</v>
      </c>
      <c r="I3480" t="s">
        <v>154</v>
      </c>
      <c r="J3480" t="s">
        <v>86</v>
      </c>
      <c r="K3480" t="s">
        <v>155</v>
      </c>
      <c r="L3480" t="s">
        <v>88</v>
      </c>
      <c r="M3480" t="s">
        <v>7946</v>
      </c>
      <c r="N3480" t="s">
        <v>31</v>
      </c>
      <c r="O3480" t="s">
        <v>61</v>
      </c>
      <c r="P3480" t="s">
        <v>7947</v>
      </c>
      <c r="Q3480" s="2">
        <v>289.24</v>
      </c>
      <c r="R3480">
        <v>7</v>
      </c>
      <c r="S3480">
        <v>0</v>
      </c>
      <c r="T3480">
        <v>26.031600000000001</v>
      </c>
    </row>
    <row r="3481" spans="1:20" x14ac:dyDescent="0.3">
      <c r="A3481" t="s">
        <v>8777</v>
      </c>
      <c r="B3481" s="1">
        <v>41996</v>
      </c>
      <c r="C3481" s="1">
        <v>42001</v>
      </c>
      <c r="D3481" t="s">
        <v>47</v>
      </c>
      <c r="E3481" t="s">
        <v>3964</v>
      </c>
      <c r="F3481" t="s">
        <v>3965</v>
      </c>
      <c r="G3481" t="s">
        <v>37</v>
      </c>
      <c r="H3481" t="s">
        <v>25</v>
      </c>
      <c r="I3481" t="s">
        <v>112</v>
      </c>
      <c r="J3481" t="s">
        <v>39</v>
      </c>
      <c r="K3481" t="s">
        <v>309</v>
      </c>
      <c r="L3481" t="s">
        <v>41</v>
      </c>
      <c r="M3481" t="s">
        <v>5322</v>
      </c>
      <c r="N3481" t="s">
        <v>43</v>
      </c>
      <c r="O3481" t="s">
        <v>70</v>
      </c>
      <c r="P3481" t="s">
        <v>5323</v>
      </c>
      <c r="Q3481" s="2">
        <v>5.1840000000000002</v>
      </c>
      <c r="R3481">
        <v>1</v>
      </c>
      <c r="S3481">
        <v>0</v>
      </c>
      <c r="T3481">
        <v>1.8144</v>
      </c>
    </row>
    <row r="3482" spans="1:20" x14ac:dyDescent="0.3">
      <c r="A3482" t="s">
        <v>8778</v>
      </c>
      <c r="B3482" s="1">
        <v>42309</v>
      </c>
      <c r="C3482" s="1">
        <v>42313</v>
      </c>
      <c r="D3482" t="s">
        <v>47</v>
      </c>
      <c r="E3482" t="s">
        <v>1547</v>
      </c>
      <c r="F3482" t="s">
        <v>1548</v>
      </c>
      <c r="G3482" t="s">
        <v>24</v>
      </c>
      <c r="H3482" t="s">
        <v>25</v>
      </c>
      <c r="I3482" t="s">
        <v>75</v>
      </c>
      <c r="J3482" t="s">
        <v>76</v>
      </c>
      <c r="K3482" t="s">
        <v>538</v>
      </c>
      <c r="L3482" t="s">
        <v>41</v>
      </c>
      <c r="M3482" t="s">
        <v>7924</v>
      </c>
      <c r="N3482" t="s">
        <v>31</v>
      </c>
      <c r="O3482" t="s">
        <v>133</v>
      </c>
      <c r="P3482" t="s">
        <v>7925</v>
      </c>
      <c r="Q3482" s="2">
        <v>205.16399999999999</v>
      </c>
      <c r="R3482">
        <v>2</v>
      </c>
      <c r="S3482">
        <v>0</v>
      </c>
      <c r="T3482">
        <v>13.6776</v>
      </c>
    </row>
    <row r="3483" spans="1:20" x14ac:dyDescent="0.3">
      <c r="A3483" t="s">
        <v>8779</v>
      </c>
      <c r="B3483" s="1">
        <v>41988</v>
      </c>
      <c r="C3483" s="1">
        <v>41994</v>
      </c>
      <c r="D3483" t="s">
        <v>47</v>
      </c>
      <c r="E3483" t="s">
        <v>946</v>
      </c>
      <c r="F3483" t="s">
        <v>947</v>
      </c>
      <c r="G3483" t="s">
        <v>37</v>
      </c>
      <c r="H3483" t="s">
        <v>25</v>
      </c>
      <c r="I3483" t="s">
        <v>128</v>
      </c>
      <c r="J3483" t="s">
        <v>129</v>
      </c>
      <c r="K3483" t="s">
        <v>948</v>
      </c>
      <c r="L3483" t="s">
        <v>131</v>
      </c>
      <c r="M3483" t="s">
        <v>5327</v>
      </c>
      <c r="N3483" t="s">
        <v>31</v>
      </c>
      <c r="O3483" t="s">
        <v>61</v>
      </c>
      <c r="P3483" t="s">
        <v>5328</v>
      </c>
      <c r="Q3483" s="2">
        <v>8.5440000000000005</v>
      </c>
      <c r="R3483">
        <v>2</v>
      </c>
      <c r="S3483">
        <v>0</v>
      </c>
      <c r="T3483">
        <v>-7.476</v>
      </c>
    </row>
    <row r="3484" spans="1:20" x14ac:dyDescent="0.3">
      <c r="A3484" t="s">
        <v>8780</v>
      </c>
      <c r="B3484" s="1">
        <v>42237</v>
      </c>
      <c r="C3484" s="1">
        <v>42241</v>
      </c>
      <c r="D3484" t="s">
        <v>47</v>
      </c>
      <c r="E3484" t="s">
        <v>3293</v>
      </c>
      <c r="F3484" t="s">
        <v>3294</v>
      </c>
      <c r="G3484" t="s">
        <v>37</v>
      </c>
      <c r="H3484" t="s">
        <v>25</v>
      </c>
      <c r="I3484" t="s">
        <v>38</v>
      </c>
      <c r="J3484" t="s">
        <v>39</v>
      </c>
      <c r="K3484" t="s">
        <v>247</v>
      </c>
      <c r="L3484" t="s">
        <v>41</v>
      </c>
      <c r="M3484" t="s">
        <v>2018</v>
      </c>
      <c r="N3484" t="s">
        <v>43</v>
      </c>
      <c r="O3484" t="s">
        <v>79</v>
      </c>
      <c r="P3484" t="s">
        <v>2019</v>
      </c>
      <c r="Q3484" s="2">
        <v>12.827999999999999</v>
      </c>
      <c r="R3484">
        <v>2</v>
      </c>
      <c r="S3484">
        <v>0</v>
      </c>
      <c r="T3484">
        <v>-8.9795999999999996</v>
      </c>
    </row>
    <row r="3485" spans="1:20" x14ac:dyDescent="0.3">
      <c r="A3485" t="s">
        <v>8781</v>
      </c>
      <c r="B3485" s="1">
        <v>41782</v>
      </c>
      <c r="C3485" s="1">
        <v>41786</v>
      </c>
      <c r="D3485" t="s">
        <v>47</v>
      </c>
      <c r="E3485" t="s">
        <v>1518</v>
      </c>
      <c r="F3485" t="s">
        <v>1519</v>
      </c>
      <c r="G3485" t="s">
        <v>24</v>
      </c>
      <c r="H3485" t="s">
        <v>25</v>
      </c>
      <c r="I3485" t="s">
        <v>154</v>
      </c>
      <c r="J3485" t="s">
        <v>86</v>
      </c>
      <c r="K3485" t="s">
        <v>1253</v>
      </c>
      <c r="L3485" t="s">
        <v>88</v>
      </c>
      <c r="M3485" t="s">
        <v>5034</v>
      </c>
      <c r="N3485" t="s">
        <v>43</v>
      </c>
      <c r="O3485" t="s">
        <v>79</v>
      </c>
      <c r="P3485" t="s">
        <v>2685</v>
      </c>
      <c r="Q3485" s="2">
        <v>17.96</v>
      </c>
      <c r="R3485">
        <v>5</v>
      </c>
      <c r="S3485">
        <v>0</v>
      </c>
      <c r="T3485">
        <v>5.8369999999999997</v>
      </c>
    </row>
    <row r="3486" spans="1:20" x14ac:dyDescent="0.3">
      <c r="A3486" t="s">
        <v>8782</v>
      </c>
      <c r="B3486" s="1">
        <v>43078</v>
      </c>
      <c r="C3486" s="1">
        <v>43080</v>
      </c>
      <c r="D3486" t="s">
        <v>21</v>
      </c>
      <c r="E3486" t="s">
        <v>4868</v>
      </c>
      <c r="F3486" t="s">
        <v>4869</v>
      </c>
      <c r="G3486" t="s">
        <v>84</v>
      </c>
      <c r="H3486" t="s">
        <v>25</v>
      </c>
      <c r="I3486" t="s">
        <v>1542</v>
      </c>
      <c r="J3486" t="s">
        <v>51</v>
      </c>
      <c r="K3486" t="s">
        <v>1543</v>
      </c>
      <c r="L3486" t="s">
        <v>29</v>
      </c>
      <c r="M3486" t="s">
        <v>8041</v>
      </c>
      <c r="N3486" t="s">
        <v>31</v>
      </c>
      <c r="O3486" t="s">
        <v>32</v>
      </c>
      <c r="P3486" t="s">
        <v>8042</v>
      </c>
      <c r="Q3486" s="2">
        <v>148.25700000000001</v>
      </c>
      <c r="R3486">
        <v>3</v>
      </c>
      <c r="S3486">
        <v>0</v>
      </c>
      <c r="T3486">
        <v>15.697800000000001</v>
      </c>
    </row>
    <row r="3487" spans="1:20" x14ac:dyDescent="0.3">
      <c r="A3487" t="s">
        <v>8783</v>
      </c>
      <c r="B3487" s="1">
        <v>41709</v>
      </c>
      <c r="C3487" s="1">
        <v>41711</v>
      </c>
      <c r="D3487" t="s">
        <v>21</v>
      </c>
      <c r="E3487" t="s">
        <v>3746</v>
      </c>
      <c r="F3487" t="s">
        <v>3747</v>
      </c>
      <c r="G3487" t="s">
        <v>37</v>
      </c>
      <c r="H3487" t="s">
        <v>25</v>
      </c>
      <c r="I3487" t="s">
        <v>735</v>
      </c>
      <c r="J3487" t="s">
        <v>427</v>
      </c>
      <c r="K3487" t="s">
        <v>736</v>
      </c>
      <c r="L3487" t="s">
        <v>131</v>
      </c>
      <c r="M3487" t="s">
        <v>4788</v>
      </c>
      <c r="N3487" t="s">
        <v>43</v>
      </c>
      <c r="O3487" t="s">
        <v>90</v>
      </c>
      <c r="P3487" t="s">
        <v>4789</v>
      </c>
      <c r="Q3487" s="2">
        <v>146.76</v>
      </c>
      <c r="R3487">
        <v>3</v>
      </c>
      <c r="S3487">
        <v>0</v>
      </c>
      <c r="T3487">
        <v>38.157600000000002</v>
      </c>
    </row>
    <row r="3488" spans="1:20" x14ac:dyDescent="0.3">
      <c r="A3488" t="s">
        <v>8784</v>
      </c>
      <c r="B3488" s="1">
        <v>42544</v>
      </c>
      <c r="C3488" s="1">
        <v>42548</v>
      </c>
      <c r="D3488" t="s">
        <v>21</v>
      </c>
      <c r="E3488" t="s">
        <v>2222</v>
      </c>
      <c r="F3488" t="s">
        <v>2223</v>
      </c>
      <c r="G3488" t="s">
        <v>24</v>
      </c>
      <c r="H3488" t="s">
        <v>25</v>
      </c>
      <c r="I3488" t="s">
        <v>231</v>
      </c>
      <c r="J3488" t="s">
        <v>232</v>
      </c>
      <c r="K3488" t="s">
        <v>276</v>
      </c>
      <c r="L3488" t="s">
        <v>131</v>
      </c>
      <c r="M3488" t="s">
        <v>6711</v>
      </c>
      <c r="N3488" t="s">
        <v>43</v>
      </c>
      <c r="O3488" t="s">
        <v>44</v>
      </c>
      <c r="P3488" t="s">
        <v>6712</v>
      </c>
      <c r="Q3488" s="2">
        <v>25.83</v>
      </c>
      <c r="R3488">
        <v>7</v>
      </c>
      <c r="S3488">
        <v>0</v>
      </c>
      <c r="T3488">
        <v>12.1401</v>
      </c>
    </row>
    <row r="3489" spans="1:20" x14ac:dyDescent="0.3">
      <c r="A3489" t="s">
        <v>8785</v>
      </c>
      <c r="B3489" s="1">
        <v>41874</v>
      </c>
      <c r="C3489" s="1">
        <v>41878</v>
      </c>
      <c r="D3489" t="s">
        <v>47</v>
      </c>
      <c r="E3489" t="s">
        <v>1857</v>
      </c>
      <c r="F3489" t="s">
        <v>1858</v>
      </c>
      <c r="G3489" t="s">
        <v>24</v>
      </c>
      <c r="H3489" t="s">
        <v>25</v>
      </c>
      <c r="I3489" t="s">
        <v>1859</v>
      </c>
      <c r="J3489" t="s">
        <v>51</v>
      </c>
      <c r="K3489" t="s">
        <v>1860</v>
      </c>
      <c r="L3489" t="s">
        <v>29</v>
      </c>
      <c r="M3489" t="s">
        <v>8786</v>
      </c>
      <c r="N3489" t="s">
        <v>43</v>
      </c>
      <c r="O3489" t="s">
        <v>70</v>
      </c>
      <c r="P3489" t="s">
        <v>8787</v>
      </c>
      <c r="Q3489" s="2">
        <v>15.552</v>
      </c>
      <c r="R3489">
        <v>3</v>
      </c>
      <c r="S3489">
        <v>0</v>
      </c>
      <c r="T3489">
        <v>5.4432</v>
      </c>
    </row>
    <row r="3490" spans="1:20" x14ac:dyDescent="0.3">
      <c r="A3490" t="s">
        <v>8788</v>
      </c>
      <c r="B3490" s="1">
        <v>42772</v>
      </c>
      <c r="C3490" s="1">
        <v>42778</v>
      </c>
      <c r="D3490" t="s">
        <v>47</v>
      </c>
      <c r="E3490" t="s">
        <v>1759</v>
      </c>
      <c r="F3490" t="s">
        <v>1760</v>
      </c>
      <c r="G3490" t="s">
        <v>37</v>
      </c>
      <c r="H3490" t="s">
        <v>25</v>
      </c>
      <c r="I3490" t="s">
        <v>231</v>
      </c>
      <c r="J3490" t="s">
        <v>232</v>
      </c>
      <c r="K3490" t="s">
        <v>1653</v>
      </c>
      <c r="L3490" t="s">
        <v>131</v>
      </c>
      <c r="M3490" t="s">
        <v>8789</v>
      </c>
      <c r="N3490" t="s">
        <v>165</v>
      </c>
      <c r="O3490" t="s">
        <v>166</v>
      </c>
      <c r="P3490" t="s">
        <v>8790</v>
      </c>
      <c r="Q3490" s="2">
        <v>227.46</v>
      </c>
      <c r="R3490">
        <v>6</v>
      </c>
      <c r="S3490">
        <v>0</v>
      </c>
      <c r="T3490">
        <v>65.963399999999993</v>
      </c>
    </row>
    <row r="3491" spans="1:20" x14ac:dyDescent="0.3">
      <c r="A3491" t="s">
        <v>8791</v>
      </c>
      <c r="B3491" s="1">
        <v>42764</v>
      </c>
      <c r="C3491" s="1">
        <v>42771</v>
      </c>
      <c r="D3491" t="s">
        <v>47</v>
      </c>
      <c r="E3491" t="s">
        <v>2475</v>
      </c>
      <c r="F3491" t="s">
        <v>2476</v>
      </c>
      <c r="G3491" t="s">
        <v>24</v>
      </c>
      <c r="H3491" t="s">
        <v>25</v>
      </c>
      <c r="I3491" t="s">
        <v>26</v>
      </c>
      <c r="J3491" t="s">
        <v>27</v>
      </c>
      <c r="K3491" t="s">
        <v>28</v>
      </c>
      <c r="L3491" t="s">
        <v>29</v>
      </c>
      <c r="M3491" t="s">
        <v>2299</v>
      </c>
      <c r="N3491" t="s">
        <v>43</v>
      </c>
      <c r="O3491" t="s">
        <v>44</v>
      </c>
      <c r="P3491" t="s">
        <v>2300</v>
      </c>
      <c r="Q3491" s="2">
        <v>5.22</v>
      </c>
      <c r="R3491">
        <v>2</v>
      </c>
      <c r="S3491">
        <v>0</v>
      </c>
      <c r="T3491">
        <v>2.4011999999999998</v>
      </c>
    </row>
    <row r="3492" spans="1:20" x14ac:dyDescent="0.3">
      <c r="A3492" t="s">
        <v>8792</v>
      </c>
      <c r="B3492" s="1">
        <v>42724</v>
      </c>
      <c r="C3492" s="1">
        <v>42727</v>
      </c>
      <c r="D3492" t="s">
        <v>21</v>
      </c>
      <c r="E3492" t="s">
        <v>3014</v>
      </c>
      <c r="F3492" t="s">
        <v>3015</v>
      </c>
      <c r="G3492" t="s">
        <v>24</v>
      </c>
      <c r="H3492" t="s">
        <v>25</v>
      </c>
      <c r="I3492" t="s">
        <v>842</v>
      </c>
      <c r="J3492" t="s">
        <v>427</v>
      </c>
      <c r="K3492" t="s">
        <v>843</v>
      </c>
      <c r="L3492" t="s">
        <v>131</v>
      </c>
      <c r="M3492" t="s">
        <v>3208</v>
      </c>
      <c r="N3492" t="s">
        <v>43</v>
      </c>
      <c r="O3492" t="s">
        <v>70</v>
      </c>
      <c r="P3492" t="s">
        <v>3209</v>
      </c>
      <c r="Q3492" s="2">
        <v>33.9</v>
      </c>
      <c r="R3492">
        <v>5</v>
      </c>
      <c r="S3492">
        <v>0</v>
      </c>
      <c r="T3492">
        <v>15.593999999999999</v>
      </c>
    </row>
    <row r="3493" spans="1:20" x14ac:dyDescent="0.3">
      <c r="A3493" t="s">
        <v>8793</v>
      </c>
      <c r="B3493" s="1">
        <v>42685</v>
      </c>
      <c r="C3493" s="1">
        <v>42690</v>
      </c>
      <c r="D3493" t="s">
        <v>47</v>
      </c>
      <c r="E3493" t="s">
        <v>3476</v>
      </c>
      <c r="F3493" t="s">
        <v>3477</v>
      </c>
      <c r="G3493" t="s">
        <v>37</v>
      </c>
      <c r="H3493" t="s">
        <v>25</v>
      </c>
      <c r="I3493" t="s">
        <v>75</v>
      </c>
      <c r="J3493" t="s">
        <v>76</v>
      </c>
      <c r="K3493" t="s">
        <v>77</v>
      </c>
      <c r="L3493" t="s">
        <v>41</v>
      </c>
      <c r="M3493" t="s">
        <v>4061</v>
      </c>
      <c r="N3493" t="s">
        <v>43</v>
      </c>
      <c r="O3493" t="s">
        <v>99</v>
      </c>
      <c r="P3493" t="s">
        <v>4062</v>
      </c>
      <c r="Q3493" s="2">
        <v>28.14</v>
      </c>
      <c r="R3493">
        <v>3</v>
      </c>
      <c r="S3493">
        <v>0</v>
      </c>
      <c r="T3493">
        <v>7.8792</v>
      </c>
    </row>
    <row r="3494" spans="1:20" x14ac:dyDescent="0.3">
      <c r="A3494" t="s">
        <v>8794</v>
      </c>
      <c r="B3494" s="1">
        <v>43048</v>
      </c>
      <c r="C3494" s="1">
        <v>43052</v>
      </c>
      <c r="D3494" t="s">
        <v>47</v>
      </c>
      <c r="E3494" t="s">
        <v>3821</v>
      </c>
      <c r="F3494" t="s">
        <v>3822</v>
      </c>
      <c r="G3494" t="s">
        <v>37</v>
      </c>
      <c r="H3494" t="s">
        <v>25</v>
      </c>
      <c r="I3494" t="s">
        <v>2097</v>
      </c>
      <c r="J3494" t="s">
        <v>96</v>
      </c>
      <c r="K3494" t="s">
        <v>2098</v>
      </c>
      <c r="L3494" t="s">
        <v>88</v>
      </c>
      <c r="M3494" t="s">
        <v>2031</v>
      </c>
      <c r="N3494" t="s">
        <v>31</v>
      </c>
      <c r="O3494" t="s">
        <v>133</v>
      </c>
      <c r="P3494" t="s">
        <v>2032</v>
      </c>
      <c r="Q3494" s="2">
        <v>523.39200000000005</v>
      </c>
      <c r="R3494">
        <v>3</v>
      </c>
      <c r="S3494">
        <v>0</v>
      </c>
      <c r="T3494">
        <v>52.339199999999998</v>
      </c>
    </row>
    <row r="3495" spans="1:20" x14ac:dyDescent="0.3">
      <c r="A3495" t="s">
        <v>8795</v>
      </c>
      <c r="B3495" s="1">
        <v>41761</v>
      </c>
      <c r="C3495" s="1">
        <v>41763</v>
      </c>
      <c r="D3495" t="s">
        <v>21</v>
      </c>
      <c r="E3495" t="s">
        <v>7096</v>
      </c>
      <c r="F3495" t="s">
        <v>7097</v>
      </c>
      <c r="G3495" t="s">
        <v>24</v>
      </c>
      <c r="H3495" t="s">
        <v>25</v>
      </c>
      <c r="I3495" t="s">
        <v>1241</v>
      </c>
      <c r="J3495" t="s">
        <v>67</v>
      </c>
      <c r="K3495" t="s">
        <v>3079</v>
      </c>
      <c r="L3495" t="s">
        <v>29</v>
      </c>
      <c r="M3495" t="s">
        <v>6943</v>
      </c>
      <c r="N3495" t="s">
        <v>165</v>
      </c>
      <c r="O3495" t="s">
        <v>1419</v>
      </c>
      <c r="P3495" t="s">
        <v>6944</v>
      </c>
      <c r="Q3495" s="2">
        <v>479.98399999999998</v>
      </c>
      <c r="R3495">
        <v>2</v>
      </c>
      <c r="S3495">
        <v>0</v>
      </c>
      <c r="T3495">
        <v>89.997</v>
      </c>
    </row>
    <row r="3496" spans="1:20" x14ac:dyDescent="0.3">
      <c r="A3496" t="s">
        <v>8796</v>
      </c>
      <c r="B3496" s="1">
        <v>43000</v>
      </c>
      <c r="C3496" s="1">
        <v>43005</v>
      </c>
      <c r="D3496" t="s">
        <v>47</v>
      </c>
      <c r="E3496" t="s">
        <v>1940</v>
      </c>
      <c r="F3496" t="s">
        <v>1941</v>
      </c>
      <c r="G3496" t="s">
        <v>24</v>
      </c>
      <c r="H3496" t="s">
        <v>25</v>
      </c>
      <c r="I3496" t="s">
        <v>1942</v>
      </c>
      <c r="J3496" t="s">
        <v>179</v>
      </c>
      <c r="K3496" t="s">
        <v>1943</v>
      </c>
      <c r="L3496" t="s">
        <v>88</v>
      </c>
      <c r="M3496" t="s">
        <v>4705</v>
      </c>
      <c r="N3496" t="s">
        <v>43</v>
      </c>
      <c r="O3496" t="s">
        <v>70</v>
      </c>
      <c r="P3496" t="s">
        <v>4706</v>
      </c>
      <c r="Q3496" s="2">
        <v>12.96</v>
      </c>
      <c r="R3496">
        <v>2</v>
      </c>
      <c r="S3496">
        <v>0</v>
      </c>
      <c r="T3496">
        <v>6.2207999999999997</v>
      </c>
    </row>
    <row r="3497" spans="1:20" x14ac:dyDescent="0.3">
      <c r="A3497" t="s">
        <v>8797</v>
      </c>
      <c r="B3497" s="1">
        <v>43086</v>
      </c>
      <c r="C3497" s="1">
        <v>43092</v>
      </c>
      <c r="D3497" t="s">
        <v>47</v>
      </c>
      <c r="E3497" t="s">
        <v>1674</v>
      </c>
      <c r="F3497" t="s">
        <v>1675</v>
      </c>
      <c r="G3497" t="s">
        <v>24</v>
      </c>
      <c r="H3497" t="s">
        <v>25</v>
      </c>
      <c r="I3497" t="s">
        <v>75</v>
      </c>
      <c r="J3497" t="s">
        <v>76</v>
      </c>
      <c r="K3497" t="s">
        <v>544</v>
      </c>
      <c r="L3497" t="s">
        <v>41</v>
      </c>
      <c r="M3497" t="s">
        <v>3382</v>
      </c>
      <c r="N3497" t="s">
        <v>43</v>
      </c>
      <c r="O3497" t="s">
        <v>99</v>
      </c>
      <c r="P3497" t="s">
        <v>3383</v>
      </c>
      <c r="Q3497" s="2">
        <v>166.72</v>
      </c>
      <c r="R3497">
        <v>2</v>
      </c>
      <c r="S3497">
        <v>0</v>
      </c>
      <c r="T3497">
        <v>41.68</v>
      </c>
    </row>
    <row r="3498" spans="1:20" x14ac:dyDescent="0.3">
      <c r="A3498" t="s">
        <v>8798</v>
      </c>
      <c r="B3498" s="1">
        <v>42934</v>
      </c>
      <c r="C3498" s="1">
        <v>42939</v>
      </c>
      <c r="D3498" t="s">
        <v>47</v>
      </c>
      <c r="E3498" t="s">
        <v>1874</v>
      </c>
      <c r="F3498" t="s">
        <v>1875</v>
      </c>
      <c r="G3498" t="s">
        <v>24</v>
      </c>
      <c r="H3498" t="s">
        <v>25</v>
      </c>
      <c r="I3498" t="s">
        <v>215</v>
      </c>
      <c r="J3498" t="s">
        <v>216</v>
      </c>
      <c r="K3498" t="s">
        <v>217</v>
      </c>
      <c r="L3498" t="s">
        <v>131</v>
      </c>
      <c r="M3498" t="s">
        <v>6988</v>
      </c>
      <c r="N3498" t="s">
        <v>165</v>
      </c>
      <c r="O3498" t="s">
        <v>1419</v>
      </c>
      <c r="P3498" t="s">
        <v>6989</v>
      </c>
      <c r="Q3498" s="2">
        <v>599.97</v>
      </c>
      <c r="R3498">
        <v>5</v>
      </c>
      <c r="S3498">
        <v>0</v>
      </c>
      <c r="T3498">
        <v>69.996499999999997</v>
      </c>
    </row>
    <row r="3499" spans="1:20" x14ac:dyDescent="0.3">
      <c r="A3499" t="s">
        <v>8799</v>
      </c>
      <c r="B3499" s="1">
        <v>42677</v>
      </c>
      <c r="C3499" s="1">
        <v>42683</v>
      </c>
      <c r="D3499" t="s">
        <v>47</v>
      </c>
      <c r="E3499" t="s">
        <v>4564</v>
      </c>
      <c r="F3499" t="s">
        <v>4565</v>
      </c>
      <c r="G3499" t="s">
        <v>37</v>
      </c>
      <c r="H3499" t="s">
        <v>25</v>
      </c>
      <c r="I3499" t="s">
        <v>973</v>
      </c>
      <c r="J3499" t="s">
        <v>286</v>
      </c>
      <c r="K3499" t="s">
        <v>974</v>
      </c>
      <c r="L3499" t="s">
        <v>29</v>
      </c>
      <c r="M3499" t="s">
        <v>5372</v>
      </c>
      <c r="N3499" t="s">
        <v>43</v>
      </c>
      <c r="O3499" t="s">
        <v>70</v>
      </c>
      <c r="P3499" t="s">
        <v>5373</v>
      </c>
      <c r="Q3499" s="2">
        <v>9.2479999999999993</v>
      </c>
      <c r="R3499">
        <v>2</v>
      </c>
      <c r="S3499">
        <v>0</v>
      </c>
      <c r="T3499">
        <v>3.3523999999999998</v>
      </c>
    </row>
    <row r="3500" spans="1:20" x14ac:dyDescent="0.3">
      <c r="A3500" t="s">
        <v>8800</v>
      </c>
      <c r="B3500" s="1">
        <v>41737</v>
      </c>
      <c r="C3500" s="1">
        <v>41741</v>
      </c>
      <c r="D3500" t="s">
        <v>47</v>
      </c>
      <c r="E3500" t="s">
        <v>952</v>
      </c>
      <c r="F3500" t="s">
        <v>953</v>
      </c>
      <c r="G3500" t="s">
        <v>84</v>
      </c>
      <c r="H3500" t="s">
        <v>25</v>
      </c>
      <c r="I3500" t="s">
        <v>231</v>
      </c>
      <c r="J3500" t="s">
        <v>232</v>
      </c>
      <c r="K3500" t="s">
        <v>233</v>
      </c>
      <c r="L3500" t="s">
        <v>131</v>
      </c>
      <c r="M3500" t="s">
        <v>2509</v>
      </c>
      <c r="N3500" t="s">
        <v>31</v>
      </c>
      <c r="O3500" t="s">
        <v>54</v>
      </c>
      <c r="P3500" t="s">
        <v>2510</v>
      </c>
      <c r="Q3500" s="2">
        <v>99.591999999999999</v>
      </c>
      <c r="R3500">
        <v>1</v>
      </c>
      <c r="S3500">
        <v>0</v>
      </c>
      <c r="T3500">
        <v>2.4897999999999998</v>
      </c>
    </row>
    <row r="3501" spans="1:20" x14ac:dyDescent="0.3">
      <c r="A3501" t="s">
        <v>8801</v>
      </c>
      <c r="B3501" s="1">
        <v>42596</v>
      </c>
      <c r="C3501" s="1">
        <v>42598</v>
      </c>
      <c r="D3501" t="s">
        <v>159</v>
      </c>
      <c r="E3501" t="s">
        <v>2108</v>
      </c>
      <c r="F3501" t="s">
        <v>2109</v>
      </c>
      <c r="G3501" t="s">
        <v>24</v>
      </c>
      <c r="H3501" t="s">
        <v>25</v>
      </c>
      <c r="I3501" t="s">
        <v>2110</v>
      </c>
      <c r="J3501" t="s">
        <v>666</v>
      </c>
      <c r="K3501" t="s">
        <v>2111</v>
      </c>
      <c r="L3501" t="s">
        <v>131</v>
      </c>
      <c r="M3501" t="s">
        <v>6039</v>
      </c>
      <c r="N3501" t="s">
        <v>43</v>
      </c>
      <c r="O3501" t="s">
        <v>70</v>
      </c>
      <c r="P3501" t="s">
        <v>6040</v>
      </c>
      <c r="Q3501" s="2">
        <v>15.552</v>
      </c>
      <c r="R3501">
        <v>3</v>
      </c>
      <c r="S3501">
        <v>0</v>
      </c>
      <c r="T3501">
        <v>5.4432</v>
      </c>
    </row>
    <row r="3502" spans="1:20" x14ac:dyDescent="0.3">
      <c r="A3502" t="s">
        <v>8802</v>
      </c>
      <c r="B3502" s="1">
        <v>41907</v>
      </c>
      <c r="C3502" s="1">
        <v>41912</v>
      </c>
      <c r="D3502" t="s">
        <v>47</v>
      </c>
      <c r="E3502" t="s">
        <v>4504</v>
      </c>
      <c r="F3502" t="s">
        <v>4505</v>
      </c>
      <c r="G3502" t="s">
        <v>84</v>
      </c>
      <c r="H3502" t="s">
        <v>25</v>
      </c>
      <c r="I3502" t="s">
        <v>505</v>
      </c>
      <c r="J3502" t="s">
        <v>39</v>
      </c>
      <c r="K3502" t="s">
        <v>506</v>
      </c>
      <c r="L3502" t="s">
        <v>41</v>
      </c>
      <c r="M3502" t="s">
        <v>6528</v>
      </c>
      <c r="N3502" t="s">
        <v>43</v>
      </c>
      <c r="O3502" t="s">
        <v>115</v>
      </c>
      <c r="P3502" t="s">
        <v>6529</v>
      </c>
      <c r="Q3502" s="2">
        <v>14.576000000000001</v>
      </c>
      <c r="R3502">
        <v>2</v>
      </c>
      <c r="S3502">
        <v>0</v>
      </c>
      <c r="T3502">
        <v>2.3685999999999998</v>
      </c>
    </row>
    <row r="3503" spans="1:20" x14ac:dyDescent="0.3">
      <c r="A3503" t="s">
        <v>8803</v>
      </c>
      <c r="B3503" s="1">
        <v>42715</v>
      </c>
      <c r="C3503" s="1">
        <v>42715</v>
      </c>
      <c r="D3503" t="s">
        <v>1040</v>
      </c>
      <c r="E3503" t="s">
        <v>4323</v>
      </c>
      <c r="F3503" t="s">
        <v>4324</v>
      </c>
      <c r="G3503" t="s">
        <v>24</v>
      </c>
      <c r="H3503" t="s">
        <v>25</v>
      </c>
      <c r="I3503" t="s">
        <v>128</v>
      </c>
      <c r="J3503" t="s">
        <v>129</v>
      </c>
      <c r="K3503" t="s">
        <v>562</v>
      </c>
      <c r="L3503" t="s">
        <v>131</v>
      </c>
      <c r="M3503" t="s">
        <v>968</v>
      </c>
      <c r="N3503" t="s">
        <v>43</v>
      </c>
      <c r="O3503" t="s">
        <v>79</v>
      </c>
      <c r="P3503" t="s">
        <v>969</v>
      </c>
      <c r="Q3503" s="2">
        <v>209.6</v>
      </c>
      <c r="R3503">
        <v>5</v>
      </c>
      <c r="S3503">
        <v>0</v>
      </c>
      <c r="T3503">
        <v>68.12</v>
      </c>
    </row>
    <row r="3504" spans="1:20" x14ac:dyDescent="0.3">
      <c r="A3504" t="s">
        <v>8804</v>
      </c>
      <c r="B3504" s="1">
        <v>42038</v>
      </c>
      <c r="C3504" s="1">
        <v>42040</v>
      </c>
      <c r="D3504" t="s">
        <v>21</v>
      </c>
      <c r="E3504" t="s">
        <v>1224</v>
      </c>
      <c r="F3504" t="s">
        <v>1225</v>
      </c>
      <c r="G3504" t="s">
        <v>37</v>
      </c>
      <c r="H3504" t="s">
        <v>25</v>
      </c>
      <c r="I3504" t="s">
        <v>581</v>
      </c>
      <c r="J3504" t="s">
        <v>86</v>
      </c>
      <c r="K3504" t="s">
        <v>582</v>
      </c>
      <c r="L3504" t="s">
        <v>88</v>
      </c>
      <c r="M3504" t="s">
        <v>7382</v>
      </c>
      <c r="N3504" t="s">
        <v>43</v>
      </c>
      <c r="O3504" t="s">
        <v>79</v>
      </c>
      <c r="P3504" t="s">
        <v>7383</v>
      </c>
      <c r="Q3504" s="2">
        <v>12.144</v>
      </c>
      <c r="R3504">
        <v>3</v>
      </c>
      <c r="S3504">
        <v>0</v>
      </c>
      <c r="T3504">
        <v>4.0986000000000002</v>
      </c>
    </row>
    <row r="3505" spans="1:20" x14ac:dyDescent="0.3">
      <c r="A3505" t="s">
        <v>8805</v>
      </c>
      <c r="B3505" s="1">
        <v>42733</v>
      </c>
      <c r="C3505" s="1">
        <v>42735</v>
      </c>
      <c r="D3505" t="s">
        <v>21</v>
      </c>
      <c r="E3505" t="s">
        <v>769</v>
      </c>
      <c r="F3505" t="s">
        <v>770</v>
      </c>
      <c r="G3505" t="s">
        <v>24</v>
      </c>
      <c r="H3505" t="s">
        <v>25</v>
      </c>
      <c r="I3505" t="s">
        <v>253</v>
      </c>
      <c r="J3505" t="s">
        <v>179</v>
      </c>
      <c r="K3505" t="s">
        <v>254</v>
      </c>
      <c r="L3505" t="s">
        <v>88</v>
      </c>
      <c r="M3505" t="s">
        <v>8806</v>
      </c>
      <c r="N3505" t="s">
        <v>43</v>
      </c>
      <c r="O3505" t="s">
        <v>173</v>
      </c>
      <c r="P3505" t="s">
        <v>7429</v>
      </c>
      <c r="Q3505" s="2">
        <v>27.792000000000002</v>
      </c>
      <c r="R3505">
        <v>3</v>
      </c>
      <c r="S3505">
        <v>0</v>
      </c>
      <c r="T3505">
        <v>10.422000000000001</v>
      </c>
    </row>
    <row r="3506" spans="1:20" x14ac:dyDescent="0.3">
      <c r="A3506" t="s">
        <v>8807</v>
      </c>
      <c r="B3506" s="1">
        <v>42978</v>
      </c>
      <c r="C3506" s="1">
        <v>42983</v>
      </c>
      <c r="D3506" t="s">
        <v>47</v>
      </c>
      <c r="E3506" t="s">
        <v>3124</v>
      </c>
      <c r="F3506" t="s">
        <v>3125</v>
      </c>
      <c r="G3506" t="s">
        <v>84</v>
      </c>
      <c r="H3506" t="s">
        <v>25</v>
      </c>
      <c r="I3506" t="s">
        <v>2666</v>
      </c>
      <c r="J3506" t="s">
        <v>2265</v>
      </c>
      <c r="K3506" t="s">
        <v>2667</v>
      </c>
      <c r="L3506" t="s">
        <v>131</v>
      </c>
      <c r="M3506" t="s">
        <v>7853</v>
      </c>
      <c r="N3506" t="s">
        <v>43</v>
      </c>
      <c r="O3506" t="s">
        <v>1145</v>
      </c>
      <c r="P3506" t="s">
        <v>7854</v>
      </c>
      <c r="Q3506" s="2">
        <v>6.2080000000000002</v>
      </c>
      <c r="R3506">
        <v>2</v>
      </c>
      <c r="S3506">
        <v>0</v>
      </c>
      <c r="T3506">
        <v>0.69840000000000002</v>
      </c>
    </row>
    <row r="3507" spans="1:20" x14ac:dyDescent="0.3">
      <c r="A3507" t="s">
        <v>8808</v>
      </c>
      <c r="B3507" s="1">
        <v>42770</v>
      </c>
      <c r="C3507" s="1">
        <v>42775</v>
      </c>
      <c r="D3507" t="s">
        <v>47</v>
      </c>
      <c r="E3507" t="s">
        <v>1907</v>
      </c>
      <c r="F3507" t="s">
        <v>1908</v>
      </c>
      <c r="G3507" t="s">
        <v>24</v>
      </c>
      <c r="H3507" t="s">
        <v>25</v>
      </c>
      <c r="I3507" t="s">
        <v>1909</v>
      </c>
      <c r="J3507" t="s">
        <v>86</v>
      </c>
      <c r="K3507" t="s">
        <v>1910</v>
      </c>
      <c r="L3507" t="s">
        <v>88</v>
      </c>
      <c r="M3507" t="s">
        <v>5217</v>
      </c>
      <c r="N3507" t="s">
        <v>43</v>
      </c>
      <c r="O3507" t="s">
        <v>90</v>
      </c>
      <c r="P3507" t="s">
        <v>5218</v>
      </c>
      <c r="Q3507" s="2">
        <v>32.67</v>
      </c>
      <c r="R3507">
        <v>3</v>
      </c>
      <c r="S3507">
        <v>0</v>
      </c>
      <c r="T3507">
        <v>8.4941999999999993</v>
      </c>
    </row>
    <row r="3508" spans="1:20" x14ac:dyDescent="0.3">
      <c r="A3508" t="s">
        <v>8809</v>
      </c>
      <c r="B3508" s="1">
        <v>41979</v>
      </c>
      <c r="C3508" s="1">
        <v>41981</v>
      </c>
      <c r="D3508" t="s">
        <v>159</v>
      </c>
      <c r="E3508" t="s">
        <v>1864</v>
      </c>
      <c r="F3508" t="s">
        <v>1865</v>
      </c>
      <c r="G3508" t="s">
        <v>37</v>
      </c>
      <c r="H3508" t="s">
        <v>25</v>
      </c>
      <c r="I3508" t="s">
        <v>1866</v>
      </c>
      <c r="J3508" t="s">
        <v>232</v>
      </c>
      <c r="K3508" t="s">
        <v>1867</v>
      </c>
      <c r="L3508" t="s">
        <v>131</v>
      </c>
      <c r="M3508" t="s">
        <v>6169</v>
      </c>
      <c r="N3508" t="s">
        <v>43</v>
      </c>
      <c r="O3508" t="s">
        <v>99</v>
      </c>
      <c r="P3508" t="s">
        <v>6170</v>
      </c>
      <c r="Q3508" s="2">
        <v>1261.33</v>
      </c>
      <c r="R3508">
        <v>7</v>
      </c>
      <c r="S3508">
        <v>0</v>
      </c>
      <c r="T3508">
        <v>327.94580000000002</v>
      </c>
    </row>
    <row r="3509" spans="1:20" x14ac:dyDescent="0.3">
      <c r="A3509" t="s">
        <v>8810</v>
      </c>
      <c r="B3509" s="1">
        <v>42520</v>
      </c>
      <c r="C3509" s="1">
        <v>42524</v>
      </c>
      <c r="D3509" t="s">
        <v>47</v>
      </c>
      <c r="E3509" t="s">
        <v>5053</v>
      </c>
      <c r="F3509" t="s">
        <v>5054</v>
      </c>
      <c r="G3509" t="s">
        <v>84</v>
      </c>
      <c r="H3509" t="s">
        <v>25</v>
      </c>
      <c r="I3509" t="s">
        <v>38</v>
      </c>
      <c r="J3509" t="s">
        <v>39</v>
      </c>
      <c r="K3509" t="s">
        <v>556</v>
      </c>
      <c r="L3509" t="s">
        <v>41</v>
      </c>
      <c r="M3509" t="s">
        <v>8426</v>
      </c>
      <c r="N3509" t="s">
        <v>43</v>
      </c>
      <c r="O3509" t="s">
        <v>70</v>
      </c>
      <c r="P3509" t="s">
        <v>8427</v>
      </c>
      <c r="Q3509" s="2">
        <v>38.880000000000003</v>
      </c>
      <c r="R3509">
        <v>6</v>
      </c>
      <c r="S3509">
        <v>0</v>
      </c>
      <c r="T3509">
        <v>18.662400000000002</v>
      </c>
    </row>
    <row r="3510" spans="1:20" x14ac:dyDescent="0.3">
      <c r="A3510" t="s">
        <v>8811</v>
      </c>
      <c r="B3510" s="1">
        <v>42511</v>
      </c>
      <c r="C3510" s="1">
        <v>42516</v>
      </c>
      <c r="D3510" t="s">
        <v>47</v>
      </c>
      <c r="E3510" t="s">
        <v>1080</v>
      </c>
      <c r="F3510" t="s">
        <v>1081</v>
      </c>
      <c r="G3510" t="s">
        <v>37</v>
      </c>
      <c r="H3510" t="s">
        <v>25</v>
      </c>
      <c r="I3510" t="s">
        <v>112</v>
      </c>
      <c r="J3510" t="s">
        <v>39</v>
      </c>
      <c r="K3510" t="s">
        <v>113</v>
      </c>
      <c r="L3510" t="s">
        <v>41</v>
      </c>
      <c r="M3510" t="s">
        <v>674</v>
      </c>
      <c r="N3510" t="s">
        <v>43</v>
      </c>
      <c r="O3510" t="s">
        <v>79</v>
      </c>
      <c r="P3510" t="s">
        <v>675</v>
      </c>
      <c r="Q3510" s="2">
        <v>1.964</v>
      </c>
      <c r="R3510">
        <v>2</v>
      </c>
      <c r="S3510">
        <v>0</v>
      </c>
      <c r="T3510">
        <v>-3.2406000000000001</v>
      </c>
    </row>
    <row r="3511" spans="1:20" x14ac:dyDescent="0.3">
      <c r="A3511" t="s">
        <v>8812</v>
      </c>
      <c r="B3511" s="1">
        <v>41860</v>
      </c>
      <c r="C3511" s="1">
        <v>41865</v>
      </c>
      <c r="D3511" t="s">
        <v>47</v>
      </c>
      <c r="E3511" t="s">
        <v>2940</v>
      </c>
      <c r="F3511" t="s">
        <v>2941</v>
      </c>
      <c r="G3511" t="s">
        <v>24</v>
      </c>
      <c r="H3511" t="s">
        <v>25</v>
      </c>
      <c r="I3511" t="s">
        <v>2942</v>
      </c>
      <c r="J3511" t="s">
        <v>1139</v>
      </c>
      <c r="K3511" t="s">
        <v>2943</v>
      </c>
      <c r="L3511" t="s">
        <v>131</v>
      </c>
      <c r="M3511" t="s">
        <v>8813</v>
      </c>
      <c r="N3511" t="s">
        <v>43</v>
      </c>
      <c r="O3511" t="s">
        <v>70</v>
      </c>
      <c r="P3511" t="s">
        <v>8814</v>
      </c>
      <c r="Q3511" s="2">
        <v>5.98</v>
      </c>
      <c r="R3511">
        <v>1</v>
      </c>
      <c r="S3511">
        <v>0</v>
      </c>
      <c r="T3511">
        <v>2.6909999999999998</v>
      </c>
    </row>
    <row r="3512" spans="1:20" x14ac:dyDescent="0.3">
      <c r="A3512" t="s">
        <v>8815</v>
      </c>
      <c r="B3512" s="1">
        <v>42618</v>
      </c>
      <c r="C3512" s="1">
        <v>42623</v>
      </c>
      <c r="D3512" t="s">
        <v>21</v>
      </c>
      <c r="E3512" t="s">
        <v>6010</v>
      </c>
      <c r="F3512" t="s">
        <v>6011</v>
      </c>
      <c r="G3512" t="s">
        <v>84</v>
      </c>
      <c r="H3512" t="s">
        <v>25</v>
      </c>
      <c r="I3512" t="s">
        <v>1208</v>
      </c>
      <c r="J3512" t="s">
        <v>1209</v>
      </c>
      <c r="K3512" t="s">
        <v>1210</v>
      </c>
      <c r="L3512" t="s">
        <v>29</v>
      </c>
      <c r="M3512" t="s">
        <v>6378</v>
      </c>
      <c r="N3512" t="s">
        <v>43</v>
      </c>
      <c r="O3512" t="s">
        <v>70</v>
      </c>
      <c r="P3512" t="s">
        <v>6379</v>
      </c>
      <c r="Q3512" s="2">
        <v>9.2479999999999993</v>
      </c>
      <c r="R3512">
        <v>2</v>
      </c>
      <c r="S3512">
        <v>0</v>
      </c>
      <c r="T3512">
        <v>3.3523999999999998</v>
      </c>
    </row>
    <row r="3513" spans="1:20" x14ac:dyDescent="0.3">
      <c r="A3513" t="s">
        <v>8816</v>
      </c>
      <c r="B3513" s="1">
        <v>42574</v>
      </c>
      <c r="C3513" s="1">
        <v>42579</v>
      </c>
      <c r="D3513" t="s">
        <v>47</v>
      </c>
      <c r="E3513" t="s">
        <v>1620</v>
      </c>
      <c r="F3513" t="s">
        <v>1621</v>
      </c>
      <c r="G3513" t="s">
        <v>24</v>
      </c>
      <c r="H3513" t="s">
        <v>25</v>
      </c>
      <c r="I3513" t="s">
        <v>128</v>
      </c>
      <c r="J3513" t="s">
        <v>129</v>
      </c>
      <c r="K3513" t="s">
        <v>673</v>
      </c>
      <c r="L3513" t="s">
        <v>131</v>
      </c>
      <c r="M3513" t="s">
        <v>5535</v>
      </c>
      <c r="N3513" t="s">
        <v>43</v>
      </c>
      <c r="O3513" t="s">
        <v>115</v>
      </c>
      <c r="P3513" t="s">
        <v>5536</v>
      </c>
      <c r="Q3513" s="2">
        <v>4.4480000000000004</v>
      </c>
      <c r="R3513">
        <v>2</v>
      </c>
      <c r="S3513">
        <v>0</v>
      </c>
      <c r="T3513">
        <v>0.33360000000000001</v>
      </c>
    </row>
    <row r="3514" spans="1:20" x14ac:dyDescent="0.3">
      <c r="A3514" t="s">
        <v>8817</v>
      </c>
      <c r="B3514" s="1">
        <v>42502</v>
      </c>
      <c r="C3514" s="1">
        <v>42507</v>
      </c>
      <c r="D3514" t="s">
        <v>47</v>
      </c>
      <c r="E3514" t="s">
        <v>7341</v>
      </c>
      <c r="F3514" t="s">
        <v>7342</v>
      </c>
      <c r="G3514" t="s">
        <v>24</v>
      </c>
      <c r="H3514" t="s">
        <v>25</v>
      </c>
      <c r="I3514" t="s">
        <v>618</v>
      </c>
      <c r="J3514" t="s">
        <v>67</v>
      </c>
      <c r="K3514" t="s">
        <v>4534</v>
      </c>
      <c r="L3514" t="s">
        <v>29</v>
      </c>
      <c r="M3514" t="s">
        <v>1911</v>
      </c>
      <c r="N3514" t="s">
        <v>43</v>
      </c>
      <c r="O3514" t="s">
        <v>173</v>
      </c>
      <c r="P3514" t="s">
        <v>1912</v>
      </c>
      <c r="Q3514" s="2">
        <v>54.9</v>
      </c>
      <c r="R3514">
        <v>5</v>
      </c>
      <c r="S3514">
        <v>0</v>
      </c>
      <c r="T3514">
        <v>26.901</v>
      </c>
    </row>
    <row r="3515" spans="1:20" x14ac:dyDescent="0.3">
      <c r="A3515" t="s">
        <v>8818</v>
      </c>
      <c r="B3515" s="1">
        <v>42615</v>
      </c>
      <c r="C3515" s="1">
        <v>42619</v>
      </c>
      <c r="D3515" t="s">
        <v>47</v>
      </c>
      <c r="E3515" t="s">
        <v>4093</v>
      </c>
      <c r="F3515" t="s">
        <v>4094</v>
      </c>
      <c r="G3515" t="s">
        <v>24</v>
      </c>
      <c r="H3515" t="s">
        <v>25</v>
      </c>
      <c r="I3515" t="s">
        <v>4095</v>
      </c>
      <c r="J3515" t="s">
        <v>391</v>
      </c>
      <c r="K3515" t="s">
        <v>4096</v>
      </c>
      <c r="L3515" t="s">
        <v>41</v>
      </c>
      <c r="M3515" t="s">
        <v>2024</v>
      </c>
      <c r="N3515" t="s">
        <v>43</v>
      </c>
      <c r="O3515" t="s">
        <v>79</v>
      </c>
      <c r="P3515" t="s">
        <v>2025</v>
      </c>
      <c r="Q3515" s="2">
        <v>22.911000000000001</v>
      </c>
      <c r="R3515">
        <v>7</v>
      </c>
      <c r="S3515">
        <v>0</v>
      </c>
      <c r="T3515">
        <v>-17.565100000000001</v>
      </c>
    </row>
    <row r="3516" spans="1:20" x14ac:dyDescent="0.3">
      <c r="A3516" t="s">
        <v>8819</v>
      </c>
      <c r="B3516" s="1">
        <v>42937</v>
      </c>
      <c r="C3516" s="1">
        <v>42941</v>
      </c>
      <c r="D3516" t="s">
        <v>21</v>
      </c>
      <c r="E3516" t="s">
        <v>1734</v>
      </c>
      <c r="F3516" t="s">
        <v>1735</v>
      </c>
      <c r="G3516" t="s">
        <v>37</v>
      </c>
      <c r="H3516" t="s">
        <v>25</v>
      </c>
      <c r="I3516" t="s">
        <v>1736</v>
      </c>
      <c r="J3516" t="s">
        <v>76</v>
      </c>
      <c r="K3516" t="s">
        <v>1737</v>
      </c>
      <c r="L3516" t="s">
        <v>41</v>
      </c>
      <c r="M3516" t="s">
        <v>4447</v>
      </c>
      <c r="N3516" t="s">
        <v>43</v>
      </c>
      <c r="O3516" t="s">
        <v>115</v>
      </c>
      <c r="P3516" t="s">
        <v>4448</v>
      </c>
      <c r="Q3516" s="2">
        <v>3.52</v>
      </c>
      <c r="R3516">
        <v>2</v>
      </c>
      <c r="S3516">
        <v>0</v>
      </c>
      <c r="T3516">
        <v>1.6896</v>
      </c>
    </row>
    <row r="3517" spans="1:20" x14ac:dyDescent="0.3">
      <c r="A3517" t="s">
        <v>8820</v>
      </c>
      <c r="B3517" s="1">
        <v>43003</v>
      </c>
      <c r="C3517" s="1">
        <v>43006</v>
      </c>
      <c r="D3517" t="s">
        <v>159</v>
      </c>
      <c r="E3517" t="s">
        <v>2335</v>
      </c>
      <c r="F3517" t="s">
        <v>2336</v>
      </c>
      <c r="G3517" t="s">
        <v>37</v>
      </c>
      <c r="H3517" t="s">
        <v>25</v>
      </c>
      <c r="I3517" t="s">
        <v>231</v>
      </c>
      <c r="J3517" t="s">
        <v>232</v>
      </c>
      <c r="K3517" t="s">
        <v>1653</v>
      </c>
      <c r="L3517" t="s">
        <v>131</v>
      </c>
      <c r="M3517" t="s">
        <v>7191</v>
      </c>
      <c r="N3517" t="s">
        <v>43</v>
      </c>
      <c r="O3517" t="s">
        <v>79</v>
      </c>
      <c r="P3517" t="s">
        <v>7192</v>
      </c>
      <c r="Q3517" s="2">
        <v>8.5950000000000006</v>
      </c>
      <c r="R3517">
        <v>5</v>
      </c>
      <c r="S3517">
        <v>0</v>
      </c>
      <c r="T3517">
        <v>-6.3029999999999999</v>
      </c>
    </row>
    <row r="3518" spans="1:20" x14ac:dyDescent="0.3">
      <c r="A3518" t="s">
        <v>8821</v>
      </c>
      <c r="B3518" s="1">
        <v>42950</v>
      </c>
      <c r="C3518" s="1">
        <v>42953</v>
      </c>
      <c r="D3518" t="s">
        <v>21</v>
      </c>
      <c r="E3518" t="s">
        <v>5181</v>
      </c>
      <c r="F3518" t="s">
        <v>5182</v>
      </c>
      <c r="G3518" t="s">
        <v>24</v>
      </c>
      <c r="H3518" t="s">
        <v>25</v>
      </c>
      <c r="I3518" t="s">
        <v>112</v>
      </c>
      <c r="J3518" t="s">
        <v>39</v>
      </c>
      <c r="K3518" t="s">
        <v>309</v>
      </c>
      <c r="L3518" t="s">
        <v>41</v>
      </c>
      <c r="M3518" t="s">
        <v>4547</v>
      </c>
      <c r="N3518" t="s">
        <v>43</v>
      </c>
      <c r="O3518" t="s">
        <v>99</v>
      </c>
      <c r="P3518" t="s">
        <v>4548</v>
      </c>
      <c r="Q3518" s="2">
        <v>99.87</v>
      </c>
      <c r="R3518">
        <v>3</v>
      </c>
      <c r="S3518">
        <v>0</v>
      </c>
      <c r="T3518">
        <v>23.968800000000002</v>
      </c>
    </row>
    <row r="3519" spans="1:20" x14ac:dyDescent="0.3">
      <c r="A3519" t="s">
        <v>8822</v>
      </c>
      <c r="B3519" s="1">
        <v>42302</v>
      </c>
      <c r="C3519" s="1">
        <v>42304</v>
      </c>
      <c r="D3519" t="s">
        <v>21</v>
      </c>
      <c r="E3519" t="s">
        <v>1563</v>
      </c>
      <c r="F3519" t="s">
        <v>1564</v>
      </c>
      <c r="G3519" t="s">
        <v>24</v>
      </c>
      <c r="H3519" t="s">
        <v>25</v>
      </c>
      <c r="I3519" t="s">
        <v>231</v>
      </c>
      <c r="J3519" t="s">
        <v>232</v>
      </c>
      <c r="K3519" t="s">
        <v>233</v>
      </c>
      <c r="L3519" t="s">
        <v>131</v>
      </c>
      <c r="M3519" t="s">
        <v>8823</v>
      </c>
      <c r="N3519" t="s">
        <v>43</v>
      </c>
      <c r="O3519" t="s">
        <v>115</v>
      </c>
      <c r="P3519" t="s">
        <v>8824</v>
      </c>
      <c r="Q3519" s="2">
        <v>79.36</v>
      </c>
      <c r="R3519">
        <v>4</v>
      </c>
      <c r="S3519">
        <v>0</v>
      </c>
      <c r="T3519">
        <v>23.808</v>
      </c>
    </row>
    <row r="3520" spans="1:20" x14ac:dyDescent="0.3">
      <c r="A3520" t="s">
        <v>8825</v>
      </c>
      <c r="B3520" s="1">
        <v>42901</v>
      </c>
      <c r="C3520" s="1">
        <v>42905</v>
      </c>
      <c r="D3520" t="s">
        <v>21</v>
      </c>
      <c r="E3520" t="s">
        <v>847</v>
      </c>
      <c r="F3520" t="s">
        <v>848</v>
      </c>
      <c r="G3520" t="s">
        <v>37</v>
      </c>
      <c r="H3520" t="s">
        <v>25</v>
      </c>
      <c r="I3520" t="s">
        <v>112</v>
      </c>
      <c r="J3520" t="s">
        <v>39</v>
      </c>
      <c r="K3520" t="s">
        <v>849</v>
      </c>
      <c r="L3520" t="s">
        <v>41</v>
      </c>
      <c r="M3520" t="s">
        <v>4051</v>
      </c>
      <c r="N3520" t="s">
        <v>165</v>
      </c>
      <c r="O3520" t="s">
        <v>166</v>
      </c>
      <c r="P3520" t="s">
        <v>4052</v>
      </c>
      <c r="Q3520" s="2">
        <v>119.96</v>
      </c>
      <c r="R3520">
        <v>1</v>
      </c>
      <c r="S3520">
        <v>0</v>
      </c>
      <c r="T3520">
        <v>7.4974999999999996</v>
      </c>
    </row>
    <row r="3521" spans="1:20" x14ac:dyDescent="0.3">
      <c r="A3521" t="s">
        <v>8826</v>
      </c>
      <c r="B3521" s="1">
        <v>42013</v>
      </c>
      <c r="C3521" s="1">
        <v>42017</v>
      </c>
      <c r="D3521" t="s">
        <v>47</v>
      </c>
      <c r="E3521" t="s">
        <v>3802</v>
      </c>
      <c r="F3521" t="s">
        <v>3803</v>
      </c>
      <c r="G3521" t="s">
        <v>24</v>
      </c>
      <c r="H3521" t="s">
        <v>25</v>
      </c>
      <c r="I3521" t="s">
        <v>3804</v>
      </c>
      <c r="J3521" t="s">
        <v>67</v>
      </c>
      <c r="K3521" t="s">
        <v>3805</v>
      </c>
      <c r="L3521" t="s">
        <v>29</v>
      </c>
      <c r="M3521" t="s">
        <v>876</v>
      </c>
      <c r="N3521" t="s">
        <v>43</v>
      </c>
      <c r="O3521" t="s">
        <v>70</v>
      </c>
      <c r="P3521" t="s">
        <v>157</v>
      </c>
      <c r="Q3521" s="2">
        <v>106.32</v>
      </c>
      <c r="R3521">
        <v>3</v>
      </c>
      <c r="S3521">
        <v>0</v>
      </c>
      <c r="T3521">
        <v>49.970399999999998</v>
      </c>
    </row>
    <row r="3522" spans="1:20" x14ac:dyDescent="0.3">
      <c r="A3522" t="s">
        <v>8827</v>
      </c>
      <c r="B3522" s="1">
        <v>42044</v>
      </c>
      <c r="C3522" s="1">
        <v>42048</v>
      </c>
      <c r="D3522" t="s">
        <v>21</v>
      </c>
      <c r="E3522" t="s">
        <v>3850</v>
      </c>
      <c r="F3522" t="s">
        <v>3851</v>
      </c>
      <c r="G3522" t="s">
        <v>24</v>
      </c>
      <c r="H3522" t="s">
        <v>25</v>
      </c>
      <c r="I3522" t="s">
        <v>693</v>
      </c>
      <c r="J3522" t="s">
        <v>86</v>
      </c>
      <c r="K3522" t="s">
        <v>1767</v>
      </c>
      <c r="L3522" t="s">
        <v>88</v>
      </c>
      <c r="M3522" t="s">
        <v>4071</v>
      </c>
      <c r="N3522" t="s">
        <v>165</v>
      </c>
      <c r="O3522" t="s">
        <v>202</v>
      </c>
      <c r="P3522" t="s">
        <v>4072</v>
      </c>
      <c r="Q3522" s="2">
        <v>479.952</v>
      </c>
      <c r="R3522">
        <v>6</v>
      </c>
      <c r="S3522">
        <v>0</v>
      </c>
      <c r="T3522">
        <v>89.991</v>
      </c>
    </row>
    <row r="3523" spans="1:20" x14ac:dyDescent="0.3">
      <c r="A3523" t="s">
        <v>8828</v>
      </c>
      <c r="B3523" s="1">
        <v>42601</v>
      </c>
      <c r="C3523" s="1">
        <v>42602</v>
      </c>
      <c r="D3523" t="s">
        <v>159</v>
      </c>
      <c r="E3523" t="s">
        <v>1771</v>
      </c>
      <c r="F3523" t="s">
        <v>1772</v>
      </c>
      <c r="G3523" t="s">
        <v>24</v>
      </c>
      <c r="H3523" t="s">
        <v>25</v>
      </c>
      <c r="I3523" t="s">
        <v>1773</v>
      </c>
      <c r="J3523" t="s">
        <v>427</v>
      </c>
      <c r="K3523" t="s">
        <v>1774</v>
      </c>
      <c r="L3523" t="s">
        <v>131</v>
      </c>
      <c r="M3523" t="s">
        <v>5488</v>
      </c>
      <c r="N3523" t="s">
        <v>43</v>
      </c>
      <c r="O3523" t="s">
        <v>79</v>
      </c>
      <c r="P3523" t="s">
        <v>5489</v>
      </c>
      <c r="Q3523" s="2">
        <v>146.68799999999999</v>
      </c>
      <c r="R3523">
        <v>6</v>
      </c>
      <c r="S3523">
        <v>0</v>
      </c>
      <c r="T3523">
        <v>55.008000000000003</v>
      </c>
    </row>
    <row r="3524" spans="1:20" x14ac:dyDescent="0.3">
      <c r="A3524" t="s">
        <v>8829</v>
      </c>
      <c r="B3524" s="1">
        <v>43045</v>
      </c>
      <c r="C3524" s="1">
        <v>43049</v>
      </c>
      <c r="D3524" t="s">
        <v>47</v>
      </c>
      <c r="E3524" t="s">
        <v>1789</v>
      </c>
      <c r="F3524" t="s">
        <v>1790</v>
      </c>
      <c r="G3524" t="s">
        <v>24</v>
      </c>
      <c r="H3524" t="s">
        <v>25</v>
      </c>
      <c r="I3524" t="s">
        <v>1791</v>
      </c>
      <c r="J3524" t="s">
        <v>86</v>
      </c>
      <c r="K3524" t="s">
        <v>1792</v>
      </c>
      <c r="L3524" t="s">
        <v>88</v>
      </c>
      <c r="M3524" t="s">
        <v>7570</v>
      </c>
      <c r="N3524" t="s">
        <v>43</v>
      </c>
      <c r="O3524" t="s">
        <v>70</v>
      </c>
      <c r="P3524" t="s">
        <v>7571</v>
      </c>
      <c r="Q3524" s="2">
        <v>318.95999999999998</v>
      </c>
      <c r="R3524">
        <v>9</v>
      </c>
      <c r="S3524">
        <v>0</v>
      </c>
      <c r="T3524">
        <v>149.91120000000001</v>
      </c>
    </row>
    <row r="3525" spans="1:20" x14ac:dyDescent="0.3">
      <c r="A3525" t="s">
        <v>8830</v>
      </c>
      <c r="B3525" s="1">
        <v>42364</v>
      </c>
      <c r="C3525" s="1">
        <v>42368</v>
      </c>
      <c r="D3525" t="s">
        <v>21</v>
      </c>
      <c r="E3525" t="s">
        <v>5137</v>
      </c>
      <c r="F3525" t="s">
        <v>5138</v>
      </c>
      <c r="G3525" t="s">
        <v>24</v>
      </c>
      <c r="H3525" t="s">
        <v>25</v>
      </c>
      <c r="I3525" t="s">
        <v>5139</v>
      </c>
      <c r="J3525" t="s">
        <v>39</v>
      </c>
      <c r="K3525" t="s">
        <v>5140</v>
      </c>
      <c r="L3525" t="s">
        <v>41</v>
      </c>
      <c r="M3525" t="s">
        <v>7570</v>
      </c>
      <c r="N3525" t="s">
        <v>43</v>
      </c>
      <c r="O3525" t="s">
        <v>70</v>
      </c>
      <c r="P3525" t="s">
        <v>7571</v>
      </c>
      <c r="Q3525" s="2">
        <v>212.64</v>
      </c>
      <c r="R3525">
        <v>6</v>
      </c>
      <c r="S3525">
        <v>0</v>
      </c>
      <c r="T3525">
        <v>99.940799999999996</v>
      </c>
    </row>
    <row r="3526" spans="1:20" x14ac:dyDescent="0.3">
      <c r="A3526" t="s">
        <v>8831</v>
      </c>
      <c r="B3526" s="1">
        <v>41966</v>
      </c>
      <c r="C3526" s="1">
        <v>41971</v>
      </c>
      <c r="D3526" t="s">
        <v>47</v>
      </c>
      <c r="E3526" t="s">
        <v>2222</v>
      </c>
      <c r="F3526" t="s">
        <v>2223</v>
      </c>
      <c r="G3526" t="s">
        <v>24</v>
      </c>
      <c r="H3526" t="s">
        <v>25</v>
      </c>
      <c r="I3526" t="s">
        <v>231</v>
      </c>
      <c r="J3526" t="s">
        <v>232</v>
      </c>
      <c r="K3526" t="s">
        <v>276</v>
      </c>
      <c r="L3526" t="s">
        <v>131</v>
      </c>
      <c r="M3526" t="s">
        <v>3985</v>
      </c>
      <c r="N3526" t="s">
        <v>43</v>
      </c>
      <c r="O3526" t="s">
        <v>173</v>
      </c>
      <c r="P3526" t="s">
        <v>572</v>
      </c>
      <c r="Q3526" s="2">
        <v>23.472000000000001</v>
      </c>
      <c r="R3526">
        <v>3</v>
      </c>
      <c r="S3526">
        <v>0</v>
      </c>
      <c r="T3526">
        <v>8.8019999999999996</v>
      </c>
    </row>
    <row r="3527" spans="1:20" x14ac:dyDescent="0.3">
      <c r="A3527" t="s">
        <v>8832</v>
      </c>
      <c r="B3527" s="1">
        <v>42583</v>
      </c>
      <c r="C3527" s="1">
        <v>42587</v>
      </c>
      <c r="D3527" t="s">
        <v>21</v>
      </c>
      <c r="E3527" t="s">
        <v>6596</v>
      </c>
      <c r="F3527" t="s">
        <v>6597</v>
      </c>
      <c r="G3527" t="s">
        <v>37</v>
      </c>
      <c r="H3527" t="s">
        <v>25</v>
      </c>
      <c r="I3527" t="s">
        <v>6598</v>
      </c>
      <c r="J3527" t="s">
        <v>86</v>
      </c>
      <c r="K3527" t="s">
        <v>6599</v>
      </c>
      <c r="L3527" t="s">
        <v>88</v>
      </c>
      <c r="M3527" t="s">
        <v>156</v>
      </c>
      <c r="N3527" t="s">
        <v>43</v>
      </c>
      <c r="O3527" t="s">
        <v>70</v>
      </c>
      <c r="P3527" t="s">
        <v>157</v>
      </c>
      <c r="Q3527" s="2">
        <v>19.648</v>
      </c>
      <c r="R3527">
        <v>2</v>
      </c>
      <c r="S3527">
        <v>0</v>
      </c>
      <c r="T3527">
        <v>6.6311999999999998</v>
      </c>
    </row>
    <row r="3528" spans="1:20" x14ac:dyDescent="0.3">
      <c r="A3528" t="s">
        <v>8833</v>
      </c>
      <c r="B3528" s="1">
        <v>41903</v>
      </c>
      <c r="C3528" s="1">
        <v>41906</v>
      </c>
      <c r="D3528" t="s">
        <v>159</v>
      </c>
      <c r="E3528" t="s">
        <v>2818</v>
      </c>
      <c r="F3528" t="s">
        <v>2819</v>
      </c>
      <c r="G3528" t="s">
        <v>24</v>
      </c>
      <c r="H3528" t="s">
        <v>25</v>
      </c>
      <c r="I3528" t="s">
        <v>398</v>
      </c>
      <c r="J3528" t="s">
        <v>67</v>
      </c>
      <c r="K3528" t="s">
        <v>399</v>
      </c>
      <c r="L3528" t="s">
        <v>29</v>
      </c>
      <c r="M3528" t="s">
        <v>1111</v>
      </c>
      <c r="N3528" t="s">
        <v>43</v>
      </c>
      <c r="O3528" t="s">
        <v>79</v>
      </c>
      <c r="P3528" t="s">
        <v>1112</v>
      </c>
      <c r="Q3528" s="2">
        <v>6.57</v>
      </c>
      <c r="R3528">
        <v>3</v>
      </c>
      <c r="S3528">
        <v>0</v>
      </c>
      <c r="T3528">
        <v>-5.0369999999999999</v>
      </c>
    </row>
    <row r="3529" spans="1:20" x14ac:dyDescent="0.3">
      <c r="A3529" t="s">
        <v>8834</v>
      </c>
      <c r="B3529" s="1">
        <v>42982</v>
      </c>
      <c r="C3529" s="1">
        <v>42986</v>
      </c>
      <c r="D3529" t="s">
        <v>47</v>
      </c>
      <c r="E3529" t="s">
        <v>2860</v>
      </c>
      <c r="F3529" t="s">
        <v>2861</v>
      </c>
      <c r="G3529" t="s">
        <v>24</v>
      </c>
      <c r="H3529" t="s">
        <v>25</v>
      </c>
      <c r="I3529" t="s">
        <v>2862</v>
      </c>
      <c r="J3529" t="s">
        <v>1209</v>
      </c>
      <c r="K3529" t="s">
        <v>2863</v>
      </c>
      <c r="L3529" t="s">
        <v>29</v>
      </c>
      <c r="M3529" t="s">
        <v>6892</v>
      </c>
      <c r="N3529" t="s">
        <v>43</v>
      </c>
      <c r="O3529" t="s">
        <v>99</v>
      </c>
      <c r="P3529" t="s">
        <v>6893</v>
      </c>
      <c r="Q3529" s="2">
        <v>421.1</v>
      </c>
      <c r="R3529">
        <v>2</v>
      </c>
      <c r="S3529">
        <v>0</v>
      </c>
      <c r="T3529">
        <v>105.27500000000001</v>
      </c>
    </row>
    <row r="3530" spans="1:20" x14ac:dyDescent="0.3">
      <c r="A3530" t="s">
        <v>8835</v>
      </c>
      <c r="B3530" s="1">
        <v>42905</v>
      </c>
      <c r="C3530" s="1">
        <v>42907</v>
      </c>
      <c r="D3530" t="s">
        <v>21</v>
      </c>
      <c r="E3530" t="s">
        <v>3921</v>
      </c>
      <c r="F3530" t="s">
        <v>3922</v>
      </c>
      <c r="G3530" t="s">
        <v>37</v>
      </c>
      <c r="H3530" t="s">
        <v>25</v>
      </c>
      <c r="I3530" t="s">
        <v>3923</v>
      </c>
      <c r="J3530" t="s">
        <v>27</v>
      </c>
      <c r="K3530" t="s">
        <v>3924</v>
      </c>
      <c r="L3530" t="s">
        <v>29</v>
      </c>
      <c r="M3530" t="s">
        <v>4597</v>
      </c>
      <c r="N3530" t="s">
        <v>31</v>
      </c>
      <c r="O3530" t="s">
        <v>133</v>
      </c>
      <c r="P3530" t="s">
        <v>4598</v>
      </c>
      <c r="Q3530" s="2">
        <v>760.11599999999999</v>
      </c>
      <c r="R3530">
        <v>6</v>
      </c>
      <c r="S3530">
        <v>0</v>
      </c>
      <c r="T3530">
        <v>-43.435200000000002</v>
      </c>
    </row>
    <row r="3531" spans="1:20" x14ac:dyDescent="0.3">
      <c r="A3531" t="s">
        <v>8836</v>
      </c>
      <c r="B3531" s="1">
        <v>42479</v>
      </c>
      <c r="C3531" s="1">
        <v>42486</v>
      </c>
      <c r="D3531" t="s">
        <v>47</v>
      </c>
      <c r="E3531" t="s">
        <v>245</v>
      </c>
      <c r="F3531" t="s">
        <v>246</v>
      </c>
      <c r="G3531" t="s">
        <v>24</v>
      </c>
      <c r="H3531" t="s">
        <v>25</v>
      </c>
      <c r="I3531" t="s">
        <v>38</v>
      </c>
      <c r="J3531" t="s">
        <v>39</v>
      </c>
      <c r="K3531" t="s">
        <v>247</v>
      </c>
      <c r="L3531" t="s">
        <v>41</v>
      </c>
      <c r="M3531" t="s">
        <v>6473</v>
      </c>
      <c r="N3531" t="s">
        <v>165</v>
      </c>
      <c r="O3531" t="s">
        <v>166</v>
      </c>
      <c r="P3531" t="s">
        <v>6474</v>
      </c>
      <c r="Q3531" s="2">
        <v>25.98</v>
      </c>
      <c r="R3531">
        <v>2</v>
      </c>
      <c r="S3531">
        <v>0</v>
      </c>
      <c r="T3531">
        <v>0.77939999999999998</v>
      </c>
    </row>
    <row r="3532" spans="1:20" x14ac:dyDescent="0.3">
      <c r="A3532" t="s">
        <v>8837</v>
      </c>
      <c r="B3532" s="1">
        <v>42495</v>
      </c>
      <c r="C3532" s="1">
        <v>42496</v>
      </c>
      <c r="D3532" t="s">
        <v>159</v>
      </c>
      <c r="E3532" t="s">
        <v>2410</v>
      </c>
      <c r="F3532" t="s">
        <v>2411</v>
      </c>
      <c r="G3532" t="s">
        <v>37</v>
      </c>
      <c r="H3532" t="s">
        <v>25</v>
      </c>
      <c r="I3532" t="s">
        <v>112</v>
      </c>
      <c r="J3532" t="s">
        <v>39</v>
      </c>
      <c r="K3532" t="s">
        <v>849</v>
      </c>
      <c r="L3532" t="s">
        <v>41</v>
      </c>
      <c r="M3532" t="s">
        <v>8838</v>
      </c>
      <c r="N3532" t="s">
        <v>31</v>
      </c>
      <c r="O3532" t="s">
        <v>54</v>
      </c>
      <c r="P3532" t="s">
        <v>8839</v>
      </c>
      <c r="Q3532" s="2">
        <v>1685.88</v>
      </c>
      <c r="R3532">
        <v>6</v>
      </c>
      <c r="S3532">
        <v>0</v>
      </c>
      <c r="T3532">
        <v>320.31720000000001</v>
      </c>
    </row>
    <row r="3533" spans="1:20" x14ac:dyDescent="0.3">
      <c r="A3533" t="s">
        <v>8840</v>
      </c>
      <c r="B3533" s="1">
        <v>41930</v>
      </c>
      <c r="C3533" s="1">
        <v>41935</v>
      </c>
      <c r="D3533" t="s">
        <v>21</v>
      </c>
      <c r="E3533" t="s">
        <v>3452</v>
      </c>
      <c r="F3533" t="s">
        <v>3453</v>
      </c>
      <c r="G3533" t="s">
        <v>24</v>
      </c>
      <c r="H3533" t="s">
        <v>25</v>
      </c>
      <c r="I3533" t="s">
        <v>786</v>
      </c>
      <c r="J3533" t="s">
        <v>39</v>
      </c>
      <c r="K3533" t="s">
        <v>1339</v>
      </c>
      <c r="L3533" t="s">
        <v>41</v>
      </c>
      <c r="M3533" t="s">
        <v>7692</v>
      </c>
      <c r="N3533" t="s">
        <v>43</v>
      </c>
      <c r="O3533" t="s">
        <v>70</v>
      </c>
      <c r="P3533" t="s">
        <v>7693</v>
      </c>
      <c r="Q3533" s="2">
        <v>61.96</v>
      </c>
      <c r="R3533">
        <v>2</v>
      </c>
      <c r="S3533">
        <v>0</v>
      </c>
      <c r="T3533">
        <v>27.882000000000001</v>
      </c>
    </row>
    <row r="3534" spans="1:20" x14ac:dyDescent="0.3">
      <c r="A3534" t="s">
        <v>8841</v>
      </c>
      <c r="B3534" s="1">
        <v>42779</v>
      </c>
      <c r="C3534" s="1">
        <v>42783</v>
      </c>
      <c r="D3534" t="s">
        <v>47</v>
      </c>
      <c r="E3534" t="s">
        <v>5620</v>
      </c>
      <c r="F3534" t="s">
        <v>5621</v>
      </c>
      <c r="G3534" t="s">
        <v>37</v>
      </c>
      <c r="H3534" t="s">
        <v>25</v>
      </c>
      <c r="I3534" t="s">
        <v>1916</v>
      </c>
      <c r="J3534" t="s">
        <v>232</v>
      </c>
      <c r="K3534" t="s">
        <v>1917</v>
      </c>
      <c r="L3534" t="s">
        <v>131</v>
      </c>
      <c r="M3534" t="s">
        <v>8842</v>
      </c>
      <c r="N3534" t="s">
        <v>43</v>
      </c>
      <c r="O3534" t="s">
        <v>70</v>
      </c>
      <c r="P3534" t="s">
        <v>8843</v>
      </c>
      <c r="Q3534" s="2">
        <v>17.940000000000001</v>
      </c>
      <c r="R3534">
        <v>3</v>
      </c>
      <c r="S3534">
        <v>0</v>
      </c>
      <c r="T3534">
        <v>8.7905999999999995</v>
      </c>
    </row>
    <row r="3535" spans="1:20" x14ac:dyDescent="0.3">
      <c r="A3535" t="s">
        <v>8844</v>
      </c>
      <c r="B3535" s="1">
        <v>43056</v>
      </c>
      <c r="C3535" s="1">
        <v>43063</v>
      </c>
      <c r="D3535" t="s">
        <v>47</v>
      </c>
      <c r="E3535" t="s">
        <v>437</v>
      </c>
      <c r="F3535" t="s">
        <v>438</v>
      </c>
      <c r="G3535" t="s">
        <v>37</v>
      </c>
      <c r="H3535" t="s">
        <v>25</v>
      </c>
      <c r="I3535" t="s">
        <v>439</v>
      </c>
      <c r="J3535" t="s">
        <v>286</v>
      </c>
      <c r="K3535" t="s">
        <v>440</v>
      </c>
      <c r="L3535" t="s">
        <v>29</v>
      </c>
      <c r="M3535" t="s">
        <v>1659</v>
      </c>
      <c r="N3535" t="s">
        <v>43</v>
      </c>
      <c r="O3535" t="s">
        <v>79</v>
      </c>
      <c r="P3535" t="s">
        <v>1660</v>
      </c>
      <c r="Q3535" s="2">
        <v>13.904</v>
      </c>
      <c r="R3535">
        <v>2</v>
      </c>
      <c r="S3535">
        <v>0</v>
      </c>
      <c r="T3535">
        <v>4.5187999999999997</v>
      </c>
    </row>
    <row r="3536" spans="1:20" x14ac:dyDescent="0.3">
      <c r="A3536" t="s">
        <v>8845</v>
      </c>
      <c r="B3536" s="1">
        <v>41659</v>
      </c>
      <c r="C3536" s="1">
        <v>41665</v>
      </c>
      <c r="D3536" t="s">
        <v>47</v>
      </c>
      <c r="E3536" t="s">
        <v>1062</v>
      </c>
      <c r="F3536" t="s">
        <v>1063</v>
      </c>
      <c r="G3536" t="s">
        <v>37</v>
      </c>
      <c r="H3536" t="s">
        <v>25</v>
      </c>
      <c r="I3536" t="s">
        <v>1064</v>
      </c>
      <c r="J3536" t="s">
        <v>179</v>
      </c>
      <c r="K3536" t="s">
        <v>1065</v>
      </c>
      <c r="L3536" t="s">
        <v>88</v>
      </c>
      <c r="M3536" t="s">
        <v>4058</v>
      </c>
      <c r="N3536" t="s">
        <v>43</v>
      </c>
      <c r="O3536" t="s">
        <v>79</v>
      </c>
      <c r="P3536" t="s">
        <v>4059</v>
      </c>
      <c r="Q3536" s="2">
        <v>67.194000000000003</v>
      </c>
      <c r="R3536">
        <v>1</v>
      </c>
      <c r="S3536">
        <v>0</v>
      </c>
      <c r="T3536">
        <v>-51.5154</v>
      </c>
    </row>
    <row r="3537" spans="1:20" x14ac:dyDescent="0.3">
      <c r="A3537" t="s">
        <v>8846</v>
      </c>
      <c r="B3537" s="1">
        <v>43070</v>
      </c>
      <c r="C3537" s="1">
        <v>43077</v>
      </c>
      <c r="D3537" t="s">
        <v>47</v>
      </c>
      <c r="E3537" t="s">
        <v>48</v>
      </c>
      <c r="F3537" t="s">
        <v>49</v>
      </c>
      <c r="G3537" t="s">
        <v>24</v>
      </c>
      <c r="H3537" t="s">
        <v>25</v>
      </c>
      <c r="I3537" t="s">
        <v>50</v>
      </c>
      <c r="J3537" t="s">
        <v>51</v>
      </c>
      <c r="K3537" t="s">
        <v>52</v>
      </c>
      <c r="L3537" t="s">
        <v>29</v>
      </c>
      <c r="M3537" t="s">
        <v>8442</v>
      </c>
      <c r="N3537" t="s">
        <v>43</v>
      </c>
      <c r="O3537" t="s">
        <v>70</v>
      </c>
      <c r="P3537" t="s">
        <v>8443</v>
      </c>
      <c r="Q3537" s="2">
        <v>41.86</v>
      </c>
      <c r="R3537">
        <v>7</v>
      </c>
      <c r="S3537">
        <v>0</v>
      </c>
      <c r="T3537">
        <v>18.837</v>
      </c>
    </row>
    <row r="3538" spans="1:20" x14ac:dyDescent="0.3">
      <c r="A3538" t="s">
        <v>8847</v>
      </c>
      <c r="B3538" s="1">
        <v>42225</v>
      </c>
      <c r="C3538" s="1">
        <v>42232</v>
      </c>
      <c r="D3538" t="s">
        <v>47</v>
      </c>
      <c r="E3538" t="s">
        <v>7114</v>
      </c>
      <c r="F3538" t="s">
        <v>7115</v>
      </c>
      <c r="G3538" t="s">
        <v>37</v>
      </c>
      <c r="H3538" t="s">
        <v>25</v>
      </c>
      <c r="I3538" t="s">
        <v>38</v>
      </c>
      <c r="J3538" t="s">
        <v>39</v>
      </c>
      <c r="K3538" t="s">
        <v>40</v>
      </c>
      <c r="L3538" t="s">
        <v>41</v>
      </c>
      <c r="M3538" t="s">
        <v>5871</v>
      </c>
      <c r="N3538" t="s">
        <v>31</v>
      </c>
      <c r="O3538" t="s">
        <v>61</v>
      </c>
      <c r="P3538" t="s">
        <v>5872</v>
      </c>
      <c r="Q3538" s="2">
        <v>10.02</v>
      </c>
      <c r="R3538">
        <v>3</v>
      </c>
      <c r="S3538">
        <v>0</v>
      </c>
      <c r="T3538">
        <v>4.4088000000000003</v>
      </c>
    </row>
    <row r="3539" spans="1:20" x14ac:dyDescent="0.3">
      <c r="A3539" t="s">
        <v>8848</v>
      </c>
      <c r="B3539" s="1">
        <v>42640</v>
      </c>
      <c r="C3539" s="1">
        <v>42642</v>
      </c>
      <c r="D3539" t="s">
        <v>21</v>
      </c>
      <c r="E3539" t="s">
        <v>3590</v>
      </c>
      <c r="F3539" t="s">
        <v>3591</v>
      </c>
      <c r="G3539" t="s">
        <v>24</v>
      </c>
      <c r="H3539" t="s">
        <v>25</v>
      </c>
      <c r="I3539" t="s">
        <v>38</v>
      </c>
      <c r="J3539" t="s">
        <v>39</v>
      </c>
      <c r="K3539" t="s">
        <v>143</v>
      </c>
      <c r="L3539" t="s">
        <v>41</v>
      </c>
      <c r="M3539" t="s">
        <v>4566</v>
      </c>
      <c r="N3539" t="s">
        <v>43</v>
      </c>
      <c r="O3539" t="s">
        <v>70</v>
      </c>
      <c r="P3539" t="s">
        <v>4567</v>
      </c>
      <c r="Q3539" s="2">
        <v>17.940000000000001</v>
      </c>
      <c r="R3539">
        <v>3</v>
      </c>
      <c r="S3539">
        <v>0</v>
      </c>
      <c r="T3539">
        <v>8.7905999999999995</v>
      </c>
    </row>
    <row r="3540" spans="1:20" x14ac:dyDescent="0.3">
      <c r="A3540" t="s">
        <v>8849</v>
      </c>
      <c r="B3540" s="1">
        <v>42688</v>
      </c>
      <c r="C3540" s="1">
        <v>42694</v>
      </c>
      <c r="D3540" t="s">
        <v>47</v>
      </c>
      <c r="E3540" t="s">
        <v>4507</v>
      </c>
      <c r="F3540" t="s">
        <v>4508</v>
      </c>
      <c r="G3540" t="s">
        <v>24</v>
      </c>
      <c r="H3540" t="s">
        <v>25</v>
      </c>
      <c r="I3540" t="s">
        <v>38</v>
      </c>
      <c r="J3540" t="s">
        <v>39</v>
      </c>
      <c r="K3540" t="s">
        <v>247</v>
      </c>
      <c r="L3540" t="s">
        <v>41</v>
      </c>
      <c r="M3540" t="s">
        <v>3818</v>
      </c>
      <c r="N3540" t="s">
        <v>43</v>
      </c>
      <c r="O3540" t="s">
        <v>70</v>
      </c>
      <c r="P3540" t="s">
        <v>3819</v>
      </c>
      <c r="Q3540" s="2">
        <v>16.45</v>
      </c>
      <c r="R3540">
        <v>5</v>
      </c>
      <c r="S3540">
        <v>0</v>
      </c>
      <c r="T3540">
        <v>7.5670000000000002</v>
      </c>
    </row>
    <row r="3541" spans="1:20" x14ac:dyDescent="0.3">
      <c r="A3541" t="s">
        <v>8850</v>
      </c>
      <c r="B3541" s="1">
        <v>42476</v>
      </c>
      <c r="C3541" s="1">
        <v>42482</v>
      </c>
      <c r="D3541" t="s">
        <v>47</v>
      </c>
      <c r="E3541" t="s">
        <v>93</v>
      </c>
      <c r="F3541" t="s">
        <v>94</v>
      </c>
      <c r="G3541" t="s">
        <v>24</v>
      </c>
      <c r="H3541" t="s">
        <v>25</v>
      </c>
      <c r="I3541" t="s">
        <v>95</v>
      </c>
      <c r="J3541" t="s">
        <v>96</v>
      </c>
      <c r="K3541" t="s">
        <v>97</v>
      </c>
      <c r="L3541" t="s">
        <v>88</v>
      </c>
      <c r="M3541" t="s">
        <v>2928</v>
      </c>
      <c r="N3541" t="s">
        <v>165</v>
      </c>
      <c r="O3541" t="s">
        <v>202</v>
      </c>
      <c r="P3541" t="s">
        <v>2929</v>
      </c>
      <c r="Q3541" s="2">
        <v>35.167999999999999</v>
      </c>
      <c r="R3541">
        <v>4</v>
      </c>
      <c r="S3541">
        <v>0</v>
      </c>
      <c r="T3541">
        <v>8.3523999999999994</v>
      </c>
    </row>
    <row r="3542" spans="1:20" x14ac:dyDescent="0.3">
      <c r="A3542" t="s">
        <v>8851</v>
      </c>
      <c r="B3542" s="1">
        <v>43065</v>
      </c>
      <c r="C3542" s="1">
        <v>43070</v>
      </c>
      <c r="D3542" t="s">
        <v>47</v>
      </c>
      <c r="E3542" t="s">
        <v>3516</v>
      </c>
      <c r="F3542" t="s">
        <v>3517</v>
      </c>
      <c r="G3542" t="s">
        <v>84</v>
      </c>
      <c r="H3542" t="s">
        <v>25</v>
      </c>
      <c r="I3542" t="s">
        <v>390</v>
      </c>
      <c r="J3542" t="s">
        <v>179</v>
      </c>
      <c r="K3542" t="s">
        <v>1754</v>
      </c>
      <c r="L3542" t="s">
        <v>88</v>
      </c>
      <c r="M3542" t="s">
        <v>3474</v>
      </c>
      <c r="N3542" t="s">
        <v>31</v>
      </c>
      <c r="O3542" t="s">
        <v>54</v>
      </c>
      <c r="P3542" t="s">
        <v>2713</v>
      </c>
      <c r="Q3542" s="2">
        <v>257.94</v>
      </c>
      <c r="R3542">
        <v>3</v>
      </c>
      <c r="S3542">
        <v>0</v>
      </c>
      <c r="T3542">
        <v>67.064400000000006</v>
      </c>
    </row>
    <row r="3543" spans="1:20" x14ac:dyDescent="0.3">
      <c r="A3543" t="s">
        <v>8852</v>
      </c>
      <c r="B3543" s="1">
        <v>42328</v>
      </c>
      <c r="C3543" s="1">
        <v>42335</v>
      </c>
      <c r="D3543" t="s">
        <v>47</v>
      </c>
      <c r="E3543" t="s">
        <v>1934</v>
      </c>
      <c r="F3543" t="s">
        <v>1935</v>
      </c>
      <c r="G3543" t="s">
        <v>24</v>
      </c>
      <c r="H3543" t="s">
        <v>25</v>
      </c>
      <c r="I3543" t="s">
        <v>693</v>
      </c>
      <c r="J3543" t="s">
        <v>86</v>
      </c>
      <c r="K3543" t="s">
        <v>694</v>
      </c>
      <c r="L3543" t="s">
        <v>88</v>
      </c>
      <c r="M3543" t="s">
        <v>5675</v>
      </c>
      <c r="N3543" t="s">
        <v>43</v>
      </c>
      <c r="O3543" t="s">
        <v>79</v>
      </c>
      <c r="P3543" t="s">
        <v>5676</v>
      </c>
      <c r="Q3543" s="2">
        <v>7.23</v>
      </c>
      <c r="R3543">
        <v>5</v>
      </c>
      <c r="S3543">
        <v>0</v>
      </c>
      <c r="T3543">
        <v>-5.7839999999999998</v>
      </c>
    </row>
    <row r="3544" spans="1:20" x14ac:dyDescent="0.3">
      <c r="A3544" t="s">
        <v>8853</v>
      </c>
      <c r="B3544" s="1">
        <v>42985</v>
      </c>
      <c r="C3544" s="1">
        <v>42985</v>
      </c>
      <c r="D3544" t="s">
        <v>1040</v>
      </c>
      <c r="E3544" t="s">
        <v>1573</v>
      </c>
      <c r="F3544" t="s">
        <v>1574</v>
      </c>
      <c r="G3544" t="s">
        <v>24</v>
      </c>
      <c r="H3544" t="s">
        <v>25</v>
      </c>
      <c r="I3544" t="s">
        <v>959</v>
      </c>
      <c r="J3544" t="s">
        <v>39</v>
      </c>
      <c r="K3544" t="s">
        <v>960</v>
      </c>
      <c r="L3544" t="s">
        <v>41</v>
      </c>
      <c r="M3544" t="s">
        <v>2332</v>
      </c>
      <c r="N3544" t="s">
        <v>165</v>
      </c>
      <c r="O3544" t="s">
        <v>202</v>
      </c>
      <c r="P3544" t="s">
        <v>2333</v>
      </c>
      <c r="Q3544" s="2">
        <v>113.52</v>
      </c>
      <c r="R3544">
        <v>4</v>
      </c>
      <c r="S3544">
        <v>0</v>
      </c>
      <c r="T3544">
        <v>46.543199999999999</v>
      </c>
    </row>
    <row r="3545" spans="1:20" x14ac:dyDescent="0.3">
      <c r="A3545" t="s">
        <v>8854</v>
      </c>
      <c r="B3545" s="1">
        <v>41967</v>
      </c>
      <c r="C3545" s="1">
        <v>41972</v>
      </c>
      <c r="D3545" t="s">
        <v>47</v>
      </c>
      <c r="E3545" t="s">
        <v>82</v>
      </c>
      <c r="F3545" t="s">
        <v>83</v>
      </c>
      <c r="G3545" t="s">
        <v>84</v>
      </c>
      <c r="H3545" t="s">
        <v>25</v>
      </c>
      <c r="I3545" t="s">
        <v>85</v>
      </c>
      <c r="J3545" t="s">
        <v>86</v>
      </c>
      <c r="K3545" t="s">
        <v>87</v>
      </c>
      <c r="L3545" t="s">
        <v>88</v>
      </c>
      <c r="M3545" t="s">
        <v>5956</v>
      </c>
      <c r="N3545" t="s">
        <v>31</v>
      </c>
      <c r="O3545" t="s">
        <v>61</v>
      </c>
      <c r="P3545" t="s">
        <v>5957</v>
      </c>
      <c r="Q3545" s="2">
        <v>111.15</v>
      </c>
      <c r="R3545">
        <v>5</v>
      </c>
      <c r="S3545">
        <v>0</v>
      </c>
      <c r="T3545">
        <v>48.905999999999999</v>
      </c>
    </row>
    <row r="3546" spans="1:20" x14ac:dyDescent="0.3">
      <c r="A3546" t="s">
        <v>8855</v>
      </c>
      <c r="B3546" s="1">
        <v>42805</v>
      </c>
      <c r="C3546" s="1">
        <v>42810</v>
      </c>
      <c r="D3546" t="s">
        <v>47</v>
      </c>
      <c r="E3546" t="s">
        <v>7625</v>
      </c>
      <c r="F3546" t="s">
        <v>7626</v>
      </c>
      <c r="G3546" t="s">
        <v>84</v>
      </c>
      <c r="H3546" t="s">
        <v>25</v>
      </c>
      <c r="I3546" t="s">
        <v>38</v>
      </c>
      <c r="J3546" t="s">
        <v>39</v>
      </c>
      <c r="K3546" t="s">
        <v>40</v>
      </c>
      <c r="L3546" t="s">
        <v>41</v>
      </c>
      <c r="M3546" t="s">
        <v>5547</v>
      </c>
      <c r="N3546" t="s">
        <v>165</v>
      </c>
      <c r="O3546" t="s">
        <v>166</v>
      </c>
      <c r="P3546" t="s">
        <v>5548</v>
      </c>
      <c r="Q3546" s="2">
        <v>776.85</v>
      </c>
      <c r="R3546">
        <v>5</v>
      </c>
      <c r="S3546">
        <v>0</v>
      </c>
      <c r="T3546">
        <v>-181.26499999999999</v>
      </c>
    </row>
    <row r="3547" spans="1:20" x14ac:dyDescent="0.3">
      <c r="A3547" t="s">
        <v>8856</v>
      </c>
      <c r="B3547" s="1">
        <v>42533</v>
      </c>
      <c r="C3547" s="1">
        <v>42538</v>
      </c>
      <c r="D3547" t="s">
        <v>47</v>
      </c>
      <c r="E3547" t="s">
        <v>4134</v>
      </c>
      <c r="F3547" t="s">
        <v>4135</v>
      </c>
      <c r="G3547" t="s">
        <v>24</v>
      </c>
      <c r="H3547" t="s">
        <v>25</v>
      </c>
      <c r="I3547" t="s">
        <v>426</v>
      </c>
      <c r="J3547" t="s">
        <v>427</v>
      </c>
      <c r="K3547" t="s">
        <v>428</v>
      </c>
      <c r="L3547" t="s">
        <v>131</v>
      </c>
      <c r="M3547" t="s">
        <v>4000</v>
      </c>
      <c r="N3547" t="s">
        <v>43</v>
      </c>
      <c r="O3547" t="s">
        <v>70</v>
      </c>
      <c r="P3547" t="s">
        <v>4001</v>
      </c>
      <c r="Q3547" s="2">
        <v>92.94</v>
      </c>
      <c r="R3547">
        <v>3</v>
      </c>
      <c r="S3547">
        <v>0</v>
      </c>
      <c r="T3547">
        <v>41.823</v>
      </c>
    </row>
    <row r="3548" spans="1:20" x14ac:dyDescent="0.3">
      <c r="A3548" t="s">
        <v>8857</v>
      </c>
      <c r="B3548" s="1">
        <v>42181</v>
      </c>
      <c r="C3548" s="1">
        <v>42185</v>
      </c>
      <c r="D3548" t="s">
        <v>47</v>
      </c>
      <c r="E3548" t="s">
        <v>747</v>
      </c>
      <c r="F3548" t="s">
        <v>748</v>
      </c>
      <c r="G3548" t="s">
        <v>24</v>
      </c>
      <c r="H3548" t="s">
        <v>25</v>
      </c>
      <c r="I3548" t="s">
        <v>749</v>
      </c>
      <c r="J3548" t="s">
        <v>286</v>
      </c>
      <c r="K3548" t="s">
        <v>750</v>
      </c>
      <c r="L3548" t="s">
        <v>29</v>
      </c>
      <c r="M3548" t="s">
        <v>4457</v>
      </c>
      <c r="N3548" t="s">
        <v>165</v>
      </c>
      <c r="O3548" t="s">
        <v>166</v>
      </c>
      <c r="P3548" t="s">
        <v>4458</v>
      </c>
      <c r="Q3548" s="2">
        <v>971.88</v>
      </c>
      <c r="R3548">
        <v>3</v>
      </c>
      <c r="S3548">
        <v>0</v>
      </c>
      <c r="T3548">
        <v>109.3365</v>
      </c>
    </row>
    <row r="3549" spans="1:20" x14ac:dyDescent="0.3">
      <c r="A3549" t="s">
        <v>8858</v>
      </c>
      <c r="B3549" s="1">
        <v>43091</v>
      </c>
      <c r="C3549" s="1">
        <v>43095</v>
      </c>
      <c r="D3549" t="s">
        <v>47</v>
      </c>
      <c r="E3549" t="s">
        <v>5499</v>
      </c>
      <c r="F3549" t="s">
        <v>5500</v>
      </c>
      <c r="G3549" t="s">
        <v>84</v>
      </c>
      <c r="H3549" t="s">
        <v>25</v>
      </c>
      <c r="I3549" t="s">
        <v>2152</v>
      </c>
      <c r="J3549" t="s">
        <v>391</v>
      </c>
      <c r="K3549" t="s">
        <v>2448</v>
      </c>
      <c r="L3549" t="s">
        <v>41</v>
      </c>
      <c r="M3549" t="s">
        <v>2061</v>
      </c>
      <c r="N3549" t="s">
        <v>31</v>
      </c>
      <c r="O3549" t="s">
        <v>133</v>
      </c>
      <c r="P3549" t="s">
        <v>2062</v>
      </c>
      <c r="Q3549" s="2">
        <v>141.96</v>
      </c>
      <c r="R3549">
        <v>2</v>
      </c>
      <c r="S3549">
        <v>0</v>
      </c>
      <c r="T3549">
        <v>35.49</v>
      </c>
    </row>
    <row r="3550" spans="1:20" x14ac:dyDescent="0.3">
      <c r="A3550" t="s">
        <v>8859</v>
      </c>
      <c r="B3550" s="1">
        <v>43091</v>
      </c>
      <c r="C3550" s="1">
        <v>43094</v>
      </c>
      <c r="D3550" t="s">
        <v>21</v>
      </c>
      <c r="E3550" t="s">
        <v>6771</v>
      </c>
      <c r="F3550" t="s">
        <v>6772</v>
      </c>
      <c r="G3550" t="s">
        <v>24</v>
      </c>
      <c r="H3550" t="s">
        <v>25</v>
      </c>
      <c r="I3550" t="s">
        <v>4291</v>
      </c>
      <c r="J3550" t="s">
        <v>39</v>
      </c>
      <c r="K3550" t="s">
        <v>4292</v>
      </c>
      <c r="L3550" t="s">
        <v>41</v>
      </c>
      <c r="M3550" t="s">
        <v>3132</v>
      </c>
      <c r="N3550" t="s">
        <v>31</v>
      </c>
      <c r="O3550" t="s">
        <v>54</v>
      </c>
      <c r="P3550" t="s">
        <v>3133</v>
      </c>
      <c r="Q3550" s="2">
        <v>182.55</v>
      </c>
      <c r="R3550">
        <v>2</v>
      </c>
      <c r="S3550">
        <v>0</v>
      </c>
      <c r="T3550">
        <v>-135.08699999999999</v>
      </c>
    </row>
    <row r="3551" spans="1:20" x14ac:dyDescent="0.3">
      <c r="A3551" t="s">
        <v>8860</v>
      </c>
      <c r="B3551" s="1">
        <v>41921</v>
      </c>
      <c r="C3551" s="1">
        <v>41927</v>
      </c>
      <c r="D3551" t="s">
        <v>47</v>
      </c>
      <c r="E3551" t="s">
        <v>1121</v>
      </c>
      <c r="F3551" t="s">
        <v>1122</v>
      </c>
      <c r="G3551" t="s">
        <v>37</v>
      </c>
      <c r="H3551" t="s">
        <v>25</v>
      </c>
      <c r="I3551" t="s">
        <v>1123</v>
      </c>
      <c r="J3551" t="s">
        <v>179</v>
      </c>
      <c r="K3551" t="s">
        <v>1124</v>
      </c>
      <c r="L3551" t="s">
        <v>88</v>
      </c>
      <c r="M3551" t="s">
        <v>1318</v>
      </c>
      <c r="N3551" t="s">
        <v>43</v>
      </c>
      <c r="O3551" t="s">
        <v>70</v>
      </c>
      <c r="P3551" t="s">
        <v>1319</v>
      </c>
      <c r="Q3551" s="2">
        <v>88.768000000000001</v>
      </c>
      <c r="R3551">
        <v>2</v>
      </c>
      <c r="S3551">
        <v>0</v>
      </c>
      <c r="T3551">
        <v>31.0688</v>
      </c>
    </row>
    <row r="3552" spans="1:20" x14ac:dyDescent="0.3">
      <c r="A3552" t="s">
        <v>8861</v>
      </c>
      <c r="B3552" s="1">
        <v>42348</v>
      </c>
      <c r="C3552" s="1">
        <v>42353</v>
      </c>
      <c r="D3552" t="s">
        <v>47</v>
      </c>
      <c r="E3552" t="s">
        <v>3470</v>
      </c>
      <c r="F3552" t="s">
        <v>3471</v>
      </c>
      <c r="G3552" t="s">
        <v>24</v>
      </c>
      <c r="H3552" t="s">
        <v>25</v>
      </c>
      <c r="I3552" t="s">
        <v>128</v>
      </c>
      <c r="J3552" t="s">
        <v>129</v>
      </c>
      <c r="K3552" t="s">
        <v>130</v>
      </c>
      <c r="L3552" t="s">
        <v>131</v>
      </c>
      <c r="M3552" t="s">
        <v>8594</v>
      </c>
      <c r="N3552" t="s">
        <v>43</v>
      </c>
      <c r="O3552" t="s">
        <v>90</v>
      </c>
      <c r="P3552" t="s">
        <v>8595</v>
      </c>
      <c r="Q3552" s="2">
        <v>53.088000000000001</v>
      </c>
      <c r="R3552">
        <v>7</v>
      </c>
      <c r="S3552">
        <v>0</v>
      </c>
      <c r="T3552">
        <v>-108.8304</v>
      </c>
    </row>
    <row r="3553" spans="1:20" x14ac:dyDescent="0.3">
      <c r="A3553" t="s">
        <v>8862</v>
      </c>
      <c r="B3553" s="1">
        <v>42363</v>
      </c>
      <c r="C3553" s="1">
        <v>42365</v>
      </c>
      <c r="D3553" t="s">
        <v>21</v>
      </c>
      <c r="E3553" t="s">
        <v>213</v>
      </c>
      <c r="F3553" t="s">
        <v>214</v>
      </c>
      <c r="G3553" t="s">
        <v>24</v>
      </c>
      <c r="H3553" t="s">
        <v>25</v>
      </c>
      <c r="I3553" t="s">
        <v>215</v>
      </c>
      <c r="J3553" t="s">
        <v>216</v>
      </c>
      <c r="K3553" t="s">
        <v>217</v>
      </c>
      <c r="L3553" t="s">
        <v>131</v>
      </c>
      <c r="M3553" t="s">
        <v>8094</v>
      </c>
      <c r="N3553" t="s">
        <v>31</v>
      </c>
      <c r="O3553" t="s">
        <v>61</v>
      </c>
      <c r="P3553" t="s">
        <v>8095</v>
      </c>
      <c r="Q3553" s="2">
        <v>275.88</v>
      </c>
      <c r="R3553">
        <v>6</v>
      </c>
      <c r="S3553">
        <v>0</v>
      </c>
      <c r="T3553">
        <v>46.8996</v>
      </c>
    </row>
    <row r="3554" spans="1:20" x14ac:dyDescent="0.3">
      <c r="A3554" t="s">
        <v>8863</v>
      </c>
      <c r="B3554" s="1">
        <v>42854</v>
      </c>
      <c r="C3554" s="1">
        <v>42859</v>
      </c>
      <c r="D3554" t="s">
        <v>47</v>
      </c>
      <c r="E3554" t="s">
        <v>2836</v>
      </c>
      <c r="F3554" t="s">
        <v>2837</v>
      </c>
      <c r="G3554" t="s">
        <v>24</v>
      </c>
      <c r="H3554" t="s">
        <v>25</v>
      </c>
      <c r="I3554" t="s">
        <v>2838</v>
      </c>
      <c r="J3554" t="s">
        <v>232</v>
      </c>
      <c r="K3554" t="s">
        <v>2839</v>
      </c>
      <c r="L3554" t="s">
        <v>131</v>
      </c>
      <c r="M3554" t="s">
        <v>2426</v>
      </c>
      <c r="N3554" t="s">
        <v>43</v>
      </c>
      <c r="O3554" t="s">
        <v>44</v>
      </c>
      <c r="P3554" t="s">
        <v>2427</v>
      </c>
      <c r="Q3554" s="2">
        <v>4.91</v>
      </c>
      <c r="R3554">
        <v>1</v>
      </c>
      <c r="S3554">
        <v>0</v>
      </c>
      <c r="T3554">
        <v>2.4058999999999999</v>
      </c>
    </row>
    <row r="3555" spans="1:20" x14ac:dyDescent="0.3">
      <c r="A3555" t="s">
        <v>8864</v>
      </c>
      <c r="B3555" s="1">
        <v>42457</v>
      </c>
      <c r="C3555" s="1">
        <v>42460</v>
      </c>
      <c r="D3555" t="s">
        <v>21</v>
      </c>
      <c r="E3555" t="s">
        <v>2900</v>
      </c>
      <c r="F3555" t="s">
        <v>2901</v>
      </c>
      <c r="G3555" t="s">
        <v>24</v>
      </c>
      <c r="H3555" t="s">
        <v>25</v>
      </c>
      <c r="I3555" t="s">
        <v>2722</v>
      </c>
      <c r="J3555" t="s">
        <v>224</v>
      </c>
      <c r="K3555" t="s">
        <v>2723</v>
      </c>
      <c r="L3555" t="s">
        <v>88</v>
      </c>
      <c r="M3555" t="s">
        <v>8197</v>
      </c>
      <c r="N3555" t="s">
        <v>43</v>
      </c>
      <c r="O3555" t="s">
        <v>99</v>
      </c>
      <c r="P3555" t="s">
        <v>8198</v>
      </c>
      <c r="Q3555" s="2">
        <v>87.92</v>
      </c>
      <c r="R3555">
        <v>4</v>
      </c>
      <c r="S3555">
        <v>0</v>
      </c>
      <c r="T3555">
        <v>0.87919999999999998</v>
      </c>
    </row>
    <row r="3556" spans="1:20" x14ac:dyDescent="0.3">
      <c r="A3556" t="s">
        <v>8865</v>
      </c>
      <c r="B3556" s="1">
        <v>42137</v>
      </c>
      <c r="C3556" s="1">
        <v>42142</v>
      </c>
      <c r="D3556" t="s">
        <v>21</v>
      </c>
      <c r="E3556" t="s">
        <v>2831</v>
      </c>
      <c r="F3556" t="s">
        <v>2832</v>
      </c>
      <c r="G3556" t="s">
        <v>84</v>
      </c>
      <c r="H3556" t="s">
        <v>25</v>
      </c>
      <c r="I3556" t="s">
        <v>38</v>
      </c>
      <c r="J3556" t="s">
        <v>39</v>
      </c>
      <c r="K3556" t="s">
        <v>40</v>
      </c>
      <c r="L3556" t="s">
        <v>41</v>
      </c>
      <c r="M3556" t="s">
        <v>7911</v>
      </c>
      <c r="N3556" t="s">
        <v>165</v>
      </c>
      <c r="O3556" t="s">
        <v>166</v>
      </c>
      <c r="P3556" t="s">
        <v>7912</v>
      </c>
      <c r="Q3556" s="2">
        <v>222.38399999999999</v>
      </c>
      <c r="R3556">
        <v>2</v>
      </c>
      <c r="S3556">
        <v>0</v>
      </c>
      <c r="T3556">
        <v>16.678799999999999</v>
      </c>
    </row>
    <row r="3557" spans="1:20" x14ac:dyDescent="0.3">
      <c r="A3557" t="s">
        <v>8866</v>
      </c>
      <c r="B3557" s="1">
        <v>41824</v>
      </c>
      <c r="C3557" s="1">
        <v>41829</v>
      </c>
      <c r="D3557" t="s">
        <v>47</v>
      </c>
      <c r="E3557" t="s">
        <v>3322</v>
      </c>
      <c r="F3557" t="s">
        <v>3323</v>
      </c>
      <c r="G3557" t="s">
        <v>24</v>
      </c>
      <c r="H3557" t="s">
        <v>25</v>
      </c>
      <c r="I3557" t="s">
        <v>231</v>
      </c>
      <c r="J3557" t="s">
        <v>232</v>
      </c>
      <c r="K3557" t="s">
        <v>412</v>
      </c>
      <c r="L3557" t="s">
        <v>131</v>
      </c>
      <c r="M3557" t="s">
        <v>1082</v>
      </c>
      <c r="N3557" t="s">
        <v>43</v>
      </c>
      <c r="O3557" t="s">
        <v>70</v>
      </c>
      <c r="P3557" t="s">
        <v>1083</v>
      </c>
      <c r="Q3557" s="2">
        <v>21.84</v>
      </c>
      <c r="R3557">
        <v>3</v>
      </c>
      <c r="S3557">
        <v>0</v>
      </c>
      <c r="T3557">
        <v>10.92</v>
      </c>
    </row>
    <row r="3558" spans="1:20" x14ac:dyDescent="0.3">
      <c r="A3558" t="s">
        <v>8867</v>
      </c>
      <c r="B3558" s="1">
        <v>41751</v>
      </c>
      <c r="C3558" s="1">
        <v>41753</v>
      </c>
      <c r="D3558" t="s">
        <v>21</v>
      </c>
      <c r="E3558" t="s">
        <v>5705</v>
      </c>
      <c r="F3558" t="s">
        <v>5706</v>
      </c>
      <c r="G3558" t="s">
        <v>37</v>
      </c>
      <c r="H3558" t="s">
        <v>25</v>
      </c>
      <c r="I3558" t="s">
        <v>128</v>
      </c>
      <c r="J3558" t="s">
        <v>129</v>
      </c>
      <c r="K3558" t="s">
        <v>562</v>
      </c>
      <c r="L3558" t="s">
        <v>131</v>
      </c>
      <c r="M3558" t="s">
        <v>6931</v>
      </c>
      <c r="N3558" t="s">
        <v>43</v>
      </c>
      <c r="O3558" t="s">
        <v>173</v>
      </c>
      <c r="P3558" t="s">
        <v>572</v>
      </c>
      <c r="Q3558" s="2">
        <v>247.84</v>
      </c>
      <c r="R3558">
        <v>8</v>
      </c>
      <c r="S3558">
        <v>0</v>
      </c>
      <c r="T3558">
        <v>121.44159999999999</v>
      </c>
    </row>
    <row r="3559" spans="1:20" x14ac:dyDescent="0.3">
      <c r="A3559" t="s">
        <v>8868</v>
      </c>
      <c r="B3559" s="1">
        <v>42632</v>
      </c>
      <c r="C3559" s="1">
        <v>42635</v>
      </c>
      <c r="D3559" t="s">
        <v>159</v>
      </c>
      <c r="E3559" t="s">
        <v>1644</v>
      </c>
      <c r="F3559" t="s">
        <v>1645</v>
      </c>
      <c r="G3559" t="s">
        <v>24</v>
      </c>
      <c r="H3559" t="s">
        <v>25</v>
      </c>
      <c r="I3559" t="s">
        <v>1646</v>
      </c>
      <c r="J3559" t="s">
        <v>427</v>
      </c>
      <c r="K3559" t="s">
        <v>1647</v>
      </c>
      <c r="L3559" t="s">
        <v>131</v>
      </c>
      <c r="M3559" t="s">
        <v>242</v>
      </c>
      <c r="N3559" t="s">
        <v>43</v>
      </c>
      <c r="O3559" t="s">
        <v>99</v>
      </c>
      <c r="P3559" t="s">
        <v>243</v>
      </c>
      <c r="Q3559" s="2">
        <v>69.52</v>
      </c>
      <c r="R3559">
        <v>2</v>
      </c>
      <c r="S3559">
        <v>0</v>
      </c>
      <c r="T3559">
        <v>17.38</v>
      </c>
    </row>
    <row r="3560" spans="1:20" x14ac:dyDescent="0.3">
      <c r="A3560" t="s">
        <v>8869</v>
      </c>
      <c r="B3560" s="1">
        <v>41842</v>
      </c>
      <c r="C3560" s="1">
        <v>41844</v>
      </c>
      <c r="D3560" t="s">
        <v>21</v>
      </c>
      <c r="E3560" t="s">
        <v>1818</v>
      </c>
      <c r="F3560" t="s">
        <v>1819</v>
      </c>
      <c r="G3560" t="s">
        <v>24</v>
      </c>
      <c r="H3560" t="s">
        <v>25</v>
      </c>
      <c r="I3560" t="s">
        <v>1820</v>
      </c>
      <c r="J3560" t="s">
        <v>269</v>
      </c>
      <c r="K3560" t="s">
        <v>1821</v>
      </c>
      <c r="L3560" t="s">
        <v>29</v>
      </c>
      <c r="M3560" t="s">
        <v>2087</v>
      </c>
      <c r="N3560" t="s">
        <v>43</v>
      </c>
      <c r="O3560" t="s">
        <v>115</v>
      </c>
      <c r="P3560" t="s">
        <v>2088</v>
      </c>
      <c r="Q3560" s="2">
        <v>11.52</v>
      </c>
      <c r="R3560">
        <v>4</v>
      </c>
      <c r="S3560">
        <v>0</v>
      </c>
      <c r="T3560">
        <v>3.2256</v>
      </c>
    </row>
    <row r="3561" spans="1:20" x14ac:dyDescent="0.3">
      <c r="A3561" t="s">
        <v>8870</v>
      </c>
      <c r="B3561" s="1">
        <v>43016</v>
      </c>
      <c r="C3561" s="1">
        <v>43022</v>
      </c>
      <c r="D3561" t="s">
        <v>47</v>
      </c>
      <c r="E3561" t="s">
        <v>2078</v>
      </c>
      <c r="F3561" t="s">
        <v>2079</v>
      </c>
      <c r="G3561" t="s">
        <v>24</v>
      </c>
      <c r="H3561" t="s">
        <v>25</v>
      </c>
      <c r="I3561" t="s">
        <v>112</v>
      </c>
      <c r="J3561" t="s">
        <v>39</v>
      </c>
      <c r="K3561" t="s">
        <v>309</v>
      </c>
      <c r="L3561" t="s">
        <v>41</v>
      </c>
      <c r="M3561" t="s">
        <v>4273</v>
      </c>
      <c r="N3561" t="s">
        <v>31</v>
      </c>
      <c r="O3561" t="s">
        <v>133</v>
      </c>
      <c r="P3561" t="s">
        <v>4274</v>
      </c>
      <c r="Q3561" s="2">
        <v>145.76400000000001</v>
      </c>
      <c r="R3561">
        <v>2</v>
      </c>
      <c r="S3561">
        <v>0</v>
      </c>
      <c r="T3561">
        <v>3.2391999999999999</v>
      </c>
    </row>
    <row r="3562" spans="1:20" x14ac:dyDescent="0.3">
      <c r="A3562" t="s">
        <v>8871</v>
      </c>
      <c r="B3562" s="1">
        <v>42850</v>
      </c>
      <c r="C3562" s="1">
        <v>42852</v>
      </c>
      <c r="D3562" t="s">
        <v>21</v>
      </c>
      <c r="E3562" t="s">
        <v>4703</v>
      </c>
      <c r="F3562" t="s">
        <v>4704</v>
      </c>
      <c r="G3562" t="s">
        <v>24</v>
      </c>
      <c r="H3562" t="s">
        <v>25</v>
      </c>
      <c r="I3562" t="s">
        <v>231</v>
      </c>
      <c r="J3562" t="s">
        <v>232</v>
      </c>
      <c r="K3562" t="s">
        <v>276</v>
      </c>
      <c r="L3562" t="s">
        <v>131</v>
      </c>
      <c r="M3562" t="s">
        <v>1170</v>
      </c>
      <c r="N3562" t="s">
        <v>165</v>
      </c>
      <c r="O3562" t="s">
        <v>202</v>
      </c>
      <c r="P3562" t="s">
        <v>1171</v>
      </c>
      <c r="Q3562" s="2">
        <v>107.97</v>
      </c>
      <c r="R3562">
        <v>3</v>
      </c>
      <c r="S3562">
        <v>0</v>
      </c>
      <c r="T3562">
        <v>22.6737</v>
      </c>
    </row>
    <row r="3563" spans="1:20" x14ac:dyDescent="0.3">
      <c r="A3563" t="s">
        <v>8872</v>
      </c>
      <c r="B3563" s="1">
        <v>42820</v>
      </c>
      <c r="C3563" s="1">
        <v>42824</v>
      </c>
      <c r="D3563" t="s">
        <v>47</v>
      </c>
      <c r="E3563" t="s">
        <v>698</v>
      </c>
      <c r="F3563" t="s">
        <v>699</v>
      </c>
      <c r="G3563" t="s">
        <v>37</v>
      </c>
      <c r="H3563" t="s">
        <v>25</v>
      </c>
      <c r="I3563" t="s">
        <v>517</v>
      </c>
      <c r="J3563" t="s">
        <v>286</v>
      </c>
      <c r="K3563" t="s">
        <v>700</v>
      </c>
      <c r="L3563" t="s">
        <v>29</v>
      </c>
      <c r="M3563" t="s">
        <v>1170</v>
      </c>
      <c r="N3563" t="s">
        <v>165</v>
      </c>
      <c r="O3563" t="s">
        <v>202</v>
      </c>
      <c r="P3563" t="s">
        <v>1171</v>
      </c>
      <c r="Q3563" s="2">
        <v>143.96</v>
      </c>
      <c r="R3563">
        <v>5</v>
      </c>
      <c r="S3563">
        <v>0</v>
      </c>
      <c r="T3563">
        <v>1.7995000000000001</v>
      </c>
    </row>
    <row r="3564" spans="1:20" x14ac:dyDescent="0.3">
      <c r="A3564" t="s">
        <v>8873</v>
      </c>
      <c r="B3564" s="1">
        <v>42859</v>
      </c>
      <c r="C3564" s="1">
        <v>42865</v>
      </c>
      <c r="D3564" t="s">
        <v>47</v>
      </c>
      <c r="E3564" t="s">
        <v>3531</v>
      </c>
      <c r="F3564" t="s">
        <v>3532</v>
      </c>
      <c r="G3564" t="s">
        <v>37</v>
      </c>
      <c r="H3564" t="s">
        <v>25</v>
      </c>
      <c r="I3564" t="s">
        <v>3533</v>
      </c>
      <c r="J3564" t="s">
        <v>86</v>
      </c>
      <c r="K3564" t="s">
        <v>3534</v>
      </c>
      <c r="L3564" t="s">
        <v>88</v>
      </c>
      <c r="M3564" t="s">
        <v>8874</v>
      </c>
      <c r="N3564" t="s">
        <v>43</v>
      </c>
      <c r="O3564" t="s">
        <v>79</v>
      </c>
      <c r="P3564" t="s">
        <v>8875</v>
      </c>
      <c r="Q3564" s="2">
        <v>2.202</v>
      </c>
      <c r="R3564">
        <v>2</v>
      </c>
      <c r="S3564">
        <v>0</v>
      </c>
      <c r="T3564">
        <v>-1.5414000000000001</v>
      </c>
    </row>
    <row r="3565" spans="1:20" x14ac:dyDescent="0.3">
      <c r="A3565" t="s">
        <v>8876</v>
      </c>
      <c r="B3565" s="1">
        <v>42688</v>
      </c>
      <c r="C3565" s="1">
        <v>42692</v>
      </c>
      <c r="D3565" t="s">
        <v>47</v>
      </c>
      <c r="E3565" t="s">
        <v>424</v>
      </c>
      <c r="F3565" t="s">
        <v>425</v>
      </c>
      <c r="G3565" t="s">
        <v>24</v>
      </c>
      <c r="H3565" t="s">
        <v>25</v>
      </c>
      <c r="I3565" t="s">
        <v>426</v>
      </c>
      <c r="J3565" t="s">
        <v>427</v>
      </c>
      <c r="K3565" t="s">
        <v>428</v>
      </c>
      <c r="L3565" t="s">
        <v>131</v>
      </c>
      <c r="M3565" t="s">
        <v>5702</v>
      </c>
      <c r="N3565" t="s">
        <v>165</v>
      </c>
      <c r="O3565" t="s">
        <v>166</v>
      </c>
      <c r="P3565" t="s">
        <v>5703</v>
      </c>
      <c r="Q3565" s="2">
        <v>89.97</v>
      </c>
      <c r="R3565">
        <v>3</v>
      </c>
      <c r="S3565">
        <v>0</v>
      </c>
      <c r="T3565">
        <v>25.191600000000001</v>
      </c>
    </row>
    <row r="3566" spans="1:20" x14ac:dyDescent="0.3">
      <c r="A3566" t="s">
        <v>8877</v>
      </c>
      <c r="B3566" s="1">
        <v>41645</v>
      </c>
      <c r="C3566" s="1">
        <v>41646</v>
      </c>
      <c r="D3566" t="s">
        <v>159</v>
      </c>
      <c r="E3566" t="s">
        <v>5922</v>
      </c>
      <c r="F3566" t="s">
        <v>5923</v>
      </c>
      <c r="G3566" t="s">
        <v>37</v>
      </c>
      <c r="H3566" t="s">
        <v>25</v>
      </c>
      <c r="I3566" t="s">
        <v>128</v>
      </c>
      <c r="J3566" t="s">
        <v>129</v>
      </c>
      <c r="K3566" t="s">
        <v>130</v>
      </c>
      <c r="L3566" t="s">
        <v>131</v>
      </c>
      <c r="M3566" t="s">
        <v>5335</v>
      </c>
      <c r="N3566" t="s">
        <v>43</v>
      </c>
      <c r="O3566" t="s">
        <v>115</v>
      </c>
      <c r="P3566" t="s">
        <v>5336</v>
      </c>
      <c r="Q3566" s="2">
        <v>12.78</v>
      </c>
      <c r="R3566">
        <v>3</v>
      </c>
      <c r="S3566">
        <v>0</v>
      </c>
      <c r="T3566">
        <v>5.2397999999999998</v>
      </c>
    </row>
    <row r="3567" spans="1:20" x14ac:dyDescent="0.3">
      <c r="A3567" t="s">
        <v>8878</v>
      </c>
      <c r="B3567" s="1">
        <v>42731</v>
      </c>
      <c r="C3567" s="1">
        <v>42734</v>
      </c>
      <c r="D3567" t="s">
        <v>21</v>
      </c>
      <c r="E3567" t="s">
        <v>4523</v>
      </c>
      <c r="F3567" t="s">
        <v>4524</v>
      </c>
      <c r="G3567" t="s">
        <v>24</v>
      </c>
      <c r="H3567" t="s">
        <v>25</v>
      </c>
      <c r="I3567" t="s">
        <v>231</v>
      </c>
      <c r="J3567" t="s">
        <v>232</v>
      </c>
      <c r="K3567" t="s">
        <v>412</v>
      </c>
      <c r="L3567" t="s">
        <v>131</v>
      </c>
      <c r="M3567" t="s">
        <v>3751</v>
      </c>
      <c r="N3567" t="s">
        <v>165</v>
      </c>
      <c r="O3567" t="s">
        <v>202</v>
      </c>
      <c r="P3567" t="s">
        <v>3752</v>
      </c>
      <c r="Q3567" s="2">
        <v>40</v>
      </c>
      <c r="R3567">
        <v>2</v>
      </c>
      <c r="S3567">
        <v>0</v>
      </c>
      <c r="T3567">
        <v>0.5</v>
      </c>
    </row>
    <row r="3568" spans="1:20" x14ac:dyDescent="0.3">
      <c r="A3568" t="s">
        <v>8879</v>
      </c>
      <c r="B3568" s="1">
        <v>42855</v>
      </c>
      <c r="C3568" s="1">
        <v>42859</v>
      </c>
      <c r="D3568" t="s">
        <v>47</v>
      </c>
      <c r="E3568" t="s">
        <v>885</v>
      </c>
      <c r="F3568" t="s">
        <v>886</v>
      </c>
      <c r="G3568" t="s">
        <v>84</v>
      </c>
      <c r="H3568" t="s">
        <v>25</v>
      </c>
      <c r="I3568" t="s">
        <v>426</v>
      </c>
      <c r="J3568" t="s">
        <v>427</v>
      </c>
      <c r="K3568" t="s">
        <v>428</v>
      </c>
      <c r="L3568" t="s">
        <v>131</v>
      </c>
      <c r="M3568" t="s">
        <v>2257</v>
      </c>
      <c r="N3568" t="s">
        <v>43</v>
      </c>
      <c r="O3568" t="s">
        <v>79</v>
      </c>
      <c r="P3568" t="s">
        <v>2258</v>
      </c>
      <c r="Q3568" s="2">
        <v>23.24</v>
      </c>
      <c r="R3568">
        <v>5</v>
      </c>
      <c r="S3568">
        <v>0</v>
      </c>
      <c r="T3568">
        <v>7.5529999999999999</v>
      </c>
    </row>
    <row r="3569" spans="1:20" x14ac:dyDescent="0.3">
      <c r="A3569" t="s">
        <v>8880</v>
      </c>
      <c r="B3569" s="1">
        <v>42846</v>
      </c>
      <c r="C3569" s="1">
        <v>42848</v>
      </c>
      <c r="D3569" t="s">
        <v>159</v>
      </c>
      <c r="E3569" t="s">
        <v>396</v>
      </c>
      <c r="F3569" t="s">
        <v>397</v>
      </c>
      <c r="G3569" t="s">
        <v>24</v>
      </c>
      <c r="H3569" t="s">
        <v>25</v>
      </c>
      <c r="I3569" t="s">
        <v>398</v>
      </c>
      <c r="J3569" t="s">
        <v>67</v>
      </c>
      <c r="K3569" t="s">
        <v>399</v>
      </c>
      <c r="L3569" t="s">
        <v>29</v>
      </c>
      <c r="M3569" t="s">
        <v>8220</v>
      </c>
      <c r="N3569" t="s">
        <v>31</v>
      </c>
      <c r="O3569" t="s">
        <v>133</v>
      </c>
      <c r="P3569" t="s">
        <v>8221</v>
      </c>
      <c r="Q3569" s="2">
        <v>908.82</v>
      </c>
      <c r="R3569">
        <v>9</v>
      </c>
      <c r="S3569">
        <v>0</v>
      </c>
      <c r="T3569">
        <v>227.20500000000001</v>
      </c>
    </row>
    <row r="3570" spans="1:20" x14ac:dyDescent="0.3">
      <c r="A3570" t="s">
        <v>8881</v>
      </c>
      <c r="B3570" s="1">
        <v>42964</v>
      </c>
      <c r="C3570" s="1">
        <v>42971</v>
      </c>
      <c r="D3570" t="s">
        <v>47</v>
      </c>
      <c r="E3570" t="s">
        <v>3764</v>
      </c>
      <c r="F3570" t="s">
        <v>3765</v>
      </c>
      <c r="G3570" t="s">
        <v>84</v>
      </c>
      <c r="H3570" t="s">
        <v>25</v>
      </c>
      <c r="I3570" t="s">
        <v>786</v>
      </c>
      <c r="J3570" t="s">
        <v>39</v>
      </c>
      <c r="K3570" t="s">
        <v>787</v>
      </c>
      <c r="L3570" t="s">
        <v>41</v>
      </c>
      <c r="M3570" t="s">
        <v>8882</v>
      </c>
      <c r="N3570" t="s">
        <v>43</v>
      </c>
      <c r="O3570" t="s">
        <v>1145</v>
      </c>
      <c r="P3570" t="s">
        <v>8883</v>
      </c>
      <c r="Q3570" s="2">
        <v>5.5519999999999996</v>
      </c>
      <c r="R3570">
        <v>2</v>
      </c>
      <c r="S3570">
        <v>0</v>
      </c>
      <c r="T3570">
        <v>-1.0409999999999999</v>
      </c>
    </row>
    <row r="3571" spans="1:20" x14ac:dyDescent="0.3">
      <c r="A3571" t="s">
        <v>8884</v>
      </c>
      <c r="B3571" s="1">
        <v>42686</v>
      </c>
      <c r="C3571" s="1">
        <v>42689</v>
      </c>
      <c r="D3571" t="s">
        <v>159</v>
      </c>
      <c r="E3571" t="s">
        <v>774</v>
      </c>
      <c r="F3571" t="s">
        <v>775</v>
      </c>
      <c r="G3571" t="s">
        <v>84</v>
      </c>
      <c r="H3571" t="s">
        <v>25</v>
      </c>
      <c r="I3571" t="s">
        <v>776</v>
      </c>
      <c r="J3571" t="s">
        <v>199</v>
      </c>
      <c r="K3571" t="s">
        <v>777</v>
      </c>
      <c r="L3571" t="s">
        <v>88</v>
      </c>
      <c r="M3571" t="s">
        <v>8885</v>
      </c>
      <c r="N3571" t="s">
        <v>165</v>
      </c>
      <c r="O3571" t="s">
        <v>166</v>
      </c>
      <c r="P3571" t="s">
        <v>8886</v>
      </c>
      <c r="Q3571" s="2">
        <v>203.976</v>
      </c>
      <c r="R3571">
        <v>3</v>
      </c>
      <c r="S3571">
        <v>0</v>
      </c>
      <c r="T3571">
        <v>25.497</v>
      </c>
    </row>
    <row r="3572" spans="1:20" x14ac:dyDescent="0.3">
      <c r="A3572" t="s">
        <v>8887</v>
      </c>
      <c r="B3572" s="1">
        <v>42644</v>
      </c>
      <c r="C3572" s="1">
        <v>42649</v>
      </c>
      <c r="D3572" t="s">
        <v>21</v>
      </c>
      <c r="E3572" t="s">
        <v>3728</v>
      </c>
      <c r="F3572" t="s">
        <v>3729</v>
      </c>
      <c r="G3572" t="s">
        <v>24</v>
      </c>
      <c r="H3572" t="s">
        <v>25</v>
      </c>
      <c r="I3572" t="s">
        <v>112</v>
      </c>
      <c r="J3572" t="s">
        <v>39</v>
      </c>
      <c r="K3572" t="s">
        <v>309</v>
      </c>
      <c r="L3572" t="s">
        <v>41</v>
      </c>
      <c r="M3572" t="s">
        <v>2684</v>
      </c>
      <c r="N3572" t="s">
        <v>43</v>
      </c>
      <c r="O3572" t="s">
        <v>79</v>
      </c>
      <c r="P3572" t="s">
        <v>2685</v>
      </c>
      <c r="Q3572" s="2">
        <v>5.3879999999999999</v>
      </c>
      <c r="R3572">
        <v>4</v>
      </c>
      <c r="S3572">
        <v>0</v>
      </c>
      <c r="T3572">
        <v>-4.49</v>
      </c>
    </row>
    <row r="3573" spans="1:20" x14ac:dyDescent="0.3">
      <c r="A3573" t="s">
        <v>8888</v>
      </c>
      <c r="B3573" s="1">
        <v>42412</v>
      </c>
      <c r="C3573" s="1">
        <v>42414</v>
      </c>
      <c r="D3573" t="s">
        <v>159</v>
      </c>
      <c r="E3573" t="s">
        <v>2507</v>
      </c>
      <c r="F3573" t="s">
        <v>2508</v>
      </c>
      <c r="G3573" t="s">
        <v>24</v>
      </c>
      <c r="H3573" t="s">
        <v>25</v>
      </c>
      <c r="I3573" t="s">
        <v>75</v>
      </c>
      <c r="J3573" t="s">
        <v>76</v>
      </c>
      <c r="K3573" t="s">
        <v>77</v>
      </c>
      <c r="L3573" t="s">
        <v>41</v>
      </c>
      <c r="M3573" t="s">
        <v>5986</v>
      </c>
      <c r="N3573" t="s">
        <v>43</v>
      </c>
      <c r="O3573" t="s">
        <v>99</v>
      </c>
      <c r="P3573" t="s">
        <v>5987</v>
      </c>
      <c r="Q3573" s="2">
        <v>1350.12</v>
      </c>
      <c r="R3573">
        <v>6</v>
      </c>
      <c r="S3573">
        <v>0</v>
      </c>
      <c r="T3573">
        <v>175.51560000000001</v>
      </c>
    </row>
    <row r="3574" spans="1:20" x14ac:dyDescent="0.3">
      <c r="A3574" t="s">
        <v>8889</v>
      </c>
      <c r="B3574" s="1">
        <v>42687</v>
      </c>
      <c r="C3574" s="1">
        <v>42691</v>
      </c>
      <c r="D3574" t="s">
        <v>47</v>
      </c>
      <c r="E3574" t="s">
        <v>1246</v>
      </c>
      <c r="F3574" t="s">
        <v>1247</v>
      </c>
      <c r="G3574" t="s">
        <v>84</v>
      </c>
      <c r="H3574" t="s">
        <v>25</v>
      </c>
      <c r="I3574" t="s">
        <v>253</v>
      </c>
      <c r="J3574" t="s">
        <v>179</v>
      </c>
      <c r="K3574" t="s">
        <v>322</v>
      </c>
      <c r="L3574" t="s">
        <v>88</v>
      </c>
      <c r="M3574" t="s">
        <v>487</v>
      </c>
      <c r="N3574" t="s">
        <v>31</v>
      </c>
      <c r="O3574" t="s">
        <v>61</v>
      </c>
      <c r="P3574" t="s">
        <v>488</v>
      </c>
      <c r="Q3574" s="2">
        <v>19.54</v>
      </c>
      <c r="R3574">
        <v>2</v>
      </c>
      <c r="S3574">
        <v>0</v>
      </c>
      <c r="T3574">
        <v>7.2298</v>
      </c>
    </row>
    <row r="3575" spans="1:20" x14ac:dyDescent="0.3">
      <c r="A3575" t="s">
        <v>8890</v>
      </c>
      <c r="B3575" s="1">
        <v>41755</v>
      </c>
      <c r="C3575" s="1">
        <v>41759</v>
      </c>
      <c r="D3575" t="s">
        <v>47</v>
      </c>
      <c r="E3575" t="s">
        <v>7625</v>
      </c>
      <c r="F3575" t="s">
        <v>7626</v>
      </c>
      <c r="G3575" t="s">
        <v>84</v>
      </c>
      <c r="H3575" t="s">
        <v>25</v>
      </c>
      <c r="I3575" t="s">
        <v>38</v>
      </c>
      <c r="J3575" t="s">
        <v>39</v>
      </c>
      <c r="K3575" t="s">
        <v>40</v>
      </c>
      <c r="L3575" t="s">
        <v>41</v>
      </c>
      <c r="M3575" t="s">
        <v>3505</v>
      </c>
      <c r="N3575" t="s">
        <v>43</v>
      </c>
      <c r="O3575" t="s">
        <v>115</v>
      </c>
      <c r="P3575" t="s">
        <v>3506</v>
      </c>
      <c r="Q3575" s="2">
        <v>21.4</v>
      </c>
      <c r="R3575">
        <v>5</v>
      </c>
      <c r="S3575">
        <v>0</v>
      </c>
      <c r="T3575">
        <v>6.2060000000000004</v>
      </c>
    </row>
    <row r="3576" spans="1:20" x14ac:dyDescent="0.3">
      <c r="A3576" t="s">
        <v>8891</v>
      </c>
      <c r="B3576" s="1">
        <v>42227</v>
      </c>
      <c r="C3576" s="1">
        <v>42231</v>
      </c>
      <c r="D3576" t="s">
        <v>47</v>
      </c>
      <c r="E3576" t="s">
        <v>1246</v>
      </c>
      <c r="F3576" t="s">
        <v>1247</v>
      </c>
      <c r="G3576" t="s">
        <v>84</v>
      </c>
      <c r="H3576" t="s">
        <v>25</v>
      </c>
      <c r="I3576" t="s">
        <v>253</v>
      </c>
      <c r="J3576" t="s">
        <v>179</v>
      </c>
      <c r="K3576" t="s">
        <v>322</v>
      </c>
      <c r="L3576" t="s">
        <v>88</v>
      </c>
      <c r="M3576" t="s">
        <v>8892</v>
      </c>
      <c r="N3576" t="s">
        <v>43</v>
      </c>
      <c r="O3576" t="s">
        <v>115</v>
      </c>
      <c r="P3576" t="s">
        <v>8893</v>
      </c>
      <c r="Q3576" s="2">
        <v>11.96</v>
      </c>
      <c r="R3576">
        <v>2</v>
      </c>
      <c r="S3576">
        <v>0</v>
      </c>
      <c r="T3576">
        <v>3.1095999999999999</v>
      </c>
    </row>
    <row r="3577" spans="1:20" x14ac:dyDescent="0.3">
      <c r="A3577" t="s">
        <v>8894</v>
      </c>
      <c r="B3577" s="1">
        <v>42701</v>
      </c>
      <c r="C3577" s="1">
        <v>42707</v>
      </c>
      <c r="D3577" t="s">
        <v>47</v>
      </c>
      <c r="E3577" t="s">
        <v>3697</v>
      </c>
      <c r="F3577" t="s">
        <v>3698</v>
      </c>
      <c r="G3577" t="s">
        <v>24</v>
      </c>
      <c r="H3577" t="s">
        <v>25</v>
      </c>
      <c r="I3577" t="s">
        <v>3699</v>
      </c>
      <c r="J3577" t="s">
        <v>224</v>
      </c>
      <c r="K3577" t="s">
        <v>3700</v>
      </c>
      <c r="L3577" t="s">
        <v>88</v>
      </c>
      <c r="M3577" t="s">
        <v>4516</v>
      </c>
      <c r="N3577" t="s">
        <v>165</v>
      </c>
      <c r="O3577" t="s">
        <v>166</v>
      </c>
      <c r="P3577" t="s">
        <v>4517</v>
      </c>
      <c r="Q3577" s="2">
        <v>116.76</v>
      </c>
      <c r="R3577">
        <v>1</v>
      </c>
      <c r="S3577">
        <v>0</v>
      </c>
      <c r="T3577">
        <v>14.595000000000001</v>
      </c>
    </row>
    <row r="3578" spans="1:20" x14ac:dyDescent="0.3">
      <c r="A3578" t="s">
        <v>8895</v>
      </c>
      <c r="B3578" s="1">
        <v>42671</v>
      </c>
      <c r="C3578" s="1">
        <v>42671</v>
      </c>
      <c r="D3578" t="s">
        <v>1040</v>
      </c>
      <c r="E3578" t="s">
        <v>1025</v>
      </c>
      <c r="F3578" t="s">
        <v>1026</v>
      </c>
      <c r="G3578" t="s">
        <v>37</v>
      </c>
      <c r="H3578" t="s">
        <v>25</v>
      </c>
      <c r="I3578" t="s">
        <v>426</v>
      </c>
      <c r="J3578" t="s">
        <v>1027</v>
      </c>
      <c r="K3578" t="s">
        <v>1028</v>
      </c>
      <c r="L3578" t="s">
        <v>29</v>
      </c>
      <c r="M3578" t="s">
        <v>8896</v>
      </c>
      <c r="N3578" t="s">
        <v>31</v>
      </c>
      <c r="O3578" t="s">
        <v>61</v>
      </c>
      <c r="P3578" t="s">
        <v>8897</v>
      </c>
      <c r="Q3578" s="2">
        <v>756.8</v>
      </c>
      <c r="R3578">
        <v>5</v>
      </c>
      <c r="S3578">
        <v>0</v>
      </c>
      <c r="T3578">
        <v>75.680000000000007</v>
      </c>
    </row>
    <row r="3579" spans="1:20" x14ac:dyDescent="0.3">
      <c r="A3579" t="s">
        <v>8898</v>
      </c>
      <c r="B3579" s="1">
        <v>42002</v>
      </c>
      <c r="C3579" s="1">
        <v>42006</v>
      </c>
      <c r="D3579" t="s">
        <v>47</v>
      </c>
      <c r="E3579" t="s">
        <v>3124</v>
      </c>
      <c r="F3579" t="s">
        <v>3125</v>
      </c>
      <c r="G3579" t="s">
        <v>84</v>
      </c>
      <c r="H3579" t="s">
        <v>25</v>
      </c>
      <c r="I3579" t="s">
        <v>2666</v>
      </c>
      <c r="J3579" t="s">
        <v>2265</v>
      </c>
      <c r="K3579" t="s">
        <v>2667</v>
      </c>
      <c r="L3579" t="s">
        <v>131</v>
      </c>
      <c r="M3579" t="s">
        <v>8899</v>
      </c>
      <c r="N3579" t="s">
        <v>31</v>
      </c>
      <c r="O3579" t="s">
        <v>61</v>
      </c>
      <c r="P3579" t="s">
        <v>8900</v>
      </c>
      <c r="Q3579" s="2">
        <v>8.7360000000000007</v>
      </c>
      <c r="R3579">
        <v>3</v>
      </c>
      <c r="S3579">
        <v>0</v>
      </c>
      <c r="T3579">
        <v>-4.8048000000000002</v>
      </c>
    </row>
    <row r="3580" spans="1:20" x14ac:dyDescent="0.3">
      <c r="A3580" t="s">
        <v>8901</v>
      </c>
      <c r="B3580" s="1">
        <v>42257</v>
      </c>
      <c r="C3580" s="1">
        <v>42264</v>
      </c>
      <c r="D3580" t="s">
        <v>47</v>
      </c>
      <c r="E3580" t="s">
        <v>3460</v>
      </c>
      <c r="F3580" t="s">
        <v>3461</v>
      </c>
      <c r="G3580" t="s">
        <v>24</v>
      </c>
      <c r="H3580" t="s">
        <v>25</v>
      </c>
      <c r="I3580" t="s">
        <v>1591</v>
      </c>
      <c r="J3580" t="s">
        <v>27</v>
      </c>
      <c r="K3580" t="s">
        <v>1592</v>
      </c>
      <c r="L3580" t="s">
        <v>29</v>
      </c>
      <c r="M3580" t="s">
        <v>7844</v>
      </c>
      <c r="N3580" t="s">
        <v>43</v>
      </c>
      <c r="O3580" t="s">
        <v>115</v>
      </c>
      <c r="P3580" t="s">
        <v>7845</v>
      </c>
      <c r="Q3580" s="2">
        <v>6.08</v>
      </c>
      <c r="R3580">
        <v>2</v>
      </c>
      <c r="S3580">
        <v>0</v>
      </c>
      <c r="T3580">
        <v>2.0672000000000001</v>
      </c>
    </row>
    <row r="3581" spans="1:20" x14ac:dyDescent="0.3">
      <c r="A3581" t="s">
        <v>8902</v>
      </c>
      <c r="B3581" s="1">
        <v>43010</v>
      </c>
      <c r="C3581" s="1">
        <v>43014</v>
      </c>
      <c r="D3581" t="s">
        <v>47</v>
      </c>
      <c r="E3581" t="s">
        <v>3072</v>
      </c>
      <c r="F3581" t="s">
        <v>3073</v>
      </c>
      <c r="G3581" t="s">
        <v>24</v>
      </c>
      <c r="H3581" t="s">
        <v>25</v>
      </c>
      <c r="I3581" t="s">
        <v>231</v>
      </c>
      <c r="J3581" t="s">
        <v>232</v>
      </c>
      <c r="K3581" t="s">
        <v>1653</v>
      </c>
      <c r="L3581" t="s">
        <v>131</v>
      </c>
      <c r="M3581" t="s">
        <v>2252</v>
      </c>
      <c r="N3581" t="s">
        <v>31</v>
      </c>
      <c r="O3581" t="s">
        <v>61</v>
      </c>
      <c r="P3581" t="s">
        <v>2253</v>
      </c>
      <c r="Q3581" s="2">
        <v>17.46</v>
      </c>
      <c r="R3581">
        <v>2</v>
      </c>
      <c r="S3581">
        <v>0</v>
      </c>
      <c r="T3581">
        <v>5.9363999999999999</v>
      </c>
    </row>
    <row r="3582" spans="1:20" x14ac:dyDescent="0.3">
      <c r="A3582" t="s">
        <v>8903</v>
      </c>
      <c r="B3582" s="1">
        <v>42624</v>
      </c>
      <c r="C3582" s="1">
        <v>42626</v>
      </c>
      <c r="D3582" t="s">
        <v>159</v>
      </c>
      <c r="E3582" t="s">
        <v>176</v>
      </c>
      <c r="F3582" t="s">
        <v>177</v>
      </c>
      <c r="G3582" t="s">
        <v>37</v>
      </c>
      <c r="H3582" t="s">
        <v>25</v>
      </c>
      <c r="I3582" t="s">
        <v>178</v>
      </c>
      <c r="J3582" t="s">
        <v>179</v>
      </c>
      <c r="K3582" t="s">
        <v>180</v>
      </c>
      <c r="L3582" t="s">
        <v>88</v>
      </c>
      <c r="M3582" t="s">
        <v>2738</v>
      </c>
      <c r="N3582" t="s">
        <v>43</v>
      </c>
      <c r="O3582" t="s">
        <v>115</v>
      </c>
      <c r="P3582" t="s">
        <v>2739</v>
      </c>
      <c r="Q3582" s="2">
        <v>2.9119999999999999</v>
      </c>
      <c r="R3582">
        <v>2</v>
      </c>
      <c r="S3582">
        <v>0</v>
      </c>
      <c r="T3582">
        <v>0.91</v>
      </c>
    </row>
    <row r="3583" spans="1:20" x14ac:dyDescent="0.3">
      <c r="A3583" t="s">
        <v>8904</v>
      </c>
      <c r="B3583" s="1">
        <v>42523</v>
      </c>
      <c r="C3583" s="1">
        <v>42527</v>
      </c>
      <c r="D3583" t="s">
        <v>47</v>
      </c>
      <c r="E3583" t="s">
        <v>4054</v>
      </c>
      <c r="F3583" t="s">
        <v>4055</v>
      </c>
      <c r="G3583" t="s">
        <v>37</v>
      </c>
      <c r="H3583" t="s">
        <v>25</v>
      </c>
      <c r="I3583" t="s">
        <v>4056</v>
      </c>
      <c r="J3583" t="s">
        <v>232</v>
      </c>
      <c r="K3583" t="s">
        <v>4057</v>
      </c>
      <c r="L3583" t="s">
        <v>131</v>
      </c>
      <c r="M3583" t="s">
        <v>8905</v>
      </c>
      <c r="N3583" t="s">
        <v>43</v>
      </c>
      <c r="O3583" t="s">
        <v>70</v>
      </c>
      <c r="P3583" t="s">
        <v>8906</v>
      </c>
      <c r="Q3583" s="2">
        <v>30.18</v>
      </c>
      <c r="R3583">
        <v>3</v>
      </c>
      <c r="S3583">
        <v>0</v>
      </c>
      <c r="T3583">
        <v>13.8828</v>
      </c>
    </row>
    <row r="3584" spans="1:20" x14ac:dyDescent="0.3">
      <c r="A3584" t="s">
        <v>8907</v>
      </c>
      <c r="B3584" s="1">
        <v>43023</v>
      </c>
      <c r="C3584" s="1">
        <v>43027</v>
      </c>
      <c r="D3584" t="s">
        <v>47</v>
      </c>
      <c r="E3584" t="s">
        <v>3594</v>
      </c>
      <c r="F3584" t="s">
        <v>3595</v>
      </c>
      <c r="G3584" t="s">
        <v>24</v>
      </c>
      <c r="H3584" t="s">
        <v>25</v>
      </c>
      <c r="I3584" t="s">
        <v>3596</v>
      </c>
      <c r="J3584" t="s">
        <v>619</v>
      </c>
      <c r="K3584" t="s">
        <v>3597</v>
      </c>
      <c r="L3584" t="s">
        <v>29</v>
      </c>
      <c r="M3584" t="s">
        <v>8338</v>
      </c>
      <c r="N3584" t="s">
        <v>43</v>
      </c>
      <c r="O3584" t="s">
        <v>44</v>
      </c>
      <c r="P3584" t="s">
        <v>8339</v>
      </c>
      <c r="Q3584" s="2">
        <v>14.73</v>
      </c>
      <c r="R3584">
        <v>3</v>
      </c>
      <c r="S3584">
        <v>0</v>
      </c>
      <c r="T3584">
        <v>7.2176999999999998</v>
      </c>
    </row>
    <row r="3585" spans="1:20" x14ac:dyDescent="0.3">
      <c r="A3585" t="s">
        <v>8908</v>
      </c>
      <c r="B3585" s="1">
        <v>42274</v>
      </c>
      <c r="C3585" s="1">
        <v>42277</v>
      </c>
      <c r="D3585" t="s">
        <v>21</v>
      </c>
      <c r="E3585" t="s">
        <v>2064</v>
      </c>
      <c r="F3585" t="s">
        <v>2065</v>
      </c>
      <c r="G3585" t="s">
        <v>37</v>
      </c>
      <c r="H3585" t="s">
        <v>25</v>
      </c>
      <c r="I3585" t="s">
        <v>786</v>
      </c>
      <c r="J3585" t="s">
        <v>39</v>
      </c>
      <c r="K3585" t="s">
        <v>2066</v>
      </c>
      <c r="L3585" t="s">
        <v>41</v>
      </c>
      <c r="M3585" t="s">
        <v>4123</v>
      </c>
      <c r="N3585" t="s">
        <v>43</v>
      </c>
      <c r="O3585" t="s">
        <v>115</v>
      </c>
      <c r="P3585" t="s">
        <v>4124</v>
      </c>
      <c r="Q3585" s="2">
        <v>16.399999999999999</v>
      </c>
      <c r="R3585">
        <v>5</v>
      </c>
      <c r="S3585">
        <v>0</v>
      </c>
      <c r="T3585">
        <v>4.7560000000000002</v>
      </c>
    </row>
    <row r="3586" spans="1:20" x14ac:dyDescent="0.3">
      <c r="A3586" t="s">
        <v>8909</v>
      </c>
      <c r="B3586" s="1">
        <v>42127</v>
      </c>
      <c r="C3586" s="1">
        <v>42130</v>
      </c>
      <c r="D3586" t="s">
        <v>159</v>
      </c>
      <c r="E3586" t="s">
        <v>388</v>
      </c>
      <c r="F3586" t="s">
        <v>389</v>
      </c>
      <c r="G3586" t="s">
        <v>24</v>
      </c>
      <c r="H3586" t="s">
        <v>25</v>
      </c>
      <c r="I3586" t="s">
        <v>390</v>
      </c>
      <c r="J3586" t="s">
        <v>391</v>
      </c>
      <c r="K3586" t="s">
        <v>392</v>
      </c>
      <c r="L3586" t="s">
        <v>41</v>
      </c>
      <c r="M3586" t="s">
        <v>6250</v>
      </c>
      <c r="N3586" t="s">
        <v>43</v>
      </c>
      <c r="O3586" t="s">
        <v>115</v>
      </c>
      <c r="P3586" t="s">
        <v>6251</v>
      </c>
      <c r="Q3586" s="2">
        <v>8.82</v>
      </c>
      <c r="R3586">
        <v>3</v>
      </c>
      <c r="S3586">
        <v>0</v>
      </c>
      <c r="T3586">
        <v>2.5577999999999999</v>
      </c>
    </row>
    <row r="3587" spans="1:20" x14ac:dyDescent="0.3">
      <c r="A3587" t="s">
        <v>8910</v>
      </c>
      <c r="B3587" s="1">
        <v>42744</v>
      </c>
      <c r="C3587" s="1">
        <v>42748</v>
      </c>
      <c r="D3587" t="s">
        <v>47</v>
      </c>
      <c r="E3587" t="s">
        <v>3087</v>
      </c>
      <c r="F3587" t="s">
        <v>3088</v>
      </c>
      <c r="G3587" t="s">
        <v>24</v>
      </c>
      <c r="H3587" t="s">
        <v>25</v>
      </c>
      <c r="I3587" t="s">
        <v>1942</v>
      </c>
      <c r="J3587" t="s">
        <v>179</v>
      </c>
      <c r="K3587" t="s">
        <v>1943</v>
      </c>
      <c r="L3587" t="s">
        <v>88</v>
      </c>
      <c r="M3587" t="s">
        <v>4010</v>
      </c>
      <c r="N3587" t="s">
        <v>43</v>
      </c>
      <c r="O3587" t="s">
        <v>79</v>
      </c>
      <c r="P3587" t="s">
        <v>4011</v>
      </c>
      <c r="Q3587" s="2">
        <v>274.49099999999999</v>
      </c>
      <c r="R3587">
        <v>3</v>
      </c>
      <c r="S3587">
        <v>0</v>
      </c>
      <c r="T3587">
        <v>-228.74250000000001</v>
      </c>
    </row>
    <row r="3588" spans="1:20" x14ac:dyDescent="0.3">
      <c r="A3588" t="s">
        <v>8911</v>
      </c>
      <c r="B3588" s="1">
        <v>42762</v>
      </c>
      <c r="C3588" s="1">
        <v>42766</v>
      </c>
      <c r="D3588" t="s">
        <v>47</v>
      </c>
      <c r="E3588" t="s">
        <v>4498</v>
      </c>
      <c r="F3588" t="s">
        <v>4499</v>
      </c>
      <c r="G3588" t="s">
        <v>24</v>
      </c>
      <c r="H3588" t="s">
        <v>25</v>
      </c>
      <c r="I3588" t="s">
        <v>38</v>
      </c>
      <c r="J3588" t="s">
        <v>39</v>
      </c>
      <c r="K3588" t="s">
        <v>143</v>
      </c>
      <c r="L3588" t="s">
        <v>41</v>
      </c>
      <c r="M3588" t="s">
        <v>8912</v>
      </c>
      <c r="N3588" t="s">
        <v>165</v>
      </c>
      <c r="O3588" t="s">
        <v>166</v>
      </c>
      <c r="P3588" t="s">
        <v>8913</v>
      </c>
      <c r="Q3588" s="2">
        <v>137.94</v>
      </c>
      <c r="R3588">
        <v>3</v>
      </c>
      <c r="S3588">
        <v>0</v>
      </c>
      <c r="T3588">
        <v>35.864400000000003</v>
      </c>
    </row>
    <row r="3589" spans="1:20" x14ac:dyDescent="0.3">
      <c r="A3589" t="s">
        <v>8914</v>
      </c>
      <c r="B3589" s="1">
        <v>42980</v>
      </c>
      <c r="C3589" s="1">
        <v>42984</v>
      </c>
      <c r="D3589" t="s">
        <v>47</v>
      </c>
      <c r="E3589" t="s">
        <v>3509</v>
      </c>
      <c r="F3589" t="s">
        <v>3510</v>
      </c>
      <c r="G3589" t="s">
        <v>24</v>
      </c>
      <c r="H3589" t="s">
        <v>25</v>
      </c>
      <c r="I3589" t="s">
        <v>3511</v>
      </c>
      <c r="J3589" t="s">
        <v>86</v>
      </c>
      <c r="K3589" t="s">
        <v>3512</v>
      </c>
      <c r="L3589" t="s">
        <v>88</v>
      </c>
      <c r="M3589" t="s">
        <v>2117</v>
      </c>
      <c r="N3589" t="s">
        <v>165</v>
      </c>
      <c r="O3589" t="s">
        <v>202</v>
      </c>
      <c r="P3589" t="s">
        <v>2118</v>
      </c>
      <c r="Q3589" s="2">
        <v>40.68</v>
      </c>
      <c r="R3589">
        <v>3</v>
      </c>
      <c r="S3589">
        <v>0</v>
      </c>
      <c r="T3589">
        <v>-7.1189999999999998</v>
      </c>
    </row>
    <row r="3590" spans="1:20" x14ac:dyDescent="0.3">
      <c r="A3590" t="s">
        <v>8915</v>
      </c>
      <c r="B3590" s="1">
        <v>42565</v>
      </c>
      <c r="C3590" s="1">
        <v>42569</v>
      </c>
      <c r="D3590" t="s">
        <v>47</v>
      </c>
      <c r="E3590" t="s">
        <v>1269</v>
      </c>
      <c r="F3590" t="s">
        <v>1270</v>
      </c>
      <c r="G3590" t="s">
        <v>24</v>
      </c>
      <c r="H3590" t="s">
        <v>25</v>
      </c>
      <c r="I3590" t="s">
        <v>1271</v>
      </c>
      <c r="J3590" t="s">
        <v>232</v>
      </c>
      <c r="K3590" t="s">
        <v>1272</v>
      </c>
      <c r="L3590" t="s">
        <v>131</v>
      </c>
      <c r="M3590" t="s">
        <v>181</v>
      </c>
      <c r="N3590" t="s">
        <v>165</v>
      </c>
      <c r="O3590" t="s">
        <v>166</v>
      </c>
      <c r="P3590" t="s">
        <v>182</v>
      </c>
      <c r="Q3590" s="2">
        <v>110.376</v>
      </c>
      <c r="R3590">
        <v>3</v>
      </c>
      <c r="S3590">
        <v>0</v>
      </c>
      <c r="T3590">
        <v>12.417299999999999</v>
      </c>
    </row>
    <row r="3591" spans="1:20" x14ac:dyDescent="0.3">
      <c r="A3591" t="s">
        <v>8916</v>
      </c>
      <c r="B3591" s="1">
        <v>42790</v>
      </c>
      <c r="C3591" s="1">
        <v>42794</v>
      </c>
      <c r="D3591" t="s">
        <v>47</v>
      </c>
      <c r="E3591" t="s">
        <v>189</v>
      </c>
      <c r="F3591" t="s">
        <v>190</v>
      </c>
      <c r="G3591" t="s">
        <v>37</v>
      </c>
      <c r="H3591" t="s">
        <v>25</v>
      </c>
      <c r="I3591" t="s">
        <v>191</v>
      </c>
      <c r="J3591" t="s">
        <v>51</v>
      </c>
      <c r="K3591" t="s">
        <v>192</v>
      </c>
      <c r="L3591" t="s">
        <v>29</v>
      </c>
      <c r="M3591" t="s">
        <v>3409</v>
      </c>
      <c r="N3591" t="s">
        <v>43</v>
      </c>
      <c r="O3591" t="s">
        <v>70</v>
      </c>
      <c r="P3591" t="s">
        <v>3410</v>
      </c>
      <c r="Q3591" s="2">
        <v>123.92</v>
      </c>
      <c r="R3591">
        <v>5</v>
      </c>
      <c r="S3591">
        <v>0</v>
      </c>
      <c r="T3591">
        <v>38.725000000000001</v>
      </c>
    </row>
    <row r="3592" spans="1:20" x14ac:dyDescent="0.3">
      <c r="A3592" t="s">
        <v>8917</v>
      </c>
      <c r="B3592" s="1">
        <v>41840</v>
      </c>
      <c r="C3592" s="1">
        <v>41842</v>
      </c>
      <c r="D3592" t="s">
        <v>159</v>
      </c>
      <c r="E3592" t="s">
        <v>6753</v>
      </c>
      <c r="F3592" t="s">
        <v>6754</v>
      </c>
      <c r="G3592" t="s">
        <v>24</v>
      </c>
      <c r="H3592" t="s">
        <v>25</v>
      </c>
      <c r="I3592" t="s">
        <v>6755</v>
      </c>
      <c r="J3592" t="s">
        <v>51</v>
      </c>
      <c r="K3592" t="s">
        <v>6756</v>
      </c>
      <c r="L3592" t="s">
        <v>29</v>
      </c>
      <c r="M3592" t="s">
        <v>1387</v>
      </c>
      <c r="N3592" t="s">
        <v>43</v>
      </c>
      <c r="O3592" t="s">
        <v>79</v>
      </c>
      <c r="P3592" t="s">
        <v>1388</v>
      </c>
      <c r="Q3592" s="2">
        <v>89.712000000000003</v>
      </c>
      <c r="R3592">
        <v>6</v>
      </c>
      <c r="S3592">
        <v>0</v>
      </c>
      <c r="T3592">
        <v>30.277799999999999</v>
      </c>
    </row>
    <row r="3593" spans="1:20" x14ac:dyDescent="0.3">
      <c r="A3593" t="s">
        <v>8918</v>
      </c>
      <c r="B3593" s="1">
        <v>42807</v>
      </c>
      <c r="C3593" s="1">
        <v>42809</v>
      </c>
      <c r="D3593" t="s">
        <v>159</v>
      </c>
      <c r="E3593" t="s">
        <v>4791</v>
      </c>
      <c r="F3593" t="s">
        <v>4792</v>
      </c>
      <c r="G3593" t="s">
        <v>24</v>
      </c>
      <c r="H3593" t="s">
        <v>25</v>
      </c>
      <c r="I3593" t="s">
        <v>75</v>
      </c>
      <c r="J3593" t="s">
        <v>76</v>
      </c>
      <c r="K3593" t="s">
        <v>544</v>
      </c>
      <c r="L3593" t="s">
        <v>41</v>
      </c>
      <c r="M3593" t="s">
        <v>4388</v>
      </c>
      <c r="N3593" t="s">
        <v>43</v>
      </c>
      <c r="O3593" t="s">
        <v>79</v>
      </c>
      <c r="P3593" t="s">
        <v>4389</v>
      </c>
      <c r="Q3593" s="2">
        <v>30.88</v>
      </c>
      <c r="R3593">
        <v>2</v>
      </c>
      <c r="S3593">
        <v>0</v>
      </c>
      <c r="T3593">
        <v>15.44</v>
      </c>
    </row>
    <row r="3594" spans="1:20" x14ac:dyDescent="0.3">
      <c r="A3594" t="s">
        <v>8919</v>
      </c>
      <c r="B3594" s="1">
        <v>42437</v>
      </c>
      <c r="C3594" s="1">
        <v>42441</v>
      </c>
      <c r="D3594" t="s">
        <v>47</v>
      </c>
      <c r="E3594" t="s">
        <v>5456</v>
      </c>
      <c r="F3594" t="s">
        <v>5457</v>
      </c>
      <c r="G3594" t="s">
        <v>24</v>
      </c>
      <c r="H3594" t="s">
        <v>25</v>
      </c>
      <c r="I3594" t="s">
        <v>128</v>
      </c>
      <c r="J3594" t="s">
        <v>129</v>
      </c>
      <c r="K3594" t="s">
        <v>562</v>
      </c>
      <c r="L3594" t="s">
        <v>131</v>
      </c>
      <c r="M3594" t="s">
        <v>1214</v>
      </c>
      <c r="N3594" t="s">
        <v>31</v>
      </c>
      <c r="O3594" t="s">
        <v>61</v>
      </c>
      <c r="P3594" t="s">
        <v>1215</v>
      </c>
      <c r="Q3594" s="2">
        <v>113.6</v>
      </c>
      <c r="R3594">
        <v>8</v>
      </c>
      <c r="S3594">
        <v>0</v>
      </c>
      <c r="T3594">
        <v>44.304000000000002</v>
      </c>
    </row>
    <row r="3595" spans="1:20" x14ac:dyDescent="0.3">
      <c r="A3595" t="s">
        <v>8920</v>
      </c>
      <c r="B3595" s="1">
        <v>41980</v>
      </c>
      <c r="C3595" s="1">
        <v>41983</v>
      </c>
      <c r="D3595" t="s">
        <v>159</v>
      </c>
      <c r="E3595" t="s">
        <v>1552</v>
      </c>
      <c r="F3595" t="s">
        <v>1553</v>
      </c>
      <c r="G3595" t="s">
        <v>24</v>
      </c>
      <c r="H3595" t="s">
        <v>25</v>
      </c>
      <c r="I3595" t="s">
        <v>38</v>
      </c>
      <c r="J3595" t="s">
        <v>39</v>
      </c>
      <c r="K3595" t="s">
        <v>1554</v>
      </c>
      <c r="L3595" t="s">
        <v>41</v>
      </c>
      <c r="M3595" t="s">
        <v>2087</v>
      </c>
      <c r="N3595" t="s">
        <v>43</v>
      </c>
      <c r="O3595" t="s">
        <v>115</v>
      </c>
      <c r="P3595" t="s">
        <v>2088</v>
      </c>
      <c r="Q3595" s="2">
        <v>8.64</v>
      </c>
      <c r="R3595">
        <v>3</v>
      </c>
      <c r="S3595">
        <v>0</v>
      </c>
      <c r="T3595">
        <v>2.4192</v>
      </c>
    </row>
    <row r="3596" spans="1:20" x14ac:dyDescent="0.3">
      <c r="A3596" t="s">
        <v>8921</v>
      </c>
      <c r="B3596" s="1">
        <v>42561</v>
      </c>
      <c r="C3596" s="1">
        <v>42561</v>
      </c>
      <c r="D3596" t="s">
        <v>1040</v>
      </c>
      <c r="E3596" t="s">
        <v>754</v>
      </c>
      <c r="F3596" t="s">
        <v>755</v>
      </c>
      <c r="G3596" t="s">
        <v>37</v>
      </c>
      <c r="H3596" t="s">
        <v>25</v>
      </c>
      <c r="I3596" t="s">
        <v>398</v>
      </c>
      <c r="J3596" t="s">
        <v>67</v>
      </c>
      <c r="K3596" t="s">
        <v>399</v>
      </c>
      <c r="L3596" t="s">
        <v>29</v>
      </c>
      <c r="M3596" t="s">
        <v>8922</v>
      </c>
      <c r="N3596" t="s">
        <v>165</v>
      </c>
      <c r="O3596" t="s">
        <v>815</v>
      </c>
      <c r="P3596" t="s">
        <v>8923</v>
      </c>
      <c r="Q3596" s="2">
        <v>341.99099999999999</v>
      </c>
      <c r="R3596">
        <v>3</v>
      </c>
      <c r="S3596">
        <v>0</v>
      </c>
      <c r="T3596">
        <v>-319.19159999999999</v>
      </c>
    </row>
    <row r="3597" spans="1:20" x14ac:dyDescent="0.3">
      <c r="A3597" t="s">
        <v>8924</v>
      </c>
      <c r="B3597" s="1">
        <v>42728</v>
      </c>
      <c r="C3597" s="1">
        <v>42734</v>
      </c>
      <c r="D3597" t="s">
        <v>47</v>
      </c>
      <c r="E3597" t="s">
        <v>1717</v>
      </c>
      <c r="F3597" t="s">
        <v>1718</v>
      </c>
      <c r="G3597" t="s">
        <v>24</v>
      </c>
      <c r="H3597" t="s">
        <v>25</v>
      </c>
      <c r="I3597" t="s">
        <v>1719</v>
      </c>
      <c r="J3597" t="s">
        <v>208</v>
      </c>
      <c r="K3597" t="s">
        <v>1720</v>
      </c>
      <c r="L3597" t="s">
        <v>88</v>
      </c>
      <c r="M3597" t="s">
        <v>5406</v>
      </c>
      <c r="N3597" t="s">
        <v>31</v>
      </c>
      <c r="O3597" t="s">
        <v>61</v>
      </c>
      <c r="P3597" t="s">
        <v>5407</v>
      </c>
      <c r="Q3597" s="2">
        <v>43.96</v>
      </c>
      <c r="R3597">
        <v>7</v>
      </c>
      <c r="S3597">
        <v>0</v>
      </c>
      <c r="T3597">
        <v>18.463200000000001</v>
      </c>
    </row>
    <row r="3598" spans="1:20" x14ac:dyDescent="0.3">
      <c r="A3598" t="s">
        <v>8925</v>
      </c>
      <c r="B3598" s="1">
        <v>42848</v>
      </c>
      <c r="C3598" s="1">
        <v>42850</v>
      </c>
      <c r="D3598" t="s">
        <v>21</v>
      </c>
      <c r="E3598" t="s">
        <v>1907</v>
      </c>
      <c r="F3598" t="s">
        <v>1908</v>
      </c>
      <c r="G3598" t="s">
        <v>24</v>
      </c>
      <c r="H3598" t="s">
        <v>25</v>
      </c>
      <c r="I3598" t="s">
        <v>1909</v>
      </c>
      <c r="J3598" t="s">
        <v>86</v>
      </c>
      <c r="K3598" t="s">
        <v>1910</v>
      </c>
      <c r="L3598" t="s">
        <v>88</v>
      </c>
      <c r="M3598" t="s">
        <v>5860</v>
      </c>
      <c r="N3598" t="s">
        <v>31</v>
      </c>
      <c r="O3598" t="s">
        <v>61</v>
      </c>
      <c r="P3598" t="s">
        <v>5861</v>
      </c>
      <c r="Q3598" s="2">
        <v>66.36</v>
      </c>
      <c r="R3598">
        <v>7</v>
      </c>
      <c r="S3598">
        <v>0</v>
      </c>
      <c r="T3598">
        <v>26.544</v>
      </c>
    </row>
    <row r="3599" spans="1:20" x14ac:dyDescent="0.3">
      <c r="A3599" t="s">
        <v>8926</v>
      </c>
      <c r="B3599" s="1">
        <v>42964</v>
      </c>
      <c r="C3599" s="1">
        <v>42969</v>
      </c>
      <c r="D3599" t="s">
        <v>21</v>
      </c>
      <c r="E3599" t="s">
        <v>4538</v>
      </c>
      <c r="F3599" t="s">
        <v>4539</v>
      </c>
      <c r="G3599" t="s">
        <v>24</v>
      </c>
      <c r="H3599" t="s">
        <v>25</v>
      </c>
      <c r="I3599" t="s">
        <v>75</v>
      </c>
      <c r="J3599" t="s">
        <v>76</v>
      </c>
      <c r="K3599" t="s">
        <v>544</v>
      </c>
      <c r="L3599" t="s">
        <v>41</v>
      </c>
      <c r="M3599" t="s">
        <v>1512</v>
      </c>
      <c r="N3599" t="s">
        <v>31</v>
      </c>
      <c r="O3599" t="s">
        <v>133</v>
      </c>
      <c r="P3599" t="s">
        <v>1513</v>
      </c>
      <c r="Q3599" s="2">
        <v>4416.174</v>
      </c>
      <c r="R3599">
        <v>9</v>
      </c>
      <c r="S3599">
        <v>0</v>
      </c>
      <c r="T3599">
        <v>-630.88199999999995</v>
      </c>
    </row>
    <row r="3600" spans="1:20" x14ac:dyDescent="0.3">
      <c r="A3600" t="s">
        <v>8927</v>
      </c>
      <c r="B3600" s="1">
        <v>42877</v>
      </c>
      <c r="C3600" s="1">
        <v>42880</v>
      </c>
      <c r="D3600" t="s">
        <v>159</v>
      </c>
      <c r="E3600" t="s">
        <v>1459</v>
      </c>
      <c r="F3600" t="s">
        <v>1460</v>
      </c>
      <c r="G3600" t="s">
        <v>24</v>
      </c>
      <c r="H3600" t="s">
        <v>25</v>
      </c>
      <c r="I3600" t="s">
        <v>1461</v>
      </c>
      <c r="J3600" t="s">
        <v>302</v>
      </c>
      <c r="K3600" t="s">
        <v>1462</v>
      </c>
      <c r="L3600" t="s">
        <v>29</v>
      </c>
      <c r="M3600" t="s">
        <v>6808</v>
      </c>
      <c r="N3600" t="s">
        <v>43</v>
      </c>
      <c r="O3600" t="s">
        <v>115</v>
      </c>
      <c r="P3600" t="s">
        <v>6809</v>
      </c>
      <c r="Q3600" s="2">
        <v>49.56</v>
      </c>
      <c r="R3600">
        <v>7</v>
      </c>
      <c r="S3600">
        <v>0</v>
      </c>
      <c r="T3600">
        <v>18.832799999999999</v>
      </c>
    </row>
    <row r="3601" spans="1:20" x14ac:dyDescent="0.3">
      <c r="A3601" t="s">
        <v>8928</v>
      </c>
      <c r="B3601" s="1">
        <v>42775</v>
      </c>
      <c r="C3601" s="1">
        <v>42779</v>
      </c>
      <c r="D3601" t="s">
        <v>47</v>
      </c>
      <c r="E3601" t="s">
        <v>5022</v>
      </c>
      <c r="F3601" t="s">
        <v>5023</v>
      </c>
      <c r="G3601" t="s">
        <v>24</v>
      </c>
      <c r="H3601" t="s">
        <v>25</v>
      </c>
      <c r="I3601" t="s">
        <v>231</v>
      </c>
      <c r="J3601" t="s">
        <v>232</v>
      </c>
      <c r="K3601" t="s">
        <v>412</v>
      </c>
      <c r="L3601" t="s">
        <v>131</v>
      </c>
      <c r="M3601" t="s">
        <v>3491</v>
      </c>
      <c r="N3601" t="s">
        <v>43</v>
      </c>
      <c r="O3601" t="s">
        <v>99</v>
      </c>
      <c r="P3601" t="s">
        <v>3492</v>
      </c>
      <c r="Q3601" s="2">
        <v>354.9</v>
      </c>
      <c r="R3601">
        <v>5</v>
      </c>
      <c r="S3601">
        <v>0</v>
      </c>
      <c r="T3601">
        <v>17.745000000000001</v>
      </c>
    </row>
    <row r="3602" spans="1:20" x14ac:dyDescent="0.3">
      <c r="A3602" t="s">
        <v>8929</v>
      </c>
      <c r="B3602" s="1">
        <v>41701</v>
      </c>
      <c r="C3602" s="1">
        <v>41706</v>
      </c>
      <c r="D3602" t="s">
        <v>47</v>
      </c>
      <c r="E3602" t="s">
        <v>2255</v>
      </c>
      <c r="F3602" t="s">
        <v>2256</v>
      </c>
      <c r="G3602" t="s">
        <v>37</v>
      </c>
      <c r="H3602" t="s">
        <v>25</v>
      </c>
      <c r="I3602" t="s">
        <v>38</v>
      </c>
      <c r="J3602" t="s">
        <v>39</v>
      </c>
      <c r="K3602" t="s">
        <v>556</v>
      </c>
      <c r="L3602" t="s">
        <v>41</v>
      </c>
      <c r="M3602" t="s">
        <v>7512</v>
      </c>
      <c r="N3602" t="s">
        <v>43</v>
      </c>
      <c r="O3602" t="s">
        <v>44</v>
      </c>
      <c r="P3602" t="s">
        <v>7513</v>
      </c>
      <c r="Q3602" s="2">
        <v>15.12</v>
      </c>
      <c r="R3602">
        <v>3</v>
      </c>
      <c r="S3602">
        <v>0</v>
      </c>
      <c r="T3602">
        <v>4.9139999999999997</v>
      </c>
    </row>
    <row r="3603" spans="1:20" x14ac:dyDescent="0.3">
      <c r="A3603" t="s">
        <v>8930</v>
      </c>
      <c r="B3603" s="1">
        <v>42159</v>
      </c>
      <c r="C3603" s="1">
        <v>42164</v>
      </c>
      <c r="D3603" t="s">
        <v>21</v>
      </c>
      <c r="E3603" t="s">
        <v>5404</v>
      </c>
      <c r="F3603" t="s">
        <v>5405</v>
      </c>
      <c r="G3603" t="s">
        <v>24</v>
      </c>
      <c r="H3603" t="s">
        <v>25</v>
      </c>
      <c r="I3603" t="s">
        <v>426</v>
      </c>
      <c r="J3603" t="s">
        <v>1027</v>
      </c>
      <c r="K3603" t="s">
        <v>1028</v>
      </c>
      <c r="L3603" t="s">
        <v>29</v>
      </c>
      <c r="M3603" t="s">
        <v>8931</v>
      </c>
      <c r="N3603" t="s">
        <v>165</v>
      </c>
      <c r="O3603" t="s">
        <v>202</v>
      </c>
      <c r="P3603" t="s">
        <v>8932</v>
      </c>
      <c r="Q3603" s="2">
        <v>119.98</v>
      </c>
      <c r="R3603">
        <v>2</v>
      </c>
      <c r="S3603">
        <v>0</v>
      </c>
      <c r="T3603">
        <v>35.994</v>
      </c>
    </row>
    <row r="3604" spans="1:20" x14ac:dyDescent="0.3">
      <c r="A3604" t="s">
        <v>8933</v>
      </c>
      <c r="B3604" s="1">
        <v>42609</v>
      </c>
      <c r="C3604" s="1">
        <v>42615</v>
      </c>
      <c r="D3604" t="s">
        <v>47</v>
      </c>
      <c r="E3604" t="s">
        <v>4611</v>
      </c>
      <c r="F3604" t="s">
        <v>4612</v>
      </c>
      <c r="G3604" t="s">
        <v>37</v>
      </c>
      <c r="H3604" t="s">
        <v>25</v>
      </c>
      <c r="I3604" t="s">
        <v>4613</v>
      </c>
      <c r="J3604" t="s">
        <v>4614</v>
      </c>
      <c r="K3604" t="s">
        <v>4615</v>
      </c>
      <c r="L3604" t="s">
        <v>88</v>
      </c>
      <c r="M3604" t="s">
        <v>8934</v>
      </c>
      <c r="N3604" t="s">
        <v>43</v>
      </c>
      <c r="O3604" t="s">
        <v>44</v>
      </c>
      <c r="P3604" t="s">
        <v>8935</v>
      </c>
      <c r="Q3604" s="2">
        <v>9.2159999999999993</v>
      </c>
      <c r="R3604">
        <v>4</v>
      </c>
      <c r="S3604">
        <v>0</v>
      </c>
      <c r="T3604">
        <v>3.3408000000000002</v>
      </c>
    </row>
    <row r="3605" spans="1:20" x14ac:dyDescent="0.3">
      <c r="A3605" t="s">
        <v>8936</v>
      </c>
      <c r="B3605" s="1">
        <v>42625</v>
      </c>
      <c r="C3605" s="1">
        <v>42631</v>
      </c>
      <c r="D3605" t="s">
        <v>47</v>
      </c>
      <c r="E3605" t="s">
        <v>1900</v>
      </c>
      <c r="F3605" t="s">
        <v>1901</v>
      </c>
      <c r="G3605" t="s">
        <v>37</v>
      </c>
      <c r="H3605" t="s">
        <v>25</v>
      </c>
      <c r="I3605" t="s">
        <v>1902</v>
      </c>
      <c r="J3605" t="s">
        <v>51</v>
      </c>
      <c r="K3605" t="s">
        <v>1903</v>
      </c>
      <c r="L3605" t="s">
        <v>29</v>
      </c>
      <c r="M3605" t="s">
        <v>4460</v>
      </c>
      <c r="N3605" t="s">
        <v>43</v>
      </c>
      <c r="O3605" t="s">
        <v>70</v>
      </c>
      <c r="P3605" t="s">
        <v>4461</v>
      </c>
      <c r="Q3605" s="2">
        <v>68.52</v>
      </c>
      <c r="R3605">
        <v>3</v>
      </c>
      <c r="S3605">
        <v>0</v>
      </c>
      <c r="T3605">
        <v>31.519200000000001</v>
      </c>
    </row>
    <row r="3606" spans="1:20" x14ac:dyDescent="0.3">
      <c r="A3606" t="s">
        <v>8937</v>
      </c>
      <c r="B3606" s="1">
        <v>42520</v>
      </c>
      <c r="C3606" s="1">
        <v>42525</v>
      </c>
      <c r="D3606" t="s">
        <v>47</v>
      </c>
      <c r="E3606" t="s">
        <v>5428</v>
      </c>
      <c r="F3606" t="s">
        <v>5429</v>
      </c>
      <c r="G3606" t="s">
        <v>84</v>
      </c>
      <c r="H3606" t="s">
        <v>25</v>
      </c>
      <c r="I3606" t="s">
        <v>5430</v>
      </c>
      <c r="J3606" t="s">
        <v>261</v>
      </c>
      <c r="K3606" t="s">
        <v>5431</v>
      </c>
      <c r="L3606" t="s">
        <v>41</v>
      </c>
      <c r="M3606" t="s">
        <v>599</v>
      </c>
      <c r="N3606" t="s">
        <v>43</v>
      </c>
      <c r="O3606" t="s">
        <v>90</v>
      </c>
      <c r="P3606" t="s">
        <v>600</v>
      </c>
      <c r="Q3606" s="2">
        <v>364.74</v>
      </c>
      <c r="R3606">
        <v>3</v>
      </c>
      <c r="S3606">
        <v>0</v>
      </c>
      <c r="T3606">
        <v>109.422</v>
      </c>
    </row>
    <row r="3607" spans="1:20" x14ac:dyDescent="0.3">
      <c r="A3607" t="s">
        <v>8938</v>
      </c>
      <c r="B3607" s="1">
        <v>42896</v>
      </c>
      <c r="C3607" s="1">
        <v>42899</v>
      </c>
      <c r="D3607" t="s">
        <v>21</v>
      </c>
      <c r="E3607" t="s">
        <v>3029</v>
      </c>
      <c r="F3607" t="s">
        <v>3030</v>
      </c>
      <c r="G3607" t="s">
        <v>37</v>
      </c>
      <c r="H3607" t="s">
        <v>25</v>
      </c>
      <c r="I3607" t="s">
        <v>1201</v>
      </c>
      <c r="J3607" t="s">
        <v>1011</v>
      </c>
      <c r="K3607" t="s">
        <v>1202</v>
      </c>
      <c r="L3607" t="s">
        <v>131</v>
      </c>
      <c r="M3607" t="s">
        <v>8054</v>
      </c>
      <c r="N3607" t="s">
        <v>43</v>
      </c>
      <c r="O3607" t="s">
        <v>115</v>
      </c>
      <c r="P3607" t="s">
        <v>8055</v>
      </c>
      <c r="Q3607" s="2">
        <v>14.7</v>
      </c>
      <c r="R3607">
        <v>7</v>
      </c>
      <c r="S3607">
        <v>0</v>
      </c>
      <c r="T3607">
        <v>4.1159999999999997</v>
      </c>
    </row>
    <row r="3608" spans="1:20" x14ac:dyDescent="0.3">
      <c r="A3608" t="s">
        <v>8939</v>
      </c>
      <c r="B3608" s="1">
        <v>43030</v>
      </c>
      <c r="C3608" s="1">
        <v>43036</v>
      </c>
      <c r="D3608" t="s">
        <v>47</v>
      </c>
      <c r="E3608" t="s">
        <v>3570</v>
      </c>
      <c r="F3608" t="s">
        <v>3571</v>
      </c>
      <c r="G3608" t="s">
        <v>37</v>
      </c>
      <c r="H3608" t="s">
        <v>25</v>
      </c>
      <c r="I3608" t="s">
        <v>38</v>
      </c>
      <c r="J3608" t="s">
        <v>39</v>
      </c>
      <c r="K3608" t="s">
        <v>1554</v>
      </c>
      <c r="L3608" t="s">
        <v>41</v>
      </c>
      <c r="M3608" t="s">
        <v>3162</v>
      </c>
      <c r="N3608" t="s">
        <v>165</v>
      </c>
      <c r="O3608" t="s">
        <v>166</v>
      </c>
      <c r="P3608" t="s">
        <v>3163</v>
      </c>
      <c r="Q3608" s="2">
        <v>32.700000000000003</v>
      </c>
      <c r="R3608">
        <v>5</v>
      </c>
      <c r="S3608">
        <v>0</v>
      </c>
      <c r="T3608">
        <v>-6.54</v>
      </c>
    </row>
    <row r="3609" spans="1:20" x14ac:dyDescent="0.3">
      <c r="A3609" t="s">
        <v>8940</v>
      </c>
      <c r="B3609" s="1">
        <v>42899</v>
      </c>
      <c r="C3609" s="1">
        <v>42903</v>
      </c>
      <c r="D3609" t="s">
        <v>47</v>
      </c>
      <c r="E3609" t="s">
        <v>329</v>
      </c>
      <c r="F3609" t="s">
        <v>330</v>
      </c>
      <c r="G3609" t="s">
        <v>24</v>
      </c>
      <c r="H3609" t="s">
        <v>25</v>
      </c>
      <c r="I3609" t="s">
        <v>331</v>
      </c>
      <c r="J3609" t="s">
        <v>199</v>
      </c>
      <c r="K3609" t="s">
        <v>332</v>
      </c>
      <c r="L3609" t="s">
        <v>88</v>
      </c>
      <c r="M3609" t="s">
        <v>5665</v>
      </c>
      <c r="N3609" t="s">
        <v>43</v>
      </c>
      <c r="O3609" t="s">
        <v>115</v>
      </c>
      <c r="P3609" t="s">
        <v>5666</v>
      </c>
      <c r="Q3609" s="2">
        <v>181.86</v>
      </c>
      <c r="R3609">
        <v>7</v>
      </c>
      <c r="S3609">
        <v>0</v>
      </c>
      <c r="T3609">
        <v>50.9208</v>
      </c>
    </row>
    <row r="3610" spans="1:20" x14ac:dyDescent="0.3">
      <c r="A3610" t="s">
        <v>8941</v>
      </c>
      <c r="B3610" s="1">
        <v>41966</v>
      </c>
      <c r="C3610" s="1">
        <v>41969</v>
      </c>
      <c r="D3610" t="s">
        <v>21</v>
      </c>
      <c r="E3610" t="s">
        <v>3199</v>
      </c>
      <c r="F3610" t="s">
        <v>3200</v>
      </c>
      <c r="G3610" t="s">
        <v>37</v>
      </c>
      <c r="H3610" t="s">
        <v>25</v>
      </c>
      <c r="I3610" t="s">
        <v>2173</v>
      </c>
      <c r="J3610" t="s">
        <v>39</v>
      </c>
      <c r="K3610" t="s">
        <v>2174</v>
      </c>
      <c r="L3610" t="s">
        <v>41</v>
      </c>
      <c r="M3610" t="s">
        <v>4343</v>
      </c>
      <c r="N3610" t="s">
        <v>31</v>
      </c>
      <c r="O3610" t="s">
        <v>133</v>
      </c>
      <c r="P3610" t="s">
        <v>4344</v>
      </c>
      <c r="Q3610" s="2">
        <v>155.37200000000001</v>
      </c>
      <c r="R3610">
        <v>2</v>
      </c>
      <c r="S3610">
        <v>0</v>
      </c>
      <c r="T3610">
        <v>-35.513599999999997</v>
      </c>
    </row>
    <row r="3611" spans="1:20" x14ac:dyDescent="0.3">
      <c r="A3611" t="s">
        <v>8942</v>
      </c>
      <c r="B3611" s="1">
        <v>42963</v>
      </c>
      <c r="C3611" s="1">
        <v>42963</v>
      </c>
      <c r="D3611" t="s">
        <v>1040</v>
      </c>
      <c r="E3611" t="s">
        <v>5745</v>
      </c>
      <c r="F3611" t="s">
        <v>5746</v>
      </c>
      <c r="G3611" t="s">
        <v>24</v>
      </c>
      <c r="H3611" t="s">
        <v>25</v>
      </c>
      <c r="I3611" t="s">
        <v>639</v>
      </c>
      <c r="J3611" t="s">
        <v>86</v>
      </c>
      <c r="K3611" t="s">
        <v>640</v>
      </c>
      <c r="L3611" t="s">
        <v>88</v>
      </c>
      <c r="M3611" t="s">
        <v>8543</v>
      </c>
      <c r="N3611" t="s">
        <v>43</v>
      </c>
      <c r="O3611" t="s">
        <v>79</v>
      </c>
      <c r="P3611" t="s">
        <v>8544</v>
      </c>
      <c r="Q3611" s="2">
        <v>13.428000000000001</v>
      </c>
      <c r="R3611">
        <v>3</v>
      </c>
      <c r="S3611">
        <v>0</v>
      </c>
      <c r="T3611">
        <v>-11.19</v>
      </c>
    </row>
    <row r="3612" spans="1:20" x14ac:dyDescent="0.3">
      <c r="A3612" t="s">
        <v>8943</v>
      </c>
      <c r="B3612" s="1">
        <v>42383</v>
      </c>
      <c r="C3612" s="1">
        <v>42389</v>
      </c>
      <c r="D3612" t="s">
        <v>47</v>
      </c>
      <c r="E3612" t="s">
        <v>1148</v>
      </c>
      <c r="F3612" t="s">
        <v>1149</v>
      </c>
      <c r="G3612" t="s">
        <v>24</v>
      </c>
      <c r="H3612" t="s">
        <v>25</v>
      </c>
      <c r="I3612" t="s">
        <v>154</v>
      </c>
      <c r="J3612" t="s">
        <v>86</v>
      </c>
      <c r="K3612" t="s">
        <v>598</v>
      </c>
      <c r="L3612" t="s">
        <v>88</v>
      </c>
      <c r="M3612" t="s">
        <v>8944</v>
      </c>
      <c r="N3612" t="s">
        <v>43</v>
      </c>
      <c r="O3612" t="s">
        <v>70</v>
      </c>
      <c r="P3612" t="s">
        <v>8945</v>
      </c>
      <c r="Q3612" s="2">
        <v>89.567999999999998</v>
      </c>
      <c r="R3612">
        <v>2</v>
      </c>
      <c r="S3612">
        <v>0</v>
      </c>
      <c r="T3612">
        <v>32.468400000000003</v>
      </c>
    </row>
    <row r="3613" spans="1:20" x14ac:dyDescent="0.3">
      <c r="A3613" t="s">
        <v>8946</v>
      </c>
      <c r="B3613" s="1">
        <v>42629</v>
      </c>
      <c r="C3613" s="1">
        <v>42635</v>
      </c>
      <c r="D3613" t="s">
        <v>47</v>
      </c>
      <c r="E3613" t="s">
        <v>3282</v>
      </c>
      <c r="F3613" t="s">
        <v>3283</v>
      </c>
      <c r="G3613" t="s">
        <v>37</v>
      </c>
      <c r="H3613" t="s">
        <v>25</v>
      </c>
      <c r="I3613" t="s">
        <v>231</v>
      </c>
      <c r="J3613" t="s">
        <v>232</v>
      </c>
      <c r="K3613" t="s">
        <v>276</v>
      </c>
      <c r="L3613" t="s">
        <v>131</v>
      </c>
      <c r="M3613" t="s">
        <v>3945</v>
      </c>
      <c r="N3613" t="s">
        <v>31</v>
      </c>
      <c r="O3613" t="s">
        <v>32</v>
      </c>
      <c r="P3613" t="s">
        <v>3946</v>
      </c>
      <c r="Q3613" s="2">
        <v>273.666</v>
      </c>
      <c r="R3613">
        <v>2</v>
      </c>
      <c r="S3613">
        <v>0</v>
      </c>
      <c r="T3613">
        <v>-12.878399999999999</v>
      </c>
    </row>
    <row r="3614" spans="1:20" x14ac:dyDescent="0.3">
      <c r="A3614" t="s">
        <v>8947</v>
      </c>
      <c r="B3614" s="1">
        <v>42653</v>
      </c>
      <c r="C3614" s="1">
        <v>42657</v>
      </c>
      <c r="D3614" t="s">
        <v>47</v>
      </c>
      <c r="E3614" t="s">
        <v>2968</v>
      </c>
      <c r="F3614" t="s">
        <v>2969</v>
      </c>
      <c r="G3614" t="s">
        <v>37</v>
      </c>
      <c r="H3614" t="s">
        <v>25</v>
      </c>
      <c r="I3614" t="s">
        <v>626</v>
      </c>
      <c r="J3614" t="s">
        <v>39</v>
      </c>
      <c r="K3614" t="s">
        <v>2970</v>
      </c>
      <c r="L3614" t="s">
        <v>41</v>
      </c>
      <c r="M3614" t="s">
        <v>1583</v>
      </c>
      <c r="N3614" t="s">
        <v>43</v>
      </c>
      <c r="O3614" t="s">
        <v>1145</v>
      </c>
      <c r="P3614" t="s">
        <v>1584</v>
      </c>
      <c r="Q3614" s="2">
        <v>20.608000000000001</v>
      </c>
      <c r="R3614">
        <v>2</v>
      </c>
      <c r="S3614">
        <v>0</v>
      </c>
      <c r="T3614">
        <v>-4.3792</v>
      </c>
    </row>
    <row r="3615" spans="1:20" x14ac:dyDescent="0.3">
      <c r="A3615" t="s">
        <v>8948</v>
      </c>
      <c r="B3615" s="1">
        <v>42321</v>
      </c>
      <c r="C3615" s="1">
        <v>42325</v>
      </c>
      <c r="D3615" t="s">
        <v>47</v>
      </c>
      <c r="E3615" t="s">
        <v>4429</v>
      </c>
      <c r="F3615" t="s">
        <v>4430</v>
      </c>
      <c r="G3615" t="s">
        <v>84</v>
      </c>
      <c r="H3615" t="s">
        <v>25</v>
      </c>
      <c r="I3615" t="s">
        <v>390</v>
      </c>
      <c r="J3615" t="s">
        <v>179</v>
      </c>
      <c r="K3615" t="s">
        <v>1754</v>
      </c>
      <c r="L3615" t="s">
        <v>88</v>
      </c>
      <c r="M3615" t="s">
        <v>8885</v>
      </c>
      <c r="N3615" t="s">
        <v>165</v>
      </c>
      <c r="O3615" t="s">
        <v>166</v>
      </c>
      <c r="P3615" t="s">
        <v>8886</v>
      </c>
      <c r="Q3615" s="2">
        <v>339.96</v>
      </c>
      <c r="R3615">
        <v>5</v>
      </c>
      <c r="S3615">
        <v>0</v>
      </c>
      <c r="T3615">
        <v>42.494999999999997</v>
      </c>
    </row>
    <row r="3616" spans="1:20" x14ac:dyDescent="0.3">
      <c r="A3616" t="s">
        <v>8949</v>
      </c>
      <c r="B3616" s="1">
        <v>41945</v>
      </c>
      <c r="C3616" s="1">
        <v>41949</v>
      </c>
      <c r="D3616" t="s">
        <v>47</v>
      </c>
      <c r="E3616" t="s">
        <v>3138</v>
      </c>
      <c r="F3616" t="s">
        <v>3139</v>
      </c>
      <c r="G3616" t="s">
        <v>84</v>
      </c>
      <c r="H3616" t="s">
        <v>25</v>
      </c>
      <c r="I3616" t="s">
        <v>390</v>
      </c>
      <c r="J3616" t="s">
        <v>179</v>
      </c>
      <c r="K3616" t="s">
        <v>1754</v>
      </c>
      <c r="L3616" t="s">
        <v>88</v>
      </c>
      <c r="M3616" t="s">
        <v>7870</v>
      </c>
      <c r="N3616" t="s">
        <v>165</v>
      </c>
      <c r="O3616" t="s">
        <v>202</v>
      </c>
      <c r="P3616" t="s">
        <v>7871</v>
      </c>
      <c r="Q3616" s="2">
        <v>799.92</v>
      </c>
      <c r="R3616">
        <v>10</v>
      </c>
      <c r="S3616">
        <v>0</v>
      </c>
      <c r="T3616">
        <v>239.976</v>
      </c>
    </row>
    <row r="3617" spans="1:20" x14ac:dyDescent="0.3">
      <c r="A3617" t="s">
        <v>8950</v>
      </c>
      <c r="B3617" s="1">
        <v>42570</v>
      </c>
      <c r="C3617" s="1">
        <v>42572</v>
      </c>
      <c r="D3617" t="s">
        <v>159</v>
      </c>
      <c r="E3617" t="s">
        <v>2981</v>
      </c>
      <c r="F3617" t="s">
        <v>2982</v>
      </c>
      <c r="G3617" t="s">
        <v>84</v>
      </c>
      <c r="H3617" t="s">
        <v>25</v>
      </c>
      <c r="I3617" t="s">
        <v>920</v>
      </c>
      <c r="J3617" t="s">
        <v>269</v>
      </c>
      <c r="K3617" t="s">
        <v>921</v>
      </c>
      <c r="L3617" t="s">
        <v>29</v>
      </c>
      <c r="M3617" t="s">
        <v>8720</v>
      </c>
      <c r="N3617" t="s">
        <v>165</v>
      </c>
      <c r="O3617" t="s">
        <v>166</v>
      </c>
      <c r="P3617" t="s">
        <v>8721</v>
      </c>
      <c r="Q3617" s="2">
        <v>35.984000000000002</v>
      </c>
      <c r="R3617">
        <v>2</v>
      </c>
      <c r="S3617">
        <v>0</v>
      </c>
      <c r="T3617">
        <v>4.4980000000000002</v>
      </c>
    </row>
    <row r="3618" spans="1:20" x14ac:dyDescent="0.3">
      <c r="A3618" t="s">
        <v>8951</v>
      </c>
      <c r="B3618" s="1">
        <v>42504</v>
      </c>
      <c r="C3618" s="1">
        <v>42504</v>
      </c>
      <c r="D3618" t="s">
        <v>1040</v>
      </c>
      <c r="E3618" t="s">
        <v>1765</v>
      </c>
      <c r="F3618" t="s">
        <v>1766</v>
      </c>
      <c r="G3618" t="s">
        <v>37</v>
      </c>
      <c r="H3618" t="s">
        <v>25</v>
      </c>
      <c r="I3618" t="s">
        <v>693</v>
      </c>
      <c r="J3618" t="s">
        <v>86</v>
      </c>
      <c r="K3618" t="s">
        <v>1767</v>
      </c>
      <c r="L3618" t="s">
        <v>88</v>
      </c>
      <c r="M3618" t="s">
        <v>1721</v>
      </c>
      <c r="N3618" t="s">
        <v>165</v>
      </c>
      <c r="O3618" t="s">
        <v>202</v>
      </c>
      <c r="P3618" t="s">
        <v>1722</v>
      </c>
      <c r="Q3618" s="2">
        <v>185.52799999999999</v>
      </c>
      <c r="R3618">
        <v>7</v>
      </c>
      <c r="S3618">
        <v>0</v>
      </c>
      <c r="T3618">
        <v>48.701099999999997</v>
      </c>
    </row>
    <row r="3619" spans="1:20" x14ac:dyDescent="0.3">
      <c r="A3619" t="s">
        <v>8952</v>
      </c>
      <c r="B3619" s="1">
        <v>42056</v>
      </c>
      <c r="C3619" s="1">
        <v>42062</v>
      </c>
      <c r="D3619" t="s">
        <v>47</v>
      </c>
      <c r="E3619" t="s">
        <v>4770</v>
      </c>
      <c r="F3619" t="s">
        <v>4771</v>
      </c>
      <c r="G3619" t="s">
        <v>24</v>
      </c>
      <c r="H3619" t="s">
        <v>25</v>
      </c>
      <c r="I3619" t="s">
        <v>2152</v>
      </c>
      <c r="J3619" t="s">
        <v>391</v>
      </c>
      <c r="K3619" t="s">
        <v>2448</v>
      </c>
      <c r="L3619" t="s">
        <v>41</v>
      </c>
      <c r="M3619" t="s">
        <v>4500</v>
      </c>
      <c r="N3619" t="s">
        <v>43</v>
      </c>
      <c r="O3619" t="s">
        <v>79</v>
      </c>
      <c r="P3619" t="s">
        <v>4501</v>
      </c>
      <c r="Q3619" s="2">
        <v>2541.98</v>
      </c>
      <c r="R3619">
        <v>2</v>
      </c>
      <c r="S3619">
        <v>0</v>
      </c>
      <c r="T3619">
        <v>1270.99</v>
      </c>
    </row>
    <row r="3620" spans="1:20" x14ac:dyDescent="0.3">
      <c r="A3620" t="s">
        <v>8953</v>
      </c>
      <c r="B3620" s="1">
        <v>43024</v>
      </c>
      <c r="C3620" s="1">
        <v>43029</v>
      </c>
      <c r="D3620" t="s">
        <v>47</v>
      </c>
      <c r="E3620" t="s">
        <v>5646</v>
      </c>
      <c r="F3620" t="s">
        <v>5647</v>
      </c>
      <c r="G3620" t="s">
        <v>84</v>
      </c>
      <c r="H3620" t="s">
        <v>25</v>
      </c>
      <c r="I3620" t="s">
        <v>5430</v>
      </c>
      <c r="J3620" t="s">
        <v>261</v>
      </c>
      <c r="K3620" t="s">
        <v>5431</v>
      </c>
      <c r="L3620" t="s">
        <v>41</v>
      </c>
      <c r="M3620" t="s">
        <v>8954</v>
      </c>
      <c r="N3620" t="s">
        <v>165</v>
      </c>
      <c r="O3620" t="s">
        <v>815</v>
      </c>
      <c r="P3620" t="s">
        <v>8955</v>
      </c>
      <c r="Q3620" s="2">
        <v>599.98500000000001</v>
      </c>
      <c r="R3620">
        <v>5</v>
      </c>
      <c r="S3620">
        <v>0</v>
      </c>
      <c r="T3620">
        <v>-479.988</v>
      </c>
    </row>
    <row r="3621" spans="1:20" x14ac:dyDescent="0.3">
      <c r="A3621" t="s">
        <v>8956</v>
      </c>
      <c r="B3621" s="1">
        <v>42908</v>
      </c>
      <c r="C3621" s="1">
        <v>42915</v>
      </c>
      <c r="D3621" t="s">
        <v>47</v>
      </c>
      <c r="E3621" t="s">
        <v>2037</v>
      </c>
      <c r="F3621" t="s">
        <v>2038</v>
      </c>
      <c r="G3621" t="s">
        <v>24</v>
      </c>
      <c r="H3621" t="s">
        <v>25</v>
      </c>
      <c r="I3621" t="s">
        <v>2039</v>
      </c>
      <c r="J3621" t="s">
        <v>67</v>
      </c>
      <c r="K3621" t="s">
        <v>2040</v>
      </c>
      <c r="L3621" t="s">
        <v>29</v>
      </c>
      <c r="M3621" t="s">
        <v>7382</v>
      </c>
      <c r="N3621" t="s">
        <v>43</v>
      </c>
      <c r="O3621" t="s">
        <v>79</v>
      </c>
      <c r="P3621" t="s">
        <v>7383</v>
      </c>
      <c r="Q3621" s="2">
        <v>3.036</v>
      </c>
      <c r="R3621">
        <v>3</v>
      </c>
      <c r="S3621">
        <v>0</v>
      </c>
      <c r="T3621">
        <v>-5.0094000000000003</v>
      </c>
    </row>
    <row r="3622" spans="1:20" x14ac:dyDescent="0.3">
      <c r="A3622" t="s">
        <v>8957</v>
      </c>
      <c r="B3622" s="1">
        <v>42987</v>
      </c>
      <c r="C3622" s="1">
        <v>42991</v>
      </c>
      <c r="D3622" t="s">
        <v>47</v>
      </c>
      <c r="E3622" t="s">
        <v>691</v>
      </c>
      <c r="F3622" t="s">
        <v>692</v>
      </c>
      <c r="G3622" t="s">
        <v>24</v>
      </c>
      <c r="H3622" t="s">
        <v>25</v>
      </c>
      <c r="I3622" t="s">
        <v>693</v>
      </c>
      <c r="J3622" t="s">
        <v>86</v>
      </c>
      <c r="K3622" t="s">
        <v>694</v>
      </c>
      <c r="L3622" t="s">
        <v>88</v>
      </c>
      <c r="M3622" t="s">
        <v>5635</v>
      </c>
      <c r="N3622" t="s">
        <v>43</v>
      </c>
      <c r="O3622" t="s">
        <v>115</v>
      </c>
      <c r="P3622" t="s">
        <v>5636</v>
      </c>
      <c r="Q3622" s="2">
        <v>25.92</v>
      </c>
      <c r="R3622">
        <v>5</v>
      </c>
      <c r="S3622">
        <v>0</v>
      </c>
      <c r="T3622">
        <v>3.8879999999999999</v>
      </c>
    </row>
    <row r="3623" spans="1:20" x14ac:dyDescent="0.3">
      <c r="A3623" t="s">
        <v>8958</v>
      </c>
      <c r="B3623" s="1">
        <v>43022</v>
      </c>
      <c r="C3623" s="1">
        <v>43027</v>
      </c>
      <c r="D3623" t="s">
        <v>47</v>
      </c>
      <c r="E3623" t="s">
        <v>2180</v>
      </c>
      <c r="F3623" t="s">
        <v>2181</v>
      </c>
      <c r="G3623" t="s">
        <v>24</v>
      </c>
      <c r="H3623" t="s">
        <v>25</v>
      </c>
      <c r="I3623" t="s">
        <v>231</v>
      </c>
      <c r="J3623" t="s">
        <v>232</v>
      </c>
      <c r="K3623" t="s">
        <v>412</v>
      </c>
      <c r="L3623" t="s">
        <v>131</v>
      </c>
      <c r="M3623" t="s">
        <v>8959</v>
      </c>
      <c r="N3623" t="s">
        <v>165</v>
      </c>
      <c r="O3623" t="s">
        <v>202</v>
      </c>
      <c r="P3623" t="s">
        <v>8960</v>
      </c>
      <c r="Q3623" s="2">
        <v>46.36</v>
      </c>
      <c r="R3623">
        <v>4</v>
      </c>
      <c r="S3623">
        <v>0</v>
      </c>
      <c r="T3623">
        <v>15.2988</v>
      </c>
    </row>
    <row r="3624" spans="1:20" x14ac:dyDescent="0.3">
      <c r="A3624" t="s">
        <v>8961</v>
      </c>
      <c r="B3624" s="1">
        <v>42541</v>
      </c>
      <c r="C3624" s="1">
        <v>42546</v>
      </c>
      <c r="D3624" t="s">
        <v>47</v>
      </c>
      <c r="E3624" t="s">
        <v>6673</v>
      </c>
      <c r="F3624" t="s">
        <v>6674</v>
      </c>
      <c r="G3624" t="s">
        <v>37</v>
      </c>
      <c r="H3624" t="s">
        <v>25</v>
      </c>
      <c r="I3624" t="s">
        <v>231</v>
      </c>
      <c r="J3624" t="s">
        <v>232</v>
      </c>
      <c r="K3624" t="s">
        <v>1653</v>
      </c>
      <c r="L3624" t="s">
        <v>131</v>
      </c>
      <c r="M3624" t="s">
        <v>8656</v>
      </c>
      <c r="N3624" t="s">
        <v>165</v>
      </c>
      <c r="O3624" t="s">
        <v>202</v>
      </c>
      <c r="P3624" t="s">
        <v>8657</v>
      </c>
      <c r="Q3624" s="2">
        <v>6.9</v>
      </c>
      <c r="R3624">
        <v>1</v>
      </c>
      <c r="S3624">
        <v>0</v>
      </c>
      <c r="T3624">
        <v>0.55200000000000005</v>
      </c>
    </row>
    <row r="3625" spans="1:20" x14ac:dyDescent="0.3">
      <c r="A3625" t="s">
        <v>8962</v>
      </c>
      <c r="B3625" s="1">
        <v>41884</v>
      </c>
      <c r="C3625" s="1">
        <v>41889</v>
      </c>
      <c r="D3625" t="s">
        <v>47</v>
      </c>
      <c r="E3625" t="s">
        <v>939</v>
      </c>
      <c r="F3625" t="s">
        <v>940</v>
      </c>
      <c r="G3625" t="s">
        <v>37</v>
      </c>
      <c r="H3625" t="s">
        <v>25</v>
      </c>
      <c r="I3625" t="s">
        <v>941</v>
      </c>
      <c r="J3625" t="s">
        <v>51</v>
      </c>
      <c r="K3625" t="s">
        <v>942</v>
      </c>
      <c r="L3625" t="s">
        <v>29</v>
      </c>
      <c r="M3625" t="s">
        <v>8963</v>
      </c>
      <c r="N3625" t="s">
        <v>165</v>
      </c>
      <c r="O3625" t="s">
        <v>815</v>
      </c>
      <c r="P3625" t="s">
        <v>8964</v>
      </c>
      <c r="Q3625" s="2">
        <v>559.71</v>
      </c>
      <c r="R3625">
        <v>3</v>
      </c>
      <c r="S3625">
        <v>0</v>
      </c>
      <c r="T3625">
        <v>-121.2705</v>
      </c>
    </row>
    <row r="3626" spans="1:20" x14ac:dyDescent="0.3">
      <c r="A3626" t="s">
        <v>8965</v>
      </c>
      <c r="B3626" s="1">
        <v>42399</v>
      </c>
      <c r="C3626" s="1">
        <v>42400</v>
      </c>
      <c r="D3626" t="s">
        <v>159</v>
      </c>
      <c r="E3626" t="s">
        <v>444</v>
      </c>
      <c r="F3626" t="s">
        <v>445</v>
      </c>
      <c r="G3626" t="s">
        <v>24</v>
      </c>
      <c r="H3626" t="s">
        <v>25</v>
      </c>
      <c r="I3626" t="s">
        <v>446</v>
      </c>
      <c r="J3626" t="s">
        <v>216</v>
      </c>
      <c r="K3626" t="s">
        <v>447</v>
      </c>
      <c r="L3626" t="s">
        <v>131</v>
      </c>
      <c r="M3626" t="s">
        <v>5421</v>
      </c>
      <c r="N3626" t="s">
        <v>43</v>
      </c>
      <c r="O3626" t="s">
        <v>99</v>
      </c>
      <c r="P3626" t="s">
        <v>5422</v>
      </c>
      <c r="Q3626" s="2">
        <v>305.01</v>
      </c>
      <c r="R3626">
        <v>9</v>
      </c>
      <c r="S3626">
        <v>0</v>
      </c>
      <c r="T3626">
        <v>76.252499999999998</v>
      </c>
    </row>
    <row r="3627" spans="1:20" x14ac:dyDescent="0.3">
      <c r="A3627" t="s">
        <v>8966</v>
      </c>
      <c r="B3627" s="1">
        <v>43073</v>
      </c>
      <c r="C3627" s="1">
        <v>43078</v>
      </c>
      <c r="D3627" t="s">
        <v>47</v>
      </c>
      <c r="E3627" t="s">
        <v>1610</v>
      </c>
      <c r="F3627" t="s">
        <v>1611</v>
      </c>
      <c r="G3627" t="s">
        <v>24</v>
      </c>
      <c r="H3627" t="s">
        <v>25</v>
      </c>
      <c r="I3627" t="s">
        <v>786</v>
      </c>
      <c r="J3627" t="s">
        <v>39</v>
      </c>
      <c r="K3627" t="s">
        <v>1339</v>
      </c>
      <c r="L3627" t="s">
        <v>41</v>
      </c>
      <c r="M3627" t="s">
        <v>8967</v>
      </c>
      <c r="N3627" t="s">
        <v>165</v>
      </c>
      <c r="O3627" t="s">
        <v>815</v>
      </c>
      <c r="P3627" t="s">
        <v>8968</v>
      </c>
      <c r="Q3627" s="2">
        <v>649</v>
      </c>
      <c r="R3627">
        <v>2</v>
      </c>
      <c r="S3627">
        <v>0</v>
      </c>
      <c r="T3627">
        <v>-272.58</v>
      </c>
    </row>
    <row r="3628" spans="1:20" x14ac:dyDescent="0.3">
      <c r="A3628" t="s">
        <v>8969</v>
      </c>
      <c r="B3628" s="1">
        <v>42392</v>
      </c>
      <c r="C3628" s="1">
        <v>42398</v>
      </c>
      <c r="D3628" t="s">
        <v>47</v>
      </c>
      <c r="E3628" t="s">
        <v>4134</v>
      </c>
      <c r="F3628" t="s">
        <v>4135</v>
      </c>
      <c r="G3628" t="s">
        <v>24</v>
      </c>
      <c r="H3628" t="s">
        <v>25</v>
      </c>
      <c r="I3628" t="s">
        <v>426</v>
      </c>
      <c r="J3628" t="s">
        <v>427</v>
      </c>
      <c r="K3628" t="s">
        <v>428</v>
      </c>
      <c r="L3628" t="s">
        <v>131</v>
      </c>
      <c r="M3628" t="s">
        <v>6979</v>
      </c>
      <c r="N3628" t="s">
        <v>31</v>
      </c>
      <c r="O3628" t="s">
        <v>61</v>
      </c>
      <c r="P3628" t="s">
        <v>6980</v>
      </c>
      <c r="Q3628" s="2">
        <v>59.99</v>
      </c>
      <c r="R3628">
        <v>7</v>
      </c>
      <c r="S3628">
        <v>0</v>
      </c>
      <c r="T3628">
        <v>21.596399999999999</v>
      </c>
    </row>
    <row r="3629" spans="1:20" x14ac:dyDescent="0.3">
      <c r="A3629" t="s">
        <v>8970</v>
      </c>
      <c r="B3629" s="1">
        <v>42150</v>
      </c>
      <c r="C3629" s="1">
        <v>42155</v>
      </c>
      <c r="D3629" t="s">
        <v>47</v>
      </c>
      <c r="E3629" t="s">
        <v>566</v>
      </c>
      <c r="F3629" t="s">
        <v>567</v>
      </c>
      <c r="G3629" t="s">
        <v>24</v>
      </c>
      <c r="H3629" t="s">
        <v>25</v>
      </c>
      <c r="I3629" t="s">
        <v>568</v>
      </c>
      <c r="J3629" t="s">
        <v>569</v>
      </c>
      <c r="K3629" t="s">
        <v>570</v>
      </c>
      <c r="L3629" t="s">
        <v>41</v>
      </c>
      <c r="M3629" t="s">
        <v>1654</v>
      </c>
      <c r="N3629" t="s">
        <v>31</v>
      </c>
      <c r="O3629" t="s">
        <v>61</v>
      </c>
      <c r="P3629" t="s">
        <v>1655</v>
      </c>
      <c r="Q3629" s="2">
        <v>20.239999999999998</v>
      </c>
      <c r="R3629">
        <v>1</v>
      </c>
      <c r="S3629">
        <v>0</v>
      </c>
      <c r="T3629">
        <v>7.8936000000000002</v>
      </c>
    </row>
    <row r="3630" spans="1:20" x14ac:dyDescent="0.3">
      <c r="A3630" t="s">
        <v>8971</v>
      </c>
      <c r="B3630" s="1">
        <v>41763</v>
      </c>
      <c r="C3630" s="1">
        <v>41764</v>
      </c>
      <c r="D3630" t="s">
        <v>159</v>
      </c>
      <c r="E3630" t="s">
        <v>2728</v>
      </c>
      <c r="F3630" t="s">
        <v>2729</v>
      </c>
      <c r="G3630" t="s">
        <v>24</v>
      </c>
      <c r="H3630" t="s">
        <v>25</v>
      </c>
      <c r="I3630" t="s">
        <v>2730</v>
      </c>
      <c r="J3630" t="s">
        <v>208</v>
      </c>
      <c r="K3630" t="s">
        <v>2731</v>
      </c>
      <c r="L3630" t="s">
        <v>88</v>
      </c>
      <c r="M3630" t="s">
        <v>6832</v>
      </c>
      <c r="N3630" t="s">
        <v>43</v>
      </c>
      <c r="O3630" t="s">
        <v>115</v>
      </c>
      <c r="P3630" t="s">
        <v>6833</v>
      </c>
      <c r="Q3630" s="2">
        <v>37.840000000000003</v>
      </c>
      <c r="R3630">
        <v>2</v>
      </c>
      <c r="S3630">
        <v>0</v>
      </c>
      <c r="T3630">
        <v>2.8380000000000001</v>
      </c>
    </row>
    <row r="3631" spans="1:20" x14ac:dyDescent="0.3">
      <c r="A3631" t="s">
        <v>8972</v>
      </c>
      <c r="B3631" s="1">
        <v>42045</v>
      </c>
      <c r="C3631" s="1">
        <v>42049</v>
      </c>
      <c r="D3631" t="s">
        <v>21</v>
      </c>
      <c r="E3631" t="s">
        <v>1635</v>
      </c>
      <c r="F3631" t="s">
        <v>1636</v>
      </c>
      <c r="G3631" t="s">
        <v>37</v>
      </c>
      <c r="H3631" t="s">
        <v>25</v>
      </c>
      <c r="I3631" t="s">
        <v>693</v>
      </c>
      <c r="J3631" t="s">
        <v>86</v>
      </c>
      <c r="K3631" t="s">
        <v>1637</v>
      </c>
      <c r="L3631" t="s">
        <v>88</v>
      </c>
      <c r="M3631" t="s">
        <v>4391</v>
      </c>
      <c r="N3631" t="s">
        <v>43</v>
      </c>
      <c r="O3631" t="s">
        <v>99</v>
      </c>
      <c r="P3631" t="s">
        <v>4392</v>
      </c>
      <c r="Q3631" s="2">
        <v>77.239999999999995</v>
      </c>
      <c r="R3631">
        <v>5</v>
      </c>
      <c r="S3631">
        <v>0</v>
      </c>
      <c r="T3631">
        <v>7.7240000000000002</v>
      </c>
    </row>
    <row r="3632" spans="1:20" x14ac:dyDescent="0.3">
      <c r="A3632" t="s">
        <v>8973</v>
      </c>
      <c r="B3632" s="1">
        <v>41961</v>
      </c>
      <c r="C3632" s="1">
        <v>41964</v>
      </c>
      <c r="D3632" t="s">
        <v>159</v>
      </c>
      <c r="E3632" t="s">
        <v>2037</v>
      </c>
      <c r="F3632" t="s">
        <v>2038</v>
      </c>
      <c r="G3632" t="s">
        <v>24</v>
      </c>
      <c r="H3632" t="s">
        <v>25</v>
      </c>
      <c r="I3632" t="s">
        <v>2039</v>
      </c>
      <c r="J3632" t="s">
        <v>67</v>
      </c>
      <c r="K3632" t="s">
        <v>2040</v>
      </c>
      <c r="L3632" t="s">
        <v>29</v>
      </c>
      <c r="M3632" t="s">
        <v>900</v>
      </c>
      <c r="N3632" t="s">
        <v>31</v>
      </c>
      <c r="O3632" t="s">
        <v>54</v>
      </c>
      <c r="P3632" t="s">
        <v>901</v>
      </c>
      <c r="Q3632" s="2">
        <v>292.10000000000002</v>
      </c>
      <c r="R3632">
        <v>4</v>
      </c>
      <c r="S3632">
        <v>0</v>
      </c>
      <c r="T3632">
        <v>-175.26</v>
      </c>
    </row>
    <row r="3633" spans="1:20" x14ac:dyDescent="0.3">
      <c r="A3633" t="s">
        <v>8974</v>
      </c>
      <c r="B3633" s="1">
        <v>42982</v>
      </c>
      <c r="C3633" s="1">
        <v>42986</v>
      </c>
      <c r="D3633" t="s">
        <v>47</v>
      </c>
      <c r="E3633" t="s">
        <v>7968</v>
      </c>
      <c r="F3633" t="s">
        <v>7969</v>
      </c>
      <c r="G3633" t="s">
        <v>24</v>
      </c>
      <c r="H3633" t="s">
        <v>25</v>
      </c>
      <c r="I3633" t="s">
        <v>38</v>
      </c>
      <c r="J3633" t="s">
        <v>39</v>
      </c>
      <c r="K3633" t="s">
        <v>40</v>
      </c>
      <c r="L3633" t="s">
        <v>41</v>
      </c>
      <c r="M3633" t="s">
        <v>8170</v>
      </c>
      <c r="N3633" t="s">
        <v>31</v>
      </c>
      <c r="O3633" t="s">
        <v>133</v>
      </c>
      <c r="P3633" t="s">
        <v>8171</v>
      </c>
      <c r="Q3633" s="2">
        <v>97.183999999999997</v>
      </c>
      <c r="R3633">
        <v>2</v>
      </c>
      <c r="S3633">
        <v>0</v>
      </c>
      <c r="T3633">
        <v>6.0739999999999998</v>
      </c>
    </row>
    <row r="3634" spans="1:20" x14ac:dyDescent="0.3">
      <c r="A3634" t="s">
        <v>8975</v>
      </c>
      <c r="B3634" s="1">
        <v>41727</v>
      </c>
      <c r="C3634" s="1">
        <v>41731</v>
      </c>
      <c r="D3634" t="s">
        <v>47</v>
      </c>
      <c r="E3634" t="s">
        <v>1444</v>
      </c>
      <c r="F3634" t="s">
        <v>1445</v>
      </c>
      <c r="G3634" t="s">
        <v>24</v>
      </c>
      <c r="H3634" t="s">
        <v>25</v>
      </c>
      <c r="I3634" t="s">
        <v>128</v>
      </c>
      <c r="J3634" t="s">
        <v>129</v>
      </c>
      <c r="K3634" t="s">
        <v>562</v>
      </c>
      <c r="L3634" t="s">
        <v>131</v>
      </c>
      <c r="M3634" t="s">
        <v>3654</v>
      </c>
      <c r="N3634" t="s">
        <v>31</v>
      </c>
      <c r="O3634" t="s">
        <v>54</v>
      </c>
      <c r="P3634" t="s">
        <v>3655</v>
      </c>
      <c r="Q3634" s="2">
        <v>890.84100000000001</v>
      </c>
      <c r="R3634">
        <v>3</v>
      </c>
      <c r="S3634">
        <v>0</v>
      </c>
      <c r="T3634">
        <v>-152.71559999999999</v>
      </c>
    </row>
    <row r="3635" spans="1:20" x14ac:dyDescent="0.3">
      <c r="A3635" t="s">
        <v>8976</v>
      </c>
      <c r="B3635" s="1">
        <v>42679</v>
      </c>
      <c r="C3635" s="1">
        <v>42681</v>
      </c>
      <c r="D3635" t="s">
        <v>21</v>
      </c>
      <c r="E3635" t="s">
        <v>779</v>
      </c>
      <c r="F3635" t="s">
        <v>780</v>
      </c>
      <c r="G3635" t="s">
        <v>24</v>
      </c>
      <c r="H3635" t="s">
        <v>25</v>
      </c>
      <c r="I3635" t="s">
        <v>112</v>
      </c>
      <c r="J3635" t="s">
        <v>39</v>
      </c>
      <c r="K3635" t="s">
        <v>113</v>
      </c>
      <c r="L3635" t="s">
        <v>41</v>
      </c>
      <c r="M3635" t="s">
        <v>5976</v>
      </c>
      <c r="N3635" t="s">
        <v>165</v>
      </c>
      <c r="O3635" t="s">
        <v>202</v>
      </c>
      <c r="P3635" t="s">
        <v>5977</v>
      </c>
      <c r="Q3635" s="2">
        <v>72</v>
      </c>
      <c r="R3635">
        <v>4</v>
      </c>
      <c r="S3635">
        <v>0</v>
      </c>
      <c r="T3635">
        <v>12.96</v>
      </c>
    </row>
    <row r="3636" spans="1:20" x14ac:dyDescent="0.3">
      <c r="A3636" t="s">
        <v>8977</v>
      </c>
      <c r="B3636" s="1">
        <v>42896</v>
      </c>
      <c r="C3636" s="1">
        <v>42900</v>
      </c>
      <c r="D3636" t="s">
        <v>21</v>
      </c>
      <c r="E3636" t="s">
        <v>1062</v>
      </c>
      <c r="F3636" t="s">
        <v>1063</v>
      </c>
      <c r="G3636" t="s">
        <v>37</v>
      </c>
      <c r="H3636" t="s">
        <v>25</v>
      </c>
      <c r="I3636" t="s">
        <v>1064</v>
      </c>
      <c r="J3636" t="s">
        <v>179</v>
      </c>
      <c r="K3636" t="s">
        <v>1065</v>
      </c>
      <c r="L3636" t="s">
        <v>88</v>
      </c>
      <c r="M3636" t="s">
        <v>5259</v>
      </c>
      <c r="N3636" t="s">
        <v>43</v>
      </c>
      <c r="O3636" t="s">
        <v>235</v>
      </c>
      <c r="P3636" t="s">
        <v>5260</v>
      </c>
      <c r="Q3636" s="2">
        <v>14.13</v>
      </c>
      <c r="R3636">
        <v>3</v>
      </c>
      <c r="S3636">
        <v>0</v>
      </c>
      <c r="T3636">
        <v>0.70650000000000002</v>
      </c>
    </row>
    <row r="3637" spans="1:20" x14ac:dyDescent="0.3">
      <c r="A3637" t="s">
        <v>8978</v>
      </c>
      <c r="B3637" s="1">
        <v>42226</v>
      </c>
      <c r="C3637" s="1">
        <v>42230</v>
      </c>
      <c r="D3637" t="s">
        <v>47</v>
      </c>
      <c r="E3637" t="s">
        <v>1510</v>
      </c>
      <c r="F3637" t="s">
        <v>1511</v>
      </c>
      <c r="G3637" t="s">
        <v>24</v>
      </c>
      <c r="H3637" t="s">
        <v>25</v>
      </c>
      <c r="I3637" t="s">
        <v>112</v>
      </c>
      <c r="J3637" t="s">
        <v>39</v>
      </c>
      <c r="K3637" t="s">
        <v>849</v>
      </c>
      <c r="L3637" t="s">
        <v>41</v>
      </c>
      <c r="M3637" t="s">
        <v>4010</v>
      </c>
      <c r="N3637" t="s">
        <v>43</v>
      </c>
      <c r="O3637" t="s">
        <v>79</v>
      </c>
      <c r="P3637" t="s">
        <v>4011</v>
      </c>
      <c r="Q3637" s="2">
        <v>64.75</v>
      </c>
      <c r="R3637">
        <v>5</v>
      </c>
      <c r="S3637">
        <v>0</v>
      </c>
      <c r="T3637">
        <v>29.137499999999999</v>
      </c>
    </row>
    <row r="3638" spans="1:20" x14ac:dyDescent="0.3">
      <c r="A3638" t="s">
        <v>8979</v>
      </c>
      <c r="B3638" s="1">
        <v>42286</v>
      </c>
      <c r="C3638" s="1">
        <v>42290</v>
      </c>
      <c r="D3638" t="s">
        <v>47</v>
      </c>
      <c r="E3638" t="s">
        <v>4837</v>
      </c>
      <c r="F3638" t="s">
        <v>4838</v>
      </c>
      <c r="G3638" t="s">
        <v>24</v>
      </c>
      <c r="H3638" t="s">
        <v>25</v>
      </c>
      <c r="I3638" t="s">
        <v>4839</v>
      </c>
      <c r="J3638" t="s">
        <v>224</v>
      </c>
      <c r="K3638" t="s">
        <v>4840</v>
      </c>
      <c r="L3638" t="s">
        <v>88</v>
      </c>
      <c r="M3638" t="s">
        <v>2415</v>
      </c>
      <c r="N3638" t="s">
        <v>43</v>
      </c>
      <c r="O3638" t="s">
        <v>79</v>
      </c>
      <c r="P3638" t="s">
        <v>2416</v>
      </c>
      <c r="Q3638" s="2">
        <v>1.8720000000000001</v>
      </c>
      <c r="R3638">
        <v>2</v>
      </c>
      <c r="S3638">
        <v>0</v>
      </c>
      <c r="T3638">
        <v>-1.3104</v>
      </c>
    </row>
    <row r="3639" spans="1:20" x14ac:dyDescent="0.3">
      <c r="A3639" t="s">
        <v>8980</v>
      </c>
      <c r="B3639" s="1">
        <v>42518</v>
      </c>
      <c r="C3639" s="1">
        <v>42523</v>
      </c>
      <c r="D3639" t="s">
        <v>47</v>
      </c>
      <c r="E3639" t="s">
        <v>1296</v>
      </c>
      <c r="F3639" t="s">
        <v>1297</v>
      </c>
      <c r="G3639" t="s">
        <v>84</v>
      </c>
      <c r="H3639" t="s">
        <v>25</v>
      </c>
      <c r="I3639" t="s">
        <v>465</v>
      </c>
      <c r="J3639" t="s">
        <v>261</v>
      </c>
      <c r="K3639" t="s">
        <v>466</v>
      </c>
      <c r="L3639" t="s">
        <v>41</v>
      </c>
      <c r="M3639" t="s">
        <v>8116</v>
      </c>
      <c r="N3639" t="s">
        <v>165</v>
      </c>
      <c r="O3639" t="s">
        <v>166</v>
      </c>
      <c r="P3639" t="s">
        <v>8117</v>
      </c>
      <c r="Q3639" s="2">
        <v>286.39999999999998</v>
      </c>
      <c r="R3639">
        <v>1</v>
      </c>
      <c r="S3639">
        <v>0</v>
      </c>
      <c r="T3639">
        <v>25.06</v>
      </c>
    </row>
    <row r="3640" spans="1:20" x14ac:dyDescent="0.3">
      <c r="A3640" t="s">
        <v>8981</v>
      </c>
      <c r="B3640" s="1">
        <v>42866</v>
      </c>
      <c r="C3640" s="1">
        <v>42871</v>
      </c>
      <c r="D3640" t="s">
        <v>21</v>
      </c>
      <c r="E3640" t="s">
        <v>1596</v>
      </c>
      <c r="F3640" t="s">
        <v>1597</v>
      </c>
      <c r="G3640" t="s">
        <v>24</v>
      </c>
      <c r="H3640" t="s">
        <v>25</v>
      </c>
      <c r="I3640" t="s">
        <v>1598</v>
      </c>
      <c r="J3640" t="s">
        <v>356</v>
      </c>
      <c r="K3640" t="s">
        <v>1599</v>
      </c>
      <c r="L3640" t="s">
        <v>41</v>
      </c>
      <c r="M3640" t="s">
        <v>8982</v>
      </c>
      <c r="N3640" t="s">
        <v>43</v>
      </c>
      <c r="O3640" t="s">
        <v>115</v>
      </c>
      <c r="P3640" t="s">
        <v>8983</v>
      </c>
      <c r="Q3640" s="2">
        <v>43.92</v>
      </c>
      <c r="R3640">
        <v>3</v>
      </c>
      <c r="S3640">
        <v>0</v>
      </c>
      <c r="T3640">
        <v>12.736800000000001</v>
      </c>
    </row>
    <row r="3641" spans="1:20" x14ac:dyDescent="0.3">
      <c r="A3641" t="s">
        <v>8984</v>
      </c>
      <c r="B3641" s="1">
        <v>42659</v>
      </c>
      <c r="C3641" s="1">
        <v>42663</v>
      </c>
      <c r="D3641" t="s">
        <v>47</v>
      </c>
      <c r="E3641" t="s">
        <v>1635</v>
      </c>
      <c r="F3641" t="s">
        <v>1636</v>
      </c>
      <c r="G3641" t="s">
        <v>37</v>
      </c>
      <c r="H3641" t="s">
        <v>25</v>
      </c>
      <c r="I3641" t="s">
        <v>693</v>
      </c>
      <c r="J3641" t="s">
        <v>86</v>
      </c>
      <c r="K3641" t="s">
        <v>1637</v>
      </c>
      <c r="L3641" t="s">
        <v>88</v>
      </c>
      <c r="M3641" t="s">
        <v>1278</v>
      </c>
      <c r="N3641" t="s">
        <v>31</v>
      </c>
      <c r="O3641" t="s">
        <v>54</v>
      </c>
      <c r="P3641" t="s">
        <v>1279</v>
      </c>
      <c r="Q3641" s="2">
        <v>142.18199999999999</v>
      </c>
      <c r="R3641">
        <v>1</v>
      </c>
      <c r="S3641">
        <v>0</v>
      </c>
      <c r="T3641">
        <v>-37.915199999999999</v>
      </c>
    </row>
    <row r="3642" spans="1:20" x14ac:dyDescent="0.3">
      <c r="A3642" t="s">
        <v>8985</v>
      </c>
      <c r="B3642" s="1">
        <v>43056</v>
      </c>
      <c r="C3642" s="1">
        <v>43060</v>
      </c>
      <c r="D3642" t="s">
        <v>47</v>
      </c>
      <c r="E3642" t="s">
        <v>3921</v>
      </c>
      <c r="F3642" t="s">
        <v>3922</v>
      </c>
      <c r="G3642" t="s">
        <v>37</v>
      </c>
      <c r="H3642" t="s">
        <v>25</v>
      </c>
      <c r="I3642" t="s">
        <v>3923</v>
      </c>
      <c r="J3642" t="s">
        <v>27</v>
      </c>
      <c r="K3642" t="s">
        <v>3924</v>
      </c>
      <c r="L3642" t="s">
        <v>29</v>
      </c>
      <c r="M3642" t="s">
        <v>8567</v>
      </c>
      <c r="N3642" t="s">
        <v>43</v>
      </c>
      <c r="O3642" t="s">
        <v>70</v>
      </c>
      <c r="P3642" t="s">
        <v>8568</v>
      </c>
      <c r="Q3642" s="2">
        <v>19.608000000000001</v>
      </c>
      <c r="R3642">
        <v>3</v>
      </c>
      <c r="S3642">
        <v>0</v>
      </c>
      <c r="T3642">
        <v>6.6177000000000001</v>
      </c>
    </row>
    <row r="3643" spans="1:20" x14ac:dyDescent="0.3">
      <c r="A3643" t="s">
        <v>8986</v>
      </c>
      <c r="B3643" s="1">
        <v>43065</v>
      </c>
      <c r="C3643" s="1">
        <v>43068</v>
      </c>
      <c r="D3643" t="s">
        <v>21</v>
      </c>
      <c r="E3643" t="s">
        <v>3054</v>
      </c>
      <c r="F3643" t="s">
        <v>3055</v>
      </c>
      <c r="G3643" t="s">
        <v>24</v>
      </c>
      <c r="H3643" t="s">
        <v>25</v>
      </c>
      <c r="I3643" t="s">
        <v>693</v>
      </c>
      <c r="J3643" t="s">
        <v>86</v>
      </c>
      <c r="K3643" t="s">
        <v>694</v>
      </c>
      <c r="L3643" t="s">
        <v>88</v>
      </c>
      <c r="M3643" t="s">
        <v>5415</v>
      </c>
      <c r="N3643" t="s">
        <v>165</v>
      </c>
      <c r="O3643" t="s">
        <v>166</v>
      </c>
      <c r="P3643" t="s">
        <v>5416</v>
      </c>
      <c r="Q3643" s="2">
        <v>979.95</v>
      </c>
      <c r="R3643">
        <v>5</v>
      </c>
      <c r="S3643">
        <v>0</v>
      </c>
      <c r="T3643">
        <v>264.5865</v>
      </c>
    </row>
    <row r="3644" spans="1:20" x14ac:dyDescent="0.3">
      <c r="A3644" t="s">
        <v>8987</v>
      </c>
      <c r="B3644" s="1">
        <v>42981</v>
      </c>
      <c r="C3644" s="1">
        <v>42985</v>
      </c>
      <c r="D3644" t="s">
        <v>47</v>
      </c>
      <c r="E3644" t="s">
        <v>3531</v>
      </c>
      <c r="F3644" t="s">
        <v>3532</v>
      </c>
      <c r="G3644" t="s">
        <v>37</v>
      </c>
      <c r="H3644" t="s">
        <v>25</v>
      </c>
      <c r="I3644" t="s">
        <v>3533</v>
      </c>
      <c r="J3644" t="s">
        <v>86</v>
      </c>
      <c r="K3644" t="s">
        <v>3534</v>
      </c>
      <c r="L3644" t="s">
        <v>88</v>
      </c>
      <c r="M3644" t="s">
        <v>6223</v>
      </c>
      <c r="N3644" t="s">
        <v>43</v>
      </c>
      <c r="O3644" t="s">
        <v>70</v>
      </c>
      <c r="P3644" t="s">
        <v>6224</v>
      </c>
      <c r="Q3644" s="2">
        <v>8.9039999999999999</v>
      </c>
      <c r="R3644">
        <v>3</v>
      </c>
      <c r="S3644">
        <v>0</v>
      </c>
      <c r="T3644">
        <v>3.339</v>
      </c>
    </row>
    <row r="3645" spans="1:20" x14ac:dyDescent="0.3">
      <c r="A3645" t="s">
        <v>8988</v>
      </c>
      <c r="B3645" s="1">
        <v>43074</v>
      </c>
      <c r="C3645" s="1">
        <v>43077</v>
      </c>
      <c r="D3645" t="s">
        <v>159</v>
      </c>
      <c r="E3645" t="s">
        <v>1576</v>
      </c>
      <c r="F3645" t="s">
        <v>1577</v>
      </c>
      <c r="G3645" t="s">
        <v>24</v>
      </c>
      <c r="H3645" t="s">
        <v>25</v>
      </c>
      <c r="I3645" t="s">
        <v>253</v>
      </c>
      <c r="J3645" t="s">
        <v>179</v>
      </c>
      <c r="K3645" t="s">
        <v>254</v>
      </c>
      <c r="L3645" t="s">
        <v>88</v>
      </c>
      <c r="M3645" t="s">
        <v>413</v>
      </c>
      <c r="N3645" t="s">
        <v>31</v>
      </c>
      <c r="O3645" t="s">
        <v>61</v>
      </c>
      <c r="P3645" t="s">
        <v>414</v>
      </c>
      <c r="Q3645" s="2">
        <v>41.96</v>
      </c>
      <c r="R3645">
        <v>2</v>
      </c>
      <c r="S3645">
        <v>0</v>
      </c>
      <c r="T3645">
        <v>10.909599999999999</v>
      </c>
    </row>
    <row r="3646" spans="1:20" x14ac:dyDescent="0.3">
      <c r="A3646" t="s">
        <v>8989</v>
      </c>
      <c r="B3646" s="1">
        <v>43049</v>
      </c>
      <c r="C3646" s="1">
        <v>43056</v>
      </c>
      <c r="D3646" t="s">
        <v>47</v>
      </c>
      <c r="E3646" t="s">
        <v>1808</v>
      </c>
      <c r="F3646" t="s">
        <v>1809</v>
      </c>
      <c r="G3646" t="s">
        <v>24</v>
      </c>
      <c r="H3646" t="s">
        <v>25</v>
      </c>
      <c r="I3646" t="s">
        <v>1208</v>
      </c>
      <c r="J3646" t="s">
        <v>1209</v>
      </c>
      <c r="K3646" t="s">
        <v>1210</v>
      </c>
      <c r="L3646" t="s">
        <v>29</v>
      </c>
      <c r="M3646" t="s">
        <v>8990</v>
      </c>
      <c r="N3646" t="s">
        <v>43</v>
      </c>
      <c r="O3646" t="s">
        <v>90</v>
      </c>
      <c r="P3646" t="s">
        <v>8991</v>
      </c>
      <c r="Q3646" s="2">
        <v>400.8</v>
      </c>
      <c r="R3646">
        <v>5</v>
      </c>
      <c r="S3646">
        <v>0</v>
      </c>
      <c r="T3646">
        <v>112.224</v>
      </c>
    </row>
    <row r="3647" spans="1:20" x14ac:dyDescent="0.3">
      <c r="A3647" t="s">
        <v>8992</v>
      </c>
      <c r="B3647" s="1">
        <v>41716</v>
      </c>
      <c r="C3647" s="1">
        <v>41722</v>
      </c>
      <c r="D3647" t="s">
        <v>47</v>
      </c>
      <c r="E3647" t="s">
        <v>2317</v>
      </c>
      <c r="F3647" t="s">
        <v>2318</v>
      </c>
      <c r="G3647" t="s">
        <v>84</v>
      </c>
      <c r="H3647" t="s">
        <v>25</v>
      </c>
      <c r="I3647" t="s">
        <v>2319</v>
      </c>
      <c r="J3647" t="s">
        <v>627</v>
      </c>
      <c r="K3647" t="s">
        <v>2320</v>
      </c>
      <c r="L3647" t="s">
        <v>131</v>
      </c>
      <c r="M3647" t="s">
        <v>4495</v>
      </c>
      <c r="N3647" t="s">
        <v>31</v>
      </c>
      <c r="O3647" t="s">
        <v>61</v>
      </c>
      <c r="P3647" t="s">
        <v>4496</v>
      </c>
      <c r="Q3647" s="2">
        <v>111</v>
      </c>
      <c r="R3647">
        <v>2</v>
      </c>
      <c r="S3647">
        <v>0</v>
      </c>
      <c r="T3647">
        <v>14.43</v>
      </c>
    </row>
    <row r="3648" spans="1:20" x14ac:dyDescent="0.3">
      <c r="A3648" t="s">
        <v>8993</v>
      </c>
      <c r="B3648" s="1">
        <v>42686</v>
      </c>
      <c r="C3648" s="1">
        <v>42687</v>
      </c>
      <c r="D3648" t="s">
        <v>159</v>
      </c>
      <c r="E3648" t="s">
        <v>529</v>
      </c>
      <c r="F3648" t="s">
        <v>530</v>
      </c>
      <c r="G3648" t="s">
        <v>37</v>
      </c>
      <c r="H3648" t="s">
        <v>25</v>
      </c>
      <c r="I3648" t="s">
        <v>531</v>
      </c>
      <c r="J3648" t="s">
        <v>39</v>
      </c>
      <c r="K3648" t="s">
        <v>532</v>
      </c>
      <c r="L3648" t="s">
        <v>41</v>
      </c>
      <c r="M3648" t="s">
        <v>4037</v>
      </c>
      <c r="N3648" t="s">
        <v>31</v>
      </c>
      <c r="O3648" t="s">
        <v>61</v>
      </c>
      <c r="P3648" t="s">
        <v>4038</v>
      </c>
      <c r="Q3648" s="2">
        <v>22.751999999999999</v>
      </c>
      <c r="R3648">
        <v>6</v>
      </c>
      <c r="S3648">
        <v>0</v>
      </c>
      <c r="T3648">
        <v>-8.532</v>
      </c>
    </row>
    <row r="3649" spans="1:20" x14ac:dyDescent="0.3">
      <c r="A3649" t="s">
        <v>8994</v>
      </c>
      <c r="B3649" s="1">
        <v>43034</v>
      </c>
      <c r="C3649" s="1">
        <v>43038</v>
      </c>
      <c r="D3649" t="s">
        <v>47</v>
      </c>
      <c r="E3649" t="s">
        <v>3233</v>
      </c>
      <c r="F3649" t="s">
        <v>3234</v>
      </c>
      <c r="G3649" t="s">
        <v>37</v>
      </c>
      <c r="H3649" t="s">
        <v>25</v>
      </c>
      <c r="I3649" t="s">
        <v>390</v>
      </c>
      <c r="J3649" t="s">
        <v>391</v>
      </c>
      <c r="K3649" t="s">
        <v>392</v>
      </c>
      <c r="L3649" t="s">
        <v>41</v>
      </c>
      <c r="M3649" t="s">
        <v>820</v>
      </c>
      <c r="N3649" t="s">
        <v>165</v>
      </c>
      <c r="O3649" t="s">
        <v>166</v>
      </c>
      <c r="P3649" t="s">
        <v>821</v>
      </c>
      <c r="Q3649" s="2">
        <v>61.542000000000002</v>
      </c>
      <c r="R3649">
        <v>1</v>
      </c>
      <c r="S3649">
        <v>0</v>
      </c>
      <c r="T3649">
        <v>-13.334099999999999</v>
      </c>
    </row>
    <row r="3650" spans="1:20" x14ac:dyDescent="0.3">
      <c r="A3650" t="s">
        <v>8995</v>
      </c>
      <c r="B3650" s="1">
        <v>42105</v>
      </c>
      <c r="C3650" s="1">
        <v>42111</v>
      </c>
      <c r="D3650" t="s">
        <v>47</v>
      </c>
      <c r="E3650" t="s">
        <v>5830</v>
      </c>
      <c r="F3650" t="s">
        <v>5831</v>
      </c>
      <c r="G3650" t="s">
        <v>24</v>
      </c>
      <c r="H3650" t="s">
        <v>25</v>
      </c>
      <c r="I3650" t="s">
        <v>2655</v>
      </c>
      <c r="J3650" t="s">
        <v>39</v>
      </c>
      <c r="K3650" t="s">
        <v>2656</v>
      </c>
      <c r="L3650" t="s">
        <v>41</v>
      </c>
      <c r="M3650" t="s">
        <v>1409</v>
      </c>
      <c r="N3650" t="s">
        <v>31</v>
      </c>
      <c r="O3650" t="s">
        <v>61</v>
      </c>
      <c r="P3650" t="s">
        <v>1410</v>
      </c>
      <c r="Q3650" s="2">
        <v>67.36</v>
      </c>
      <c r="R3650">
        <v>2</v>
      </c>
      <c r="S3650">
        <v>0</v>
      </c>
      <c r="T3650">
        <v>10.103999999999999</v>
      </c>
    </row>
    <row r="3651" spans="1:20" x14ac:dyDescent="0.3">
      <c r="A3651" t="s">
        <v>8996</v>
      </c>
      <c r="B3651" s="1">
        <v>42363</v>
      </c>
      <c r="C3651" s="1">
        <v>42368</v>
      </c>
      <c r="D3651" t="s">
        <v>47</v>
      </c>
      <c r="E3651" t="s">
        <v>4557</v>
      </c>
      <c r="F3651" t="s">
        <v>4558</v>
      </c>
      <c r="G3651" t="s">
        <v>24</v>
      </c>
      <c r="H3651" t="s">
        <v>25</v>
      </c>
      <c r="I3651" t="s">
        <v>75</v>
      </c>
      <c r="J3651" t="s">
        <v>76</v>
      </c>
      <c r="K3651" t="s">
        <v>544</v>
      </c>
      <c r="L3651" t="s">
        <v>41</v>
      </c>
      <c r="M3651" t="s">
        <v>4718</v>
      </c>
      <c r="N3651" t="s">
        <v>165</v>
      </c>
      <c r="O3651" t="s">
        <v>202</v>
      </c>
      <c r="P3651" t="s">
        <v>4719</v>
      </c>
      <c r="Q3651" s="2">
        <v>843.9</v>
      </c>
      <c r="R3651">
        <v>2</v>
      </c>
      <c r="S3651">
        <v>0</v>
      </c>
      <c r="T3651">
        <v>371.31599999999997</v>
      </c>
    </row>
    <row r="3652" spans="1:20" x14ac:dyDescent="0.3">
      <c r="A3652" t="s">
        <v>8997</v>
      </c>
      <c r="B3652" s="1">
        <v>42999</v>
      </c>
      <c r="C3652" s="1">
        <v>43001</v>
      </c>
      <c r="D3652" t="s">
        <v>159</v>
      </c>
      <c r="E3652" t="s">
        <v>4624</v>
      </c>
      <c r="F3652" t="s">
        <v>4625</v>
      </c>
      <c r="G3652" t="s">
        <v>37</v>
      </c>
      <c r="H3652" t="s">
        <v>25</v>
      </c>
      <c r="I3652" t="s">
        <v>231</v>
      </c>
      <c r="J3652" t="s">
        <v>232</v>
      </c>
      <c r="K3652" t="s">
        <v>412</v>
      </c>
      <c r="L3652" t="s">
        <v>131</v>
      </c>
      <c r="M3652" t="s">
        <v>5867</v>
      </c>
      <c r="N3652" t="s">
        <v>43</v>
      </c>
      <c r="O3652" t="s">
        <v>99</v>
      </c>
      <c r="P3652" t="s">
        <v>5868</v>
      </c>
      <c r="Q3652" s="2">
        <v>15.51</v>
      </c>
      <c r="R3652">
        <v>1</v>
      </c>
      <c r="S3652">
        <v>0</v>
      </c>
      <c r="T3652">
        <v>3.8774999999999999</v>
      </c>
    </row>
    <row r="3653" spans="1:20" x14ac:dyDescent="0.3">
      <c r="A3653" t="s">
        <v>8998</v>
      </c>
      <c r="B3653" s="1">
        <v>41993</v>
      </c>
      <c r="C3653" s="1">
        <v>41996</v>
      </c>
      <c r="D3653" t="s">
        <v>21</v>
      </c>
      <c r="E3653" t="s">
        <v>2892</v>
      </c>
      <c r="F3653" t="s">
        <v>2893</v>
      </c>
      <c r="G3653" t="s">
        <v>37</v>
      </c>
      <c r="H3653" t="s">
        <v>25</v>
      </c>
      <c r="I3653" t="s">
        <v>2894</v>
      </c>
      <c r="J3653" t="s">
        <v>67</v>
      </c>
      <c r="K3653" t="s">
        <v>2895</v>
      </c>
      <c r="L3653" t="s">
        <v>29</v>
      </c>
      <c r="M3653" t="s">
        <v>5751</v>
      </c>
      <c r="N3653" t="s">
        <v>31</v>
      </c>
      <c r="O3653" t="s">
        <v>133</v>
      </c>
      <c r="P3653" t="s">
        <v>5752</v>
      </c>
      <c r="Q3653" s="2">
        <v>192.18600000000001</v>
      </c>
      <c r="R3653">
        <v>3</v>
      </c>
      <c r="S3653">
        <v>0</v>
      </c>
      <c r="T3653">
        <v>36.3018</v>
      </c>
    </row>
    <row r="3654" spans="1:20" x14ac:dyDescent="0.3">
      <c r="A3654" t="s">
        <v>8999</v>
      </c>
      <c r="B3654" s="1">
        <v>42203</v>
      </c>
      <c r="C3654" s="1">
        <v>42206</v>
      </c>
      <c r="D3654" t="s">
        <v>159</v>
      </c>
      <c r="E3654" t="s">
        <v>2367</v>
      </c>
      <c r="F3654" t="s">
        <v>2368</v>
      </c>
      <c r="G3654" t="s">
        <v>37</v>
      </c>
      <c r="H3654" t="s">
        <v>25</v>
      </c>
      <c r="I3654" t="s">
        <v>112</v>
      </c>
      <c r="J3654" t="s">
        <v>39</v>
      </c>
      <c r="K3654" t="s">
        <v>849</v>
      </c>
      <c r="L3654" t="s">
        <v>41</v>
      </c>
      <c r="M3654" t="s">
        <v>2087</v>
      </c>
      <c r="N3654" t="s">
        <v>43</v>
      </c>
      <c r="O3654" t="s">
        <v>115</v>
      </c>
      <c r="P3654" t="s">
        <v>2088</v>
      </c>
      <c r="Q3654" s="2">
        <v>5.76</v>
      </c>
      <c r="R3654">
        <v>2</v>
      </c>
      <c r="S3654">
        <v>0</v>
      </c>
      <c r="T3654">
        <v>1.6128</v>
      </c>
    </row>
    <row r="3655" spans="1:20" x14ac:dyDescent="0.3">
      <c r="A3655" t="s">
        <v>9000</v>
      </c>
      <c r="B3655" s="1">
        <v>41846</v>
      </c>
      <c r="C3655" s="1">
        <v>41852</v>
      </c>
      <c r="D3655" t="s">
        <v>47</v>
      </c>
      <c r="E3655" t="s">
        <v>3483</v>
      </c>
      <c r="F3655" t="s">
        <v>3484</v>
      </c>
      <c r="G3655" t="s">
        <v>24</v>
      </c>
      <c r="H3655" t="s">
        <v>25</v>
      </c>
      <c r="I3655" t="s">
        <v>231</v>
      </c>
      <c r="J3655" t="s">
        <v>232</v>
      </c>
      <c r="K3655" t="s">
        <v>1653</v>
      </c>
      <c r="L3655" t="s">
        <v>131</v>
      </c>
      <c r="M3655" t="s">
        <v>5254</v>
      </c>
      <c r="N3655" t="s">
        <v>31</v>
      </c>
      <c r="O3655" t="s">
        <v>133</v>
      </c>
      <c r="P3655" t="s">
        <v>5255</v>
      </c>
      <c r="Q3655" s="2">
        <v>67.88</v>
      </c>
      <c r="R3655">
        <v>2</v>
      </c>
      <c r="S3655">
        <v>0</v>
      </c>
      <c r="T3655">
        <v>18.3276</v>
      </c>
    </row>
    <row r="3656" spans="1:20" x14ac:dyDescent="0.3">
      <c r="A3656" t="s">
        <v>9001</v>
      </c>
      <c r="B3656" s="1">
        <v>41999</v>
      </c>
      <c r="C3656" s="1">
        <v>42005</v>
      </c>
      <c r="D3656" t="s">
        <v>47</v>
      </c>
      <c r="E3656" t="s">
        <v>147</v>
      </c>
      <c r="F3656" t="s">
        <v>148</v>
      </c>
      <c r="G3656" t="s">
        <v>24</v>
      </c>
      <c r="H3656" t="s">
        <v>25</v>
      </c>
      <c r="I3656" t="s">
        <v>128</v>
      </c>
      <c r="J3656" t="s">
        <v>129</v>
      </c>
      <c r="K3656" t="s">
        <v>130</v>
      </c>
      <c r="L3656" t="s">
        <v>131</v>
      </c>
      <c r="M3656" t="s">
        <v>2917</v>
      </c>
      <c r="N3656" t="s">
        <v>43</v>
      </c>
      <c r="O3656" t="s">
        <v>99</v>
      </c>
      <c r="P3656" t="s">
        <v>2918</v>
      </c>
      <c r="Q3656" s="2">
        <v>191.88</v>
      </c>
      <c r="R3656">
        <v>6</v>
      </c>
      <c r="S3656">
        <v>0</v>
      </c>
      <c r="T3656">
        <v>19.187999999999999</v>
      </c>
    </row>
    <row r="3657" spans="1:20" x14ac:dyDescent="0.3">
      <c r="A3657" t="s">
        <v>9002</v>
      </c>
      <c r="B3657" s="1">
        <v>43080</v>
      </c>
      <c r="C3657" s="1">
        <v>43086</v>
      </c>
      <c r="D3657" t="s">
        <v>47</v>
      </c>
      <c r="E3657" t="s">
        <v>35</v>
      </c>
      <c r="F3657" t="s">
        <v>36</v>
      </c>
      <c r="G3657" t="s">
        <v>37</v>
      </c>
      <c r="H3657" t="s">
        <v>25</v>
      </c>
      <c r="I3657" t="s">
        <v>38</v>
      </c>
      <c r="J3657" t="s">
        <v>39</v>
      </c>
      <c r="K3657" t="s">
        <v>40</v>
      </c>
      <c r="L3657" t="s">
        <v>41</v>
      </c>
      <c r="M3657" t="s">
        <v>688</v>
      </c>
      <c r="N3657" t="s">
        <v>31</v>
      </c>
      <c r="O3657" t="s">
        <v>54</v>
      </c>
      <c r="P3657" t="s">
        <v>689</v>
      </c>
      <c r="Q3657" s="2">
        <v>721.875</v>
      </c>
      <c r="R3657">
        <v>6</v>
      </c>
      <c r="S3657">
        <v>0</v>
      </c>
      <c r="T3657">
        <v>-420</v>
      </c>
    </row>
    <row r="3658" spans="1:20" x14ac:dyDescent="0.3">
      <c r="A3658" t="s">
        <v>9003</v>
      </c>
      <c r="B3658" s="1">
        <v>41701</v>
      </c>
      <c r="C3658" s="1">
        <v>41705</v>
      </c>
      <c r="D3658" t="s">
        <v>47</v>
      </c>
      <c r="E3658" t="s">
        <v>5989</v>
      </c>
      <c r="F3658" t="s">
        <v>5990</v>
      </c>
      <c r="G3658" t="s">
        <v>24</v>
      </c>
      <c r="H3658" t="s">
        <v>25</v>
      </c>
      <c r="I3658" t="s">
        <v>5991</v>
      </c>
      <c r="J3658" t="s">
        <v>86</v>
      </c>
      <c r="K3658" t="s">
        <v>5992</v>
      </c>
      <c r="L3658" t="s">
        <v>88</v>
      </c>
      <c r="M3658" t="s">
        <v>4146</v>
      </c>
      <c r="N3658" t="s">
        <v>43</v>
      </c>
      <c r="O3658" t="s">
        <v>90</v>
      </c>
      <c r="P3658" t="s">
        <v>4147</v>
      </c>
      <c r="Q3658" s="2">
        <v>176.77199999999999</v>
      </c>
      <c r="R3658">
        <v>3</v>
      </c>
      <c r="S3658">
        <v>0</v>
      </c>
      <c r="T3658">
        <v>-459.60719999999998</v>
      </c>
    </row>
    <row r="3659" spans="1:20" x14ac:dyDescent="0.3">
      <c r="A3659" t="s">
        <v>9004</v>
      </c>
      <c r="B3659" s="1">
        <v>43029</v>
      </c>
      <c r="C3659" s="1">
        <v>43035</v>
      </c>
      <c r="D3659" t="s">
        <v>47</v>
      </c>
      <c r="E3659" t="s">
        <v>591</v>
      </c>
      <c r="F3659" t="s">
        <v>592</v>
      </c>
      <c r="G3659" t="s">
        <v>37</v>
      </c>
      <c r="H3659" t="s">
        <v>25</v>
      </c>
      <c r="I3659" t="s">
        <v>253</v>
      </c>
      <c r="J3659" t="s">
        <v>179</v>
      </c>
      <c r="K3659" t="s">
        <v>322</v>
      </c>
      <c r="L3659" t="s">
        <v>88</v>
      </c>
      <c r="M3659" t="s">
        <v>2775</v>
      </c>
      <c r="N3659" t="s">
        <v>43</v>
      </c>
      <c r="O3659" t="s">
        <v>79</v>
      </c>
      <c r="P3659" t="s">
        <v>2776</v>
      </c>
      <c r="Q3659" s="2">
        <v>38.82</v>
      </c>
      <c r="R3659">
        <v>6</v>
      </c>
      <c r="S3659">
        <v>0</v>
      </c>
      <c r="T3659">
        <v>19.41</v>
      </c>
    </row>
    <row r="3660" spans="1:20" x14ac:dyDescent="0.3">
      <c r="A3660" t="s">
        <v>9005</v>
      </c>
      <c r="B3660" s="1">
        <v>43049</v>
      </c>
      <c r="C3660" s="1">
        <v>43055</v>
      </c>
      <c r="D3660" t="s">
        <v>47</v>
      </c>
      <c r="E3660" t="s">
        <v>3400</v>
      </c>
      <c r="F3660" t="s">
        <v>3401</v>
      </c>
      <c r="G3660" t="s">
        <v>24</v>
      </c>
      <c r="H3660" t="s">
        <v>25</v>
      </c>
      <c r="I3660" t="s">
        <v>1057</v>
      </c>
      <c r="J3660" t="s">
        <v>261</v>
      </c>
      <c r="K3660" t="s">
        <v>1058</v>
      </c>
      <c r="L3660" t="s">
        <v>41</v>
      </c>
      <c r="M3660" t="s">
        <v>1281</v>
      </c>
      <c r="N3660" t="s">
        <v>165</v>
      </c>
      <c r="O3660" t="s">
        <v>202</v>
      </c>
      <c r="P3660" t="s">
        <v>1282</v>
      </c>
      <c r="Q3660" s="2">
        <v>111.79</v>
      </c>
      <c r="R3660">
        <v>7</v>
      </c>
      <c r="S3660">
        <v>0</v>
      </c>
      <c r="T3660">
        <v>43.598100000000002</v>
      </c>
    </row>
    <row r="3661" spans="1:20" x14ac:dyDescent="0.3">
      <c r="A3661" t="s">
        <v>9006</v>
      </c>
      <c r="B3661" s="1">
        <v>42810</v>
      </c>
      <c r="C3661" s="1">
        <v>42812</v>
      </c>
      <c r="D3661" t="s">
        <v>21</v>
      </c>
      <c r="E3661" t="s">
        <v>2590</v>
      </c>
      <c r="F3661" t="s">
        <v>2591</v>
      </c>
      <c r="G3661" t="s">
        <v>84</v>
      </c>
      <c r="H3661" t="s">
        <v>25</v>
      </c>
      <c r="I3661" t="s">
        <v>128</v>
      </c>
      <c r="J3661" t="s">
        <v>129</v>
      </c>
      <c r="K3661" t="s">
        <v>948</v>
      </c>
      <c r="L3661" t="s">
        <v>131</v>
      </c>
      <c r="M3661" t="s">
        <v>2931</v>
      </c>
      <c r="N3661" t="s">
        <v>165</v>
      </c>
      <c r="O3661" t="s">
        <v>166</v>
      </c>
      <c r="P3661" t="s">
        <v>2932</v>
      </c>
      <c r="Q3661" s="2">
        <v>445.44</v>
      </c>
      <c r="R3661">
        <v>8</v>
      </c>
      <c r="S3661">
        <v>0</v>
      </c>
      <c r="T3661">
        <v>-81.664000000000001</v>
      </c>
    </row>
    <row r="3662" spans="1:20" x14ac:dyDescent="0.3">
      <c r="A3662" t="s">
        <v>9007</v>
      </c>
      <c r="B3662" s="1">
        <v>42635</v>
      </c>
      <c r="C3662" s="1">
        <v>42642</v>
      </c>
      <c r="D3662" t="s">
        <v>47</v>
      </c>
      <c r="E3662" t="s">
        <v>2555</v>
      </c>
      <c r="F3662" t="s">
        <v>2556</v>
      </c>
      <c r="G3662" t="s">
        <v>84</v>
      </c>
      <c r="H3662" t="s">
        <v>25</v>
      </c>
      <c r="I3662" t="s">
        <v>2557</v>
      </c>
      <c r="J3662" t="s">
        <v>498</v>
      </c>
      <c r="K3662" t="s">
        <v>2558</v>
      </c>
      <c r="L3662" t="s">
        <v>88</v>
      </c>
      <c r="M3662" t="s">
        <v>1981</v>
      </c>
      <c r="N3662" t="s">
        <v>43</v>
      </c>
      <c r="O3662" t="s">
        <v>44</v>
      </c>
      <c r="P3662" t="s">
        <v>1982</v>
      </c>
      <c r="Q3662" s="2">
        <v>16.52</v>
      </c>
      <c r="R3662">
        <v>5</v>
      </c>
      <c r="S3662">
        <v>0</v>
      </c>
      <c r="T3662">
        <v>5.3689999999999998</v>
      </c>
    </row>
    <row r="3663" spans="1:20" x14ac:dyDescent="0.3">
      <c r="A3663" t="s">
        <v>9008</v>
      </c>
      <c r="B3663" s="1">
        <v>42772</v>
      </c>
      <c r="C3663" s="1">
        <v>42779</v>
      </c>
      <c r="D3663" t="s">
        <v>47</v>
      </c>
      <c r="E3663" t="s">
        <v>2615</v>
      </c>
      <c r="F3663" t="s">
        <v>2616</v>
      </c>
      <c r="G3663" t="s">
        <v>84</v>
      </c>
      <c r="H3663" t="s">
        <v>25</v>
      </c>
      <c r="I3663" t="s">
        <v>38</v>
      </c>
      <c r="J3663" t="s">
        <v>39</v>
      </c>
      <c r="K3663" t="s">
        <v>1554</v>
      </c>
      <c r="L3663" t="s">
        <v>41</v>
      </c>
      <c r="M3663" t="s">
        <v>8442</v>
      </c>
      <c r="N3663" t="s">
        <v>43</v>
      </c>
      <c r="O3663" t="s">
        <v>70</v>
      </c>
      <c r="P3663" t="s">
        <v>8443</v>
      </c>
      <c r="Q3663" s="2">
        <v>29.9</v>
      </c>
      <c r="R3663">
        <v>5</v>
      </c>
      <c r="S3663">
        <v>0</v>
      </c>
      <c r="T3663">
        <v>13.455</v>
      </c>
    </row>
    <row r="3664" spans="1:20" x14ac:dyDescent="0.3">
      <c r="A3664" t="s">
        <v>9009</v>
      </c>
      <c r="B3664" s="1">
        <v>42369</v>
      </c>
      <c r="C3664" s="1">
        <v>42371</v>
      </c>
      <c r="D3664" t="s">
        <v>21</v>
      </c>
      <c r="E3664" t="s">
        <v>5926</v>
      </c>
      <c r="F3664" t="s">
        <v>5927</v>
      </c>
      <c r="G3664" t="s">
        <v>37</v>
      </c>
      <c r="H3664" t="s">
        <v>25</v>
      </c>
      <c r="I3664" t="s">
        <v>231</v>
      </c>
      <c r="J3664" t="s">
        <v>232</v>
      </c>
      <c r="K3664" t="s">
        <v>233</v>
      </c>
      <c r="L3664" t="s">
        <v>131</v>
      </c>
      <c r="M3664" t="s">
        <v>3032</v>
      </c>
      <c r="N3664" t="s">
        <v>43</v>
      </c>
      <c r="O3664" t="s">
        <v>79</v>
      </c>
      <c r="P3664" t="s">
        <v>3033</v>
      </c>
      <c r="Q3664" s="2">
        <v>116.4</v>
      </c>
      <c r="R3664">
        <v>8</v>
      </c>
      <c r="S3664">
        <v>0</v>
      </c>
      <c r="T3664">
        <v>52.38</v>
      </c>
    </row>
    <row r="3665" spans="1:20" x14ac:dyDescent="0.3">
      <c r="A3665" t="s">
        <v>9010</v>
      </c>
      <c r="B3665" s="1">
        <v>42652</v>
      </c>
      <c r="C3665" s="1">
        <v>42657</v>
      </c>
      <c r="D3665" t="s">
        <v>47</v>
      </c>
      <c r="E3665" t="s">
        <v>4520</v>
      </c>
      <c r="F3665" t="s">
        <v>4521</v>
      </c>
      <c r="G3665" t="s">
        <v>84</v>
      </c>
      <c r="H3665" t="s">
        <v>25</v>
      </c>
      <c r="I3665" t="s">
        <v>786</v>
      </c>
      <c r="J3665" t="s">
        <v>39</v>
      </c>
      <c r="K3665" t="s">
        <v>1339</v>
      </c>
      <c r="L3665" t="s">
        <v>41</v>
      </c>
      <c r="M3665" t="s">
        <v>3463</v>
      </c>
      <c r="N3665" t="s">
        <v>43</v>
      </c>
      <c r="O3665" t="s">
        <v>115</v>
      </c>
      <c r="P3665" t="s">
        <v>3464</v>
      </c>
      <c r="Q3665" s="2">
        <v>1.4079999999999999</v>
      </c>
      <c r="R3665">
        <v>1</v>
      </c>
      <c r="S3665">
        <v>0</v>
      </c>
      <c r="T3665">
        <v>0.15840000000000001</v>
      </c>
    </row>
    <row r="3666" spans="1:20" x14ac:dyDescent="0.3">
      <c r="A3666" t="s">
        <v>9011</v>
      </c>
      <c r="B3666" s="1">
        <v>42003</v>
      </c>
      <c r="C3666" s="1">
        <v>42007</v>
      </c>
      <c r="D3666" t="s">
        <v>21</v>
      </c>
      <c r="E3666" t="s">
        <v>7203</v>
      </c>
      <c r="F3666" t="s">
        <v>7204</v>
      </c>
      <c r="G3666" t="s">
        <v>37</v>
      </c>
      <c r="H3666" t="s">
        <v>25</v>
      </c>
      <c r="I3666" t="s">
        <v>1201</v>
      </c>
      <c r="J3666" t="s">
        <v>1011</v>
      </c>
      <c r="K3666" t="s">
        <v>1202</v>
      </c>
      <c r="L3666" t="s">
        <v>131</v>
      </c>
      <c r="M3666" t="s">
        <v>7954</v>
      </c>
      <c r="N3666" t="s">
        <v>165</v>
      </c>
      <c r="O3666" t="s">
        <v>166</v>
      </c>
      <c r="P3666" t="s">
        <v>7955</v>
      </c>
      <c r="Q3666" s="2">
        <v>251.964</v>
      </c>
      <c r="R3666">
        <v>6</v>
      </c>
      <c r="S3666">
        <v>0</v>
      </c>
      <c r="T3666">
        <v>-50.392800000000001</v>
      </c>
    </row>
    <row r="3667" spans="1:20" x14ac:dyDescent="0.3">
      <c r="A3667" t="s">
        <v>9012</v>
      </c>
      <c r="B3667" s="1">
        <v>42472</v>
      </c>
      <c r="C3667" s="1">
        <v>42474</v>
      </c>
      <c r="D3667" t="s">
        <v>159</v>
      </c>
      <c r="E3667" t="s">
        <v>5013</v>
      </c>
      <c r="F3667" t="s">
        <v>5014</v>
      </c>
      <c r="G3667" t="s">
        <v>24</v>
      </c>
      <c r="H3667" t="s">
        <v>25</v>
      </c>
      <c r="I3667" t="s">
        <v>75</v>
      </c>
      <c r="J3667" t="s">
        <v>76</v>
      </c>
      <c r="K3667" t="s">
        <v>77</v>
      </c>
      <c r="L3667" t="s">
        <v>41</v>
      </c>
      <c r="M3667" t="s">
        <v>9013</v>
      </c>
      <c r="N3667" t="s">
        <v>43</v>
      </c>
      <c r="O3667" t="s">
        <v>70</v>
      </c>
      <c r="P3667" t="s">
        <v>9014</v>
      </c>
      <c r="Q3667" s="2">
        <v>19.440000000000001</v>
      </c>
      <c r="R3667">
        <v>3</v>
      </c>
      <c r="S3667">
        <v>0</v>
      </c>
      <c r="T3667">
        <v>9.3312000000000008</v>
      </c>
    </row>
    <row r="3668" spans="1:20" x14ac:dyDescent="0.3">
      <c r="A3668" t="s">
        <v>9015</v>
      </c>
      <c r="B3668" s="1">
        <v>42702</v>
      </c>
      <c r="C3668" s="1">
        <v>42708</v>
      </c>
      <c r="D3668" t="s">
        <v>47</v>
      </c>
      <c r="E3668" t="s">
        <v>740</v>
      </c>
      <c r="F3668" t="s">
        <v>741</v>
      </c>
      <c r="G3668" t="s">
        <v>37</v>
      </c>
      <c r="H3668" t="s">
        <v>25</v>
      </c>
      <c r="I3668" t="s">
        <v>742</v>
      </c>
      <c r="J3668" t="s">
        <v>208</v>
      </c>
      <c r="K3668" t="s">
        <v>743</v>
      </c>
      <c r="L3668" t="s">
        <v>88</v>
      </c>
      <c r="M3668" t="s">
        <v>2797</v>
      </c>
      <c r="N3668" t="s">
        <v>165</v>
      </c>
      <c r="O3668" t="s">
        <v>166</v>
      </c>
      <c r="P3668" t="s">
        <v>2798</v>
      </c>
      <c r="Q3668" s="2">
        <v>340.18200000000002</v>
      </c>
      <c r="R3668">
        <v>3</v>
      </c>
      <c r="S3668">
        <v>0</v>
      </c>
      <c r="T3668">
        <v>-73.706100000000006</v>
      </c>
    </row>
    <row r="3669" spans="1:20" x14ac:dyDescent="0.3">
      <c r="A3669" t="s">
        <v>9016</v>
      </c>
      <c r="B3669" s="1">
        <v>42840</v>
      </c>
      <c r="C3669" s="1">
        <v>42842</v>
      </c>
      <c r="D3669" t="s">
        <v>159</v>
      </c>
      <c r="E3669" t="s">
        <v>1121</v>
      </c>
      <c r="F3669" t="s">
        <v>1122</v>
      </c>
      <c r="G3669" t="s">
        <v>37</v>
      </c>
      <c r="H3669" t="s">
        <v>25</v>
      </c>
      <c r="I3669" t="s">
        <v>1123</v>
      </c>
      <c r="J3669" t="s">
        <v>179</v>
      </c>
      <c r="K3669" t="s">
        <v>1124</v>
      </c>
      <c r="L3669" t="s">
        <v>88</v>
      </c>
      <c r="M3669" t="s">
        <v>277</v>
      </c>
      <c r="N3669" t="s">
        <v>43</v>
      </c>
      <c r="O3669" t="s">
        <v>79</v>
      </c>
      <c r="P3669" t="s">
        <v>278</v>
      </c>
      <c r="Q3669" s="2">
        <v>15.57</v>
      </c>
      <c r="R3669">
        <v>3</v>
      </c>
      <c r="S3669">
        <v>0</v>
      </c>
      <c r="T3669">
        <v>-11.936999999999999</v>
      </c>
    </row>
    <row r="3670" spans="1:20" x14ac:dyDescent="0.3">
      <c r="A3670" t="s">
        <v>9017</v>
      </c>
      <c r="B3670" s="1">
        <v>42072</v>
      </c>
      <c r="C3670" s="1">
        <v>42074</v>
      </c>
      <c r="D3670" t="s">
        <v>21</v>
      </c>
      <c r="E3670" t="s">
        <v>4498</v>
      </c>
      <c r="F3670" t="s">
        <v>4499</v>
      </c>
      <c r="G3670" t="s">
        <v>24</v>
      </c>
      <c r="H3670" t="s">
        <v>25</v>
      </c>
      <c r="I3670" t="s">
        <v>38</v>
      </c>
      <c r="J3670" t="s">
        <v>39</v>
      </c>
      <c r="K3670" t="s">
        <v>143</v>
      </c>
      <c r="L3670" t="s">
        <v>41</v>
      </c>
      <c r="M3670" t="s">
        <v>7258</v>
      </c>
      <c r="N3670" t="s">
        <v>43</v>
      </c>
      <c r="O3670" t="s">
        <v>44</v>
      </c>
      <c r="P3670" t="s">
        <v>7259</v>
      </c>
      <c r="Q3670" s="2">
        <v>4.6079999999999997</v>
      </c>
      <c r="R3670">
        <v>2</v>
      </c>
      <c r="S3670">
        <v>0</v>
      </c>
      <c r="T3670">
        <v>1.6704000000000001</v>
      </c>
    </row>
    <row r="3671" spans="1:20" x14ac:dyDescent="0.3">
      <c r="A3671" t="s">
        <v>9018</v>
      </c>
      <c r="B3671" s="1">
        <v>41940</v>
      </c>
      <c r="C3671" s="1">
        <v>41944</v>
      </c>
      <c r="D3671" t="s">
        <v>47</v>
      </c>
      <c r="E3671" t="s">
        <v>2645</v>
      </c>
      <c r="F3671" t="s">
        <v>2646</v>
      </c>
      <c r="G3671" t="s">
        <v>37</v>
      </c>
      <c r="H3671" t="s">
        <v>25</v>
      </c>
      <c r="I3671" t="s">
        <v>742</v>
      </c>
      <c r="J3671" t="s">
        <v>208</v>
      </c>
      <c r="K3671" t="s">
        <v>743</v>
      </c>
      <c r="L3671" t="s">
        <v>88</v>
      </c>
      <c r="M3671" t="s">
        <v>5226</v>
      </c>
      <c r="N3671" t="s">
        <v>165</v>
      </c>
      <c r="O3671" t="s">
        <v>166</v>
      </c>
      <c r="P3671" t="s">
        <v>5227</v>
      </c>
      <c r="Q3671" s="2">
        <v>257.98</v>
      </c>
      <c r="R3671">
        <v>2</v>
      </c>
      <c r="S3671">
        <v>0</v>
      </c>
      <c r="T3671">
        <v>74.8142</v>
      </c>
    </row>
    <row r="3672" spans="1:20" x14ac:dyDescent="0.3">
      <c r="A3672" t="s">
        <v>9019</v>
      </c>
      <c r="B3672" s="1">
        <v>42742</v>
      </c>
      <c r="C3672" s="1">
        <v>42744</v>
      </c>
      <c r="D3672" t="s">
        <v>21</v>
      </c>
      <c r="E3672" t="s">
        <v>3067</v>
      </c>
      <c r="F3672" t="s">
        <v>3068</v>
      </c>
      <c r="G3672" t="s">
        <v>24</v>
      </c>
      <c r="H3672" t="s">
        <v>25</v>
      </c>
      <c r="I3672" t="s">
        <v>38</v>
      </c>
      <c r="J3672" t="s">
        <v>39</v>
      </c>
      <c r="K3672" t="s">
        <v>1554</v>
      </c>
      <c r="L3672" t="s">
        <v>41</v>
      </c>
      <c r="M3672" t="s">
        <v>5474</v>
      </c>
      <c r="N3672" t="s">
        <v>43</v>
      </c>
      <c r="O3672" t="s">
        <v>99</v>
      </c>
      <c r="P3672" t="s">
        <v>5475</v>
      </c>
      <c r="Q3672" s="2">
        <v>153.78</v>
      </c>
      <c r="R3672">
        <v>11</v>
      </c>
      <c r="S3672">
        <v>0</v>
      </c>
      <c r="T3672">
        <v>44.596200000000003</v>
      </c>
    </row>
    <row r="3673" spans="1:20" x14ac:dyDescent="0.3">
      <c r="A3673" t="s">
        <v>9020</v>
      </c>
      <c r="B3673" s="1">
        <v>42960</v>
      </c>
      <c r="C3673" s="1">
        <v>42967</v>
      </c>
      <c r="D3673" t="s">
        <v>47</v>
      </c>
      <c r="E3673" t="s">
        <v>1041</v>
      </c>
      <c r="F3673" t="s">
        <v>1042</v>
      </c>
      <c r="G3673" t="s">
        <v>37</v>
      </c>
      <c r="H3673" t="s">
        <v>25</v>
      </c>
      <c r="I3673" t="s">
        <v>1043</v>
      </c>
      <c r="J3673" t="s">
        <v>627</v>
      </c>
      <c r="K3673" t="s">
        <v>1044</v>
      </c>
      <c r="L3673" t="s">
        <v>131</v>
      </c>
      <c r="M3673" t="s">
        <v>9021</v>
      </c>
      <c r="N3673" t="s">
        <v>43</v>
      </c>
      <c r="O3673" t="s">
        <v>79</v>
      </c>
      <c r="P3673" t="s">
        <v>9022</v>
      </c>
      <c r="Q3673" s="2">
        <v>36.024000000000001</v>
      </c>
      <c r="R3673">
        <v>3</v>
      </c>
      <c r="S3673">
        <v>0</v>
      </c>
      <c r="T3673">
        <v>11.707800000000001</v>
      </c>
    </row>
    <row r="3674" spans="1:20" x14ac:dyDescent="0.3">
      <c r="A3674" t="s">
        <v>9023</v>
      </c>
      <c r="B3674" s="1">
        <v>43041</v>
      </c>
      <c r="C3674" s="1">
        <v>43044</v>
      </c>
      <c r="D3674" t="s">
        <v>159</v>
      </c>
      <c r="E3674" t="s">
        <v>437</v>
      </c>
      <c r="F3674" t="s">
        <v>438</v>
      </c>
      <c r="G3674" t="s">
        <v>37</v>
      </c>
      <c r="H3674" t="s">
        <v>25</v>
      </c>
      <c r="I3674" t="s">
        <v>439</v>
      </c>
      <c r="J3674" t="s">
        <v>286</v>
      </c>
      <c r="K3674" t="s">
        <v>440</v>
      </c>
      <c r="L3674" t="s">
        <v>29</v>
      </c>
      <c r="M3674" t="s">
        <v>2393</v>
      </c>
      <c r="N3674" t="s">
        <v>43</v>
      </c>
      <c r="O3674" t="s">
        <v>115</v>
      </c>
      <c r="P3674" t="s">
        <v>2394</v>
      </c>
      <c r="Q3674" s="2">
        <v>54.335999999999999</v>
      </c>
      <c r="R3674">
        <v>4</v>
      </c>
      <c r="S3674">
        <v>0</v>
      </c>
      <c r="T3674">
        <v>5.4336000000000002</v>
      </c>
    </row>
    <row r="3675" spans="1:20" x14ac:dyDescent="0.3">
      <c r="A3675" t="s">
        <v>9024</v>
      </c>
      <c r="B3675" s="1">
        <v>41901</v>
      </c>
      <c r="C3675" s="1">
        <v>41905</v>
      </c>
      <c r="D3675" t="s">
        <v>47</v>
      </c>
      <c r="E3675" t="s">
        <v>2073</v>
      </c>
      <c r="F3675" t="s">
        <v>2074</v>
      </c>
      <c r="G3675" t="s">
        <v>37</v>
      </c>
      <c r="H3675" t="s">
        <v>25</v>
      </c>
      <c r="I3675" t="s">
        <v>618</v>
      </c>
      <c r="J3675" t="s">
        <v>619</v>
      </c>
      <c r="K3675" t="s">
        <v>620</v>
      </c>
      <c r="L3675" t="s">
        <v>29</v>
      </c>
      <c r="M3675" t="s">
        <v>2241</v>
      </c>
      <c r="N3675" t="s">
        <v>43</v>
      </c>
      <c r="O3675" t="s">
        <v>99</v>
      </c>
      <c r="P3675" t="s">
        <v>2242</v>
      </c>
      <c r="Q3675" s="2">
        <v>92.52</v>
      </c>
      <c r="R3675">
        <v>6</v>
      </c>
      <c r="S3675">
        <v>0</v>
      </c>
      <c r="T3675">
        <v>24.980399999999999</v>
      </c>
    </row>
    <row r="3676" spans="1:20" x14ac:dyDescent="0.3">
      <c r="A3676" t="s">
        <v>9025</v>
      </c>
      <c r="B3676" s="1">
        <v>42155</v>
      </c>
      <c r="C3676" s="1">
        <v>42155</v>
      </c>
      <c r="D3676" t="s">
        <v>1040</v>
      </c>
      <c r="E3676" t="s">
        <v>7601</v>
      </c>
      <c r="F3676" t="s">
        <v>7602</v>
      </c>
      <c r="G3676" t="s">
        <v>24</v>
      </c>
      <c r="H3676" t="s">
        <v>25</v>
      </c>
      <c r="I3676" t="s">
        <v>75</v>
      </c>
      <c r="J3676" t="s">
        <v>76</v>
      </c>
      <c r="K3676" t="s">
        <v>77</v>
      </c>
      <c r="L3676" t="s">
        <v>41</v>
      </c>
      <c r="M3676" t="s">
        <v>3505</v>
      </c>
      <c r="N3676" t="s">
        <v>43</v>
      </c>
      <c r="O3676" t="s">
        <v>115</v>
      </c>
      <c r="P3676" t="s">
        <v>3506</v>
      </c>
      <c r="Q3676" s="2">
        <v>10.272</v>
      </c>
      <c r="R3676">
        <v>3</v>
      </c>
      <c r="S3676">
        <v>0</v>
      </c>
      <c r="T3676">
        <v>1.1556</v>
      </c>
    </row>
    <row r="3677" spans="1:20" x14ac:dyDescent="0.3">
      <c r="A3677" t="s">
        <v>9026</v>
      </c>
      <c r="B3677" s="1">
        <v>42626</v>
      </c>
      <c r="C3677" s="1">
        <v>42631</v>
      </c>
      <c r="D3677" t="s">
        <v>47</v>
      </c>
      <c r="E3677" t="s">
        <v>102</v>
      </c>
      <c r="F3677" t="s">
        <v>103</v>
      </c>
      <c r="G3677" t="s">
        <v>24</v>
      </c>
      <c r="H3677" t="s">
        <v>25</v>
      </c>
      <c r="I3677" t="s">
        <v>104</v>
      </c>
      <c r="J3677" t="s">
        <v>105</v>
      </c>
      <c r="K3677" t="s">
        <v>106</v>
      </c>
      <c r="L3677" t="s">
        <v>41</v>
      </c>
      <c r="M3677" t="s">
        <v>3427</v>
      </c>
      <c r="N3677" t="s">
        <v>43</v>
      </c>
      <c r="O3677" t="s">
        <v>99</v>
      </c>
      <c r="P3677" t="s">
        <v>3428</v>
      </c>
      <c r="Q3677" s="2">
        <v>40.74</v>
      </c>
      <c r="R3677">
        <v>3</v>
      </c>
      <c r="S3677">
        <v>0</v>
      </c>
      <c r="T3677">
        <v>0.40739999999999998</v>
      </c>
    </row>
    <row r="3678" spans="1:20" x14ac:dyDescent="0.3">
      <c r="A3678" t="s">
        <v>9027</v>
      </c>
      <c r="B3678" s="1">
        <v>43068</v>
      </c>
      <c r="C3678" s="1">
        <v>43072</v>
      </c>
      <c r="D3678" t="s">
        <v>47</v>
      </c>
      <c r="E3678" t="s">
        <v>554</v>
      </c>
      <c r="F3678" t="s">
        <v>555</v>
      </c>
      <c r="G3678" t="s">
        <v>24</v>
      </c>
      <c r="H3678" t="s">
        <v>25</v>
      </c>
      <c r="I3678" t="s">
        <v>38</v>
      </c>
      <c r="J3678" t="s">
        <v>39</v>
      </c>
      <c r="K3678" t="s">
        <v>556</v>
      </c>
      <c r="L3678" t="s">
        <v>41</v>
      </c>
      <c r="M3678" t="s">
        <v>7068</v>
      </c>
      <c r="N3678" t="s">
        <v>31</v>
      </c>
      <c r="O3678" t="s">
        <v>133</v>
      </c>
      <c r="P3678" t="s">
        <v>7069</v>
      </c>
      <c r="Q3678" s="2">
        <v>390.36799999999999</v>
      </c>
      <c r="R3678">
        <v>2</v>
      </c>
      <c r="S3678">
        <v>0</v>
      </c>
      <c r="T3678">
        <v>48.795999999999999</v>
      </c>
    </row>
    <row r="3679" spans="1:20" x14ac:dyDescent="0.3">
      <c r="A3679" t="s">
        <v>9028</v>
      </c>
      <c r="B3679" s="1">
        <v>43073</v>
      </c>
      <c r="C3679" s="1">
        <v>43076</v>
      </c>
      <c r="D3679" t="s">
        <v>21</v>
      </c>
      <c r="E3679" t="s">
        <v>2750</v>
      </c>
      <c r="F3679" t="s">
        <v>2751</v>
      </c>
      <c r="G3679" t="s">
        <v>24</v>
      </c>
      <c r="H3679" t="s">
        <v>25</v>
      </c>
      <c r="I3679" t="s">
        <v>2752</v>
      </c>
      <c r="J3679" t="s">
        <v>39</v>
      </c>
      <c r="K3679" t="s">
        <v>2753</v>
      </c>
      <c r="L3679" t="s">
        <v>41</v>
      </c>
      <c r="M3679" t="s">
        <v>4000</v>
      </c>
      <c r="N3679" t="s">
        <v>43</v>
      </c>
      <c r="O3679" t="s">
        <v>70</v>
      </c>
      <c r="P3679" t="s">
        <v>4001</v>
      </c>
      <c r="Q3679" s="2">
        <v>74.352000000000004</v>
      </c>
      <c r="R3679">
        <v>3</v>
      </c>
      <c r="S3679">
        <v>0</v>
      </c>
      <c r="T3679">
        <v>23.234999999999999</v>
      </c>
    </row>
    <row r="3680" spans="1:20" x14ac:dyDescent="0.3">
      <c r="A3680" t="s">
        <v>9029</v>
      </c>
      <c r="B3680" s="1">
        <v>42857</v>
      </c>
      <c r="C3680" s="1">
        <v>42861</v>
      </c>
      <c r="D3680" t="s">
        <v>47</v>
      </c>
      <c r="E3680" t="s">
        <v>6514</v>
      </c>
      <c r="F3680" t="s">
        <v>6515</v>
      </c>
      <c r="G3680" t="s">
        <v>24</v>
      </c>
      <c r="H3680" t="s">
        <v>25</v>
      </c>
      <c r="I3680" t="s">
        <v>154</v>
      </c>
      <c r="J3680" t="s">
        <v>86</v>
      </c>
      <c r="K3680" t="s">
        <v>171</v>
      </c>
      <c r="L3680" t="s">
        <v>88</v>
      </c>
      <c r="M3680" t="s">
        <v>5080</v>
      </c>
      <c r="N3680" t="s">
        <v>43</v>
      </c>
      <c r="O3680" t="s">
        <v>70</v>
      </c>
      <c r="P3680" t="s">
        <v>5081</v>
      </c>
      <c r="Q3680" s="2">
        <v>15.7</v>
      </c>
      <c r="R3680">
        <v>5</v>
      </c>
      <c r="S3680">
        <v>0</v>
      </c>
      <c r="T3680">
        <v>7.0650000000000004</v>
      </c>
    </row>
    <row r="3681" spans="1:20" x14ac:dyDescent="0.3">
      <c r="A3681" t="s">
        <v>9030</v>
      </c>
      <c r="B3681" s="1">
        <v>42729</v>
      </c>
      <c r="C3681" s="1">
        <v>42734</v>
      </c>
      <c r="D3681" t="s">
        <v>47</v>
      </c>
      <c r="E3681" t="s">
        <v>6097</v>
      </c>
      <c r="F3681" t="s">
        <v>6098</v>
      </c>
      <c r="G3681" t="s">
        <v>37</v>
      </c>
      <c r="H3681" t="s">
        <v>25</v>
      </c>
      <c r="I3681" t="s">
        <v>38</v>
      </c>
      <c r="J3681" t="s">
        <v>39</v>
      </c>
      <c r="K3681" t="s">
        <v>247</v>
      </c>
      <c r="L3681" t="s">
        <v>41</v>
      </c>
      <c r="M3681" t="s">
        <v>3153</v>
      </c>
      <c r="N3681" t="s">
        <v>31</v>
      </c>
      <c r="O3681" t="s">
        <v>54</v>
      </c>
      <c r="P3681" t="s">
        <v>3154</v>
      </c>
      <c r="Q3681" s="2">
        <v>313.17599999999999</v>
      </c>
      <c r="R3681">
        <v>2</v>
      </c>
      <c r="S3681">
        <v>0</v>
      </c>
      <c r="T3681">
        <v>-120.0508</v>
      </c>
    </row>
    <row r="3682" spans="1:20" x14ac:dyDescent="0.3">
      <c r="A3682" t="s">
        <v>9031</v>
      </c>
      <c r="B3682" s="1">
        <v>41912</v>
      </c>
      <c r="C3682" s="1">
        <v>41912</v>
      </c>
      <c r="D3682" t="s">
        <v>1040</v>
      </c>
      <c r="E3682" t="s">
        <v>5521</v>
      </c>
      <c r="F3682" t="s">
        <v>5522</v>
      </c>
      <c r="G3682" t="s">
        <v>37</v>
      </c>
      <c r="H3682" t="s">
        <v>25</v>
      </c>
      <c r="I3682" t="s">
        <v>5523</v>
      </c>
      <c r="J3682" t="s">
        <v>208</v>
      </c>
      <c r="K3682" t="s">
        <v>5524</v>
      </c>
      <c r="L3682" t="s">
        <v>88</v>
      </c>
      <c r="M3682" t="s">
        <v>695</v>
      </c>
      <c r="N3682" t="s">
        <v>43</v>
      </c>
      <c r="O3682" t="s">
        <v>90</v>
      </c>
      <c r="P3682" t="s">
        <v>696</v>
      </c>
      <c r="Q3682" s="2">
        <v>795.40800000000002</v>
      </c>
      <c r="R3682">
        <v>6</v>
      </c>
      <c r="S3682">
        <v>0</v>
      </c>
      <c r="T3682">
        <v>59.6556</v>
      </c>
    </row>
    <row r="3683" spans="1:20" x14ac:dyDescent="0.3">
      <c r="A3683" t="s">
        <v>9032</v>
      </c>
      <c r="B3683" s="1">
        <v>41832</v>
      </c>
      <c r="C3683" s="1">
        <v>41835</v>
      </c>
      <c r="D3683" t="s">
        <v>21</v>
      </c>
      <c r="E3683" t="s">
        <v>1697</v>
      </c>
      <c r="F3683" t="s">
        <v>1698</v>
      </c>
      <c r="G3683" t="s">
        <v>24</v>
      </c>
      <c r="H3683" t="s">
        <v>25</v>
      </c>
      <c r="I3683" t="s">
        <v>390</v>
      </c>
      <c r="J3683" t="s">
        <v>391</v>
      </c>
      <c r="K3683" t="s">
        <v>392</v>
      </c>
      <c r="L3683" t="s">
        <v>41</v>
      </c>
      <c r="M3683" t="s">
        <v>3521</v>
      </c>
      <c r="N3683" t="s">
        <v>43</v>
      </c>
      <c r="O3683" t="s">
        <v>70</v>
      </c>
      <c r="P3683" t="s">
        <v>3522</v>
      </c>
      <c r="Q3683" s="2">
        <v>35.856000000000002</v>
      </c>
      <c r="R3683">
        <v>9</v>
      </c>
      <c r="S3683">
        <v>0</v>
      </c>
      <c r="T3683">
        <v>12.9978</v>
      </c>
    </row>
    <row r="3684" spans="1:20" x14ac:dyDescent="0.3">
      <c r="A3684" t="s">
        <v>9033</v>
      </c>
      <c r="B3684" s="1">
        <v>42621</v>
      </c>
      <c r="C3684" s="1">
        <v>42626</v>
      </c>
      <c r="D3684" t="s">
        <v>47</v>
      </c>
      <c r="E3684" t="s">
        <v>2108</v>
      </c>
      <c r="F3684" t="s">
        <v>2109</v>
      </c>
      <c r="G3684" t="s">
        <v>24</v>
      </c>
      <c r="H3684" t="s">
        <v>25</v>
      </c>
      <c r="I3684" t="s">
        <v>2110</v>
      </c>
      <c r="J3684" t="s">
        <v>666</v>
      </c>
      <c r="K3684" t="s">
        <v>2111</v>
      </c>
      <c r="L3684" t="s">
        <v>131</v>
      </c>
      <c r="M3684" t="s">
        <v>1515</v>
      </c>
      <c r="N3684" t="s">
        <v>31</v>
      </c>
      <c r="O3684" t="s">
        <v>61</v>
      </c>
      <c r="P3684" t="s">
        <v>1516</v>
      </c>
      <c r="Q3684" s="2">
        <v>43.13</v>
      </c>
      <c r="R3684">
        <v>1</v>
      </c>
      <c r="S3684">
        <v>0</v>
      </c>
      <c r="T3684">
        <v>14.664199999999999</v>
      </c>
    </row>
    <row r="3685" spans="1:20" x14ac:dyDescent="0.3">
      <c r="A3685" t="s">
        <v>9034</v>
      </c>
      <c r="B3685" s="1">
        <v>42953</v>
      </c>
      <c r="C3685" s="1">
        <v>42957</v>
      </c>
      <c r="D3685" t="s">
        <v>47</v>
      </c>
      <c r="E3685" t="s">
        <v>918</v>
      </c>
      <c r="F3685" t="s">
        <v>919</v>
      </c>
      <c r="G3685" t="s">
        <v>24</v>
      </c>
      <c r="H3685" t="s">
        <v>25</v>
      </c>
      <c r="I3685" t="s">
        <v>920</v>
      </c>
      <c r="J3685" t="s">
        <v>269</v>
      </c>
      <c r="K3685" t="s">
        <v>921</v>
      </c>
      <c r="L3685" t="s">
        <v>29</v>
      </c>
      <c r="M3685" t="s">
        <v>1144</v>
      </c>
      <c r="N3685" t="s">
        <v>43</v>
      </c>
      <c r="O3685" t="s">
        <v>1145</v>
      </c>
      <c r="P3685" t="s">
        <v>1146</v>
      </c>
      <c r="Q3685" s="2">
        <v>70.12</v>
      </c>
      <c r="R3685">
        <v>4</v>
      </c>
      <c r="S3685">
        <v>0</v>
      </c>
      <c r="T3685">
        <v>21.036000000000001</v>
      </c>
    </row>
    <row r="3686" spans="1:20" x14ac:dyDescent="0.3">
      <c r="A3686" t="s">
        <v>9035</v>
      </c>
      <c r="B3686" s="1">
        <v>42138</v>
      </c>
      <c r="C3686" s="1">
        <v>42143</v>
      </c>
      <c r="D3686" t="s">
        <v>47</v>
      </c>
      <c r="E3686" t="s">
        <v>830</v>
      </c>
      <c r="F3686" t="s">
        <v>831</v>
      </c>
      <c r="G3686" t="s">
        <v>37</v>
      </c>
      <c r="H3686" t="s">
        <v>25</v>
      </c>
      <c r="I3686" t="s">
        <v>832</v>
      </c>
      <c r="J3686" t="s">
        <v>67</v>
      </c>
      <c r="K3686" t="s">
        <v>833</v>
      </c>
      <c r="L3686" t="s">
        <v>29</v>
      </c>
      <c r="M3686" t="s">
        <v>1815</v>
      </c>
      <c r="N3686" t="s">
        <v>31</v>
      </c>
      <c r="O3686" t="s">
        <v>32</v>
      </c>
      <c r="P3686" t="s">
        <v>1816</v>
      </c>
      <c r="Q3686" s="2">
        <v>509.95749999999998</v>
      </c>
      <c r="R3686">
        <v>5</v>
      </c>
      <c r="S3686">
        <v>0</v>
      </c>
      <c r="T3686">
        <v>41.996499999999997</v>
      </c>
    </row>
    <row r="3687" spans="1:20" x14ac:dyDescent="0.3">
      <c r="A3687" t="s">
        <v>9036</v>
      </c>
      <c r="B3687" s="1">
        <v>42755</v>
      </c>
      <c r="C3687" s="1">
        <v>42756</v>
      </c>
      <c r="D3687" t="s">
        <v>159</v>
      </c>
      <c r="E3687" t="s">
        <v>4435</v>
      </c>
      <c r="F3687" t="s">
        <v>4436</v>
      </c>
      <c r="G3687" t="s">
        <v>24</v>
      </c>
      <c r="H3687" t="s">
        <v>25</v>
      </c>
      <c r="I3687" t="s">
        <v>626</v>
      </c>
      <c r="J3687" t="s">
        <v>627</v>
      </c>
      <c r="K3687" t="s">
        <v>628</v>
      </c>
      <c r="L3687" t="s">
        <v>131</v>
      </c>
      <c r="M3687" t="s">
        <v>2421</v>
      </c>
      <c r="N3687" t="s">
        <v>43</v>
      </c>
      <c r="O3687" t="s">
        <v>44</v>
      </c>
      <c r="P3687" t="s">
        <v>2422</v>
      </c>
      <c r="Q3687" s="2">
        <v>11.52</v>
      </c>
      <c r="R3687">
        <v>5</v>
      </c>
      <c r="S3687">
        <v>0</v>
      </c>
      <c r="T3687">
        <v>4.1760000000000002</v>
      </c>
    </row>
    <row r="3688" spans="1:20" x14ac:dyDescent="0.3">
      <c r="A3688" t="s">
        <v>9037</v>
      </c>
      <c r="B3688" s="1">
        <v>42520</v>
      </c>
      <c r="C3688" s="1">
        <v>42527</v>
      </c>
      <c r="D3688" t="s">
        <v>47</v>
      </c>
      <c r="E3688" t="s">
        <v>5589</v>
      </c>
      <c r="F3688" t="s">
        <v>5590</v>
      </c>
      <c r="G3688" t="s">
        <v>37</v>
      </c>
      <c r="H3688" t="s">
        <v>25</v>
      </c>
      <c r="I3688" t="s">
        <v>2942</v>
      </c>
      <c r="J3688" t="s">
        <v>1139</v>
      </c>
      <c r="K3688" t="s">
        <v>2943</v>
      </c>
      <c r="L3688" t="s">
        <v>131</v>
      </c>
      <c r="M3688" t="s">
        <v>5542</v>
      </c>
      <c r="N3688" t="s">
        <v>31</v>
      </c>
      <c r="O3688" t="s">
        <v>61</v>
      </c>
      <c r="P3688" t="s">
        <v>5543</v>
      </c>
      <c r="Q3688" s="2">
        <v>167.84</v>
      </c>
      <c r="R3688">
        <v>8</v>
      </c>
      <c r="S3688">
        <v>0</v>
      </c>
      <c r="T3688">
        <v>11.748799999999999</v>
      </c>
    </row>
    <row r="3689" spans="1:20" x14ac:dyDescent="0.3">
      <c r="A3689" t="s">
        <v>9038</v>
      </c>
      <c r="B3689" s="1">
        <v>41737</v>
      </c>
      <c r="C3689" s="1">
        <v>41741</v>
      </c>
      <c r="D3689" t="s">
        <v>47</v>
      </c>
      <c r="E3689" t="s">
        <v>2507</v>
      </c>
      <c r="F3689" t="s">
        <v>2508</v>
      </c>
      <c r="G3689" t="s">
        <v>24</v>
      </c>
      <c r="H3689" t="s">
        <v>25</v>
      </c>
      <c r="I3689" t="s">
        <v>75</v>
      </c>
      <c r="J3689" t="s">
        <v>76</v>
      </c>
      <c r="K3689" t="s">
        <v>77</v>
      </c>
      <c r="L3689" t="s">
        <v>41</v>
      </c>
      <c r="M3689" t="s">
        <v>9039</v>
      </c>
      <c r="N3689" t="s">
        <v>31</v>
      </c>
      <c r="O3689" t="s">
        <v>54</v>
      </c>
      <c r="P3689" t="s">
        <v>9040</v>
      </c>
      <c r="Q3689" s="2">
        <v>172.11</v>
      </c>
      <c r="R3689">
        <v>1</v>
      </c>
      <c r="S3689">
        <v>0</v>
      </c>
      <c r="T3689">
        <v>-94.660499999999999</v>
      </c>
    </row>
    <row r="3690" spans="1:20" x14ac:dyDescent="0.3">
      <c r="A3690" t="s">
        <v>9041</v>
      </c>
      <c r="B3690" s="1">
        <v>41843</v>
      </c>
      <c r="C3690" s="1">
        <v>41844</v>
      </c>
      <c r="D3690" t="s">
        <v>159</v>
      </c>
      <c r="E3690" t="s">
        <v>102</v>
      </c>
      <c r="F3690" t="s">
        <v>103</v>
      </c>
      <c r="G3690" t="s">
        <v>24</v>
      </c>
      <c r="H3690" t="s">
        <v>25</v>
      </c>
      <c r="I3690" t="s">
        <v>104</v>
      </c>
      <c r="J3690" t="s">
        <v>105</v>
      </c>
      <c r="K3690" t="s">
        <v>106</v>
      </c>
      <c r="L3690" t="s">
        <v>41</v>
      </c>
      <c r="M3690" t="s">
        <v>5778</v>
      </c>
      <c r="N3690" t="s">
        <v>165</v>
      </c>
      <c r="O3690" t="s">
        <v>202</v>
      </c>
      <c r="P3690" t="s">
        <v>5779</v>
      </c>
      <c r="Q3690" s="2">
        <v>99.98</v>
      </c>
      <c r="R3690">
        <v>2</v>
      </c>
      <c r="S3690">
        <v>0</v>
      </c>
      <c r="T3690">
        <v>7.9984000000000002</v>
      </c>
    </row>
    <row r="3691" spans="1:20" x14ac:dyDescent="0.3">
      <c r="A3691" t="s">
        <v>9042</v>
      </c>
      <c r="B3691" s="1">
        <v>42885</v>
      </c>
      <c r="C3691" s="1">
        <v>42889</v>
      </c>
      <c r="D3691" t="s">
        <v>47</v>
      </c>
      <c r="E3691" t="s">
        <v>3124</v>
      </c>
      <c r="F3691" t="s">
        <v>3125</v>
      </c>
      <c r="G3691" t="s">
        <v>84</v>
      </c>
      <c r="H3691" t="s">
        <v>25</v>
      </c>
      <c r="I3691" t="s">
        <v>2666</v>
      </c>
      <c r="J3691" t="s">
        <v>2265</v>
      </c>
      <c r="K3691" t="s">
        <v>2667</v>
      </c>
      <c r="L3691" t="s">
        <v>131</v>
      </c>
      <c r="M3691" t="s">
        <v>6352</v>
      </c>
      <c r="N3691" t="s">
        <v>165</v>
      </c>
      <c r="O3691" t="s">
        <v>166</v>
      </c>
      <c r="P3691" t="s">
        <v>6353</v>
      </c>
      <c r="Q3691" s="2">
        <v>156.792</v>
      </c>
      <c r="R3691">
        <v>1</v>
      </c>
      <c r="S3691">
        <v>0</v>
      </c>
      <c r="T3691">
        <v>17.639099999999999</v>
      </c>
    </row>
    <row r="3692" spans="1:20" x14ac:dyDescent="0.3">
      <c r="A3692" t="s">
        <v>9043</v>
      </c>
      <c r="B3692" s="1">
        <v>42442</v>
      </c>
      <c r="C3692" s="1">
        <v>42444</v>
      </c>
      <c r="D3692" t="s">
        <v>21</v>
      </c>
      <c r="E3692" t="s">
        <v>299</v>
      </c>
      <c r="F3692" t="s">
        <v>300</v>
      </c>
      <c r="G3692" t="s">
        <v>37</v>
      </c>
      <c r="H3692" t="s">
        <v>25</v>
      </c>
      <c r="I3692" t="s">
        <v>301</v>
      </c>
      <c r="J3692" t="s">
        <v>302</v>
      </c>
      <c r="K3692" t="s">
        <v>303</v>
      </c>
      <c r="L3692" t="s">
        <v>29</v>
      </c>
      <c r="M3692" t="s">
        <v>5037</v>
      </c>
      <c r="N3692" t="s">
        <v>31</v>
      </c>
      <c r="O3692" t="s">
        <v>133</v>
      </c>
      <c r="P3692" t="s">
        <v>5038</v>
      </c>
      <c r="Q3692" s="2">
        <v>386.68</v>
      </c>
      <c r="R3692">
        <v>2</v>
      </c>
      <c r="S3692">
        <v>0</v>
      </c>
      <c r="T3692">
        <v>-5.524</v>
      </c>
    </row>
    <row r="3693" spans="1:20" x14ac:dyDescent="0.3">
      <c r="A3693" t="s">
        <v>9044</v>
      </c>
      <c r="B3693" s="1">
        <v>42835</v>
      </c>
      <c r="C3693" s="1">
        <v>42839</v>
      </c>
      <c r="D3693" t="s">
        <v>47</v>
      </c>
      <c r="E3693" t="s">
        <v>684</v>
      </c>
      <c r="F3693" t="s">
        <v>685</v>
      </c>
      <c r="G3693" t="s">
        <v>24</v>
      </c>
      <c r="H3693" t="s">
        <v>25</v>
      </c>
      <c r="I3693" t="s">
        <v>686</v>
      </c>
      <c r="J3693" t="s">
        <v>391</v>
      </c>
      <c r="K3693" t="s">
        <v>687</v>
      </c>
      <c r="L3693" t="s">
        <v>41</v>
      </c>
      <c r="M3693" t="s">
        <v>4972</v>
      </c>
      <c r="N3693" t="s">
        <v>43</v>
      </c>
      <c r="O3693" t="s">
        <v>90</v>
      </c>
      <c r="P3693" t="s">
        <v>4973</v>
      </c>
      <c r="Q3693" s="2">
        <v>195.10400000000001</v>
      </c>
      <c r="R3693">
        <v>4</v>
      </c>
      <c r="S3693">
        <v>0</v>
      </c>
      <c r="T3693">
        <v>21.949200000000001</v>
      </c>
    </row>
    <row r="3694" spans="1:20" x14ac:dyDescent="0.3">
      <c r="A3694" t="s">
        <v>9045</v>
      </c>
      <c r="B3694" s="1">
        <v>42546</v>
      </c>
      <c r="C3694" s="1">
        <v>42548</v>
      </c>
      <c r="D3694" t="s">
        <v>21</v>
      </c>
      <c r="E3694" t="s">
        <v>691</v>
      </c>
      <c r="F3694" t="s">
        <v>692</v>
      </c>
      <c r="G3694" t="s">
        <v>24</v>
      </c>
      <c r="H3694" t="s">
        <v>25</v>
      </c>
      <c r="I3694" t="s">
        <v>693</v>
      </c>
      <c r="J3694" t="s">
        <v>86</v>
      </c>
      <c r="K3694" t="s">
        <v>694</v>
      </c>
      <c r="L3694" t="s">
        <v>88</v>
      </c>
      <c r="M3694" t="s">
        <v>255</v>
      </c>
      <c r="N3694" t="s">
        <v>31</v>
      </c>
      <c r="O3694" t="s">
        <v>133</v>
      </c>
      <c r="P3694" t="s">
        <v>256</v>
      </c>
      <c r="Q3694" s="2">
        <v>85.245999999999995</v>
      </c>
      <c r="R3694">
        <v>2</v>
      </c>
      <c r="S3694">
        <v>0</v>
      </c>
      <c r="T3694">
        <v>-6.0890000000000004</v>
      </c>
    </row>
    <row r="3695" spans="1:20" x14ac:dyDescent="0.3">
      <c r="A3695" t="s">
        <v>9046</v>
      </c>
      <c r="B3695" s="1">
        <v>41715</v>
      </c>
      <c r="C3695" s="1">
        <v>41719</v>
      </c>
      <c r="D3695" t="s">
        <v>47</v>
      </c>
      <c r="E3695" t="s">
        <v>8211</v>
      </c>
      <c r="F3695" t="s">
        <v>8212</v>
      </c>
      <c r="G3695" t="s">
        <v>37</v>
      </c>
      <c r="H3695" t="s">
        <v>25</v>
      </c>
      <c r="I3695" t="s">
        <v>231</v>
      </c>
      <c r="J3695" t="s">
        <v>232</v>
      </c>
      <c r="K3695" t="s">
        <v>412</v>
      </c>
      <c r="L3695" t="s">
        <v>131</v>
      </c>
      <c r="M3695" t="s">
        <v>1679</v>
      </c>
      <c r="N3695" t="s">
        <v>43</v>
      </c>
      <c r="O3695" t="s">
        <v>79</v>
      </c>
      <c r="P3695" t="s">
        <v>1680</v>
      </c>
      <c r="Q3695" s="2">
        <v>11.43</v>
      </c>
      <c r="R3695">
        <v>3</v>
      </c>
      <c r="S3695">
        <v>0</v>
      </c>
      <c r="T3695">
        <v>5.3720999999999997</v>
      </c>
    </row>
    <row r="3696" spans="1:20" x14ac:dyDescent="0.3">
      <c r="A3696" t="s">
        <v>9047</v>
      </c>
      <c r="B3696" s="1">
        <v>41860</v>
      </c>
      <c r="C3696" s="1">
        <v>41864</v>
      </c>
      <c r="D3696" t="s">
        <v>47</v>
      </c>
      <c r="E3696" t="s">
        <v>6753</v>
      </c>
      <c r="F3696" t="s">
        <v>6754</v>
      </c>
      <c r="G3696" t="s">
        <v>24</v>
      </c>
      <c r="H3696" t="s">
        <v>25</v>
      </c>
      <c r="I3696" t="s">
        <v>6755</v>
      </c>
      <c r="J3696" t="s">
        <v>51</v>
      </c>
      <c r="K3696" t="s">
        <v>6756</v>
      </c>
      <c r="L3696" t="s">
        <v>29</v>
      </c>
      <c r="M3696" t="s">
        <v>9048</v>
      </c>
      <c r="N3696" t="s">
        <v>43</v>
      </c>
      <c r="O3696" t="s">
        <v>235</v>
      </c>
      <c r="P3696" t="s">
        <v>9049</v>
      </c>
      <c r="Q3696" s="2">
        <v>4.4640000000000004</v>
      </c>
      <c r="R3696">
        <v>3</v>
      </c>
      <c r="S3696">
        <v>0</v>
      </c>
      <c r="T3696">
        <v>-0.9486</v>
      </c>
    </row>
    <row r="3697" spans="1:20" x14ac:dyDescent="0.3">
      <c r="A3697" t="s">
        <v>9050</v>
      </c>
      <c r="B3697" s="1">
        <v>42211</v>
      </c>
      <c r="C3697" s="1">
        <v>42216</v>
      </c>
      <c r="D3697" t="s">
        <v>47</v>
      </c>
      <c r="E3697" t="s">
        <v>1121</v>
      </c>
      <c r="F3697" t="s">
        <v>1122</v>
      </c>
      <c r="G3697" t="s">
        <v>37</v>
      </c>
      <c r="H3697" t="s">
        <v>25</v>
      </c>
      <c r="I3697" t="s">
        <v>1123</v>
      </c>
      <c r="J3697" t="s">
        <v>179</v>
      </c>
      <c r="K3697" t="s">
        <v>1124</v>
      </c>
      <c r="L3697" t="s">
        <v>88</v>
      </c>
      <c r="M3697" t="s">
        <v>1679</v>
      </c>
      <c r="N3697" t="s">
        <v>43</v>
      </c>
      <c r="O3697" t="s">
        <v>79</v>
      </c>
      <c r="P3697" t="s">
        <v>1680</v>
      </c>
      <c r="Q3697" s="2">
        <v>9.1440000000000001</v>
      </c>
      <c r="R3697">
        <v>3</v>
      </c>
      <c r="S3697">
        <v>0</v>
      </c>
      <c r="T3697">
        <v>3.0861000000000001</v>
      </c>
    </row>
    <row r="3698" spans="1:20" x14ac:dyDescent="0.3">
      <c r="A3698" t="s">
        <v>9051</v>
      </c>
      <c r="B3698" s="1">
        <v>41685</v>
      </c>
      <c r="C3698" s="1">
        <v>41689</v>
      </c>
      <c r="D3698" t="s">
        <v>47</v>
      </c>
      <c r="E3698" t="s">
        <v>1973</v>
      </c>
      <c r="F3698" t="s">
        <v>1974</v>
      </c>
      <c r="G3698" t="s">
        <v>37</v>
      </c>
      <c r="H3698" t="s">
        <v>25</v>
      </c>
      <c r="I3698" t="s">
        <v>1489</v>
      </c>
      <c r="J3698" t="s">
        <v>96</v>
      </c>
      <c r="K3698" t="s">
        <v>1490</v>
      </c>
      <c r="L3698" t="s">
        <v>88</v>
      </c>
      <c r="M3698" t="s">
        <v>6261</v>
      </c>
      <c r="N3698" t="s">
        <v>43</v>
      </c>
      <c r="O3698" t="s">
        <v>79</v>
      </c>
      <c r="P3698" t="s">
        <v>6262</v>
      </c>
      <c r="Q3698" s="2">
        <v>21.36</v>
      </c>
      <c r="R3698">
        <v>5</v>
      </c>
      <c r="S3698">
        <v>0</v>
      </c>
      <c r="T3698">
        <v>7.2089999999999996</v>
      </c>
    </row>
    <row r="3699" spans="1:20" x14ac:dyDescent="0.3">
      <c r="A3699" t="s">
        <v>9052</v>
      </c>
      <c r="B3699" s="1">
        <v>42087</v>
      </c>
      <c r="C3699" s="1">
        <v>42090</v>
      </c>
      <c r="D3699" t="s">
        <v>21</v>
      </c>
      <c r="E3699" t="s">
        <v>3038</v>
      </c>
      <c r="F3699" t="s">
        <v>3039</v>
      </c>
      <c r="G3699" t="s">
        <v>37</v>
      </c>
      <c r="H3699" t="s">
        <v>25</v>
      </c>
      <c r="I3699" t="s">
        <v>2319</v>
      </c>
      <c r="J3699" t="s">
        <v>627</v>
      </c>
      <c r="K3699" t="s">
        <v>2320</v>
      </c>
      <c r="L3699" t="s">
        <v>131</v>
      </c>
      <c r="M3699" t="s">
        <v>5304</v>
      </c>
      <c r="N3699" t="s">
        <v>31</v>
      </c>
      <c r="O3699" t="s">
        <v>61</v>
      </c>
      <c r="P3699" t="s">
        <v>5305</v>
      </c>
      <c r="Q3699" s="2">
        <v>46.9</v>
      </c>
      <c r="R3699">
        <v>5</v>
      </c>
      <c r="S3699">
        <v>0</v>
      </c>
      <c r="T3699">
        <v>13.132</v>
      </c>
    </row>
    <row r="3700" spans="1:20" x14ac:dyDescent="0.3">
      <c r="A3700" t="s">
        <v>9053</v>
      </c>
      <c r="B3700" s="1">
        <v>42980</v>
      </c>
      <c r="C3700" s="1">
        <v>42984</v>
      </c>
      <c r="D3700" t="s">
        <v>47</v>
      </c>
      <c r="E3700" t="s">
        <v>3881</v>
      </c>
      <c r="F3700" t="s">
        <v>3882</v>
      </c>
      <c r="G3700" t="s">
        <v>24</v>
      </c>
      <c r="H3700" t="s">
        <v>25</v>
      </c>
      <c r="I3700" t="s">
        <v>253</v>
      </c>
      <c r="J3700" t="s">
        <v>179</v>
      </c>
      <c r="K3700" t="s">
        <v>322</v>
      </c>
      <c r="L3700" t="s">
        <v>88</v>
      </c>
      <c r="M3700" t="s">
        <v>3775</v>
      </c>
      <c r="N3700" t="s">
        <v>43</v>
      </c>
      <c r="O3700" t="s">
        <v>79</v>
      </c>
      <c r="P3700" t="s">
        <v>3776</v>
      </c>
      <c r="Q3700" s="2">
        <v>18.72</v>
      </c>
      <c r="R3700">
        <v>5</v>
      </c>
      <c r="S3700">
        <v>0</v>
      </c>
      <c r="T3700">
        <v>6.5519999999999996</v>
      </c>
    </row>
    <row r="3701" spans="1:20" x14ac:dyDescent="0.3">
      <c r="A3701" t="s">
        <v>9054</v>
      </c>
      <c r="B3701" s="1">
        <v>42324</v>
      </c>
      <c r="C3701" s="1">
        <v>42326</v>
      </c>
      <c r="D3701" t="s">
        <v>159</v>
      </c>
      <c r="E3701" t="s">
        <v>1332</v>
      </c>
      <c r="F3701" t="s">
        <v>1333</v>
      </c>
      <c r="G3701" t="s">
        <v>37</v>
      </c>
      <c r="H3701" t="s">
        <v>25</v>
      </c>
      <c r="I3701" t="s">
        <v>231</v>
      </c>
      <c r="J3701" t="s">
        <v>232</v>
      </c>
      <c r="K3701" t="s">
        <v>233</v>
      </c>
      <c r="L3701" t="s">
        <v>131</v>
      </c>
      <c r="M3701" t="s">
        <v>6548</v>
      </c>
      <c r="N3701" t="s">
        <v>43</v>
      </c>
      <c r="O3701" t="s">
        <v>44</v>
      </c>
      <c r="P3701" t="s">
        <v>6549</v>
      </c>
      <c r="Q3701" s="2">
        <v>18.899999999999999</v>
      </c>
      <c r="R3701">
        <v>3</v>
      </c>
      <c r="S3701">
        <v>0</v>
      </c>
      <c r="T3701">
        <v>8.6940000000000008</v>
      </c>
    </row>
    <row r="3702" spans="1:20" x14ac:dyDescent="0.3">
      <c r="A3702" t="s">
        <v>9055</v>
      </c>
      <c r="B3702" s="1">
        <v>41982</v>
      </c>
      <c r="C3702" s="1">
        <v>41984</v>
      </c>
      <c r="D3702" t="s">
        <v>159</v>
      </c>
      <c r="E3702" t="s">
        <v>8516</v>
      </c>
      <c r="F3702" t="s">
        <v>8517</v>
      </c>
      <c r="G3702" t="s">
        <v>37</v>
      </c>
      <c r="H3702" t="s">
        <v>25</v>
      </c>
      <c r="I3702" t="s">
        <v>112</v>
      </c>
      <c r="J3702" t="s">
        <v>39</v>
      </c>
      <c r="K3702" t="s">
        <v>113</v>
      </c>
      <c r="L3702" t="s">
        <v>41</v>
      </c>
      <c r="M3702" t="s">
        <v>482</v>
      </c>
      <c r="N3702" t="s">
        <v>43</v>
      </c>
      <c r="O3702" t="s">
        <v>70</v>
      </c>
      <c r="P3702" t="s">
        <v>483</v>
      </c>
      <c r="Q3702" s="2">
        <v>10.688000000000001</v>
      </c>
      <c r="R3702">
        <v>2</v>
      </c>
      <c r="S3702">
        <v>0</v>
      </c>
      <c r="T3702">
        <v>3.7408000000000001</v>
      </c>
    </row>
    <row r="3703" spans="1:20" x14ac:dyDescent="0.3">
      <c r="A3703" t="s">
        <v>9056</v>
      </c>
      <c r="B3703" s="1">
        <v>42769</v>
      </c>
      <c r="C3703" s="1">
        <v>42773</v>
      </c>
      <c r="D3703" t="s">
        <v>21</v>
      </c>
      <c r="E3703" t="s">
        <v>1887</v>
      </c>
      <c r="F3703" t="s">
        <v>1888</v>
      </c>
      <c r="G3703" t="s">
        <v>84</v>
      </c>
      <c r="H3703" t="s">
        <v>25</v>
      </c>
      <c r="I3703" t="s">
        <v>38</v>
      </c>
      <c r="J3703" t="s">
        <v>39</v>
      </c>
      <c r="K3703" t="s">
        <v>556</v>
      </c>
      <c r="L3703" t="s">
        <v>41</v>
      </c>
      <c r="M3703" t="s">
        <v>2533</v>
      </c>
      <c r="N3703" t="s">
        <v>43</v>
      </c>
      <c r="O3703" t="s">
        <v>70</v>
      </c>
      <c r="P3703" t="s">
        <v>2534</v>
      </c>
      <c r="Q3703" s="2">
        <v>5.1840000000000002</v>
      </c>
      <c r="R3703">
        <v>1</v>
      </c>
      <c r="S3703">
        <v>0</v>
      </c>
      <c r="T3703">
        <v>1.8144</v>
      </c>
    </row>
    <row r="3704" spans="1:20" x14ac:dyDescent="0.3">
      <c r="A3704" t="s">
        <v>9057</v>
      </c>
      <c r="B3704" s="1">
        <v>43050</v>
      </c>
      <c r="C3704" s="1">
        <v>43053</v>
      </c>
      <c r="D3704" t="s">
        <v>159</v>
      </c>
      <c r="E3704" t="s">
        <v>5257</v>
      </c>
      <c r="F3704" t="s">
        <v>5258</v>
      </c>
      <c r="G3704" t="s">
        <v>24</v>
      </c>
      <c r="H3704" t="s">
        <v>25</v>
      </c>
      <c r="I3704" t="s">
        <v>75</v>
      </c>
      <c r="J3704" t="s">
        <v>76</v>
      </c>
      <c r="K3704" t="s">
        <v>544</v>
      </c>
      <c r="L3704" t="s">
        <v>41</v>
      </c>
      <c r="M3704" t="s">
        <v>2067</v>
      </c>
      <c r="N3704" t="s">
        <v>31</v>
      </c>
      <c r="O3704" t="s">
        <v>61</v>
      </c>
      <c r="P3704" t="s">
        <v>2068</v>
      </c>
      <c r="Q3704" s="2">
        <v>88.92</v>
      </c>
      <c r="R3704">
        <v>5</v>
      </c>
      <c r="S3704">
        <v>0</v>
      </c>
      <c r="T3704">
        <v>14.4495</v>
      </c>
    </row>
    <row r="3705" spans="1:20" x14ac:dyDescent="0.3">
      <c r="A3705" t="s">
        <v>9058</v>
      </c>
      <c r="B3705" s="1">
        <v>42995</v>
      </c>
      <c r="C3705" s="1">
        <v>43000</v>
      </c>
      <c r="D3705" t="s">
        <v>21</v>
      </c>
      <c r="E3705" t="s">
        <v>2185</v>
      </c>
      <c r="F3705" t="s">
        <v>2186</v>
      </c>
      <c r="G3705" t="s">
        <v>84</v>
      </c>
      <c r="H3705" t="s">
        <v>25</v>
      </c>
      <c r="I3705" t="s">
        <v>2187</v>
      </c>
      <c r="J3705" t="s">
        <v>666</v>
      </c>
      <c r="K3705" t="s">
        <v>2188</v>
      </c>
      <c r="L3705" t="s">
        <v>131</v>
      </c>
      <c r="M3705" t="s">
        <v>4432</v>
      </c>
      <c r="N3705" t="s">
        <v>43</v>
      </c>
      <c r="O3705" t="s">
        <v>115</v>
      </c>
      <c r="P3705" t="s">
        <v>4433</v>
      </c>
      <c r="Q3705" s="2">
        <v>9.9120000000000008</v>
      </c>
      <c r="R3705">
        <v>3</v>
      </c>
      <c r="S3705">
        <v>0</v>
      </c>
      <c r="T3705">
        <v>3.2214</v>
      </c>
    </row>
    <row r="3706" spans="1:20" x14ac:dyDescent="0.3">
      <c r="A3706" t="s">
        <v>9059</v>
      </c>
      <c r="B3706" s="1">
        <v>42911</v>
      </c>
      <c r="C3706" s="1">
        <v>42917</v>
      </c>
      <c r="D3706" t="s">
        <v>47</v>
      </c>
      <c r="E3706" t="s">
        <v>1682</v>
      </c>
      <c r="F3706" t="s">
        <v>1683</v>
      </c>
      <c r="G3706" t="s">
        <v>24</v>
      </c>
      <c r="H3706" t="s">
        <v>25</v>
      </c>
      <c r="I3706" t="s">
        <v>390</v>
      </c>
      <c r="J3706" t="s">
        <v>391</v>
      </c>
      <c r="K3706" t="s">
        <v>392</v>
      </c>
      <c r="L3706" t="s">
        <v>41</v>
      </c>
      <c r="M3706" t="s">
        <v>2931</v>
      </c>
      <c r="N3706" t="s">
        <v>165</v>
      </c>
      <c r="O3706" t="s">
        <v>166</v>
      </c>
      <c r="P3706" t="s">
        <v>2932</v>
      </c>
      <c r="Q3706" s="2">
        <v>148.47999999999999</v>
      </c>
      <c r="R3706">
        <v>2</v>
      </c>
      <c r="S3706">
        <v>0</v>
      </c>
      <c r="T3706">
        <v>16.704000000000001</v>
      </c>
    </row>
    <row r="3707" spans="1:20" x14ac:dyDescent="0.3">
      <c r="A3707" t="s">
        <v>9060</v>
      </c>
      <c r="B3707" s="1">
        <v>42581</v>
      </c>
      <c r="C3707" s="1">
        <v>42586</v>
      </c>
      <c r="D3707" t="s">
        <v>47</v>
      </c>
      <c r="E3707" t="s">
        <v>2384</v>
      </c>
      <c r="F3707" t="s">
        <v>2385</v>
      </c>
      <c r="G3707" t="s">
        <v>24</v>
      </c>
      <c r="H3707" t="s">
        <v>25</v>
      </c>
      <c r="I3707" t="s">
        <v>128</v>
      </c>
      <c r="J3707" t="s">
        <v>129</v>
      </c>
      <c r="K3707" t="s">
        <v>948</v>
      </c>
      <c r="L3707" t="s">
        <v>131</v>
      </c>
      <c r="M3707" t="s">
        <v>4995</v>
      </c>
      <c r="N3707" t="s">
        <v>43</v>
      </c>
      <c r="O3707" t="s">
        <v>44</v>
      </c>
      <c r="P3707" t="s">
        <v>4996</v>
      </c>
      <c r="Q3707" s="2">
        <v>9.2479999999999993</v>
      </c>
      <c r="R3707">
        <v>4</v>
      </c>
      <c r="S3707">
        <v>0</v>
      </c>
      <c r="T3707">
        <v>3.1212</v>
      </c>
    </row>
    <row r="3708" spans="1:20" x14ac:dyDescent="0.3">
      <c r="A3708" t="s">
        <v>9061</v>
      </c>
      <c r="B3708" s="1">
        <v>42110</v>
      </c>
      <c r="C3708" s="1">
        <v>42112</v>
      </c>
      <c r="D3708" t="s">
        <v>159</v>
      </c>
      <c r="E3708" t="s">
        <v>2250</v>
      </c>
      <c r="F3708" t="s">
        <v>2251</v>
      </c>
      <c r="G3708" t="s">
        <v>24</v>
      </c>
      <c r="H3708" t="s">
        <v>25</v>
      </c>
      <c r="I3708" t="s">
        <v>331</v>
      </c>
      <c r="J3708" t="s">
        <v>232</v>
      </c>
      <c r="K3708" t="s">
        <v>1365</v>
      </c>
      <c r="L3708" t="s">
        <v>131</v>
      </c>
      <c r="M3708" t="s">
        <v>9062</v>
      </c>
      <c r="N3708" t="s">
        <v>165</v>
      </c>
      <c r="O3708" t="s">
        <v>166</v>
      </c>
      <c r="P3708" t="s">
        <v>9063</v>
      </c>
      <c r="Q3708" s="2">
        <v>569.64</v>
      </c>
      <c r="R3708">
        <v>2</v>
      </c>
      <c r="S3708">
        <v>0</v>
      </c>
      <c r="T3708">
        <v>148.10640000000001</v>
      </c>
    </row>
    <row r="3709" spans="1:20" x14ac:dyDescent="0.3">
      <c r="A3709" t="s">
        <v>9064</v>
      </c>
      <c r="B3709" s="1">
        <v>42105</v>
      </c>
      <c r="C3709" s="1">
        <v>42108</v>
      </c>
      <c r="D3709" t="s">
        <v>21</v>
      </c>
      <c r="E3709" t="s">
        <v>3367</v>
      </c>
      <c r="F3709" t="s">
        <v>3368</v>
      </c>
      <c r="G3709" t="s">
        <v>24</v>
      </c>
      <c r="H3709" t="s">
        <v>25</v>
      </c>
      <c r="I3709" t="s">
        <v>231</v>
      </c>
      <c r="J3709" t="s">
        <v>232</v>
      </c>
      <c r="K3709" t="s">
        <v>233</v>
      </c>
      <c r="L3709" t="s">
        <v>131</v>
      </c>
      <c r="M3709" t="s">
        <v>6988</v>
      </c>
      <c r="N3709" t="s">
        <v>165</v>
      </c>
      <c r="O3709" t="s">
        <v>1419</v>
      </c>
      <c r="P3709" t="s">
        <v>6989</v>
      </c>
      <c r="Q3709" s="2">
        <v>639.96799999999996</v>
      </c>
      <c r="R3709">
        <v>4</v>
      </c>
      <c r="S3709">
        <v>0</v>
      </c>
      <c r="T3709">
        <v>215.98920000000001</v>
      </c>
    </row>
    <row r="3710" spans="1:20" x14ac:dyDescent="0.3">
      <c r="A3710" t="s">
        <v>9065</v>
      </c>
      <c r="B3710" s="1">
        <v>42062</v>
      </c>
      <c r="C3710" s="1">
        <v>42064</v>
      </c>
      <c r="D3710" t="s">
        <v>21</v>
      </c>
      <c r="E3710" t="s">
        <v>546</v>
      </c>
      <c r="F3710" t="s">
        <v>547</v>
      </c>
      <c r="G3710" t="s">
        <v>24</v>
      </c>
      <c r="H3710" t="s">
        <v>25</v>
      </c>
      <c r="I3710" t="s">
        <v>548</v>
      </c>
      <c r="J3710" t="s">
        <v>549</v>
      </c>
      <c r="K3710" t="s">
        <v>550</v>
      </c>
      <c r="L3710" t="s">
        <v>88</v>
      </c>
      <c r="M3710" t="s">
        <v>9066</v>
      </c>
      <c r="N3710" t="s">
        <v>165</v>
      </c>
      <c r="O3710" t="s">
        <v>202</v>
      </c>
      <c r="P3710" t="s">
        <v>9067</v>
      </c>
      <c r="Q3710" s="2">
        <v>538.91999999999996</v>
      </c>
      <c r="R3710">
        <v>9</v>
      </c>
      <c r="S3710">
        <v>0</v>
      </c>
      <c r="T3710">
        <v>80.837999999999994</v>
      </c>
    </row>
    <row r="3711" spans="1:20" x14ac:dyDescent="0.3">
      <c r="A3711" t="s">
        <v>9068</v>
      </c>
      <c r="B3711" s="1">
        <v>42621</v>
      </c>
      <c r="C3711" s="1">
        <v>42628</v>
      </c>
      <c r="D3711" t="s">
        <v>47</v>
      </c>
      <c r="E3711" t="s">
        <v>3017</v>
      </c>
      <c r="F3711" t="s">
        <v>3018</v>
      </c>
      <c r="G3711" t="s">
        <v>24</v>
      </c>
      <c r="H3711" t="s">
        <v>25</v>
      </c>
      <c r="I3711" t="s">
        <v>3019</v>
      </c>
      <c r="J3711" t="s">
        <v>27</v>
      </c>
      <c r="K3711" t="s">
        <v>3020</v>
      </c>
      <c r="L3711" t="s">
        <v>29</v>
      </c>
      <c r="M3711" t="s">
        <v>5389</v>
      </c>
      <c r="N3711" t="s">
        <v>43</v>
      </c>
      <c r="O3711" t="s">
        <v>115</v>
      </c>
      <c r="P3711" t="s">
        <v>5390</v>
      </c>
      <c r="Q3711" s="2">
        <v>14.88</v>
      </c>
      <c r="R3711">
        <v>2</v>
      </c>
      <c r="S3711">
        <v>0</v>
      </c>
      <c r="T3711">
        <v>3.72</v>
      </c>
    </row>
    <row r="3712" spans="1:20" x14ac:dyDescent="0.3">
      <c r="A3712" t="s">
        <v>9069</v>
      </c>
      <c r="B3712" s="1">
        <v>42509</v>
      </c>
      <c r="C3712" s="1">
        <v>42513</v>
      </c>
      <c r="D3712" t="s">
        <v>47</v>
      </c>
      <c r="E3712" t="s">
        <v>5926</v>
      </c>
      <c r="F3712" t="s">
        <v>5927</v>
      </c>
      <c r="G3712" t="s">
        <v>37</v>
      </c>
      <c r="H3712" t="s">
        <v>25</v>
      </c>
      <c r="I3712" t="s">
        <v>231</v>
      </c>
      <c r="J3712" t="s">
        <v>232</v>
      </c>
      <c r="K3712" t="s">
        <v>233</v>
      </c>
      <c r="L3712" t="s">
        <v>131</v>
      </c>
      <c r="M3712" t="s">
        <v>6665</v>
      </c>
      <c r="N3712" t="s">
        <v>43</v>
      </c>
      <c r="O3712" t="s">
        <v>90</v>
      </c>
      <c r="P3712" t="s">
        <v>1166</v>
      </c>
      <c r="Q3712" s="2">
        <v>87.84</v>
      </c>
      <c r="R3712">
        <v>8</v>
      </c>
      <c r="S3712">
        <v>0</v>
      </c>
      <c r="T3712">
        <v>23.716799999999999</v>
      </c>
    </row>
    <row r="3713" spans="1:20" x14ac:dyDescent="0.3">
      <c r="A3713" t="s">
        <v>9070</v>
      </c>
      <c r="B3713" s="1">
        <v>43050</v>
      </c>
      <c r="C3713" s="1">
        <v>43054</v>
      </c>
      <c r="D3713" t="s">
        <v>21</v>
      </c>
      <c r="E3713" t="s">
        <v>2413</v>
      </c>
      <c r="F3713" t="s">
        <v>2414</v>
      </c>
      <c r="G3713" t="s">
        <v>84</v>
      </c>
      <c r="H3713" t="s">
        <v>25</v>
      </c>
      <c r="I3713" t="s">
        <v>1381</v>
      </c>
      <c r="J3713" t="s">
        <v>1382</v>
      </c>
      <c r="K3713" t="s">
        <v>1383</v>
      </c>
      <c r="L3713" t="s">
        <v>29</v>
      </c>
      <c r="M3713" t="s">
        <v>2252</v>
      </c>
      <c r="N3713" t="s">
        <v>31</v>
      </c>
      <c r="O3713" t="s">
        <v>61</v>
      </c>
      <c r="P3713" t="s">
        <v>2253</v>
      </c>
      <c r="Q3713" s="2">
        <v>34.92</v>
      </c>
      <c r="R3713">
        <v>4</v>
      </c>
      <c r="S3713">
        <v>0</v>
      </c>
      <c r="T3713">
        <v>11.8728</v>
      </c>
    </row>
    <row r="3714" spans="1:20" x14ac:dyDescent="0.3">
      <c r="A3714" t="s">
        <v>9071</v>
      </c>
      <c r="B3714" s="1">
        <v>41897</v>
      </c>
      <c r="C3714" s="1">
        <v>41902</v>
      </c>
      <c r="D3714" t="s">
        <v>47</v>
      </c>
      <c r="E3714" t="s">
        <v>2747</v>
      </c>
      <c r="F3714" t="s">
        <v>2748</v>
      </c>
      <c r="G3714" t="s">
        <v>24</v>
      </c>
      <c r="H3714" t="s">
        <v>25</v>
      </c>
      <c r="I3714" t="s">
        <v>348</v>
      </c>
      <c r="J3714" t="s">
        <v>199</v>
      </c>
      <c r="K3714" t="s">
        <v>349</v>
      </c>
      <c r="L3714" t="s">
        <v>88</v>
      </c>
      <c r="M3714" t="s">
        <v>2647</v>
      </c>
      <c r="N3714" t="s">
        <v>43</v>
      </c>
      <c r="O3714" t="s">
        <v>70</v>
      </c>
      <c r="P3714" t="s">
        <v>157</v>
      </c>
      <c r="Q3714" s="2">
        <v>14.94</v>
      </c>
      <c r="R3714">
        <v>3</v>
      </c>
      <c r="S3714">
        <v>0</v>
      </c>
      <c r="T3714">
        <v>7.0217999999999998</v>
      </c>
    </row>
    <row r="3715" spans="1:20" x14ac:dyDescent="0.3">
      <c r="A3715" t="s">
        <v>9072</v>
      </c>
      <c r="B3715" s="1">
        <v>42262</v>
      </c>
      <c r="C3715" s="1">
        <v>42267</v>
      </c>
      <c r="D3715" t="s">
        <v>47</v>
      </c>
      <c r="E3715" t="s">
        <v>4104</v>
      </c>
      <c r="F3715" t="s">
        <v>4105</v>
      </c>
      <c r="G3715" t="s">
        <v>37</v>
      </c>
      <c r="H3715" t="s">
        <v>25</v>
      </c>
      <c r="I3715" t="s">
        <v>231</v>
      </c>
      <c r="J3715" t="s">
        <v>232</v>
      </c>
      <c r="K3715" t="s">
        <v>276</v>
      </c>
      <c r="L3715" t="s">
        <v>131</v>
      </c>
      <c r="M3715" t="s">
        <v>6198</v>
      </c>
      <c r="N3715" t="s">
        <v>43</v>
      </c>
      <c r="O3715" t="s">
        <v>79</v>
      </c>
      <c r="P3715" t="s">
        <v>6199</v>
      </c>
      <c r="Q3715" s="2">
        <v>3.5760000000000001</v>
      </c>
      <c r="R3715">
        <v>4</v>
      </c>
      <c r="S3715">
        <v>0</v>
      </c>
      <c r="T3715">
        <v>-2.8607999999999998</v>
      </c>
    </row>
    <row r="3716" spans="1:20" x14ac:dyDescent="0.3">
      <c r="A3716" t="s">
        <v>9073</v>
      </c>
      <c r="B3716" s="1">
        <v>42552</v>
      </c>
      <c r="C3716" s="1">
        <v>42554</v>
      </c>
      <c r="D3716" t="s">
        <v>159</v>
      </c>
      <c r="E3716" t="s">
        <v>5428</v>
      </c>
      <c r="F3716" t="s">
        <v>5429</v>
      </c>
      <c r="G3716" t="s">
        <v>84</v>
      </c>
      <c r="H3716" t="s">
        <v>25</v>
      </c>
      <c r="I3716" t="s">
        <v>5430</v>
      </c>
      <c r="J3716" t="s">
        <v>261</v>
      </c>
      <c r="K3716" t="s">
        <v>5431</v>
      </c>
      <c r="L3716" t="s">
        <v>41</v>
      </c>
      <c r="M3716" t="s">
        <v>5364</v>
      </c>
      <c r="N3716" t="s">
        <v>165</v>
      </c>
      <c r="O3716" t="s">
        <v>1419</v>
      </c>
      <c r="P3716" t="s">
        <v>5365</v>
      </c>
      <c r="Q3716" s="2">
        <v>1499.95</v>
      </c>
      <c r="R3716">
        <v>5</v>
      </c>
      <c r="S3716">
        <v>0</v>
      </c>
      <c r="T3716">
        <v>449.98500000000001</v>
      </c>
    </row>
    <row r="3717" spans="1:20" x14ac:dyDescent="0.3">
      <c r="A3717" t="s">
        <v>9074</v>
      </c>
      <c r="B3717" s="1">
        <v>42470</v>
      </c>
      <c r="C3717" s="1">
        <v>42475</v>
      </c>
      <c r="D3717" t="s">
        <v>47</v>
      </c>
      <c r="E3717" t="s">
        <v>2972</v>
      </c>
      <c r="F3717" t="s">
        <v>2973</v>
      </c>
      <c r="G3717" t="s">
        <v>37</v>
      </c>
      <c r="H3717" t="s">
        <v>25</v>
      </c>
      <c r="I3717" t="s">
        <v>373</v>
      </c>
      <c r="J3717" t="s">
        <v>199</v>
      </c>
      <c r="K3717" t="s">
        <v>374</v>
      </c>
      <c r="L3717" t="s">
        <v>88</v>
      </c>
      <c r="M3717" t="s">
        <v>2449</v>
      </c>
      <c r="N3717" t="s">
        <v>43</v>
      </c>
      <c r="O3717" t="s">
        <v>115</v>
      </c>
      <c r="P3717" t="s">
        <v>2450</v>
      </c>
      <c r="Q3717" s="2">
        <v>13.568</v>
      </c>
      <c r="R3717">
        <v>4</v>
      </c>
      <c r="S3717">
        <v>0</v>
      </c>
      <c r="T3717">
        <v>3.2223999999999999</v>
      </c>
    </row>
    <row r="3718" spans="1:20" x14ac:dyDescent="0.3">
      <c r="A3718" t="s">
        <v>9075</v>
      </c>
      <c r="B3718" s="1">
        <v>41645</v>
      </c>
      <c r="C3718" s="1">
        <v>41649</v>
      </c>
      <c r="D3718" t="s">
        <v>47</v>
      </c>
      <c r="E3718" t="s">
        <v>3257</v>
      </c>
      <c r="F3718" t="s">
        <v>3258</v>
      </c>
      <c r="G3718" t="s">
        <v>84</v>
      </c>
      <c r="H3718" t="s">
        <v>25</v>
      </c>
      <c r="I3718" t="s">
        <v>426</v>
      </c>
      <c r="J3718" t="s">
        <v>1027</v>
      </c>
      <c r="K3718" t="s">
        <v>1028</v>
      </c>
      <c r="L3718" t="s">
        <v>29</v>
      </c>
      <c r="M3718" t="s">
        <v>453</v>
      </c>
      <c r="N3718" t="s">
        <v>31</v>
      </c>
      <c r="O3718" t="s">
        <v>133</v>
      </c>
      <c r="P3718" t="s">
        <v>454</v>
      </c>
      <c r="Q3718" s="2">
        <v>2573.8200000000002</v>
      </c>
      <c r="R3718">
        <v>9</v>
      </c>
      <c r="S3718">
        <v>0</v>
      </c>
      <c r="T3718">
        <v>746.40779999999995</v>
      </c>
    </row>
    <row r="3719" spans="1:20" x14ac:dyDescent="0.3">
      <c r="A3719" t="s">
        <v>9076</v>
      </c>
      <c r="B3719" s="1">
        <v>42614</v>
      </c>
      <c r="C3719" s="1">
        <v>42616</v>
      </c>
      <c r="D3719" t="s">
        <v>21</v>
      </c>
      <c r="E3719" t="s">
        <v>5766</v>
      </c>
      <c r="F3719" t="s">
        <v>5767</v>
      </c>
      <c r="G3719" t="s">
        <v>84</v>
      </c>
      <c r="H3719" t="s">
        <v>25</v>
      </c>
      <c r="I3719" t="s">
        <v>5768</v>
      </c>
      <c r="J3719" t="s">
        <v>179</v>
      </c>
      <c r="K3719" t="s">
        <v>5769</v>
      </c>
      <c r="L3719" t="s">
        <v>88</v>
      </c>
      <c r="M3719" t="s">
        <v>9077</v>
      </c>
      <c r="N3719" t="s">
        <v>43</v>
      </c>
      <c r="O3719" t="s">
        <v>173</v>
      </c>
      <c r="P3719" t="s">
        <v>9078</v>
      </c>
      <c r="Q3719" s="2">
        <v>12.78</v>
      </c>
      <c r="R3719">
        <v>1</v>
      </c>
      <c r="S3719">
        <v>0</v>
      </c>
      <c r="T3719">
        <v>5.7510000000000003</v>
      </c>
    </row>
    <row r="3720" spans="1:20" x14ac:dyDescent="0.3">
      <c r="A3720" t="s">
        <v>9079</v>
      </c>
      <c r="B3720" s="1">
        <v>41905</v>
      </c>
      <c r="C3720" s="1">
        <v>41912</v>
      </c>
      <c r="D3720" t="s">
        <v>47</v>
      </c>
      <c r="E3720" t="s">
        <v>5185</v>
      </c>
      <c r="F3720" t="s">
        <v>5186</v>
      </c>
      <c r="G3720" t="s">
        <v>84</v>
      </c>
      <c r="H3720" t="s">
        <v>25</v>
      </c>
      <c r="I3720" t="s">
        <v>426</v>
      </c>
      <c r="J3720" t="s">
        <v>1027</v>
      </c>
      <c r="K3720" t="s">
        <v>1028</v>
      </c>
      <c r="L3720" t="s">
        <v>29</v>
      </c>
      <c r="M3720" t="s">
        <v>277</v>
      </c>
      <c r="N3720" t="s">
        <v>43</v>
      </c>
      <c r="O3720" t="s">
        <v>79</v>
      </c>
      <c r="P3720" t="s">
        <v>278</v>
      </c>
      <c r="Q3720" s="2">
        <v>18.463999999999999</v>
      </c>
      <c r="R3720">
        <v>4</v>
      </c>
      <c r="S3720">
        <v>0</v>
      </c>
      <c r="T3720">
        <v>6.9240000000000004</v>
      </c>
    </row>
    <row r="3721" spans="1:20" x14ac:dyDescent="0.3">
      <c r="A3721" t="s">
        <v>9080</v>
      </c>
      <c r="B3721" s="1">
        <v>41988</v>
      </c>
      <c r="C3721" s="1">
        <v>41990</v>
      </c>
      <c r="D3721" t="s">
        <v>21</v>
      </c>
      <c r="E3721" t="s">
        <v>1276</v>
      </c>
      <c r="F3721" t="s">
        <v>1277</v>
      </c>
      <c r="G3721" t="s">
        <v>37</v>
      </c>
      <c r="H3721" t="s">
        <v>25</v>
      </c>
      <c r="I3721" t="s">
        <v>679</v>
      </c>
      <c r="J3721" t="s">
        <v>427</v>
      </c>
      <c r="K3721" t="s">
        <v>680</v>
      </c>
      <c r="L3721" t="s">
        <v>131</v>
      </c>
      <c r="M3721" t="s">
        <v>5740</v>
      </c>
      <c r="N3721" t="s">
        <v>31</v>
      </c>
      <c r="O3721" t="s">
        <v>133</v>
      </c>
      <c r="P3721" t="s">
        <v>5741</v>
      </c>
      <c r="Q3721" s="2">
        <v>445.80200000000002</v>
      </c>
      <c r="R3721">
        <v>7</v>
      </c>
      <c r="S3721">
        <v>0</v>
      </c>
      <c r="T3721">
        <v>-108.2662</v>
      </c>
    </row>
    <row r="3722" spans="1:20" x14ac:dyDescent="0.3">
      <c r="A3722" t="s">
        <v>9081</v>
      </c>
      <c r="B3722" s="1">
        <v>43097</v>
      </c>
      <c r="C3722" s="1">
        <v>43102</v>
      </c>
      <c r="D3722" t="s">
        <v>47</v>
      </c>
      <c r="E3722" t="s">
        <v>320</v>
      </c>
      <c r="F3722" t="s">
        <v>321</v>
      </c>
      <c r="G3722" t="s">
        <v>84</v>
      </c>
      <c r="H3722" t="s">
        <v>25</v>
      </c>
      <c r="I3722" t="s">
        <v>253</v>
      </c>
      <c r="J3722" t="s">
        <v>179</v>
      </c>
      <c r="K3722" t="s">
        <v>322</v>
      </c>
      <c r="L3722" t="s">
        <v>88</v>
      </c>
      <c r="M3722" t="s">
        <v>9082</v>
      </c>
      <c r="N3722" t="s">
        <v>43</v>
      </c>
      <c r="O3722" t="s">
        <v>115</v>
      </c>
      <c r="P3722" t="s">
        <v>2521</v>
      </c>
      <c r="Q3722" s="2">
        <v>2.48</v>
      </c>
      <c r="R3722">
        <v>1</v>
      </c>
      <c r="S3722">
        <v>0</v>
      </c>
      <c r="T3722">
        <v>0.86799999999999999</v>
      </c>
    </row>
    <row r="3723" spans="1:20" x14ac:dyDescent="0.3">
      <c r="A3723" t="s">
        <v>9083</v>
      </c>
      <c r="B3723" s="1">
        <v>42357</v>
      </c>
      <c r="C3723" s="1">
        <v>42362</v>
      </c>
      <c r="D3723" t="s">
        <v>21</v>
      </c>
      <c r="E3723" t="s">
        <v>2247</v>
      </c>
      <c r="F3723" t="s">
        <v>2248</v>
      </c>
      <c r="G3723" t="s">
        <v>84</v>
      </c>
      <c r="H3723" t="s">
        <v>25</v>
      </c>
      <c r="I3723" t="s">
        <v>742</v>
      </c>
      <c r="J3723" t="s">
        <v>208</v>
      </c>
      <c r="K3723" t="s">
        <v>743</v>
      </c>
      <c r="L3723" t="s">
        <v>88</v>
      </c>
      <c r="M3723" t="s">
        <v>8842</v>
      </c>
      <c r="N3723" t="s">
        <v>43</v>
      </c>
      <c r="O3723" t="s">
        <v>70</v>
      </c>
      <c r="P3723" t="s">
        <v>8843</v>
      </c>
      <c r="Q3723" s="2">
        <v>29.9</v>
      </c>
      <c r="R3723">
        <v>5</v>
      </c>
      <c r="S3723">
        <v>0</v>
      </c>
      <c r="T3723">
        <v>14.651</v>
      </c>
    </row>
    <row r="3724" spans="1:20" x14ac:dyDescent="0.3">
      <c r="A3724" t="s">
        <v>9084</v>
      </c>
      <c r="B3724" s="1">
        <v>43044</v>
      </c>
      <c r="C3724" s="1">
        <v>43048</v>
      </c>
      <c r="D3724" t="s">
        <v>47</v>
      </c>
      <c r="E3724" t="s">
        <v>6448</v>
      </c>
      <c r="F3724" t="s">
        <v>6449</v>
      </c>
      <c r="G3724" t="s">
        <v>24</v>
      </c>
      <c r="H3724" t="s">
        <v>25</v>
      </c>
      <c r="I3724" t="s">
        <v>1832</v>
      </c>
      <c r="J3724" t="s">
        <v>129</v>
      </c>
      <c r="K3724" t="s">
        <v>1833</v>
      </c>
      <c r="L3724" t="s">
        <v>131</v>
      </c>
      <c r="M3724" t="s">
        <v>5531</v>
      </c>
      <c r="N3724" t="s">
        <v>43</v>
      </c>
      <c r="O3724" t="s">
        <v>70</v>
      </c>
      <c r="P3724" t="s">
        <v>5532</v>
      </c>
      <c r="Q3724" s="2">
        <v>12.96</v>
      </c>
      <c r="R3724">
        <v>2</v>
      </c>
      <c r="S3724">
        <v>0</v>
      </c>
      <c r="T3724">
        <v>6.2207999999999997</v>
      </c>
    </row>
    <row r="3725" spans="1:20" x14ac:dyDescent="0.3">
      <c r="A3725" t="s">
        <v>9085</v>
      </c>
      <c r="B3725" s="1">
        <v>42257</v>
      </c>
      <c r="C3725" s="1">
        <v>42263</v>
      </c>
      <c r="D3725" t="s">
        <v>47</v>
      </c>
      <c r="E3725" t="s">
        <v>957</v>
      </c>
      <c r="F3725" t="s">
        <v>958</v>
      </c>
      <c r="G3725" t="s">
        <v>37</v>
      </c>
      <c r="H3725" t="s">
        <v>25</v>
      </c>
      <c r="I3725" t="s">
        <v>959</v>
      </c>
      <c r="J3725" t="s">
        <v>39</v>
      </c>
      <c r="K3725" t="s">
        <v>960</v>
      </c>
      <c r="L3725" t="s">
        <v>41</v>
      </c>
      <c r="M3725" t="s">
        <v>8023</v>
      </c>
      <c r="N3725" t="s">
        <v>31</v>
      </c>
      <c r="O3725" t="s">
        <v>61</v>
      </c>
      <c r="P3725" t="s">
        <v>8024</v>
      </c>
      <c r="Q3725" s="2">
        <v>106.68</v>
      </c>
      <c r="R3725">
        <v>6</v>
      </c>
      <c r="S3725">
        <v>0</v>
      </c>
      <c r="T3725">
        <v>33.070799999999998</v>
      </c>
    </row>
    <row r="3726" spans="1:20" x14ac:dyDescent="0.3">
      <c r="A3726" t="s">
        <v>9086</v>
      </c>
      <c r="B3726" s="1">
        <v>43055</v>
      </c>
      <c r="C3726" s="1">
        <v>43055</v>
      </c>
      <c r="D3726" t="s">
        <v>1040</v>
      </c>
      <c r="E3726" t="s">
        <v>3486</v>
      </c>
      <c r="F3726" t="s">
        <v>3487</v>
      </c>
      <c r="G3726" t="s">
        <v>24</v>
      </c>
      <c r="H3726" t="s">
        <v>25</v>
      </c>
      <c r="I3726" t="s">
        <v>128</v>
      </c>
      <c r="J3726" t="s">
        <v>129</v>
      </c>
      <c r="K3726" t="s">
        <v>562</v>
      </c>
      <c r="L3726" t="s">
        <v>131</v>
      </c>
      <c r="M3726" t="s">
        <v>9087</v>
      </c>
      <c r="N3726" t="s">
        <v>165</v>
      </c>
      <c r="O3726" t="s">
        <v>166</v>
      </c>
      <c r="P3726" t="s">
        <v>9088</v>
      </c>
      <c r="Q3726" s="2">
        <v>119.94</v>
      </c>
      <c r="R3726">
        <v>6</v>
      </c>
      <c r="S3726">
        <v>0</v>
      </c>
      <c r="T3726">
        <v>5.9969999999999999</v>
      </c>
    </row>
    <row r="3727" spans="1:20" x14ac:dyDescent="0.3">
      <c r="A3727" t="s">
        <v>9089</v>
      </c>
      <c r="B3727" s="1">
        <v>42989</v>
      </c>
      <c r="C3727" s="1">
        <v>42994</v>
      </c>
      <c r="D3727" t="s">
        <v>47</v>
      </c>
      <c r="E3727" t="s">
        <v>5735</v>
      </c>
      <c r="F3727" t="s">
        <v>5736</v>
      </c>
      <c r="G3727" t="s">
        <v>24</v>
      </c>
      <c r="H3727" t="s">
        <v>25</v>
      </c>
      <c r="I3727" t="s">
        <v>231</v>
      </c>
      <c r="J3727" t="s">
        <v>232</v>
      </c>
      <c r="K3727" t="s">
        <v>233</v>
      </c>
      <c r="L3727" t="s">
        <v>131</v>
      </c>
      <c r="M3727" t="s">
        <v>5877</v>
      </c>
      <c r="N3727" t="s">
        <v>43</v>
      </c>
      <c r="O3727" t="s">
        <v>70</v>
      </c>
      <c r="P3727" t="s">
        <v>5878</v>
      </c>
      <c r="Q3727" s="2">
        <v>10.272</v>
      </c>
      <c r="R3727">
        <v>3</v>
      </c>
      <c r="S3727">
        <v>0</v>
      </c>
      <c r="T3727">
        <v>3.21</v>
      </c>
    </row>
    <row r="3728" spans="1:20" x14ac:dyDescent="0.3">
      <c r="A3728" t="s">
        <v>9090</v>
      </c>
      <c r="B3728" s="1">
        <v>42930</v>
      </c>
      <c r="C3728" s="1">
        <v>42934</v>
      </c>
      <c r="D3728" t="s">
        <v>47</v>
      </c>
      <c r="E3728" t="s">
        <v>5061</v>
      </c>
      <c r="F3728" t="s">
        <v>5062</v>
      </c>
      <c r="G3728" t="s">
        <v>24</v>
      </c>
      <c r="H3728" t="s">
        <v>25</v>
      </c>
      <c r="I3728" t="s">
        <v>786</v>
      </c>
      <c r="J3728" t="s">
        <v>39</v>
      </c>
      <c r="K3728" t="s">
        <v>1339</v>
      </c>
      <c r="L3728" t="s">
        <v>41</v>
      </c>
      <c r="M3728" t="s">
        <v>2457</v>
      </c>
      <c r="N3728" t="s">
        <v>43</v>
      </c>
      <c r="O3728" t="s">
        <v>79</v>
      </c>
      <c r="P3728" t="s">
        <v>2458</v>
      </c>
      <c r="Q3728" s="2">
        <v>4.4480000000000004</v>
      </c>
      <c r="R3728">
        <v>2</v>
      </c>
      <c r="S3728">
        <v>0</v>
      </c>
      <c r="T3728">
        <v>1.4456</v>
      </c>
    </row>
    <row r="3729" spans="1:20" x14ac:dyDescent="0.3">
      <c r="A3729" t="s">
        <v>9091</v>
      </c>
      <c r="B3729" s="1">
        <v>42824</v>
      </c>
      <c r="C3729" s="1">
        <v>42824</v>
      </c>
      <c r="D3729" t="s">
        <v>1040</v>
      </c>
      <c r="E3729" t="s">
        <v>3391</v>
      </c>
      <c r="F3729" t="s">
        <v>3392</v>
      </c>
      <c r="G3729" t="s">
        <v>24</v>
      </c>
      <c r="H3729" t="s">
        <v>25</v>
      </c>
      <c r="I3729" t="s">
        <v>75</v>
      </c>
      <c r="J3729" t="s">
        <v>76</v>
      </c>
      <c r="K3729" t="s">
        <v>538</v>
      </c>
      <c r="L3729" t="s">
        <v>41</v>
      </c>
      <c r="M3729" t="s">
        <v>7844</v>
      </c>
      <c r="N3729" t="s">
        <v>43</v>
      </c>
      <c r="O3729" t="s">
        <v>115</v>
      </c>
      <c r="P3729" t="s">
        <v>7845</v>
      </c>
      <c r="Q3729" s="2">
        <v>6.08</v>
      </c>
      <c r="R3729">
        <v>2</v>
      </c>
      <c r="S3729">
        <v>0</v>
      </c>
      <c r="T3729">
        <v>2.0672000000000001</v>
      </c>
    </row>
    <row r="3730" spans="1:20" x14ac:dyDescent="0.3">
      <c r="A3730" t="s">
        <v>9092</v>
      </c>
      <c r="B3730" s="1">
        <v>42400</v>
      </c>
      <c r="C3730" s="1">
        <v>42404</v>
      </c>
      <c r="D3730" t="s">
        <v>21</v>
      </c>
      <c r="E3730" t="s">
        <v>7548</v>
      </c>
      <c r="F3730" t="s">
        <v>7549</v>
      </c>
      <c r="G3730" t="s">
        <v>37</v>
      </c>
      <c r="H3730" t="s">
        <v>25</v>
      </c>
      <c r="I3730" t="s">
        <v>693</v>
      </c>
      <c r="J3730" t="s">
        <v>86</v>
      </c>
      <c r="K3730" t="s">
        <v>694</v>
      </c>
      <c r="L3730" t="s">
        <v>88</v>
      </c>
      <c r="M3730" t="s">
        <v>3472</v>
      </c>
      <c r="N3730" t="s">
        <v>43</v>
      </c>
      <c r="O3730" t="s">
        <v>173</v>
      </c>
      <c r="P3730" t="s">
        <v>572</v>
      </c>
      <c r="Q3730" s="2">
        <v>23.36</v>
      </c>
      <c r="R3730">
        <v>2</v>
      </c>
      <c r="S3730">
        <v>0</v>
      </c>
      <c r="T3730">
        <v>11.68</v>
      </c>
    </row>
    <row r="3731" spans="1:20" x14ac:dyDescent="0.3">
      <c r="A3731" t="s">
        <v>9093</v>
      </c>
      <c r="B3731" s="1">
        <v>42894</v>
      </c>
      <c r="C3731" s="1">
        <v>42899</v>
      </c>
      <c r="D3731" t="s">
        <v>47</v>
      </c>
      <c r="E3731" t="s">
        <v>4277</v>
      </c>
      <c r="F3731" t="s">
        <v>4278</v>
      </c>
      <c r="G3731" t="s">
        <v>24</v>
      </c>
      <c r="H3731" t="s">
        <v>25</v>
      </c>
      <c r="I3731" t="s">
        <v>4279</v>
      </c>
      <c r="J3731" t="s">
        <v>51</v>
      </c>
      <c r="K3731" t="s">
        <v>4280</v>
      </c>
      <c r="L3731" t="s">
        <v>29</v>
      </c>
      <c r="M3731" t="s">
        <v>4401</v>
      </c>
      <c r="N3731" t="s">
        <v>43</v>
      </c>
      <c r="O3731" t="s">
        <v>79</v>
      </c>
      <c r="P3731" t="s">
        <v>4402</v>
      </c>
      <c r="Q3731" s="2">
        <v>12.176</v>
      </c>
      <c r="R3731">
        <v>4</v>
      </c>
      <c r="S3731">
        <v>0</v>
      </c>
      <c r="T3731">
        <v>-18.872800000000002</v>
      </c>
    </row>
    <row r="3732" spans="1:20" x14ac:dyDescent="0.3">
      <c r="A3732" t="s">
        <v>9094</v>
      </c>
      <c r="B3732" s="1">
        <v>41945</v>
      </c>
      <c r="C3732" s="1">
        <v>41949</v>
      </c>
      <c r="D3732" t="s">
        <v>47</v>
      </c>
      <c r="E3732" t="s">
        <v>918</v>
      </c>
      <c r="F3732" t="s">
        <v>919</v>
      </c>
      <c r="G3732" t="s">
        <v>24</v>
      </c>
      <c r="H3732" t="s">
        <v>25</v>
      </c>
      <c r="I3732" t="s">
        <v>920</v>
      </c>
      <c r="J3732" t="s">
        <v>269</v>
      </c>
      <c r="K3732" t="s">
        <v>921</v>
      </c>
      <c r="L3732" t="s">
        <v>29</v>
      </c>
      <c r="M3732" t="s">
        <v>8489</v>
      </c>
      <c r="N3732" t="s">
        <v>165</v>
      </c>
      <c r="O3732" t="s">
        <v>166</v>
      </c>
      <c r="P3732" t="s">
        <v>8490</v>
      </c>
      <c r="Q3732" s="2">
        <v>46.384</v>
      </c>
      <c r="R3732">
        <v>2</v>
      </c>
      <c r="S3732">
        <v>0</v>
      </c>
      <c r="T3732">
        <v>5.2182000000000004</v>
      </c>
    </row>
    <row r="3733" spans="1:20" x14ac:dyDescent="0.3">
      <c r="A3733" t="s">
        <v>9095</v>
      </c>
      <c r="B3733" s="1">
        <v>42930</v>
      </c>
      <c r="C3733" s="1">
        <v>42934</v>
      </c>
      <c r="D3733" t="s">
        <v>47</v>
      </c>
      <c r="E3733" t="s">
        <v>1710</v>
      </c>
      <c r="F3733" t="s">
        <v>1711</v>
      </c>
      <c r="G3733" t="s">
        <v>24</v>
      </c>
      <c r="H3733" t="s">
        <v>25</v>
      </c>
      <c r="I3733" t="s">
        <v>1712</v>
      </c>
      <c r="J3733" t="s">
        <v>39</v>
      </c>
      <c r="K3733" t="s">
        <v>1713</v>
      </c>
      <c r="L3733" t="s">
        <v>41</v>
      </c>
      <c r="M3733" t="s">
        <v>2668</v>
      </c>
      <c r="N3733" t="s">
        <v>43</v>
      </c>
      <c r="O3733" t="s">
        <v>70</v>
      </c>
      <c r="P3733" t="s">
        <v>2669</v>
      </c>
      <c r="Q3733" s="2">
        <v>9.2479999999999993</v>
      </c>
      <c r="R3733">
        <v>2</v>
      </c>
      <c r="S3733">
        <v>0</v>
      </c>
      <c r="T3733">
        <v>3.3523999999999998</v>
      </c>
    </row>
    <row r="3734" spans="1:20" x14ac:dyDescent="0.3">
      <c r="A3734" t="s">
        <v>9096</v>
      </c>
      <c r="B3734" s="1">
        <v>43078</v>
      </c>
      <c r="C3734" s="1">
        <v>43081</v>
      </c>
      <c r="D3734" t="s">
        <v>21</v>
      </c>
      <c r="E3734" t="s">
        <v>1710</v>
      </c>
      <c r="F3734" t="s">
        <v>1711</v>
      </c>
      <c r="G3734" t="s">
        <v>24</v>
      </c>
      <c r="H3734" t="s">
        <v>25</v>
      </c>
      <c r="I3734" t="s">
        <v>1712</v>
      </c>
      <c r="J3734" t="s">
        <v>39</v>
      </c>
      <c r="K3734" t="s">
        <v>1713</v>
      </c>
      <c r="L3734" t="s">
        <v>41</v>
      </c>
      <c r="M3734" t="s">
        <v>2896</v>
      </c>
      <c r="N3734" t="s">
        <v>43</v>
      </c>
      <c r="O3734" t="s">
        <v>79</v>
      </c>
      <c r="P3734" t="s">
        <v>2897</v>
      </c>
      <c r="Q3734" s="2">
        <v>29.36</v>
      </c>
      <c r="R3734">
        <v>2</v>
      </c>
      <c r="S3734">
        <v>0</v>
      </c>
      <c r="T3734">
        <v>13.505599999999999</v>
      </c>
    </row>
    <row r="3735" spans="1:20" x14ac:dyDescent="0.3">
      <c r="A3735" t="s">
        <v>9097</v>
      </c>
      <c r="B3735" s="1">
        <v>42618</v>
      </c>
      <c r="C3735" s="1">
        <v>42624</v>
      </c>
      <c r="D3735" t="s">
        <v>47</v>
      </c>
      <c r="E3735" t="s">
        <v>1379</v>
      </c>
      <c r="F3735" t="s">
        <v>1380</v>
      </c>
      <c r="G3735" t="s">
        <v>24</v>
      </c>
      <c r="H3735" t="s">
        <v>25</v>
      </c>
      <c r="I3735" t="s">
        <v>1381</v>
      </c>
      <c r="J3735" t="s">
        <v>1382</v>
      </c>
      <c r="K3735" t="s">
        <v>1383</v>
      </c>
      <c r="L3735" t="s">
        <v>29</v>
      </c>
      <c r="M3735" t="s">
        <v>8543</v>
      </c>
      <c r="N3735" t="s">
        <v>43</v>
      </c>
      <c r="O3735" t="s">
        <v>79</v>
      </c>
      <c r="P3735" t="s">
        <v>8544</v>
      </c>
      <c r="Q3735" s="2">
        <v>8.952</v>
      </c>
      <c r="R3735">
        <v>2</v>
      </c>
      <c r="S3735">
        <v>0</v>
      </c>
      <c r="T3735">
        <v>-7.46</v>
      </c>
    </row>
    <row r="3736" spans="1:20" x14ac:dyDescent="0.3">
      <c r="A3736" t="s">
        <v>9098</v>
      </c>
      <c r="B3736" s="1">
        <v>41892</v>
      </c>
      <c r="C3736" s="1">
        <v>41898</v>
      </c>
      <c r="D3736" t="s">
        <v>47</v>
      </c>
      <c r="E3736" t="s">
        <v>416</v>
      </c>
      <c r="F3736" t="s">
        <v>417</v>
      </c>
      <c r="G3736" t="s">
        <v>24</v>
      </c>
      <c r="H3736" t="s">
        <v>25</v>
      </c>
      <c r="I3736" t="s">
        <v>418</v>
      </c>
      <c r="J3736" t="s">
        <v>419</v>
      </c>
      <c r="K3736" t="s">
        <v>420</v>
      </c>
      <c r="L3736" t="s">
        <v>88</v>
      </c>
      <c r="M3736" t="s">
        <v>2523</v>
      </c>
      <c r="N3736" t="s">
        <v>43</v>
      </c>
      <c r="O3736" t="s">
        <v>173</v>
      </c>
      <c r="P3736" t="s">
        <v>2524</v>
      </c>
      <c r="Q3736" s="2">
        <v>21.728000000000002</v>
      </c>
      <c r="R3736">
        <v>7</v>
      </c>
      <c r="S3736">
        <v>0</v>
      </c>
      <c r="T3736">
        <v>7.6048</v>
      </c>
    </row>
    <row r="3737" spans="1:20" x14ac:dyDescent="0.3">
      <c r="A3737" t="s">
        <v>9099</v>
      </c>
      <c r="B3737" s="1">
        <v>43004</v>
      </c>
      <c r="C3737" s="1">
        <v>43004</v>
      </c>
      <c r="D3737" t="s">
        <v>1040</v>
      </c>
      <c r="E3737" t="s">
        <v>184</v>
      </c>
      <c r="F3737" t="s">
        <v>185</v>
      </c>
      <c r="G3737" t="s">
        <v>37</v>
      </c>
      <c r="H3737" t="s">
        <v>25</v>
      </c>
      <c r="I3737" t="s">
        <v>38</v>
      </c>
      <c r="J3737" t="s">
        <v>39</v>
      </c>
      <c r="K3737" t="s">
        <v>143</v>
      </c>
      <c r="L3737" t="s">
        <v>41</v>
      </c>
      <c r="M3737" t="s">
        <v>6368</v>
      </c>
      <c r="N3737" t="s">
        <v>43</v>
      </c>
      <c r="O3737" t="s">
        <v>173</v>
      </c>
      <c r="P3737" t="s">
        <v>572</v>
      </c>
      <c r="Q3737" s="2">
        <v>71.88</v>
      </c>
      <c r="R3737">
        <v>6</v>
      </c>
      <c r="S3737">
        <v>0</v>
      </c>
      <c r="T3737">
        <v>33.064799999999998</v>
      </c>
    </row>
    <row r="3738" spans="1:20" x14ac:dyDescent="0.3">
      <c r="A3738" t="s">
        <v>9100</v>
      </c>
      <c r="B3738" s="1">
        <v>42538</v>
      </c>
      <c r="C3738" s="1">
        <v>42540</v>
      </c>
      <c r="D3738" t="s">
        <v>159</v>
      </c>
      <c r="E3738" t="s">
        <v>478</v>
      </c>
      <c r="F3738" t="s">
        <v>479</v>
      </c>
      <c r="G3738" t="s">
        <v>24</v>
      </c>
      <c r="H3738" t="s">
        <v>25</v>
      </c>
      <c r="I3738" t="s">
        <v>480</v>
      </c>
      <c r="J3738" t="s">
        <v>39</v>
      </c>
      <c r="K3738" t="s">
        <v>481</v>
      </c>
      <c r="L3738" t="s">
        <v>41</v>
      </c>
      <c r="M3738" t="s">
        <v>4683</v>
      </c>
      <c r="N3738" t="s">
        <v>31</v>
      </c>
      <c r="O3738" t="s">
        <v>61</v>
      </c>
      <c r="P3738" t="s">
        <v>4684</v>
      </c>
      <c r="Q3738" s="2">
        <v>266.35199999999998</v>
      </c>
      <c r="R3738">
        <v>3</v>
      </c>
      <c r="S3738">
        <v>0</v>
      </c>
      <c r="T3738">
        <v>-13.317600000000001</v>
      </c>
    </row>
    <row r="3739" spans="1:20" x14ac:dyDescent="0.3">
      <c r="A3739" t="s">
        <v>9101</v>
      </c>
      <c r="B3739" s="1">
        <v>42791</v>
      </c>
      <c r="C3739" s="1">
        <v>42795</v>
      </c>
      <c r="D3739" t="s">
        <v>47</v>
      </c>
      <c r="E3739" t="s">
        <v>4289</v>
      </c>
      <c r="F3739" t="s">
        <v>4290</v>
      </c>
      <c r="G3739" t="s">
        <v>24</v>
      </c>
      <c r="H3739" t="s">
        <v>25</v>
      </c>
      <c r="I3739" t="s">
        <v>4291</v>
      </c>
      <c r="J3739" t="s">
        <v>39</v>
      </c>
      <c r="K3739" t="s">
        <v>4292</v>
      </c>
      <c r="L3739" t="s">
        <v>41</v>
      </c>
      <c r="M3739" t="s">
        <v>3089</v>
      </c>
      <c r="N3739" t="s">
        <v>31</v>
      </c>
      <c r="O3739" t="s">
        <v>133</v>
      </c>
      <c r="P3739" t="s">
        <v>3090</v>
      </c>
      <c r="Q3739" s="2">
        <v>196.78399999999999</v>
      </c>
      <c r="R3739">
        <v>2</v>
      </c>
      <c r="S3739">
        <v>0</v>
      </c>
      <c r="T3739">
        <v>-22.138200000000001</v>
      </c>
    </row>
    <row r="3740" spans="1:20" x14ac:dyDescent="0.3">
      <c r="A3740" t="s">
        <v>9102</v>
      </c>
      <c r="B3740" s="1">
        <v>42825</v>
      </c>
      <c r="C3740" s="1">
        <v>42832</v>
      </c>
      <c r="D3740" t="s">
        <v>47</v>
      </c>
      <c r="E3740" t="s">
        <v>3001</v>
      </c>
      <c r="F3740" t="s">
        <v>3002</v>
      </c>
      <c r="G3740" t="s">
        <v>37</v>
      </c>
      <c r="H3740" t="s">
        <v>25</v>
      </c>
      <c r="I3740" t="s">
        <v>38</v>
      </c>
      <c r="J3740" t="s">
        <v>39</v>
      </c>
      <c r="K3740" t="s">
        <v>59</v>
      </c>
      <c r="L3740" t="s">
        <v>41</v>
      </c>
      <c r="M3740" t="s">
        <v>1768</v>
      </c>
      <c r="N3740" t="s">
        <v>43</v>
      </c>
      <c r="O3740" t="s">
        <v>1145</v>
      </c>
      <c r="P3740" t="s">
        <v>1769</v>
      </c>
      <c r="Q3740" s="2">
        <v>29.7</v>
      </c>
      <c r="R3740">
        <v>3</v>
      </c>
      <c r="S3740">
        <v>0</v>
      </c>
      <c r="T3740">
        <v>8.0190000000000001</v>
      </c>
    </row>
    <row r="3741" spans="1:20" x14ac:dyDescent="0.3">
      <c r="A3741" t="s">
        <v>9103</v>
      </c>
      <c r="B3741" s="1">
        <v>43072</v>
      </c>
      <c r="C3741" s="1">
        <v>43077</v>
      </c>
      <c r="D3741" t="s">
        <v>47</v>
      </c>
      <c r="E3741" t="s">
        <v>4526</v>
      </c>
      <c r="F3741" t="s">
        <v>4527</v>
      </c>
      <c r="G3741" t="s">
        <v>24</v>
      </c>
      <c r="H3741" t="s">
        <v>25</v>
      </c>
      <c r="I3741" t="s">
        <v>920</v>
      </c>
      <c r="J3741" t="s">
        <v>269</v>
      </c>
      <c r="K3741" t="s">
        <v>921</v>
      </c>
      <c r="L3741" t="s">
        <v>29</v>
      </c>
      <c r="M3741" t="s">
        <v>8548</v>
      </c>
      <c r="N3741" t="s">
        <v>31</v>
      </c>
      <c r="O3741" t="s">
        <v>61</v>
      </c>
      <c r="P3741" t="s">
        <v>8549</v>
      </c>
      <c r="Q3741" s="2">
        <v>13.592000000000001</v>
      </c>
      <c r="R3741">
        <v>2</v>
      </c>
      <c r="S3741">
        <v>0</v>
      </c>
      <c r="T3741">
        <v>-14.271599999999999</v>
      </c>
    </row>
    <row r="3742" spans="1:20" x14ac:dyDescent="0.3">
      <c r="A3742" t="s">
        <v>9104</v>
      </c>
      <c r="B3742" s="1">
        <v>42419</v>
      </c>
      <c r="C3742" s="1">
        <v>42422</v>
      </c>
      <c r="D3742" t="s">
        <v>21</v>
      </c>
      <c r="E3742" t="s">
        <v>1518</v>
      </c>
      <c r="F3742" t="s">
        <v>1519</v>
      </c>
      <c r="G3742" t="s">
        <v>24</v>
      </c>
      <c r="H3742" t="s">
        <v>25</v>
      </c>
      <c r="I3742" t="s">
        <v>154</v>
      </c>
      <c r="J3742" t="s">
        <v>86</v>
      </c>
      <c r="K3742" t="s">
        <v>1253</v>
      </c>
      <c r="L3742" t="s">
        <v>88</v>
      </c>
      <c r="M3742" t="s">
        <v>7065</v>
      </c>
      <c r="N3742" t="s">
        <v>43</v>
      </c>
      <c r="O3742" t="s">
        <v>70</v>
      </c>
      <c r="P3742" t="s">
        <v>7066</v>
      </c>
      <c r="Q3742" s="2">
        <v>70.88</v>
      </c>
      <c r="R3742">
        <v>2</v>
      </c>
      <c r="S3742">
        <v>0</v>
      </c>
      <c r="T3742">
        <v>33.313600000000001</v>
      </c>
    </row>
    <row r="3743" spans="1:20" x14ac:dyDescent="0.3">
      <c r="A3743" t="s">
        <v>9105</v>
      </c>
      <c r="B3743" s="1">
        <v>43071</v>
      </c>
      <c r="C3743" s="1">
        <v>43075</v>
      </c>
      <c r="D3743" t="s">
        <v>47</v>
      </c>
      <c r="E3743" t="s">
        <v>3617</v>
      </c>
      <c r="F3743" t="s">
        <v>3618</v>
      </c>
      <c r="G3743" t="s">
        <v>37</v>
      </c>
      <c r="H3743" t="s">
        <v>25</v>
      </c>
      <c r="I3743" t="s">
        <v>3619</v>
      </c>
      <c r="J3743" t="s">
        <v>179</v>
      </c>
      <c r="K3743" t="s">
        <v>3620</v>
      </c>
      <c r="L3743" t="s">
        <v>88</v>
      </c>
      <c r="M3743" t="s">
        <v>1236</v>
      </c>
      <c r="N3743" t="s">
        <v>43</v>
      </c>
      <c r="O3743" t="s">
        <v>99</v>
      </c>
      <c r="P3743" t="s">
        <v>1237</v>
      </c>
      <c r="Q3743" s="2">
        <v>114.288</v>
      </c>
      <c r="R3743">
        <v>1</v>
      </c>
      <c r="S3743">
        <v>0</v>
      </c>
      <c r="T3743">
        <v>12.8574</v>
      </c>
    </row>
    <row r="3744" spans="1:20" x14ac:dyDescent="0.3">
      <c r="A3744" t="s">
        <v>9106</v>
      </c>
      <c r="B3744" s="1">
        <v>41922</v>
      </c>
      <c r="C3744" s="1">
        <v>41927</v>
      </c>
      <c r="D3744" t="s">
        <v>47</v>
      </c>
      <c r="E3744" t="s">
        <v>9107</v>
      </c>
      <c r="F3744" t="s">
        <v>9108</v>
      </c>
      <c r="G3744" t="s">
        <v>37</v>
      </c>
      <c r="H3744" t="s">
        <v>25</v>
      </c>
      <c r="I3744" t="s">
        <v>1358</v>
      </c>
      <c r="J3744" t="s">
        <v>86</v>
      </c>
      <c r="K3744" t="s">
        <v>1359</v>
      </c>
      <c r="L3744" t="s">
        <v>88</v>
      </c>
      <c r="M3744" t="s">
        <v>9109</v>
      </c>
      <c r="N3744" t="s">
        <v>165</v>
      </c>
      <c r="O3744" t="s">
        <v>166</v>
      </c>
      <c r="P3744" t="s">
        <v>9110</v>
      </c>
      <c r="Q3744" s="2">
        <v>719.952</v>
      </c>
      <c r="R3744">
        <v>6</v>
      </c>
      <c r="S3744">
        <v>0</v>
      </c>
      <c r="T3744">
        <v>71.995199999999997</v>
      </c>
    </row>
    <row r="3745" spans="1:20" x14ac:dyDescent="0.3">
      <c r="A3745" t="s">
        <v>9111</v>
      </c>
      <c r="B3745" s="1">
        <v>42618</v>
      </c>
      <c r="C3745" s="1">
        <v>42620</v>
      </c>
      <c r="D3745" t="s">
        <v>159</v>
      </c>
      <c r="E3745" t="s">
        <v>4611</v>
      </c>
      <c r="F3745" t="s">
        <v>4612</v>
      </c>
      <c r="G3745" t="s">
        <v>37</v>
      </c>
      <c r="H3745" t="s">
        <v>25</v>
      </c>
      <c r="I3745" t="s">
        <v>4613</v>
      </c>
      <c r="J3745" t="s">
        <v>4614</v>
      </c>
      <c r="K3745" t="s">
        <v>4615</v>
      </c>
      <c r="L3745" t="s">
        <v>88</v>
      </c>
      <c r="M3745" t="s">
        <v>4963</v>
      </c>
      <c r="N3745" t="s">
        <v>31</v>
      </c>
      <c r="O3745" t="s">
        <v>61</v>
      </c>
      <c r="P3745" t="s">
        <v>4964</v>
      </c>
      <c r="Q3745" s="2">
        <v>21.204000000000001</v>
      </c>
      <c r="R3745">
        <v>3</v>
      </c>
      <c r="S3745">
        <v>0</v>
      </c>
      <c r="T3745">
        <v>-11.6622</v>
      </c>
    </row>
    <row r="3746" spans="1:20" x14ac:dyDescent="0.3">
      <c r="A3746" t="s">
        <v>9112</v>
      </c>
      <c r="B3746" s="1">
        <v>41963</v>
      </c>
      <c r="C3746" s="1">
        <v>41968</v>
      </c>
      <c r="D3746" t="s">
        <v>47</v>
      </c>
      <c r="E3746" t="s">
        <v>3921</v>
      </c>
      <c r="F3746" t="s">
        <v>3922</v>
      </c>
      <c r="G3746" t="s">
        <v>37</v>
      </c>
      <c r="H3746" t="s">
        <v>25</v>
      </c>
      <c r="I3746" t="s">
        <v>3923</v>
      </c>
      <c r="J3746" t="s">
        <v>27</v>
      </c>
      <c r="K3746" t="s">
        <v>3924</v>
      </c>
      <c r="L3746" t="s">
        <v>29</v>
      </c>
      <c r="M3746" t="s">
        <v>8806</v>
      </c>
      <c r="N3746" t="s">
        <v>43</v>
      </c>
      <c r="O3746" t="s">
        <v>173</v>
      </c>
      <c r="P3746" t="s">
        <v>7429</v>
      </c>
      <c r="Q3746" s="2">
        <v>34.74</v>
      </c>
      <c r="R3746">
        <v>3</v>
      </c>
      <c r="S3746">
        <v>0</v>
      </c>
      <c r="T3746">
        <v>17.37</v>
      </c>
    </row>
    <row r="3747" spans="1:20" x14ac:dyDescent="0.3">
      <c r="A3747" t="s">
        <v>9113</v>
      </c>
      <c r="B3747" s="1">
        <v>41769</v>
      </c>
      <c r="C3747" s="1">
        <v>41773</v>
      </c>
      <c r="D3747" t="s">
        <v>21</v>
      </c>
      <c r="E3747" t="s">
        <v>2150</v>
      </c>
      <c r="F3747" t="s">
        <v>2151</v>
      </c>
      <c r="G3747" t="s">
        <v>24</v>
      </c>
      <c r="H3747" t="s">
        <v>25</v>
      </c>
      <c r="I3747" t="s">
        <v>2152</v>
      </c>
      <c r="J3747" t="s">
        <v>27</v>
      </c>
      <c r="K3747" t="s">
        <v>2153</v>
      </c>
      <c r="L3747" t="s">
        <v>29</v>
      </c>
      <c r="M3747" t="s">
        <v>5031</v>
      </c>
      <c r="N3747" t="s">
        <v>31</v>
      </c>
      <c r="O3747" t="s">
        <v>32</v>
      </c>
      <c r="P3747" t="s">
        <v>5032</v>
      </c>
      <c r="Q3747" s="2">
        <v>349.96499999999997</v>
      </c>
      <c r="R3747">
        <v>7</v>
      </c>
      <c r="S3747">
        <v>0</v>
      </c>
      <c r="T3747">
        <v>-216.97829999999999</v>
      </c>
    </row>
    <row r="3748" spans="1:20" x14ac:dyDescent="0.3">
      <c r="A3748" t="s">
        <v>9114</v>
      </c>
      <c r="B3748" s="1">
        <v>43066</v>
      </c>
      <c r="C3748" s="1">
        <v>43071</v>
      </c>
      <c r="D3748" t="s">
        <v>47</v>
      </c>
      <c r="E3748" t="s">
        <v>2294</v>
      </c>
      <c r="F3748" t="s">
        <v>2295</v>
      </c>
      <c r="G3748" t="s">
        <v>37</v>
      </c>
      <c r="H3748" t="s">
        <v>25</v>
      </c>
      <c r="I3748" t="s">
        <v>268</v>
      </c>
      <c r="J3748" t="s">
        <v>427</v>
      </c>
      <c r="K3748" t="s">
        <v>1499</v>
      </c>
      <c r="L3748" t="s">
        <v>131</v>
      </c>
      <c r="M3748" t="s">
        <v>3101</v>
      </c>
      <c r="N3748" t="s">
        <v>43</v>
      </c>
      <c r="O3748" t="s">
        <v>70</v>
      </c>
      <c r="P3748" t="s">
        <v>3102</v>
      </c>
      <c r="Q3748" s="2">
        <v>158.28</v>
      </c>
      <c r="R3748">
        <v>6</v>
      </c>
      <c r="S3748">
        <v>0</v>
      </c>
      <c r="T3748">
        <v>72.808800000000005</v>
      </c>
    </row>
    <row r="3749" spans="1:20" x14ac:dyDescent="0.3">
      <c r="A3749" t="s">
        <v>9115</v>
      </c>
      <c r="B3749" s="1">
        <v>41944</v>
      </c>
      <c r="C3749" s="1">
        <v>41948</v>
      </c>
      <c r="D3749" t="s">
        <v>47</v>
      </c>
      <c r="E3749" t="s">
        <v>2404</v>
      </c>
      <c r="F3749" t="s">
        <v>2405</v>
      </c>
      <c r="G3749" t="s">
        <v>24</v>
      </c>
      <c r="H3749" t="s">
        <v>25</v>
      </c>
      <c r="I3749" t="s">
        <v>1916</v>
      </c>
      <c r="J3749" t="s">
        <v>39</v>
      </c>
      <c r="K3749" t="s">
        <v>2406</v>
      </c>
      <c r="L3749" t="s">
        <v>41</v>
      </c>
      <c r="M3749" t="s">
        <v>3915</v>
      </c>
      <c r="N3749" t="s">
        <v>43</v>
      </c>
      <c r="O3749" t="s">
        <v>90</v>
      </c>
      <c r="P3749" t="s">
        <v>3916</v>
      </c>
      <c r="Q3749" s="2">
        <v>533.94000000000005</v>
      </c>
      <c r="R3749">
        <v>3</v>
      </c>
      <c r="S3749">
        <v>0</v>
      </c>
      <c r="T3749">
        <v>154.8426</v>
      </c>
    </row>
    <row r="3750" spans="1:20" x14ac:dyDescent="0.3">
      <c r="A3750" t="s">
        <v>9116</v>
      </c>
      <c r="B3750" s="1">
        <v>42734</v>
      </c>
      <c r="C3750" s="1">
        <v>42736</v>
      </c>
      <c r="D3750" t="s">
        <v>159</v>
      </c>
      <c r="E3750" t="s">
        <v>1432</v>
      </c>
      <c r="F3750" t="s">
        <v>1433</v>
      </c>
      <c r="G3750" t="s">
        <v>24</v>
      </c>
      <c r="H3750" t="s">
        <v>25</v>
      </c>
      <c r="I3750" t="s">
        <v>1201</v>
      </c>
      <c r="J3750" t="s">
        <v>1011</v>
      </c>
      <c r="K3750" t="s">
        <v>1202</v>
      </c>
      <c r="L3750" t="s">
        <v>131</v>
      </c>
      <c r="M3750" t="s">
        <v>7068</v>
      </c>
      <c r="N3750" t="s">
        <v>31</v>
      </c>
      <c r="O3750" t="s">
        <v>133</v>
      </c>
      <c r="P3750" t="s">
        <v>7069</v>
      </c>
      <c r="Q3750" s="2">
        <v>170.786</v>
      </c>
      <c r="R3750">
        <v>1</v>
      </c>
      <c r="S3750">
        <v>0</v>
      </c>
      <c r="T3750">
        <v>0</v>
      </c>
    </row>
    <row r="3751" spans="1:20" x14ac:dyDescent="0.3">
      <c r="A3751" t="s">
        <v>9117</v>
      </c>
      <c r="B3751" s="1">
        <v>42616</v>
      </c>
      <c r="C3751" s="1">
        <v>42620</v>
      </c>
      <c r="D3751" t="s">
        <v>47</v>
      </c>
      <c r="E3751" t="s">
        <v>1784</v>
      </c>
      <c r="F3751" t="s">
        <v>1785</v>
      </c>
      <c r="G3751" t="s">
        <v>24</v>
      </c>
      <c r="H3751" t="s">
        <v>25</v>
      </c>
      <c r="I3751" t="s">
        <v>426</v>
      </c>
      <c r="J3751" t="s">
        <v>224</v>
      </c>
      <c r="K3751" t="s">
        <v>1265</v>
      </c>
      <c r="L3751" t="s">
        <v>88</v>
      </c>
      <c r="M3751" t="s">
        <v>6632</v>
      </c>
      <c r="N3751" t="s">
        <v>31</v>
      </c>
      <c r="O3751" t="s">
        <v>32</v>
      </c>
      <c r="P3751" t="s">
        <v>6633</v>
      </c>
      <c r="Q3751" s="2">
        <v>198.744</v>
      </c>
      <c r="R3751">
        <v>4</v>
      </c>
      <c r="S3751">
        <v>0</v>
      </c>
      <c r="T3751">
        <v>0</v>
      </c>
    </row>
    <row r="3752" spans="1:20" x14ac:dyDescent="0.3">
      <c r="A3752" t="s">
        <v>9118</v>
      </c>
      <c r="B3752" s="1">
        <v>43013</v>
      </c>
      <c r="C3752" s="1">
        <v>43015</v>
      </c>
      <c r="D3752" t="s">
        <v>159</v>
      </c>
      <c r="E3752" t="s">
        <v>1229</v>
      </c>
      <c r="F3752" t="s">
        <v>1230</v>
      </c>
      <c r="G3752" t="s">
        <v>84</v>
      </c>
      <c r="H3752" t="s">
        <v>25</v>
      </c>
      <c r="I3752" t="s">
        <v>1231</v>
      </c>
      <c r="J3752" t="s">
        <v>67</v>
      </c>
      <c r="K3752" t="s">
        <v>1232</v>
      </c>
      <c r="L3752" t="s">
        <v>29</v>
      </c>
      <c r="M3752" t="s">
        <v>2195</v>
      </c>
      <c r="N3752" t="s">
        <v>165</v>
      </c>
      <c r="O3752" t="s">
        <v>202</v>
      </c>
      <c r="P3752" t="s">
        <v>2196</v>
      </c>
      <c r="Q3752" s="2">
        <v>63.823999999999998</v>
      </c>
      <c r="R3752">
        <v>2</v>
      </c>
      <c r="S3752">
        <v>0</v>
      </c>
      <c r="T3752">
        <v>13.5626</v>
      </c>
    </row>
    <row r="3753" spans="1:20" x14ac:dyDescent="0.3">
      <c r="A3753" t="s">
        <v>9119</v>
      </c>
      <c r="B3753" s="1">
        <v>42399</v>
      </c>
      <c r="C3753" s="1">
        <v>42401</v>
      </c>
      <c r="D3753" t="s">
        <v>21</v>
      </c>
      <c r="E3753" t="s">
        <v>4825</v>
      </c>
      <c r="F3753" t="s">
        <v>4826</v>
      </c>
      <c r="G3753" t="s">
        <v>24</v>
      </c>
      <c r="H3753" t="s">
        <v>25</v>
      </c>
      <c r="I3753" t="s">
        <v>231</v>
      </c>
      <c r="J3753" t="s">
        <v>232</v>
      </c>
      <c r="K3753" t="s">
        <v>233</v>
      </c>
      <c r="L3753" t="s">
        <v>131</v>
      </c>
      <c r="M3753" t="s">
        <v>4806</v>
      </c>
      <c r="N3753" t="s">
        <v>31</v>
      </c>
      <c r="O3753" t="s">
        <v>133</v>
      </c>
      <c r="P3753" t="s">
        <v>4807</v>
      </c>
      <c r="Q3753" s="2">
        <v>435.16800000000001</v>
      </c>
      <c r="R3753">
        <v>4</v>
      </c>
      <c r="S3753">
        <v>0</v>
      </c>
      <c r="T3753">
        <v>-59.835599999999999</v>
      </c>
    </row>
    <row r="3754" spans="1:20" x14ac:dyDescent="0.3">
      <c r="A3754" t="s">
        <v>9120</v>
      </c>
      <c r="B3754" s="1">
        <v>42846</v>
      </c>
      <c r="C3754" s="1">
        <v>42848</v>
      </c>
      <c r="D3754" t="s">
        <v>159</v>
      </c>
      <c r="E3754" t="s">
        <v>3293</v>
      </c>
      <c r="F3754" t="s">
        <v>3294</v>
      </c>
      <c r="G3754" t="s">
        <v>37</v>
      </c>
      <c r="H3754" t="s">
        <v>25</v>
      </c>
      <c r="I3754" t="s">
        <v>38</v>
      </c>
      <c r="J3754" t="s">
        <v>39</v>
      </c>
      <c r="K3754" t="s">
        <v>247</v>
      </c>
      <c r="L3754" t="s">
        <v>41</v>
      </c>
      <c r="M3754" t="s">
        <v>333</v>
      </c>
      <c r="N3754" t="s">
        <v>165</v>
      </c>
      <c r="O3754" t="s">
        <v>202</v>
      </c>
      <c r="P3754" t="s">
        <v>334</v>
      </c>
      <c r="Q3754" s="2">
        <v>47.975999999999999</v>
      </c>
      <c r="R3754">
        <v>3</v>
      </c>
      <c r="S3754">
        <v>0</v>
      </c>
      <c r="T3754">
        <v>8.3957999999999995</v>
      </c>
    </row>
    <row r="3755" spans="1:20" x14ac:dyDescent="0.3">
      <c r="A3755" t="s">
        <v>9121</v>
      </c>
      <c r="B3755" s="1">
        <v>41978</v>
      </c>
      <c r="C3755" s="1">
        <v>41983</v>
      </c>
      <c r="D3755" t="s">
        <v>47</v>
      </c>
      <c r="E3755" t="s">
        <v>1459</v>
      </c>
      <c r="F3755" t="s">
        <v>1460</v>
      </c>
      <c r="G3755" t="s">
        <v>24</v>
      </c>
      <c r="H3755" t="s">
        <v>25</v>
      </c>
      <c r="I3755" t="s">
        <v>1461</v>
      </c>
      <c r="J3755" t="s">
        <v>302</v>
      </c>
      <c r="K3755" t="s">
        <v>1462</v>
      </c>
      <c r="L3755" t="s">
        <v>29</v>
      </c>
      <c r="M3755" t="s">
        <v>1334</v>
      </c>
      <c r="N3755" t="s">
        <v>43</v>
      </c>
      <c r="O3755" t="s">
        <v>115</v>
      </c>
      <c r="P3755" t="s">
        <v>1335</v>
      </c>
      <c r="Q3755" s="2">
        <v>26.46</v>
      </c>
      <c r="R3755">
        <v>9</v>
      </c>
      <c r="S3755">
        <v>0</v>
      </c>
      <c r="T3755">
        <v>11.907</v>
      </c>
    </row>
    <row r="3756" spans="1:20" x14ac:dyDescent="0.3">
      <c r="A3756" t="s">
        <v>9122</v>
      </c>
      <c r="B3756" s="1">
        <v>41933</v>
      </c>
      <c r="C3756" s="1">
        <v>41938</v>
      </c>
      <c r="D3756" t="s">
        <v>47</v>
      </c>
      <c r="E3756" t="s">
        <v>2720</v>
      </c>
      <c r="F3756" t="s">
        <v>2721</v>
      </c>
      <c r="G3756" t="s">
        <v>37</v>
      </c>
      <c r="H3756" t="s">
        <v>25</v>
      </c>
      <c r="I3756" t="s">
        <v>2722</v>
      </c>
      <c r="J3756" t="s">
        <v>224</v>
      </c>
      <c r="K3756" t="s">
        <v>2723</v>
      </c>
      <c r="L3756" t="s">
        <v>88</v>
      </c>
      <c r="M3756" t="s">
        <v>186</v>
      </c>
      <c r="N3756" t="s">
        <v>43</v>
      </c>
      <c r="O3756" t="s">
        <v>99</v>
      </c>
      <c r="P3756" t="s">
        <v>187</v>
      </c>
      <c r="Q3756" s="2">
        <v>194.7</v>
      </c>
      <c r="R3756">
        <v>5</v>
      </c>
      <c r="S3756">
        <v>0</v>
      </c>
      <c r="T3756">
        <v>9.7349999999999994</v>
      </c>
    </row>
    <row r="3757" spans="1:20" x14ac:dyDescent="0.3">
      <c r="A3757" t="s">
        <v>9123</v>
      </c>
      <c r="B3757" s="1">
        <v>42346</v>
      </c>
      <c r="C3757" s="1">
        <v>42350</v>
      </c>
      <c r="D3757" t="s">
        <v>47</v>
      </c>
      <c r="E3757" t="s">
        <v>3148</v>
      </c>
      <c r="F3757" t="s">
        <v>3149</v>
      </c>
      <c r="G3757" t="s">
        <v>37</v>
      </c>
      <c r="H3757" t="s">
        <v>25</v>
      </c>
      <c r="I3757" t="s">
        <v>1803</v>
      </c>
      <c r="J3757" t="s">
        <v>67</v>
      </c>
      <c r="K3757" t="s">
        <v>1804</v>
      </c>
      <c r="L3757" t="s">
        <v>29</v>
      </c>
      <c r="M3757" t="s">
        <v>98</v>
      </c>
      <c r="N3757" t="s">
        <v>43</v>
      </c>
      <c r="O3757" t="s">
        <v>99</v>
      </c>
      <c r="P3757" t="s">
        <v>100</v>
      </c>
      <c r="Q3757" s="2">
        <v>221.96</v>
      </c>
      <c r="R3757">
        <v>2</v>
      </c>
      <c r="S3757">
        <v>0</v>
      </c>
      <c r="T3757">
        <v>4.4391999999999996</v>
      </c>
    </row>
    <row r="3758" spans="1:20" x14ac:dyDescent="0.3">
      <c r="A3758" t="s">
        <v>9124</v>
      </c>
      <c r="B3758" s="1">
        <v>41945</v>
      </c>
      <c r="C3758" s="1">
        <v>41950</v>
      </c>
      <c r="D3758" t="s">
        <v>21</v>
      </c>
      <c r="E3758" t="s">
        <v>2823</v>
      </c>
      <c r="F3758" t="s">
        <v>2824</v>
      </c>
      <c r="G3758" t="s">
        <v>37</v>
      </c>
      <c r="H3758" t="s">
        <v>25</v>
      </c>
      <c r="I3758" t="s">
        <v>231</v>
      </c>
      <c r="J3758" t="s">
        <v>232</v>
      </c>
      <c r="K3758" t="s">
        <v>276</v>
      </c>
      <c r="L3758" t="s">
        <v>131</v>
      </c>
      <c r="M3758" t="s">
        <v>6206</v>
      </c>
      <c r="N3758" t="s">
        <v>165</v>
      </c>
      <c r="O3758" t="s">
        <v>202</v>
      </c>
      <c r="P3758" t="s">
        <v>6207</v>
      </c>
      <c r="Q3758" s="2">
        <v>41.94</v>
      </c>
      <c r="R3758">
        <v>2</v>
      </c>
      <c r="S3758">
        <v>0</v>
      </c>
      <c r="T3758">
        <v>15.0984</v>
      </c>
    </row>
    <row r="3759" spans="1:20" x14ac:dyDescent="0.3">
      <c r="A3759" t="s">
        <v>9125</v>
      </c>
      <c r="B3759" s="1">
        <v>42722</v>
      </c>
      <c r="C3759" s="1">
        <v>42725</v>
      </c>
      <c r="D3759" t="s">
        <v>159</v>
      </c>
      <c r="E3759" t="s">
        <v>361</v>
      </c>
      <c r="F3759" t="s">
        <v>362</v>
      </c>
      <c r="G3759" t="s">
        <v>84</v>
      </c>
      <c r="H3759" t="s">
        <v>25</v>
      </c>
      <c r="I3759" t="s">
        <v>231</v>
      </c>
      <c r="J3759" t="s">
        <v>232</v>
      </c>
      <c r="K3759" t="s">
        <v>276</v>
      </c>
      <c r="L3759" t="s">
        <v>131</v>
      </c>
      <c r="M3759" t="s">
        <v>5233</v>
      </c>
      <c r="N3759" t="s">
        <v>31</v>
      </c>
      <c r="O3759" t="s">
        <v>133</v>
      </c>
      <c r="P3759" t="s">
        <v>5234</v>
      </c>
      <c r="Q3759" s="2">
        <v>563.94000000000005</v>
      </c>
      <c r="R3759">
        <v>3</v>
      </c>
      <c r="S3759">
        <v>0</v>
      </c>
      <c r="T3759">
        <v>112.788</v>
      </c>
    </row>
    <row r="3760" spans="1:20" x14ac:dyDescent="0.3">
      <c r="A3760" t="s">
        <v>9126</v>
      </c>
      <c r="B3760" s="1">
        <v>42331</v>
      </c>
      <c r="C3760" s="1">
        <v>42335</v>
      </c>
      <c r="D3760" t="s">
        <v>21</v>
      </c>
      <c r="E3760" t="s">
        <v>1674</v>
      </c>
      <c r="F3760" t="s">
        <v>1675</v>
      </c>
      <c r="G3760" t="s">
        <v>24</v>
      </c>
      <c r="H3760" t="s">
        <v>25</v>
      </c>
      <c r="I3760" t="s">
        <v>75</v>
      </c>
      <c r="J3760" t="s">
        <v>76</v>
      </c>
      <c r="K3760" t="s">
        <v>544</v>
      </c>
      <c r="L3760" t="s">
        <v>41</v>
      </c>
      <c r="M3760" t="s">
        <v>7637</v>
      </c>
      <c r="N3760" t="s">
        <v>43</v>
      </c>
      <c r="O3760" t="s">
        <v>90</v>
      </c>
      <c r="P3760" t="s">
        <v>7638</v>
      </c>
      <c r="Q3760" s="2">
        <v>2625.12</v>
      </c>
      <c r="R3760">
        <v>8</v>
      </c>
      <c r="S3760">
        <v>0</v>
      </c>
      <c r="T3760">
        <v>735.03359999999998</v>
      </c>
    </row>
    <row r="3761" spans="1:20" x14ac:dyDescent="0.3">
      <c r="A3761" t="s">
        <v>9127</v>
      </c>
      <c r="B3761" s="1">
        <v>42229</v>
      </c>
      <c r="C3761" s="1">
        <v>42232</v>
      </c>
      <c r="D3761" t="s">
        <v>159</v>
      </c>
      <c r="E3761" t="s">
        <v>6238</v>
      </c>
      <c r="F3761" t="s">
        <v>6239</v>
      </c>
      <c r="G3761" t="s">
        <v>24</v>
      </c>
      <c r="H3761" t="s">
        <v>25</v>
      </c>
      <c r="I3761" t="s">
        <v>786</v>
      </c>
      <c r="J3761" t="s">
        <v>39</v>
      </c>
      <c r="K3761" t="s">
        <v>787</v>
      </c>
      <c r="L3761" t="s">
        <v>41</v>
      </c>
      <c r="M3761" t="s">
        <v>5782</v>
      </c>
      <c r="N3761" t="s">
        <v>43</v>
      </c>
      <c r="O3761" t="s">
        <v>99</v>
      </c>
      <c r="P3761" t="s">
        <v>5783</v>
      </c>
      <c r="Q3761" s="2">
        <v>422.85599999999999</v>
      </c>
      <c r="R3761">
        <v>3</v>
      </c>
      <c r="S3761">
        <v>0</v>
      </c>
      <c r="T3761">
        <v>15.857100000000001</v>
      </c>
    </row>
    <row r="3762" spans="1:20" x14ac:dyDescent="0.3">
      <c r="A3762" t="s">
        <v>9128</v>
      </c>
      <c r="B3762" s="1">
        <v>42110</v>
      </c>
      <c r="C3762" s="1">
        <v>42115</v>
      </c>
      <c r="D3762" t="s">
        <v>47</v>
      </c>
      <c r="E3762" t="s">
        <v>5302</v>
      </c>
      <c r="F3762" t="s">
        <v>5303</v>
      </c>
      <c r="G3762" t="s">
        <v>37</v>
      </c>
      <c r="H3762" t="s">
        <v>25</v>
      </c>
      <c r="I3762" t="s">
        <v>2703</v>
      </c>
      <c r="J3762" t="s">
        <v>1027</v>
      </c>
      <c r="K3762" t="s">
        <v>2704</v>
      </c>
      <c r="L3762" t="s">
        <v>29</v>
      </c>
      <c r="M3762" t="s">
        <v>7302</v>
      </c>
      <c r="N3762" t="s">
        <v>31</v>
      </c>
      <c r="O3762" t="s">
        <v>133</v>
      </c>
      <c r="P3762" t="s">
        <v>7303</v>
      </c>
      <c r="Q3762" s="2">
        <v>127.764</v>
      </c>
      <c r="R3762">
        <v>2</v>
      </c>
      <c r="S3762">
        <v>0</v>
      </c>
      <c r="T3762">
        <v>2.8391999999999999</v>
      </c>
    </row>
    <row r="3763" spans="1:20" x14ac:dyDescent="0.3">
      <c r="A3763" t="s">
        <v>9129</v>
      </c>
      <c r="B3763" s="1">
        <v>41719</v>
      </c>
      <c r="C3763" s="1">
        <v>41723</v>
      </c>
      <c r="D3763" t="s">
        <v>47</v>
      </c>
      <c r="E3763" t="s">
        <v>847</v>
      </c>
      <c r="F3763" t="s">
        <v>848</v>
      </c>
      <c r="G3763" t="s">
        <v>37</v>
      </c>
      <c r="H3763" t="s">
        <v>25</v>
      </c>
      <c r="I3763" t="s">
        <v>112</v>
      </c>
      <c r="J3763" t="s">
        <v>39</v>
      </c>
      <c r="K3763" t="s">
        <v>849</v>
      </c>
      <c r="L3763" t="s">
        <v>41</v>
      </c>
      <c r="M3763" t="s">
        <v>9130</v>
      </c>
      <c r="N3763" t="s">
        <v>165</v>
      </c>
      <c r="O3763" t="s">
        <v>166</v>
      </c>
      <c r="P3763" t="s">
        <v>9131</v>
      </c>
      <c r="Q3763" s="2">
        <v>3499.93</v>
      </c>
      <c r="R3763">
        <v>7</v>
      </c>
      <c r="S3763">
        <v>0</v>
      </c>
      <c r="T3763">
        <v>909.98180000000002</v>
      </c>
    </row>
    <row r="3764" spans="1:20" x14ac:dyDescent="0.3">
      <c r="A3764" t="s">
        <v>9132</v>
      </c>
      <c r="B3764" s="1">
        <v>43055</v>
      </c>
      <c r="C3764" s="1">
        <v>43061</v>
      </c>
      <c r="D3764" t="s">
        <v>47</v>
      </c>
      <c r="E3764" t="s">
        <v>3274</v>
      </c>
      <c r="F3764" t="s">
        <v>3275</v>
      </c>
      <c r="G3764" t="s">
        <v>24</v>
      </c>
      <c r="H3764" t="s">
        <v>25</v>
      </c>
      <c r="I3764" t="s">
        <v>3276</v>
      </c>
      <c r="J3764" t="s">
        <v>666</v>
      </c>
      <c r="K3764" t="s">
        <v>3277</v>
      </c>
      <c r="L3764" t="s">
        <v>131</v>
      </c>
      <c r="M3764" t="s">
        <v>3865</v>
      </c>
      <c r="N3764" t="s">
        <v>31</v>
      </c>
      <c r="O3764" t="s">
        <v>61</v>
      </c>
      <c r="P3764" t="s">
        <v>3866</v>
      </c>
      <c r="Q3764" s="2">
        <v>17.309999999999999</v>
      </c>
      <c r="R3764">
        <v>3</v>
      </c>
      <c r="S3764">
        <v>0</v>
      </c>
      <c r="T3764">
        <v>5.1929999999999996</v>
      </c>
    </row>
    <row r="3765" spans="1:20" x14ac:dyDescent="0.3">
      <c r="A3765" t="s">
        <v>9133</v>
      </c>
      <c r="B3765" s="1">
        <v>42272</v>
      </c>
      <c r="C3765" s="1">
        <v>42276</v>
      </c>
      <c r="D3765" t="s">
        <v>47</v>
      </c>
      <c r="E3765" t="s">
        <v>6429</v>
      </c>
      <c r="F3765" t="s">
        <v>6430</v>
      </c>
      <c r="G3765" t="s">
        <v>24</v>
      </c>
      <c r="H3765" t="s">
        <v>25</v>
      </c>
      <c r="I3765" t="s">
        <v>3826</v>
      </c>
      <c r="J3765" t="s">
        <v>96</v>
      </c>
      <c r="K3765" t="s">
        <v>3827</v>
      </c>
      <c r="L3765" t="s">
        <v>88</v>
      </c>
      <c r="M3765" t="s">
        <v>9134</v>
      </c>
      <c r="N3765" t="s">
        <v>43</v>
      </c>
      <c r="O3765" t="s">
        <v>115</v>
      </c>
      <c r="P3765" t="s">
        <v>9135</v>
      </c>
      <c r="Q3765" s="2">
        <v>128.744</v>
      </c>
      <c r="R3765">
        <v>7</v>
      </c>
      <c r="S3765">
        <v>0</v>
      </c>
      <c r="T3765">
        <v>12.8744</v>
      </c>
    </row>
    <row r="3766" spans="1:20" x14ac:dyDescent="0.3">
      <c r="A3766" t="s">
        <v>9136</v>
      </c>
      <c r="B3766" s="1">
        <v>42618</v>
      </c>
      <c r="C3766" s="1">
        <v>42622</v>
      </c>
      <c r="D3766" t="s">
        <v>47</v>
      </c>
      <c r="E3766" t="s">
        <v>1422</v>
      </c>
      <c r="F3766" t="s">
        <v>1423</v>
      </c>
      <c r="G3766" t="s">
        <v>24</v>
      </c>
      <c r="H3766" t="s">
        <v>25</v>
      </c>
      <c r="I3766" t="s">
        <v>154</v>
      </c>
      <c r="J3766" t="s">
        <v>86</v>
      </c>
      <c r="K3766" t="s">
        <v>171</v>
      </c>
      <c r="L3766" t="s">
        <v>88</v>
      </c>
      <c r="M3766" t="s">
        <v>7488</v>
      </c>
      <c r="N3766" t="s">
        <v>31</v>
      </c>
      <c r="O3766" t="s">
        <v>61</v>
      </c>
      <c r="P3766" t="s">
        <v>7489</v>
      </c>
      <c r="Q3766" s="2">
        <v>58.247999999999998</v>
      </c>
      <c r="R3766">
        <v>9</v>
      </c>
      <c r="S3766">
        <v>0</v>
      </c>
      <c r="T3766">
        <v>11.6496</v>
      </c>
    </row>
    <row r="3767" spans="1:20" x14ac:dyDescent="0.3">
      <c r="A3767" t="s">
        <v>9137</v>
      </c>
      <c r="B3767" s="1">
        <v>42845</v>
      </c>
      <c r="C3767" s="1">
        <v>42849</v>
      </c>
      <c r="D3767" t="s">
        <v>47</v>
      </c>
      <c r="E3767" t="s">
        <v>4696</v>
      </c>
      <c r="F3767" t="s">
        <v>4697</v>
      </c>
      <c r="G3767" t="s">
        <v>24</v>
      </c>
      <c r="H3767" t="s">
        <v>25</v>
      </c>
      <c r="I3767" t="s">
        <v>2869</v>
      </c>
      <c r="J3767" t="s">
        <v>39</v>
      </c>
      <c r="K3767" t="s">
        <v>2870</v>
      </c>
      <c r="L3767" t="s">
        <v>41</v>
      </c>
      <c r="M3767" t="s">
        <v>1699</v>
      </c>
      <c r="N3767" t="s">
        <v>43</v>
      </c>
      <c r="O3767" t="s">
        <v>79</v>
      </c>
      <c r="P3767" t="s">
        <v>1700</v>
      </c>
      <c r="Q3767" s="2">
        <v>146.86000000000001</v>
      </c>
      <c r="R3767">
        <v>7</v>
      </c>
      <c r="S3767">
        <v>0</v>
      </c>
      <c r="T3767">
        <v>70.492800000000003</v>
      </c>
    </row>
    <row r="3768" spans="1:20" x14ac:dyDescent="0.3">
      <c r="A3768" t="s">
        <v>9138</v>
      </c>
      <c r="B3768" s="1">
        <v>42170</v>
      </c>
      <c r="C3768" s="1">
        <v>42174</v>
      </c>
      <c r="D3768" t="s">
        <v>47</v>
      </c>
      <c r="E3768" t="s">
        <v>964</v>
      </c>
      <c r="F3768" t="s">
        <v>965</v>
      </c>
      <c r="G3768" t="s">
        <v>37</v>
      </c>
      <c r="H3768" t="s">
        <v>25</v>
      </c>
      <c r="I3768" t="s">
        <v>966</v>
      </c>
      <c r="J3768" t="s">
        <v>39</v>
      </c>
      <c r="K3768" t="s">
        <v>967</v>
      </c>
      <c r="L3768" t="s">
        <v>41</v>
      </c>
      <c r="M3768" t="s">
        <v>4108</v>
      </c>
      <c r="N3768" t="s">
        <v>165</v>
      </c>
      <c r="O3768" t="s">
        <v>166</v>
      </c>
      <c r="P3768" t="s">
        <v>4109</v>
      </c>
      <c r="Q3768" s="2">
        <v>225.57599999999999</v>
      </c>
      <c r="R3768">
        <v>3</v>
      </c>
      <c r="S3768">
        <v>0</v>
      </c>
      <c r="T3768">
        <v>22.557600000000001</v>
      </c>
    </row>
    <row r="3769" spans="1:20" x14ac:dyDescent="0.3">
      <c r="A3769" t="s">
        <v>9139</v>
      </c>
      <c r="B3769" s="1">
        <v>41899</v>
      </c>
      <c r="C3769" s="1">
        <v>41904</v>
      </c>
      <c r="D3769" t="s">
        <v>47</v>
      </c>
      <c r="E3769" t="s">
        <v>2399</v>
      </c>
      <c r="F3769" t="s">
        <v>2400</v>
      </c>
      <c r="G3769" t="s">
        <v>24</v>
      </c>
      <c r="H3769" t="s">
        <v>25</v>
      </c>
      <c r="I3769" t="s">
        <v>465</v>
      </c>
      <c r="J3769" t="s">
        <v>261</v>
      </c>
      <c r="K3769" t="s">
        <v>466</v>
      </c>
      <c r="L3769" t="s">
        <v>41</v>
      </c>
      <c r="M3769" t="s">
        <v>7110</v>
      </c>
      <c r="N3769" t="s">
        <v>43</v>
      </c>
      <c r="O3769" t="s">
        <v>115</v>
      </c>
      <c r="P3769" t="s">
        <v>7111</v>
      </c>
      <c r="Q3769" s="2">
        <v>5.2480000000000002</v>
      </c>
      <c r="R3769">
        <v>2</v>
      </c>
      <c r="S3769">
        <v>0</v>
      </c>
      <c r="T3769">
        <v>0.4592</v>
      </c>
    </row>
    <row r="3770" spans="1:20" x14ac:dyDescent="0.3">
      <c r="A3770" t="s">
        <v>9140</v>
      </c>
      <c r="B3770" s="1">
        <v>42559</v>
      </c>
      <c r="C3770" s="1">
        <v>42563</v>
      </c>
      <c r="D3770" t="s">
        <v>47</v>
      </c>
      <c r="E3770" t="s">
        <v>7687</v>
      </c>
      <c r="F3770" t="s">
        <v>7688</v>
      </c>
      <c r="G3770" t="s">
        <v>37</v>
      </c>
      <c r="H3770" t="s">
        <v>25</v>
      </c>
      <c r="I3770" t="s">
        <v>128</v>
      </c>
      <c r="J3770" t="s">
        <v>129</v>
      </c>
      <c r="K3770" t="s">
        <v>130</v>
      </c>
      <c r="L3770" t="s">
        <v>131</v>
      </c>
      <c r="M3770" t="s">
        <v>2364</v>
      </c>
      <c r="N3770" t="s">
        <v>43</v>
      </c>
      <c r="O3770" t="s">
        <v>70</v>
      </c>
      <c r="P3770" t="s">
        <v>2365</v>
      </c>
      <c r="Q3770" s="2">
        <v>12.96</v>
      </c>
      <c r="R3770">
        <v>2</v>
      </c>
      <c r="S3770">
        <v>0</v>
      </c>
      <c r="T3770">
        <v>6.2207999999999997</v>
      </c>
    </row>
    <row r="3771" spans="1:20" x14ac:dyDescent="0.3">
      <c r="A3771" t="s">
        <v>9141</v>
      </c>
      <c r="B3771" s="1">
        <v>42517</v>
      </c>
      <c r="C3771" s="1">
        <v>42521</v>
      </c>
      <c r="D3771" t="s">
        <v>47</v>
      </c>
      <c r="E3771" t="s">
        <v>4307</v>
      </c>
      <c r="F3771" t="s">
        <v>4308</v>
      </c>
      <c r="G3771" t="s">
        <v>24</v>
      </c>
      <c r="H3771" t="s">
        <v>25</v>
      </c>
      <c r="I3771" t="s">
        <v>128</v>
      </c>
      <c r="J3771" t="s">
        <v>129</v>
      </c>
      <c r="K3771" t="s">
        <v>948</v>
      </c>
      <c r="L3771" t="s">
        <v>131</v>
      </c>
      <c r="M3771" t="s">
        <v>5542</v>
      </c>
      <c r="N3771" t="s">
        <v>31</v>
      </c>
      <c r="O3771" t="s">
        <v>61</v>
      </c>
      <c r="P3771" t="s">
        <v>5543</v>
      </c>
      <c r="Q3771" s="2">
        <v>25.175999999999998</v>
      </c>
      <c r="R3771">
        <v>3</v>
      </c>
      <c r="S3771">
        <v>0</v>
      </c>
      <c r="T3771">
        <v>-33.358199999999997</v>
      </c>
    </row>
    <row r="3772" spans="1:20" x14ac:dyDescent="0.3">
      <c r="A3772" t="s">
        <v>9142</v>
      </c>
      <c r="B3772" s="1">
        <v>43093</v>
      </c>
      <c r="C3772" s="1">
        <v>43096</v>
      </c>
      <c r="D3772" t="s">
        <v>159</v>
      </c>
      <c r="E3772" t="s">
        <v>3651</v>
      </c>
      <c r="F3772" t="s">
        <v>3652</v>
      </c>
      <c r="G3772" t="s">
        <v>24</v>
      </c>
      <c r="H3772" t="s">
        <v>25</v>
      </c>
      <c r="I3772" t="s">
        <v>693</v>
      </c>
      <c r="J3772" t="s">
        <v>86</v>
      </c>
      <c r="K3772" t="s">
        <v>1637</v>
      </c>
      <c r="L3772" t="s">
        <v>88</v>
      </c>
      <c r="M3772" t="s">
        <v>1714</v>
      </c>
      <c r="N3772" t="s">
        <v>43</v>
      </c>
      <c r="O3772" t="s">
        <v>99</v>
      </c>
      <c r="P3772" t="s">
        <v>1715</v>
      </c>
      <c r="Q3772" s="2">
        <v>264.32</v>
      </c>
      <c r="R3772">
        <v>2</v>
      </c>
      <c r="S3772">
        <v>0</v>
      </c>
      <c r="T3772">
        <v>19.824000000000002</v>
      </c>
    </row>
    <row r="3773" spans="1:20" x14ac:dyDescent="0.3">
      <c r="A3773" t="s">
        <v>9143</v>
      </c>
      <c r="B3773" s="1">
        <v>42858</v>
      </c>
      <c r="C3773" s="1">
        <v>42862</v>
      </c>
      <c r="D3773" t="s">
        <v>47</v>
      </c>
      <c r="E3773" t="s">
        <v>1239</v>
      </c>
      <c r="F3773" t="s">
        <v>1240</v>
      </c>
      <c r="G3773" t="s">
        <v>24</v>
      </c>
      <c r="H3773" t="s">
        <v>25</v>
      </c>
      <c r="I3773" t="s">
        <v>1241</v>
      </c>
      <c r="J3773" t="s">
        <v>51</v>
      </c>
      <c r="K3773" t="s">
        <v>1242</v>
      </c>
      <c r="L3773" t="s">
        <v>29</v>
      </c>
      <c r="M3773" t="s">
        <v>2533</v>
      </c>
      <c r="N3773" t="s">
        <v>43</v>
      </c>
      <c r="O3773" t="s">
        <v>70</v>
      </c>
      <c r="P3773" t="s">
        <v>2534</v>
      </c>
      <c r="Q3773" s="2">
        <v>25.92</v>
      </c>
      <c r="R3773">
        <v>4</v>
      </c>
      <c r="S3773">
        <v>0</v>
      </c>
      <c r="T3773">
        <v>12.441599999999999</v>
      </c>
    </row>
    <row r="3774" spans="1:20" x14ac:dyDescent="0.3">
      <c r="A3774" t="s">
        <v>9144</v>
      </c>
      <c r="B3774" s="1">
        <v>41692</v>
      </c>
      <c r="C3774" s="1">
        <v>41694</v>
      </c>
      <c r="D3774" t="s">
        <v>159</v>
      </c>
      <c r="E3774" t="s">
        <v>1351</v>
      </c>
      <c r="F3774" t="s">
        <v>1352</v>
      </c>
      <c r="G3774" t="s">
        <v>24</v>
      </c>
      <c r="H3774" t="s">
        <v>25</v>
      </c>
      <c r="I3774" t="s">
        <v>253</v>
      </c>
      <c r="J3774" t="s">
        <v>179</v>
      </c>
      <c r="K3774" t="s">
        <v>254</v>
      </c>
      <c r="L3774" t="s">
        <v>88</v>
      </c>
      <c r="M3774" t="s">
        <v>1848</v>
      </c>
      <c r="N3774" t="s">
        <v>43</v>
      </c>
      <c r="O3774" t="s">
        <v>70</v>
      </c>
      <c r="P3774" t="s">
        <v>1849</v>
      </c>
      <c r="Q3774" s="2">
        <v>19.440000000000001</v>
      </c>
      <c r="R3774">
        <v>3</v>
      </c>
      <c r="S3774">
        <v>0</v>
      </c>
      <c r="T3774">
        <v>9.3312000000000008</v>
      </c>
    </row>
    <row r="3775" spans="1:20" x14ac:dyDescent="0.3">
      <c r="A3775" t="s">
        <v>9145</v>
      </c>
      <c r="B3775" s="1">
        <v>42043</v>
      </c>
      <c r="C3775" s="1">
        <v>42046</v>
      </c>
      <c r="D3775" t="s">
        <v>159</v>
      </c>
      <c r="E3775" t="s">
        <v>57</v>
      </c>
      <c r="F3775" t="s">
        <v>58</v>
      </c>
      <c r="G3775" t="s">
        <v>24</v>
      </c>
      <c r="H3775" t="s">
        <v>25</v>
      </c>
      <c r="I3775" t="s">
        <v>38</v>
      </c>
      <c r="J3775" t="s">
        <v>39</v>
      </c>
      <c r="K3775" t="s">
        <v>59</v>
      </c>
      <c r="L3775" t="s">
        <v>41</v>
      </c>
      <c r="M3775" t="s">
        <v>5350</v>
      </c>
      <c r="N3775" t="s">
        <v>43</v>
      </c>
      <c r="O3775" t="s">
        <v>70</v>
      </c>
      <c r="P3775" t="s">
        <v>5351</v>
      </c>
      <c r="Q3775" s="2">
        <v>9.5399999999999991</v>
      </c>
      <c r="R3775">
        <v>2</v>
      </c>
      <c r="S3775">
        <v>0</v>
      </c>
      <c r="T3775">
        <v>4.2930000000000001</v>
      </c>
    </row>
    <row r="3776" spans="1:20" x14ac:dyDescent="0.3">
      <c r="A3776" t="s">
        <v>9146</v>
      </c>
      <c r="B3776" s="1">
        <v>42240</v>
      </c>
      <c r="C3776" s="1">
        <v>42244</v>
      </c>
      <c r="D3776" t="s">
        <v>21</v>
      </c>
      <c r="E3776" t="s">
        <v>4791</v>
      </c>
      <c r="F3776" t="s">
        <v>4792</v>
      </c>
      <c r="G3776" t="s">
        <v>24</v>
      </c>
      <c r="H3776" t="s">
        <v>25</v>
      </c>
      <c r="I3776" t="s">
        <v>75</v>
      </c>
      <c r="J3776" t="s">
        <v>76</v>
      </c>
      <c r="K3776" t="s">
        <v>544</v>
      </c>
      <c r="L3776" t="s">
        <v>41</v>
      </c>
      <c r="M3776" t="s">
        <v>1876</v>
      </c>
      <c r="N3776" t="s">
        <v>31</v>
      </c>
      <c r="O3776" t="s">
        <v>61</v>
      </c>
      <c r="P3776" t="s">
        <v>1877</v>
      </c>
      <c r="Q3776" s="2">
        <v>14.91</v>
      </c>
      <c r="R3776">
        <v>3</v>
      </c>
      <c r="S3776">
        <v>0</v>
      </c>
      <c r="T3776">
        <v>4.6220999999999997</v>
      </c>
    </row>
    <row r="3777" spans="1:20" x14ac:dyDescent="0.3">
      <c r="A3777" t="s">
        <v>9147</v>
      </c>
      <c r="B3777" s="1">
        <v>41973</v>
      </c>
      <c r="C3777" s="1">
        <v>41977</v>
      </c>
      <c r="D3777" t="s">
        <v>47</v>
      </c>
      <c r="E3777" t="s">
        <v>4313</v>
      </c>
      <c r="F3777" t="s">
        <v>4314</v>
      </c>
      <c r="G3777" t="s">
        <v>37</v>
      </c>
      <c r="H3777" t="s">
        <v>25</v>
      </c>
      <c r="I3777" t="s">
        <v>215</v>
      </c>
      <c r="J3777" t="s">
        <v>4315</v>
      </c>
      <c r="K3777" t="s">
        <v>4316</v>
      </c>
      <c r="L3777" t="s">
        <v>131</v>
      </c>
      <c r="M3777" t="s">
        <v>7174</v>
      </c>
      <c r="N3777" t="s">
        <v>43</v>
      </c>
      <c r="O3777" t="s">
        <v>79</v>
      </c>
      <c r="P3777" t="s">
        <v>7175</v>
      </c>
      <c r="Q3777" s="2">
        <v>6.6420000000000003</v>
      </c>
      <c r="R3777">
        <v>9</v>
      </c>
      <c r="S3777">
        <v>0</v>
      </c>
      <c r="T3777">
        <v>-4.4279999999999999</v>
      </c>
    </row>
    <row r="3778" spans="1:20" x14ac:dyDescent="0.3">
      <c r="A3778" t="s">
        <v>9148</v>
      </c>
      <c r="B3778" s="1">
        <v>42714</v>
      </c>
      <c r="C3778" s="1">
        <v>42720</v>
      </c>
      <c r="D3778" t="s">
        <v>47</v>
      </c>
      <c r="E3778" t="s">
        <v>4946</v>
      </c>
      <c r="F3778" t="s">
        <v>4947</v>
      </c>
      <c r="G3778" t="s">
        <v>24</v>
      </c>
      <c r="H3778" t="s">
        <v>25</v>
      </c>
      <c r="I3778" t="s">
        <v>4948</v>
      </c>
      <c r="J3778" t="s">
        <v>86</v>
      </c>
      <c r="K3778" t="s">
        <v>4949</v>
      </c>
      <c r="L3778" t="s">
        <v>88</v>
      </c>
      <c r="M3778" t="s">
        <v>6452</v>
      </c>
      <c r="N3778" t="s">
        <v>43</v>
      </c>
      <c r="O3778" t="s">
        <v>70</v>
      </c>
      <c r="P3778" t="s">
        <v>6453</v>
      </c>
      <c r="Q3778" s="2">
        <v>18.54</v>
      </c>
      <c r="R3778">
        <v>2</v>
      </c>
      <c r="S3778">
        <v>0</v>
      </c>
      <c r="T3778">
        <v>8.7138000000000009</v>
      </c>
    </row>
    <row r="3779" spans="1:20" x14ac:dyDescent="0.3">
      <c r="A3779" t="s">
        <v>9149</v>
      </c>
      <c r="B3779" s="1">
        <v>43035</v>
      </c>
      <c r="C3779" s="1">
        <v>43037</v>
      </c>
      <c r="D3779" t="s">
        <v>159</v>
      </c>
      <c r="E3779" t="s">
        <v>3423</v>
      </c>
      <c r="F3779" t="s">
        <v>3424</v>
      </c>
      <c r="G3779" t="s">
        <v>37</v>
      </c>
      <c r="H3779" t="s">
        <v>25</v>
      </c>
      <c r="I3779" t="s">
        <v>3425</v>
      </c>
      <c r="J3779" t="s">
        <v>666</v>
      </c>
      <c r="K3779" t="s">
        <v>3426</v>
      </c>
      <c r="L3779" t="s">
        <v>131</v>
      </c>
      <c r="M3779" t="s">
        <v>1278</v>
      </c>
      <c r="N3779" t="s">
        <v>31</v>
      </c>
      <c r="O3779" t="s">
        <v>54</v>
      </c>
      <c r="P3779" t="s">
        <v>1279</v>
      </c>
      <c r="Q3779" s="2">
        <v>189.57599999999999</v>
      </c>
      <c r="R3779">
        <v>1</v>
      </c>
      <c r="S3779">
        <v>0</v>
      </c>
      <c r="T3779">
        <v>9.4787999999999997</v>
      </c>
    </row>
    <row r="3780" spans="1:20" x14ac:dyDescent="0.3">
      <c r="A3780" t="s">
        <v>9150</v>
      </c>
      <c r="B3780" s="1">
        <v>41968</v>
      </c>
      <c r="C3780" s="1">
        <v>41972</v>
      </c>
      <c r="D3780" t="s">
        <v>47</v>
      </c>
      <c r="E3780" t="s">
        <v>4346</v>
      </c>
      <c r="F3780" t="s">
        <v>4347</v>
      </c>
      <c r="G3780" t="s">
        <v>24</v>
      </c>
      <c r="H3780" t="s">
        <v>25</v>
      </c>
      <c r="I3780" t="s">
        <v>4348</v>
      </c>
      <c r="J3780" t="s">
        <v>498</v>
      </c>
      <c r="K3780" t="s">
        <v>4349</v>
      </c>
      <c r="L3780" t="s">
        <v>88</v>
      </c>
      <c r="M3780" t="s">
        <v>5759</v>
      </c>
      <c r="N3780" t="s">
        <v>165</v>
      </c>
      <c r="O3780" t="s">
        <v>166</v>
      </c>
      <c r="P3780" t="s">
        <v>5760</v>
      </c>
      <c r="Q3780" s="2">
        <v>539.91999999999996</v>
      </c>
      <c r="R3780">
        <v>5</v>
      </c>
      <c r="S3780">
        <v>0</v>
      </c>
      <c r="T3780">
        <v>47.243000000000002</v>
      </c>
    </row>
    <row r="3781" spans="1:20" x14ac:dyDescent="0.3">
      <c r="A3781" t="s">
        <v>9151</v>
      </c>
      <c r="B3781" s="1">
        <v>41834</v>
      </c>
      <c r="C3781" s="1">
        <v>41840</v>
      </c>
      <c r="D3781" t="s">
        <v>47</v>
      </c>
      <c r="E3781" t="s">
        <v>8434</v>
      </c>
      <c r="F3781" t="s">
        <v>8435</v>
      </c>
      <c r="G3781" t="s">
        <v>84</v>
      </c>
      <c r="H3781" t="s">
        <v>25</v>
      </c>
      <c r="I3781" t="s">
        <v>2152</v>
      </c>
      <c r="J3781" t="s">
        <v>27</v>
      </c>
      <c r="K3781" t="s">
        <v>2153</v>
      </c>
      <c r="L3781" t="s">
        <v>29</v>
      </c>
      <c r="M3781" t="s">
        <v>2070</v>
      </c>
      <c r="N3781" t="s">
        <v>43</v>
      </c>
      <c r="O3781" t="s">
        <v>90</v>
      </c>
      <c r="P3781" t="s">
        <v>2071</v>
      </c>
      <c r="Q3781" s="2">
        <v>39.479999999999997</v>
      </c>
      <c r="R3781">
        <v>1</v>
      </c>
      <c r="S3781">
        <v>0</v>
      </c>
      <c r="T3781">
        <v>11.054399999999999</v>
      </c>
    </row>
    <row r="3782" spans="1:20" x14ac:dyDescent="0.3">
      <c r="A3782" t="s">
        <v>9152</v>
      </c>
      <c r="B3782" s="1">
        <v>42147</v>
      </c>
      <c r="C3782" s="1">
        <v>42151</v>
      </c>
      <c r="D3782" t="s">
        <v>21</v>
      </c>
      <c r="E3782" t="s">
        <v>952</v>
      </c>
      <c r="F3782" t="s">
        <v>953</v>
      </c>
      <c r="G3782" t="s">
        <v>84</v>
      </c>
      <c r="H3782" t="s">
        <v>25</v>
      </c>
      <c r="I3782" t="s">
        <v>231</v>
      </c>
      <c r="J3782" t="s">
        <v>232</v>
      </c>
      <c r="K3782" t="s">
        <v>233</v>
      </c>
      <c r="L3782" t="s">
        <v>131</v>
      </c>
      <c r="M3782" t="s">
        <v>3883</v>
      </c>
      <c r="N3782" t="s">
        <v>43</v>
      </c>
      <c r="O3782" t="s">
        <v>90</v>
      </c>
      <c r="P3782" t="s">
        <v>3884</v>
      </c>
      <c r="Q3782" s="2">
        <v>850.5</v>
      </c>
      <c r="R3782">
        <v>5</v>
      </c>
      <c r="S3782">
        <v>0</v>
      </c>
      <c r="T3782">
        <v>245.7</v>
      </c>
    </row>
    <row r="3783" spans="1:20" x14ac:dyDescent="0.3">
      <c r="A3783" t="s">
        <v>9153</v>
      </c>
      <c r="B3783" s="1">
        <v>42329</v>
      </c>
      <c r="C3783" s="1">
        <v>42331</v>
      </c>
      <c r="D3783" t="s">
        <v>21</v>
      </c>
      <c r="E3783" t="s">
        <v>2145</v>
      </c>
      <c r="F3783" t="s">
        <v>2146</v>
      </c>
      <c r="G3783" t="s">
        <v>37</v>
      </c>
      <c r="H3783" t="s">
        <v>25</v>
      </c>
      <c r="I3783" t="s">
        <v>38</v>
      </c>
      <c r="J3783" t="s">
        <v>39</v>
      </c>
      <c r="K3783" t="s">
        <v>40</v>
      </c>
      <c r="L3783" t="s">
        <v>41</v>
      </c>
      <c r="M3783" t="s">
        <v>9154</v>
      </c>
      <c r="N3783" t="s">
        <v>43</v>
      </c>
      <c r="O3783" t="s">
        <v>90</v>
      </c>
      <c r="P3783" t="s">
        <v>9155</v>
      </c>
      <c r="Q3783" s="2">
        <v>325.63200000000001</v>
      </c>
      <c r="R3783">
        <v>6</v>
      </c>
      <c r="S3783">
        <v>0</v>
      </c>
      <c r="T3783">
        <v>28.492799999999999</v>
      </c>
    </row>
    <row r="3784" spans="1:20" x14ac:dyDescent="0.3">
      <c r="A3784" t="s">
        <v>9156</v>
      </c>
      <c r="B3784" s="1">
        <v>41728</v>
      </c>
      <c r="C3784" s="1">
        <v>41730</v>
      </c>
      <c r="D3784" t="s">
        <v>159</v>
      </c>
      <c r="E3784" t="s">
        <v>644</v>
      </c>
      <c r="F3784" t="s">
        <v>645</v>
      </c>
      <c r="G3784" t="s">
        <v>84</v>
      </c>
      <c r="H3784" t="s">
        <v>25</v>
      </c>
      <c r="I3784" t="s">
        <v>231</v>
      </c>
      <c r="J3784" t="s">
        <v>232</v>
      </c>
      <c r="K3784" t="s">
        <v>412</v>
      </c>
      <c r="L3784" t="s">
        <v>131</v>
      </c>
      <c r="M3784" t="s">
        <v>6737</v>
      </c>
      <c r="N3784" t="s">
        <v>43</v>
      </c>
      <c r="O3784" t="s">
        <v>173</v>
      </c>
      <c r="P3784" t="s">
        <v>6738</v>
      </c>
      <c r="Q3784" s="2">
        <v>335.72</v>
      </c>
      <c r="R3784">
        <v>5</v>
      </c>
      <c r="S3784">
        <v>0</v>
      </c>
      <c r="T3784">
        <v>113.30549999999999</v>
      </c>
    </row>
    <row r="3785" spans="1:20" x14ac:dyDescent="0.3">
      <c r="A3785" t="s">
        <v>9157</v>
      </c>
      <c r="B3785" s="1">
        <v>43098</v>
      </c>
      <c r="C3785" s="1">
        <v>43101</v>
      </c>
      <c r="D3785" t="s">
        <v>21</v>
      </c>
      <c r="E3785" t="s">
        <v>2384</v>
      </c>
      <c r="F3785" t="s">
        <v>2385</v>
      </c>
      <c r="G3785" t="s">
        <v>24</v>
      </c>
      <c r="H3785" t="s">
        <v>25</v>
      </c>
      <c r="I3785" t="s">
        <v>128</v>
      </c>
      <c r="J3785" t="s">
        <v>129</v>
      </c>
      <c r="K3785" t="s">
        <v>948</v>
      </c>
      <c r="L3785" t="s">
        <v>131</v>
      </c>
      <c r="M3785" t="s">
        <v>954</v>
      </c>
      <c r="N3785" t="s">
        <v>31</v>
      </c>
      <c r="O3785" t="s">
        <v>133</v>
      </c>
      <c r="P3785" t="s">
        <v>955</v>
      </c>
      <c r="Q3785" s="2">
        <v>1207.8399999999999</v>
      </c>
      <c r="R3785">
        <v>8</v>
      </c>
      <c r="S3785">
        <v>0</v>
      </c>
      <c r="T3785">
        <v>314.03840000000002</v>
      </c>
    </row>
    <row r="3786" spans="1:20" x14ac:dyDescent="0.3">
      <c r="A3786" t="s">
        <v>9158</v>
      </c>
      <c r="B3786" s="1">
        <v>42796</v>
      </c>
      <c r="C3786" s="1">
        <v>42802</v>
      </c>
      <c r="D3786" t="s">
        <v>47</v>
      </c>
      <c r="E3786" t="s">
        <v>4445</v>
      </c>
      <c r="F3786" t="s">
        <v>4446</v>
      </c>
      <c r="G3786" t="s">
        <v>37</v>
      </c>
      <c r="H3786" t="s">
        <v>25</v>
      </c>
      <c r="I3786" t="s">
        <v>1241</v>
      </c>
      <c r="J3786" t="s">
        <v>51</v>
      </c>
      <c r="K3786" t="s">
        <v>1242</v>
      </c>
      <c r="L3786" t="s">
        <v>29</v>
      </c>
      <c r="M3786" t="s">
        <v>6190</v>
      </c>
      <c r="N3786" t="s">
        <v>43</v>
      </c>
      <c r="O3786" t="s">
        <v>115</v>
      </c>
      <c r="P3786" t="s">
        <v>6191</v>
      </c>
      <c r="Q3786" s="2">
        <v>59.52</v>
      </c>
      <c r="R3786">
        <v>3</v>
      </c>
      <c r="S3786">
        <v>0</v>
      </c>
      <c r="T3786">
        <v>15.475199999999999</v>
      </c>
    </row>
    <row r="3787" spans="1:20" x14ac:dyDescent="0.3">
      <c r="A3787" t="s">
        <v>9159</v>
      </c>
      <c r="B3787" s="1">
        <v>42649</v>
      </c>
      <c r="C3787" s="1">
        <v>42650</v>
      </c>
      <c r="D3787" t="s">
        <v>159</v>
      </c>
      <c r="E3787" t="s">
        <v>5766</v>
      </c>
      <c r="F3787" t="s">
        <v>5767</v>
      </c>
      <c r="G3787" t="s">
        <v>84</v>
      </c>
      <c r="H3787" t="s">
        <v>25</v>
      </c>
      <c r="I3787" t="s">
        <v>5768</v>
      </c>
      <c r="J3787" t="s">
        <v>179</v>
      </c>
      <c r="K3787" t="s">
        <v>5769</v>
      </c>
      <c r="L3787" t="s">
        <v>88</v>
      </c>
      <c r="M3787" t="s">
        <v>9160</v>
      </c>
      <c r="N3787" t="s">
        <v>165</v>
      </c>
      <c r="O3787" t="s">
        <v>815</v>
      </c>
      <c r="P3787" t="s">
        <v>9161</v>
      </c>
      <c r="Q3787" s="2">
        <v>703.71</v>
      </c>
      <c r="R3787">
        <v>6</v>
      </c>
      <c r="S3787">
        <v>0</v>
      </c>
      <c r="T3787">
        <v>-938.28</v>
      </c>
    </row>
    <row r="3788" spans="1:20" x14ac:dyDescent="0.3">
      <c r="A3788" t="s">
        <v>9162</v>
      </c>
      <c r="B3788" s="1">
        <v>42099</v>
      </c>
      <c r="C3788" s="1">
        <v>42105</v>
      </c>
      <c r="D3788" t="s">
        <v>47</v>
      </c>
      <c r="E3788" t="s">
        <v>5283</v>
      </c>
      <c r="F3788" t="s">
        <v>5284</v>
      </c>
      <c r="G3788" t="s">
        <v>37</v>
      </c>
      <c r="H3788" t="s">
        <v>25</v>
      </c>
      <c r="I3788" t="s">
        <v>5285</v>
      </c>
      <c r="J3788" t="s">
        <v>302</v>
      </c>
      <c r="K3788" t="s">
        <v>5286</v>
      </c>
      <c r="L3788" t="s">
        <v>29</v>
      </c>
      <c r="M3788" t="s">
        <v>9163</v>
      </c>
      <c r="N3788" t="s">
        <v>31</v>
      </c>
      <c r="O3788" t="s">
        <v>133</v>
      </c>
      <c r="P3788" t="s">
        <v>9164</v>
      </c>
      <c r="Q3788" s="2">
        <v>892.22400000000005</v>
      </c>
      <c r="R3788">
        <v>3</v>
      </c>
      <c r="S3788">
        <v>0</v>
      </c>
      <c r="T3788">
        <v>89.222399999999993</v>
      </c>
    </row>
    <row r="3789" spans="1:20" x14ac:dyDescent="0.3">
      <c r="A3789" t="s">
        <v>9165</v>
      </c>
      <c r="B3789" s="1">
        <v>41891</v>
      </c>
      <c r="C3789" s="1">
        <v>41895</v>
      </c>
      <c r="D3789" t="s">
        <v>47</v>
      </c>
      <c r="E3789" t="s">
        <v>2404</v>
      </c>
      <c r="F3789" t="s">
        <v>2405</v>
      </c>
      <c r="G3789" t="s">
        <v>24</v>
      </c>
      <c r="H3789" t="s">
        <v>25</v>
      </c>
      <c r="I3789" t="s">
        <v>1916</v>
      </c>
      <c r="J3789" t="s">
        <v>39</v>
      </c>
      <c r="K3789" t="s">
        <v>2406</v>
      </c>
      <c r="L3789" t="s">
        <v>41</v>
      </c>
      <c r="M3789" t="s">
        <v>9166</v>
      </c>
      <c r="N3789" t="s">
        <v>165</v>
      </c>
      <c r="O3789" t="s">
        <v>815</v>
      </c>
      <c r="P3789" t="s">
        <v>9167</v>
      </c>
      <c r="Q3789" s="2">
        <v>1299.99</v>
      </c>
      <c r="R3789">
        <v>2</v>
      </c>
      <c r="S3789">
        <v>0</v>
      </c>
      <c r="T3789">
        <v>-571.99559999999997</v>
      </c>
    </row>
    <row r="3790" spans="1:20" x14ac:dyDescent="0.3">
      <c r="A3790" t="s">
        <v>9168</v>
      </c>
      <c r="B3790" s="1">
        <v>42444</v>
      </c>
      <c r="C3790" s="1">
        <v>42445</v>
      </c>
      <c r="D3790" t="s">
        <v>159</v>
      </c>
      <c r="E3790" t="s">
        <v>6045</v>
      </c>
      <c r="F3790" t="s">
        <v>6046</v>
      </c>
      <c r="G3790" t="s">
        <v>37</v>
      </c>
      <c r="H3790" t="s">
        <v>25</v>
      </c>
      <c r="I3790" t="s">
        <v>6047</v>
      </c>
      <c r="J3790" t="s">
        <v>86</v>
      </c>
      <c r="K3790" t="s">
        <v>6048</v>
      </c>
      <c r="L3790" t="s">
        <v>88</v>
      </c>
      <c r="M3790" t="s">
        <v>7038</v>
      </c>
      <c r="N3790" t="s">
        <v>43</v>
      </c>
      <c r="O3790" t="s">
        <v>79</v>
      </c>
      <c r="P3790" t="s">
        <v>7039</v>
      </c>
      <c r="Q3790" s="2">
        <v>4.5439999999999996</v>
      </c>
      <c r="R3790">
        <v>2</v>
      </c>
      <c r="S3790">
        <v>0</v>
      </c>
      <c r="T3790">
        <v>1.6472</v>
      </c>
    </row>
    <row r="3791" spans="1:20" x14ac:dyDescent="0.3">
      <c r="A3791" t="s">
        <v>9169</v>
      </c>
      <c r="B3791" s="1">
        <v>42365</v>
      </c>
      <c r="C3791" s="1">
        <v>42369</v>
      </c>
      <c r="D3791" t="s">
        <v>47</v>
      </c>
      <c r="E3791" t="s">
        <v>762</v>
      </c>
      <c r="F3791" t="s">
        <v>763</v>
      </c>
      <c r="G3791" t="s">
        <v>37</v>
      </c>
      <c r="H3791" t="s">
        <v>25</v>
      </c>
      <c r="I3791" t="s">
        <v>764</v>
      </c>
      <c r="J3791" t="s">
        <v>39</v>
      </c>
      <c r="K3791" t="s">
        <v>765</v>
      </c>
      <c r="L3791" t="s">
        <v>41</v>
      </c>
      <c r="M3791" t="s">
        <v>5502</v>
      </c>
      <c r="N3791" t="s">
        <v>31</v>
      </c>
      <c r="O3791" t="s">
        <v>54</v>
      </c>
      <c r="P3791" t="s">
        <v>5503</v>
      </c>
      <c r="Q3791" s="2">
        <v>1548.99</v>
      </c>
      <c r="R3791">
        <v>9</v>
      </c>
      <c r="S3791">
        <v>0</v>
      </c>
      <c r="T3791">
        <v>-464.697</v>
      </c>
    </row>
    <row r="3792" spans="1:20" x14ac:dyDescent="0.3">
      <c r="A3792" t="s">
        <v>9170</v>
      </c>
      <c r="B3792" s="1">
        <v>42954</v>
      </c>
      <c r="C3792" s="1">
        <v>42955</v>
      </c>
      <c r="D3792" t="s">
        <v>159</v>
      </c>
      <c r="E3792" t="s">
        <v>1620</v>
      </c>
      <c r="F3792" t="s">
        <v>1621</v>
      </c>
      <c r="G3792" t="s">
        <v>24</v>
      </c>
      <c r="H3792" t="s">
        <v>25</v>
      </c>
      <c r="I3792" t="s">
        <v>128</v>
      </c>
      <c r="J3792" t="s">
        <v>129</v>
      </c>
      <c r="K3792" t="s">
        <v>673</v>
      </c>
      <c r="L3792" t="s">
        <v>131</v>
      </c>
      <c r="M3792" t="s">
        <v>393</v>
      </c>
      <c r="N3792" t="s">
        <v>165</v>
      </c>
      <c r="O3792" t="s">
        <v>202</v>
      </c>
      <c r="P3792" t="s">
        <v>394</v>
      </c>
      <c r="Q3792" s="2">
        <v>119.44799999999999</v>
      </c>
      <c r="R3792">
        <v>3</v>
      </c>
      <c r="S3792">
        <v>0</v>
      </c>
      <c r="T3792">
        <v>-13.437900000000001</v>
      </c>
    </row>
    <row r="3793" spans="1:20" x14ac:dyDescent="0.3">
      <c r="A3793" t="s">
        <v>9171</v>
      </c>
      <c r="B3793" s="1">
        <v>42085</v>
      </c>
      <c r="C3793" s="1">
        <v>42090</v>
      </c>
      <c r="D3793" t="s">
        <v>47</v>
      </c>
      <c r="E3793" t="s">
        <v>9172</v>
      </c>
      <c r="F3793" t="s">
        <v>9173</v>
      </c>
      <c r="G3793" t="s">
        <v>37</v>
      </c>
      <c r="H3793" t="s">
        <v>25</v>
      </c>
      <c r="I3793" t="s">
        <v>1358</v>
      </c>
      <c r="J3793" t="s">
        <v>302</v>
      </c>
      <c r="K3793" t="s">
        <v>4409</v>
      </c>
      <c r="L3793" t="s">
        <v>29</v>
      </c>
      <c r="M3793" t="s">
        <v>9174</v>
      </c>
      <c r="N3793" t="s">
        <v>43</v>
      </c>
      <c r="O3793" t="s">
        <v>115</v>
      </c>
      <c r="P3793" t="s">
        <v>9175</v>
      </c>
      <c r="Q3793" s="2">
        <v>19.559999999999999</v>
      </c>
      <c r="R3793">
        <v>4</v>
      </c>
      <c r="S3793">
        <v>0</v>
      </c>
      <c r="T3793">
        <v>5.4767999999999999</v>
      </c>
    </row>
    <row r="3794" spans="1:20" x14ac:dyDescent="0.3">
      <c r="A3794" t="s">
        <v>9176</v>
      </c>
      <c r="B3794" s="1">
        <v>42338</v>
      </c>
      <c r="C3794" s="1">
        <v>42340</v>
      </c>
      <c r="D3794" t="s">
        <v>21</v>
      </c>
      <c r="E3794" t="s">
        <v>4831</v>
      </c>
      <c r="F3794" t="s">
        <v>4832</v>
      </c>
      <c r="G3794" t="s">
        <v>24</v>
      </c>
      <c r="H3794" t="s">
        <v>25</v>
      </c>
      <c r="I3794" t="s">
        <v>4833</v>
      </c>
      <c r="J3794" t="s">
        <v>232</v>
      </c>
      <c r="K3794" t="s">
        <v>4834</v>
      </c>
      <c r="L3794" t="s">
        <v>131</v>
      </c>
      <c r="M3794" t="s">
        <v>9177</v>
      </c>
      <c r="N3794" t="s">
        <v>31</v>
      </c>
      <c r="O3794" t="s">
        <v>61</v>
      </c>
      <c r="P3794" t="s">
        <v>9178</v>
      </c>
      <c r="Q3794" s="2">
        <v>80.959999999999994</v>
      </c>
      <c r="R3794">
        <v>4</v>
      </c>
      <c r="S3794">
        <v>0</v>
      </c>
      <c r="T3794">
        <v>29.145600000000002</v>
      </c>
    </row>
    <row r="3795" spans="1:20" x14ac:dyDescent="0.3">
      <c r="A3795" t="s">
        <v>9179</v>
      </c>
      <c r="B3795" s="1">
        <v>41744</v>
      </c>
      <c r="C3795" s="1">
        <v>41744</v>
      </c>
      <c r="D3795" t="s">
        <v>1040</v>
      </c>
      <c r="E3795" t="s">
        <v>251</v>
      </c>
      <c r="F3795" t="s">
        <v>252</v>
      </c>
      <c r="G3795" t="s">
        <v>84</v>
      </c>
      <c r="H3795" t="s">
        <v>25</v>
      </c>
      <c r="I3795" t="s">
        <v>253</v>
      </c>
      <c r="J3795" t="s">
        <v>179</v>
      </c>
      <c r="K3795" t="s">
        <v>254</v>
      </c>
      <c r="L3795" t="s">
        <v>88</v>
      </c>
      <c r="M3795" t="s">
        <v>3715</v>
      </c>
      <c r="N3795" t="s">
        <v>43</v>
      </c>
      <c r="O3795" t="s">
        <v>90</v>
      </c>
      <c r="P3795" t="s">
        <v>3716</v>
      </c>
      <c r="Q3795" s="2">
        <v>106.96</v>
      </c>
      <c r="R3795">
        <v>2</v>
      </c>
      <c r="S3795">
        <v>0</v>
      </c>
      <c r="T3795">
        <v>31.0184</v>
      </c>
    </row>
    <row r="3796" spans="1:20" x14ac:dyDescent="0.3">
      <c r="A3796" t="s">
        <v>9180</v>
      </c>
      <c r="B3796" s="1">
        <v>42946</v>
      </c>
      <c r="C3796" s="1">
        <v>42949</v>
      </c>
      <c r="D3796" t="s">
        <v>159</v>
      </c>
      <c r="E3796" t="s">
        <v>5539</v>
      </c>
      <c r="F3796" t="s">
        <v>5540</v>
      </c>
      <c r="G3796" t="s">
        <v>84</v>
      </c>
      <c r="H3796" t="s">
        <v>25</v>
      </c>
      <c r="I3796" t="s">
        <v>426</v>
      </c>
      <c r="J3796" t="s">
        <v>1027</v>
      </c>
      <c r="K3796" t="s">
        <v>1028</v>
      </c>
      <c r="L3796" t="s">
        <v>29</v>
      </c>
      <c r="M3796" t="s">
        <v>2129</v>
      </c>
      <c r="N3796" t="s">
        <v>43</v>
      </c>
      <c r="O3796" t="s">
        <v>79</v>
      </c>
      <c r="P3796" t="s">
        <v>2130</v>
      </c>
      <c r="Q3796" s="2">
        <v>76.775999999999996</v>
      </c>
      <c r="R3796">
        <v>4</v>
      </c>
      <c r="S3796">
        <v>0</v>
      </c>
      <c r="T3796">
        <v>-53.743200000000002</v>
      </c>
    </row>
    <row r="3797" spans="1:20" x14ac:dyDescent="0.3">
      <c r="A3797" t="s">
        <v>9181</v>
      </c>
      <c r="B3797" s="1">
        <v>42887</v>
      </c>
      <c r="C3797" s="1">
        <v>42891</v>
      </c>
      <c r="D3797" t="s">
        <v>47</v>
      </c>
      <c r="E3797" t="s">
        <v>410</v>
      </c>
      <c r="F3797" t="s">
        <v>411</v>
      </c>
      <c r="G3797" t="s">
        <v>37</v>
      </c>
      <c r="H3797" t="s">
        <v>25</v>
      </c>
      <c r="I3797" t="s">
        <v>231</v>
      </c>
      <c r="J3797" t="s">
        <v>232</v>
      </c>
      <c r="K3797" t="s">
        <v>412</v>
      </c>
      <c r="L3797" t="s">
        <v>131</v>
      </c>
      <c r="M3797" t="s">
        <v>3724</v>
      </c>
      <c r="N3797" t="s">
        <v>43</v>
      </c>
      <c r="O3797" t="s">
        <v>79</v>
      </c>
      <c r="P3797" t="s">
        <v>3725</v>
      </c>
      <c r="Q3797" s="2">
        <v>53.9</v>
      </c>
      <c r="R3797">
        <v>5</v>
      </c>
      <c r="S3797">
        <v>0</v>
      </c>
      <c r="T3797">
        <v>25.872</v>
      </c>
    </row>
    <row r="3798" spans="1:20" x14ac:dyDescent="0.3">
      <c r="A3798" t="s">
        <v>9182</v>
      </c>
      <c r="B3798" s="1">
        <v>41646</v>
      </c>
      <c r="C3798" s="1">
        <v>41651</v>
      </c>
      <c r="D3798" t="s">
        <v>47</v>
      </c>
      <c r="E3798" t="s">
        <v>6878</v>
      </c>
      <c r="F3798" t="s">
        <v>6879</v>
      </c>
      <c r="G3798" t="s">
        <v>24</v>
      </c>
      <c r="H3798" t="s">
        <v>25</v>
      </c>
      <c r="I3798" t="s">
        <v>38</v>
      </c>
      <c r="J3798" t="s">
        <v>39</v>
      </c>
      <c r="K3798" t="s">
        <v>40</v>
      </c>
      <c r="L3798" t="s">
        <v>41</v>
      </c>
      <c r="M3798" t="s">
        <v>4674</v>
      </c>
      <c r="N3798" t="s">
        <v>31</v>
      </c>
      <c r="O3798" t="s">
        <v>61</v>
      </c>
      <c r="P3798" t="s">
        <v>4675</v>
      </c>
      <c r="Q3798" s="2">
        <v>76.727999999999994</v>
      </c>
      <c r="R3798">
        <v>3</v>
      </c>
      <c r="S3798">
        <v>0</v>
      </c>
      <c r="T3798">
        <v>-53.709600000000002</v>
      </c>
    </row>
    <row r="3799" spans="1:20" x14ac:dyDescent="0.3">
      <c r="A3799" t="s">
        <v>9183</v>
      </c>
      <c r="B3799" s="1">
        <v>43007</v>
      </c>
      <c r="C3799" s="1">
        <v>43009</v>
      </c>
      <c r="D3799" t="s">
        <v>159</v>
      </c>
      <c r="E3799" t="s">
        <v>4837</v>
      </c>
      <c r="F3799" t="s">
        <v>4838</v>
      </c>
      <c r="G3799" t="s">
        <v>24</v>
      </c>
      <c r="H3799" t="s">
        <v>25</v>
      </c>
      <c r="I3799" t="s">
        <v>4839</v>
      </c>
      <c r="J3799" t="s">
        <v>224</v>
      </c>
      <c r="K3799" t="s">
        <v>4840</v>
      </c>
      <c r="L3799" t="s">
        <v>88</v>
      </c>
      <c r="M3799" t="s">
        <v>3966</v>
      </c>
      <c r="N3799" t="s">
        <v>43</v>
      </c>
      <c r="O3799" t="s">
        <v>115</v>
      </c>
      <c r="P3799" t="s">
        <v>3967</v>
      </c>
      <c r="Q3799" s="2">
        <v>99.2</v>
      </c>
      <c r="R3799">
        <v>5</v>
      </c>
      <c r="S3799">
        <v>0</v>
      </c>
      <c r="T3799">
        <v>25.792000000000002</v>
      </c>
    </row>
    <row r="3800" spans="1:20" x14ac:dyDescent="0.3">
      <c r="A3800" t="s">
        <v>9184</v>
      </c>
      <c r="B3800" s="1">
        <v>42991</v>
      </c>
      <c r="C3800" s="1">
        <v>42997</v>
      </c>
      <c r="D3800" t="s">
        <v>47</v>
      </c>
      <c r="E3800" t="s">
        <v>4703</v>
      </c>
      <c r="F3800" t="s">
        <v>4704</v>
      </c>
      <c r="G3800" t="s">
        <v>24</v>
      </c>
      <c r="H3800" t="s">
        <v>25</v>
      </c>
      <c r="I3800" t="s">
        <v>231</v>
      </c>
      <c r="J3800" t="s">
        <v>232</v>
      </c>
      <c r="K3800" t="s">
        <v>276</v>
      </c>
      <c r="L3800" t="s">
        <v>131</v>
      </c>
      <c r="M3800" t="s">
        <v>8446</v>
      </c>
      <c r="N3800" t="s">
        <v>43</v>
      </c>
      <c r="O3800" t="s">
        <v>115</v>
      </c>
      <c r="P3800" t="s">
        <v>8447</v>
      </c>
      <c r="Q3800" s="2">
        <v>15.92</v>
      </c>
      <c r="R3800">
        <v>5</v>
      </c>
      <c r="S3800">
        <v>0</v>
      </c>
      <c r="T3800">
        <v>2.786</v>
      </c>
    </row>
    <row r="3801" spans="1:20" x14ac:dyDescent="0.3">
      <c r="A3801" t="s">
        <v>9185</v>
      </c>
      <c r="B3801" s="1">
        <v>41934</v>
      </c>
      <c r="C3801" s="1">
        <v>41938</v>
      </c>
      <c r="D3801" t="s">
        <v>47</v>
      </c>
      <c r="E3801" t="s">
        <v>4904</v>
      </c>
      <c r="F3801" t="s">
        <v>4905</v>
      </c>
      <c r="G3801" t="s">
        <v>37</v>
      </c>
      <c r="H3801" t="s">
        <v>25</v>
      </c>
      <c r="I3801" t="s">
        <v>128</v>
      </c>
      <c r="J3801" t="s">
        <v>129</v>
      </c>
      <c r="K3801" t="s">
        <v>562</v>
      </c>
      <c r="L3801" t="s">
        <v>131</v>
      </c>
      <c r="M3801" t="s">
        <v>7832</v>
      </c>
      <c r="N3801" t="s">
        <v>31</v>
      </c>
      <c r="O3801" t="s">
        <v>61</v>
      </c>
      <c r="P3801" t="s">
        <v>7833</v>
      </c>
      <c r="Q3801" s="2">
        <v>129.91999999999999</v>
      </c>
      <c r="R3801">
        <v>4</v>
      </c>
      <c r="S3801">
        <v>0</v>
      </c>
      <c r="T3801">
        <v>10.393599999999999</v>
      </c>
    </row>
    <row r="3802" spans="1:20" x14ac:dyDescent="0.3">
      <c r="A3802" t="s">
        <v>9186</v>
      </c>
      <c r="B3802" s="1">
        <v>42647</v>
      </c>
      <c r="C3802" s="1">
        <v>42651</v>
      </c>
      <c r="D3802" t="s">
        <v>47</v>
      </c>
      <c r="E3802" t="s">
        <v>5263</v>
      </c>
      <c r="F3802" t="s">
        <v>5264</v>
      </c>
      <c r="G3802" t="s">
        <v>84</v>
      </c>
      <c r="H3802" t="s">
        <v>25</v>
      </c>
      <c r="I3802" t="s">
        <v>517</v>
      </c>
      <c r="J3802" t="s">
        <v>1011</v>
      </c>
      <c r="K3802" t="s">
        <v>1071</v>
      </c>
      <c r="L3802" t="s">
        <v>131</v>
      </c>
      <c r="M3802" t="s">
        <v>3259</v>
      </c>
      <c r="N3802" t="s">
        <v>43</v>
      </c>
      <c r="O3802" t="s">
        <v>79</v>
      </c>
      <c r="P3802" t="s">
        <v>3260</v>
      </c>
      <c r="Q3802" s="2">
        <v>30.4</v>
      </c>
      <c r="R3802">
        <v>1</v>
      </c>
      <c r="S3802">
        <v>0</v>
      </c>
      <c r="T3802">
        <v>13.984</v>
      </c>
    </row>
    <row r="3803" spans="1:20" x14ac:dyDescent="0.3">
      <c r="A3803" t="s">
        <v>9187</v>
      </c>
      <c r="B3803" s="1">
        <v>42335</v>
      </c>
      <c r="C3803" s="1">
        <v>42337</v>
      </c>
      <c r="D3803" t="s">
        <v>21</v>
      </c>
      <c r="E3803" t="s">
        <v>152</v>
      </c>
      <c r="F3803" t="s">
        <v>153</v>
      </c>
      <c r="G3803" t="s">
        <v>84</v>
      </c>
      <c r="H3803" t="s">
        <v>25</v>
      </c>
      <c r="I3803" t="s">
        <v>154</v>
      </c>
      <c r="J3803" t="s">
        <v>86</v>
      </c>
      <c r="K3803" t="s">
        <v>155</v>
      </c>
      <c r="L3803" t="s">
        <v>88</v>
      </c>
      <c r="M3803" t="s">
        <v>9188</v>
      </c>
      <c r="N3803" t="s">
        <v>43</v>
      </c>
      <c r="O3803" t="s">
        <v>70</v>
      </c>
      <c r="P3803" t="s">
        <v>9189</v>
      </c>
      <c r="Q3803" s="2">
        <v>40.08</v>
      </c>
      <c r="R3803">
        <v>6</v>
      </c>
      <c r="S3803">
        <v>0</v>
      </c>
      <c r="T3803">
        <v>19.238399999999999</v>
      </c>
    </row>
    <row r="3804" spans="1:20" x14ac:dyDescent="0.3">
      <c r="A3804" t="s">
        <v>9190</v>
      </c>
      <c r="B3804" s="1">
        <v>42861</v>
      </c>
      <c r="C3804" s="1">
        <v>42864</v>
      </c>
      <c r="D3804" t="s">
        <v>21</v>
      </c>
      <c r="E3804" t="s">
        <v>8129</v>
      </c>
      <c r="F3804" t="s">
        <v>8130</v>
      </c>
      <c r="G3804" t="s">
        <v>24</v>
      </c>
      <c r="H3804" t="s">
        <v>25</v>
      </c>
      <c r="I3804" t="s">
        <v>2097</v>
      </c>
      <c r="J3804" t="s">
        <v>96</v>
      </c>
      <c r="K3804" t="s">
        <v>2098</v>
      </c>
      <c r="L3804" t="s">
        <v>88</v>
      </c>
      <c r="M3804" t="s">
        <v>1484</v>
      </c>
      <c r="N3804" t="s">
        <v>43</v>
      </c>
      <c r="O3804" t="s">
        <v>90</v>
      </c>
      <c r="P3804" t="s">
        <v>1485</v>
      </c>
      <c r="Q3804" s="2">
        <v>152.94</v>
      </c>
      <c r="R3804">
        <v>3</v>
      </c>
      <c r="S3804">
        <v>0</v>
      </c>
      <c r="T3804">
        <v>41.293799999999997</v>
      </c>
    </row>
    <row r="3805" spans="1:20" x14ac:dyDescent="0.3">
      <c r="A3805" t="s">
        <v>9191</v>
      </c>
      <c r="B3805" s="1">
        <v>41920</v>
      </c>
      <c r="C3805" s="1">
        <v>41920</v>
      </c>
      <c r="D3805" t="s">
        <v>1040</v>
      </c>
      <c r="E3805" t="s">
        <v>1114</v>
      </c>
      <c r="F3805" t="s">
        <v>1115</v>
      </c>
      <c r="G3805" t="s">
        <v>24</v>
      </c>
      <c r="H3805" t="s">
        <v>25</v>
      </c>
      <c r="I3805" t="s">
        <v>1116</v>
      </c>
      <c r="J3805" t="s">
        <v>76</v>
      </c>
      <c r="K3805" t="s">
        <v>1117</v>
      </c>
      <c r="L3805" t="s">
        <v>41</v>
      </c>
      <c r="M3805" t="s">
        <v>6336</v>
      </c>
      <c r="N3805" t="s">
        <v>165</v>
      </c>
      <c r="O3805" t="s">
        <v>202</v>
      </c>
      <c r="P3805" t="s">
        <v>6337</v>
      </c>
      <c r="Q3805" s="2">
        <v>23.472000000000001</v>
      </c>
      <c r="R3805">
        <v>3</v>
      </c>
      <c r="S3805">
        <v>0</v>
      </c>
      <c r="T3805">
        <v>4.9878</v>
      </c>
    </row>
    <row r="3806" spans="1:20" x14ac:dyDescent="0.3">
      <c r="A3806" t="s">
        <v>9192</v>
      </c>
      <c r="B3806" s="1">
        <v>42004</v>
      </c>
      <c r="C3806" s="1">
        <v>42011</v>
      </c>
      <c r="D3806" t="s">
        <v>47</v>
      </c>
      <c r="E3806" t="s">
        <v>3159</v>
      </c>
      <c r="F3806" t="s">
        <v>3160</v>
      </c>
      <c r="G3806" t="s">
        <v>84</v>
      </c>
      <c r="H3806" t="s">
        <v>25</v>
      </c>
      <c r="I3806" t="s">
        <v>1598</v>
      </c>
      <c r="J3806" t="s">
        <v>269</v>
      </c>
      <c r="K3806" t="s">
        <v>3161</v>
      </c>
      <c r="L3806" t="s">
        <v>29</v>
      </c>
      <c r="M3806" t="s">
        <v>7002</v>
      </c>
      <c r="N3806" t="s">
        <v>43</v>
      </c>
      <c r="O3806" t="s">
        <v>70</v>
      </c>
      <c r="P3806" t="s">
        <v>7003</v>
      </c>
      <c r="Q3806" s="2">
        <v>195.64</v>
      </c>
      <c r="R3806">
        <v>4</v>
      </c>
      <c r="S3806">
        <v>0</v>
      </c>
      <c r="T3806">
        <v>91.950800000000001</v>
      </c>
    </row>
    <row r="3807" spans="1:20" x14ac:dyDescent="0.3">
      <c r="A3807" t="s">
        <v>9193</v>
      </c>
      <c r="B3807" s="1">
        <v>42122</v>
      </c>
      <c r="C3807" s="1">
        <v>42125</v>
      </c>
      <c r="D3807" t="s">
        <v>159</v>
      </c>
      <c r="E3807" t="s">
        <v>1217</v>
      </c>
      <c r="F3807" t="s">
        <v>1218</v>
      </c>
      <c r="G3807" t="s">
        <v>84</v>
      </c>
      <c r="H3807" t="s">
        <v>25</v>
      </c>
      <c r="I3807" t="s">
        <v>1219</v>
      </c>
      <c r="J3807" t="s">
        <v>232</v>
      </c>
      <c r="K3807" t="s">
        <v>1220</v>
      </c>
      <c r="L3807" t="s">
        <v>131</v>
      </c>
      <c r="M3807" t="s">
        <v>5485</v>
      </c>
      <c r="N3807" t="s">
        <v>43</v>
      </c>
      <c r="O3807" t="s">
        <v>90</v>
      </c>
      <c r="P3807" t="s">
        <v>5486</v>
      </c>
      <c r="Q3807" s="2">
        <v>186.732</v>
      </c>
      <c r="R3807">
        <v>1</v>
      </c>
      <c r="S3807">
        <v>0</v>
      </c>
      <c r="T3807">
        <v>41.496000000000002</v>
      </c>
    </row>
    <row r="3808" spans="1:20" x14ac:dyDescent="0.3">
      <c r="A3808" t="s">
        <v>9194</v>
      </c>
      <c r="B3808" s="1">
        <v>42049</v>
      </c>
      <c r="C3808" s="1">
        <v>42056</v>
      </c>
      <c r="D3808" t="s">
        <v>47</v>
      </c>
      <c r="E3808" t="s">
        <v>554</v>
      </c>
      <c r="F3808" t="s">
        <v>555</v>
      </c>
      <c r="G3808" t="s">
        <v>24</v>
      </c>
      <c r="H3808" t="s">
        <v>25</v>
      </c>
      <c r="I3808" t="s">
        <v>38</v>
      </c>
      <c r="J3808" t="s">
        <v>39</v>
      </c>
      <c r="K3808" t="s">
        <v>556</v>
      </c>
      <c r="L3808" t="s">
        <v>41</v>
      </c>
      <c r="M3808" t="s">
        <v>8874</v>
      </c>
      <c r="N3808" t="s">
        <v>43</v>
      </c>
      <c r="O3808" t="s">
        <v>79</v>
      </c>
      <c r="P3808" t="s">
        <v>8875</v>
      </c>
      <c r="Q3808" s="2">
        <v>26.423999999999999</v>
      </c>
      <c r="R3808">
        <v>9</v>
      </c>
      <c r="S3808">
        <v>0</v>
      </c>
      <c r="T3808">
        <v>9.5786999999999995</v>
      </c>
    </row>
    <row r="3809" spans="1:20" x14ac:dyDescent="0.3">
      <c r="A3809" t="s">
        <v>9195</v>
      </c>
      <c r="B3809" s="1">
        <v>42699</v>
      </c>
      <c r="C3809" s="1">
        <v>42703</v>
      </c>
      <c r="D3809" t="s">
        <v>47</v>
      </c>
      <c r="E3809" t="s">
        <v>1251</v>
      </c>
      <c r="F3809" t="s">
        <v>1252</v>
      </c>
      <c r="G3809" t="s">
        <v>37</v>
      </c>
      <c r="H3809" t="s">
        <v>25</v>
      </c>
      <c r="I3809" t="s">
        <v>154</v>
      </c>
      <c r="J3809" t="s">
        <v>86</v>
      </c>
      <c r="K3809" t="s">
        <v>1253</v>
      </c>
      <c r="L3809" t="s">
        <v>88</v>
      </c>
      <c r="M3809" t="s">
        <v>1960</v>
      </c>
      <c r="N3809" t="s">
        <v>31</v>
      </c>
      <c r="O3809" t="s">
        <v>54</v>
      </c>
      <c r="P3809" t="s">
        <v>1961</v>
      </c>
      <c r="Q3809" s="2">
        <v>1568.61</v>
      </c>
      <c r="R3809">
        <v>9</v>
      </c>
      <c r="S3809">
        <v>0</v>
      </c>
      <c r="T3809">
        <v>329.40809999999999</v>
      </c>
    </row>
    <row r="3810" spans="1:20" x14ac:dyDescent="0.3">
      <c r="A3810" t="s">
        <v>9196</v>
      </c>
      <c r="B3810" s="1">
        <v>42931</v>
      </c>
      <c r="C3810" s="1">
        <v>42933</v>
      </c>
      <c r="D3810" t="s">
        <v>159</v>
      </c>
      <c r="E3810" t="s">
        <v>4578</v>
      </c>
      <c r="F3810" t="s">
        <v>4579</v>
      </c>
      <c r="G3810" t="s">
        <v>37</v>
      </c>
      <c r="H3810" t="s">
        <v>25</v>
      </c>
      <c r="I3810" t="s">
        <v>75</v>
      </c>
      <c r="J3810" t="s">
        <v>76</v>
      </c>
      <c r="K3810" t="s">
        <v>544</v>
      </c>
      <c r="L3810" t="s">
        <v>41</v>
      </c>
      <c r="M3810" t="s">
        <v>2642</v>
      </c>
      <c r="N3810" t="s">
        <v>43</v>
      </c>
      <c r="O3810" t="s">
        <v>90</v>
      </c>
      <c r="P3810" t="s">
        <v>2643</v>
      </c>
      <c r="Q3810" s="2">
        <v>179.94</v>
      </c>
      <c r="R3810">
        <v>3</v>
      </c>
      <c r="S3810">
        <v>0</v>
      </c>
      <c r="T3810">
        <v>50.383200000000002</v>
      </c>
    </row>
    <row r="3811" spans="1:20" x14ac:dyDescent="0.3">
      <c r="A3811" t="s">
        <v>9197</v>
      </c>
      <c r="B3811" s="1">
        <v>42002</v>
      </c>
      <c r="C3811" s="1">
        <v>42007</v>
      </c>
      <c r="D3811" t="s">
        <v>47</v>
      </c>
      <c r="E3811" t="s">
        <v>3385</v>
      </c>
      <c r="F3811" t="s">
        <v>3386</v>
      </c>
      <c r="G3811" t="s">
        <v>24</v>
      </c>
      <c r="H3811" t="s">
        <v>25</v>
      </c>
      <c r="I3811" t="s">
        <v>128</v>
      </c>
      <c r="J3811" t="s">
        <v>129</v>
      </c>
      <c r="K3811" t="s">
        <v>673</v>
      </c>
      <c r="L3811" t="s">
        <v>131</v>
      </c>
      <c r="M3811" t="s">
        <v>1348</v>
      </c>
      <c r="N3811" t="s">
        <v>43</v>
      </c>
      <c r="O3811" t="s">
        <v>44</v>
      </c>
      <c r="P3811" t="s">
        <v>1349</v>
      </c>
      <c r="Q3811" s="2">
        <v>88.8</v>
      </c>
      <c r="R3811">
        <v>6</v>
      </c>
      <c r="S3811">
        <v>0</v>
      </c>
      <c r="T3811">
        <v>44.4</v>
      </c>
    </row>
    <row r="3812" spans="1:20" x14ac:dyDescent="0.3">
      <c r="A3812" t="s">
        <v>9198</v>
      </c>
      <c r="B3812" s="1">
        <v>42451</v>
      </c>
      <c r="C3812" s="1">
        <v>42451</v>
      </c>
      <c r="D3812" t="s">
        <v>1040</v>
      </c>
      <c r="E3812" t="s">
        <v>3594</v>
      </c>
      <c r="F3812" t="s">
        <v>3595</v>
      </c>
      <c r="G3812" t="s">
        <v>24</v>
      </c>
      <c r="H3812" t="s">
        <v>25</v>
      </c>
      <c r="I3812" t="s">
        <v>3596</v>
      </c>
      <c r="J3812" t="s">
        <v>619</v>
      </c>
      <c r="K3812" t="s">
        <v>3597</v>
      </c>
      <c r="L3812" t="s">
        <v>29</v>
      </c>
      <c r="M3812" t="s">
        <v>9199</v>
      </c>
      <c r="N3812" t="s">
        <v>31</v>
      </c>
      <c r="O3812" t="s">
        <v>133</v>
      </c>
      <c r="P3812" t="s">
        <v>9200</v>
      </c>
      <c r="Q3812" s="2">
        <v>167.88800000000001</v>
      </c>
      <c r="R3812">
        <v>7</v>
      </c>
      <c r="S3812">
        <v>0</v>
      </c>
      <c r="T3812">
        <v>14.690200000000001</v>
      </c>
    </row>
    <row r="3813" spans="1:20" x14ac:dyDescent="0.3">
      <c r="A3813" t="s">
        <v>9201</v>
      </c>
      <c r="B3813" s="1">
        <v>42918</v>
      </c>
      <c r="C3813" s="1">
        <v>42921</v>
      </c>
      <c r="D3813" t="s">
        <v>159</v>
      </c>
      <c r="E3813" t="s">
        <v>4271</v>
      </c>
      <c r="F3813" t="s">
        <v>4272</v>
      </c>
      <c r="G3813" t="s">
        <v>84</v>
      </c>
      <c r="H3813" t="s">
        <v>25</v>
      </c>
      <c r="I3813" t="s">
        <v>1057</v>
      </c>
      <c r="J3813" t="s">
        <v>261</v>
      </c>
      <c r="K3813" t="s">
        <v>1058</v>
      </c>
      <c r="L3813" t="s">
        <v>41</v>
      </c>
      <c r="M3813" t="s">
        <v>3502</v>
      </c>
      <c r="N3813" t="s">
        <v>43</v>
      </c>
      <c r="O3813" t="s">
        <v>70</v>
      </c>
      <c r="P3813" t="s">
        <v>3503</v>
      </c>
      <c r="Q3813" s="2">
        <v>163.96</v>
      </c>
      <c r="R3813">
        <v>5</v>
      </c>
      <c r="S3813">
        <v>0</v>
      </c>
      <c r="T3813">
        <v>59.435499999999998</v>
      </c>
    </row>
    <row r="3814" spans="1:20" x14ac:dyDescent="0.3">
      <c r="A3814" t="s">
        <v>9202</v>
      </c>
      <c r="B3814" s="1">
        <v>43083</v>
      </c>
      <c r="C3814" s="1">
        <v>43087</v>
      </c>
      <c r="D3814" t="s">
        <v>47</v>
      </c>
      <c r="E3814" t="s">
        <v>2831</v>
      </c>
      <c r="F3814" t="s">
        <v>2832</v>
      </c>
      <c r="G3814" t="s">
        <v>84</v>
      </c>
      <c r="H3814" t="s">
        <v>25</v>
      </c>
      <c r="I3814" t="s">
        <v>38</v>
      </c>
      <c r="J3814" t="s">
        <v>39</v>
      </c>
      <c r="K3814" t="s">
        <v>40</v>
      </c>
      <c r="L3814" t="s">
        <v>41</v>
      </c>
      <c r="M3814" t="s">
        <v>7920</v>
      </c>
      <c r="N3814" t="s">
        <v>165</v>
      </c>
      <c r="O3814" t="s">
        <v>1419</v>
      </c>
      <c r="P3814" t="s">
        <v>7921</v>
      </c>
      <c r="Q3814" s="2">
        <v>1199.98</v>
      </c>
      <c r="R3814">
        <v>2</v>
      </c>
      <c r="S3814">
        <v>0</v>
      </c>
      <c r="T3814">
        <v>467.99220000000003</v>
      </c>
    </row>
    <row r="3815" spans="1:20" x14ac:dyDescent="0.3">
      <c r="A3815" t="s">
        <v>9203</v>
      </c>
      <c r="B3815" s="1">
        <v>42608</v>
      </c>
      <c r="C3815" s="1">
        <v>42615</v>
      </c>
      <c r="D3815" t="s">
        <v>47</v>
      </c>
      <c r="E3815" t="s">
        <v>64</v>
      </c>
      <c r="F3815" t="s">
        <v>65</v>
      </c>
      <c r="G3815" t="s">
        <v>24</v>
      </c>
      <c r="H3815" t="s">
        <v>25</v>
      </c>
      <c r="I3815" t="s">
        <v>66</v>
      </c>
      <c r="J3815" t="s">
        <v>67</v>
      </c>
      <c r="K3815" t="s">
        <v>68</v>
      </c>
      <c r="L3815" t="s">
        <v>29</v>
      </c>
      <c r="M3815" t="s">
        <v>2668</v>
      </c>
      <c r="N3815" t="s">
        <v>43</v>
      </c>
      <c r="O3815" t="s">
        <v>70</v>
      </c>
      <c r="P3815" t="s">
        <v>2669</v>
      </c>
      <c r="Q3815" s="2">
        <v>11.56</v>
      </c>
      <c r="R3815">
        <v>2</v>
      </c>
      <c r="S3815">
        <v>0</v>
      </c>
      <c r="T3815">
        <v>5.6643999999999997</v>
      </c>
    </row>
    <row r="3816" spans="1:20" x14ac:dyDescent="0.3">
      <c r="A3816" t="s">
        <v>9204</v>
      </c>
      <c r="B3816" s="1">
        <v>43023</v>
      </c>
      <c r="C3816" s="1">
        <v>43027</v>
      </c>
      <c r="D3816" t="s">
        <v>47</v>
      </c>
      <c r="E3816" t="s">
        <v>3189</v>
      </c>
      <c r="F3816" t="s">
        <v>3190</v>
      </c>
      <c r="G3816" t="s">
        <v>37</v>
      </c>
      <c r="H3816" t="s">
        <v>25</v>
      </c>
      <c r="I3816" t="s">
        <v>154</v>
      </c>
      <c r="J3816" t="s">
        <v>86</v>
      </c>
      <c r="K3816" t="s">
        <v>171</v>
      </c>
      <c r="L3816" t="s">
        <v>88</v>
      </c>
      <c r="M3816" t="s">
        <v>9205</v>
      </c>
      <c r="N3816" t="s">
        <v>43</v>
      </c>
      <c r="O3816" t="s">
        <v>115</v>
      </c>
      <c r="P3816" t="s">
        <v>9206</v>
      </c>
      <c r="Q3816" s="2">
        <v>11.68</v>
      </c>
      <c r="R3816">
        <v>2</v>
      </c>
      <c r="S3816">
        <v>0</v>
      </c>
      <c r="T3816">
        <v>4.2047999999999996</v>
      </c>
    </row>
    <row r="3817" spans="1:20" x14ac:dyDescent="0.3">
      <c r="A3817" t="s">
        <v>9207</v>
      </c>
      <c r="B3817" s="1">
        <v>41937</v>
      </c>
      <c r="C3817" s="1">
        <v>41941</v>
      </c>
      <c r="D3817" t="s">
        <v>47</v>
      </c>
      <c r="E3817" t="s">
        <v>5785</v>
      </c>
      <c r="F3817" t="s">
        <v>5786</v>
      </c>
      <c r="G3817" t="s">
        <v>24</v>
      </c>
      <c r="H3817" t="s">
        <v>25</v>
      </c>
      <c r="I3817" t="s">
        <v>301</v>
      </c>
      <c r="J3817" t="s">
        <v>302</v>
      </c>
      <c r="K3817" t="s">
        <v>303</v>
      </c>
      <c r="L3817" t="s">
        <v>29</v>
      </c>
      <c r="M3817" t="s">
        <v>9208</v>
      </c>
      <c r="N3817" t="s">
        <v>165</v>
      </c>
      <c r="O3817" t="s">
        <v>202</v>
      </c>
      <c r="P3817" t="s">
        <v>9209</v>
      </c>
      <c r="Q3817" s="2">
        <v>40.776000000000003</v>
      </c>
      <c r="R3817">
        <v>3</v>
      </c>
      <c r="S3817">
        <v>0</v>
      </c>
      <c r="T3817">
        <v>0.50970000000000004</v>
      </c>
    </row>
    <row r="3818" spans="1:20" x14ac:dyDescent="0.3">
      <c r="A3818" t="s">
        <v>9210</v>
      </c>
      <c r="B3818" s="1">
        <v>42096</v>
      </c>
      <c r="C3818" s="1">
        <v>42101</v>
      </c>
      <c r="D3818" t="s">
        <v>47</v>
      </c>
      <c r="E3818" t="s">
        <v>983</v>
      </c>
      <c r="F3818" t="s">
        <v>984</v>
      </c>
      <c r="G3818" t="s">
        <v>24</v>
      </c>
      <c r="H3818" t="s">
        <v>25</v>
      </c>
      <c r="I3818" t="s">
        <v>128</v>
      </c>
      <c r="J3818" t="s">
        <v>129</v>
      </c>
      <c r="K3818" t="s">
        <v>562</v>
      </c>
      <c r="L3818" t="s">
        <v>131</v>
      </c>
      <c r="M3818" t="s">
        <v>8333</v>
      </c>
      <c r="N3818" t="s">
        <v>165</v>
      </c>
      <c r="O3818" t="s">
        <v>166</v>
      </c>
      <c r="P3818" t="s">
        <v>8334</v>
      </c>
      <c r="Q3818" s="2">
        <v>87.8</v>
      </c>
      <c r="R3818">
        <v>5</v>
      </c>
      <c r="S3818">
        <v>0</v>
      </c>
      <c r="T3818">
        <v>32.924999999999997</v>
      </c>
    </row>
    <row r="3819" spans="1:20" x14ac:dyDescent="0.3">
      <c r="A3819" t="s">
        <v>9211</v>
      </c>
      <c r="B3819" s="1">
        <v>43036</v>
      </c>
      <c r="C3819" s="1">
        <v>43038</v>
      </c>
      <c r="D3819" t="s">
        <v>21</v>
      </c>
      <c r="E3819" t="s">
        <v>396</v>
      </c>
      <c r="F3819" t="s">
        <v>397</v>
      </c>
      <c r="G3819" t="s">
        <v>24</v>
      </c>
      <c r="H3819" t="s">
        <v>25</v>
      </c>
      <c r="I3819" t="s">
        <v>398</v>
      </c>
      <c r="J3819" t="s">
        <v>67</v>
      </c>
      <c r="K3819" t="s">
        <v>399</v>
      </c>
      <c r="L3819" t="s">
        <v>29</v>
      </c>
      <c r="M3819" t="s">
        <v>5110</v>
      </c>
      <c r="N3819" t="s">
        <v>31</v>
      </c>
      <c r="O3819" t="s">
        <v>61</v>
      </c>
      <c r="P3819" t="s">
        <v>5111</v>
      </c>
      <c r="Q3819" s="2">
        <v>77.951999999999998</v>
      </c>
      <c r="R3819">
        <v>3</v>
      </c>
      <c r="S3819">
        <v>0</v>
      </c>
      <c r="T3819">
        <v>15.590400000000001</v>
      </c>
    </row>
    <row r="3820" spans="1:20" x14ac:dyDescent="0.3">
      <c r="A3820" t="s">
        <v>9212</v>
      </c>
      <c r="B3820" s="1">
        <v>41978</v>
      </c>
      <c r="C3820" s="1">
        <v>41980</v>
      </c>
      <c r="D3820" t="s">
        <v>159</v>
      </c>
      <c r="E3820" t="s">
        <v>733</v>
      </c>
      <c r="F3820" t="s">
        <v>734</v>
      </c>
      <c r="G3820" t="s">
        <v>24</v>
      </c>
      <c r="H3820" t="s">
        <v>25</v>
      </c>
      <c r="I3820" t="s">
        <v>735</v>
      </c>
      <c r="J3820" t="s">
        <v>427</v>
      </c>
      <c r="K3820" t="s">
        <v>736</v>
      </c>
      <c r="L3820" t="s">
        <v>131</v>
      </c>
      <c r="M3820" t="s">
        <v>9213</v>
      </c>
      <c r="N3820" t="s">
        <v>43</v>
      </c>
      <c r="O3820" t="s">
        <v>90</v>
      </c>
      <c r="P3820" t="s">
        <v>9214</v>
      </c>
      <c r="Q3820" s="2">
        <v>250.26</v>
      </c>
      <c r="R3820">
        <v>6</v>
      </c>
      <c r="S3820">
        <v>0</v>
      </c>
      <c r="T3820">
        <v>72.575400000000002</v>
      </c>
    </row>
    <row r="3821" spans="1:20" x14ac:dyDescent="0.3">
      <c r="A3821" t="s">
        <v>9215</v>
      </c>
      <c r="B3821" s="1">
        <v>43042</v>
      </c>
      <c r="C3821" s="1">
        <v>43047</v>
      </c>
      <c r="D3821" t="s">
        <v>47</v>
      </c>
      <c r="E3821" t="s">
        <v>1940</v>
      </c>
      <c r="F3821" t="s">
        <v>1941</v>
      </c>
      <c r="G3821" t="s">
        <v>24</v>
      </c>
      <c r="H3821" t="s">
        <v>25</v>
      </c>
      <c r="I3821" t="s">
        <v>1942</v>
      </c>
      <c r="J3821" t="s">
        <v>179</v>
      </c>
      <c r="K3821" t="s">
        <v>1943</v>
      </c>
      <c r="L3821" t="s">
        <v>88</v>
      </c>
      <c r="M3821" t="s">
        <v>9208</v>
      </c>
      <c r="N3821" t="s">
        <v>165</v>
      </c>
      <c r="O3821" t="s">
        <v>202</v>
      </c>
      <c r="P3821" t="s">
        <v>9209</v>
      </c>
      <c r="Q3821" s="2">
        <v>40.776000000000003</v>
      </c>
      <c r="R3821">
        <v>3</v>
      </c>
      <c r="S3821">
        <v>0</v>
      </c>
      <c r="T3821">
        <v>0.50970000000000004</v>
      </c>
    </row>
    <row r="3822" spans="1:20" x14ac:dyDescent="0.3">
      <c r="A3822" t="s">
        <v>9216</v>
      </c>
      <c r="B3822" s="1">
        <v>42010</v>
      </c>
      <c r="C3822" s="1">
        <v>42016</v>
      </c>
      <c r="D3822" t="s">
        <v>47</v>
      </c>
      <c r="E3822" t="s">
        <v>2828</v>
      </c>
      <c r="F3822" t="s">
        <v>2829</v>
      </c>
      <c r="G3822" t="s">
        <v>37</v>
      </c>
      <c r="H3822" t="s">
        <v>25</v>
      </c>
      <c r="I3822" t="s">
        <v>128</v>
      </c>
      <c r="J3822" t="s">
        <v>129</v>
      </c>
      <c r="K3822" t="s">
        <v>562</v>
      </c>
      <c r="L3822" t="s">
        <v>131</v>
      </c>
      <c r="M3822" t="s">
        <v>9217</v>
      </c>
      <c r="N3822" t="s">
        <v>43</v>
      </c>
      <c r="O3822" t="s">
        <v>70</v>
      </c>
      <c r="P3822" t="s">
        <v>9218</v>
      </c>
      <c r="Q3822" s="2">
        <v>29.6</v>
      </c>
      <c r="R3822">
        <v>5</v>
      </c>
      <c r="S3822">
        <v>0</v>
      </c>
      <c r="T3822">
        <v>9.25</v>
      </c>
    </row>
    <row r="3823" spans="1:20" x14ac:dyDescent="0.3">
      <c r="A3823" t="s">
        <v>9219</v>
      </c>
      <c r="B3823" s="1">
        <v>42987</v>
      </c>
      <c r="C3823" s="1">
        <v>42992</v>
      </c>
      <c r="D3823" t="s">
        <v>47</v>
      </c>
      <c r="E3823" t="s">
        <v>1425</v>
      </c>
      <c r="F3823" t="s">
        <v>1426</v>
      </c>
      <c r="G3823" t="s">
        <v>37</v>
      </c>
      <c r="H3823" t="s">
        <v>25</v>
      </c>
      <c r="I3823" t="s">
        <v>742</v>
      </c>
      <c r="J3823" t="s">
        <v>208</v>
      </c>
      <c r="K3823" t="s">
        <v>1427</v>
      </c>
      <c r="L3823" t="s">
        <v>88</v>
      </c>
      <c r="M3823" t="s">
        <v>4209</v>
      </c>
      <c r="N3823" t="s">
        <v>165</v>
      </c>
      <c r="O3823" t="s">
        <v>202</v>
      </c>
      <c r="P3823" t="s">
        <v>4210</v>
      </c>
      <c r="Q3823" s="2">
        <v>159.96</v>
      </c>
      <c r="R3823">
        <v>4</v>
      </c>
      <c r="S3823">
        <v>0</v>
      </c>
      <c r="T3823">
        <v>51.187199999999997</v>
      </c>
    </row>
    <row r="3824" spans="1:20" x14ac:dyDescent="0.3">
      <c r="A3824" t="s">
        <v>9220</v>
      </c>
      <c r="B3824" s="1">
        <v>42009</v>
      </c>
      <c r="C3824" s="1">
        <v>42014</v>
      </c>
      <c r="D3824" t="s">
        <v>47</v>
      </c>
      <c r="E3824" t="s">
        <v>2841</v>
      </c>
      <c r="F3824" t="s">
        <v>2842</v>
      </c>
      <c r="G3824" t="s">
        <v>37</v>
      </c>
      <c r="H3824" t="s">
        <v>25</v>
      </c>
      <c r="I3824" t="s">
        <v>842</v>
      </c>
      <c r="J3824" t="s">
        <v>427</v>
      </c>
      <c r="K3824" t="s">
        <v>843</v>
      </c>
      <c r="L3824" t="s">
        <v>131</v>
      </c>
      <c r="M3824" t="s">
        <v>6190</v>
      </c>
      <c r="N3824" t="s">
        <v>43</v>
      </c>
      <c r="O3824" t="s">
        <v>115</v>
      </c>
      <c r="P3824" t="s">
        <v>6191</v>
      </c>
      <c r="Q3824" s="2">
        <v>59.52</v>
      </c>
      <c r="R3824">
        <v>3</v>
      </c>
      <c r="S3824">
        <v>0</v>
      </c>
      <c r="T3824">
        <v>15.475199999999999</v>
      </c>
    </row>
    <row r="3825" spans="1:20" x14ac:dyDescent="0.3">
      <c r="A3825" t="s">
        <v>9221</v>
      </c>
      <c r="B3825" s="1">
        <v>42841</v>
      </c>
      <c r="C3825" s="1">
        <v>42845</v>
      </c>
      <c r="D3825" t="s">
        <v>47</v>
      </c>
      <c r="E3825" t="s">
        <v>1830</v>
      </c>
      <c r="F3825" t="s">
        <v>1831</v>
      </c>
      <c r="G3825" t="s">
        <v>84</v>
      </c>
      <c r="H3825" t="s">
        <v>25</v>
      </c>
      <c r="I3825" t="s">
        <v>1832</v>
      </c>
      <c r="J3825" t="s">
        <v>129</v>
      </c>
      <c r="K3825" t="s">
        <v>1833</v>
      </c>
      <c r="L3825" t="s">
        <v>131</v>
      </c>
      <c r="M3825" t="s">
        <v>9222</v>
      </c>
      <c r="N3825" t="s">
        <v>43</v>
      </c>
      <c r="O3825" t="s">
        <v>90</v>
      </c>
      <c r="P3825" t="s">
        <v>9223</v>
      </c>
      <c r="Q3825" s="2">
        <v>40.74</v>
      </c>
      <c r="R3825">
        <v>3</v>
      </c>
      <c r="S3825">
        <v>0</v>
      </c>
      <c r="T3825">
        <v>12.222</v>
      </c>
    </row>
    <row r="3826" spans="1:20" x14ac:dyDescent="0.3">
      <c r="A3826" t="s">
        <v>9224</v>
      </c>
      <c r="B3826" s="1">
        <v>42257</v>
      </c>
      <c r="C3826" s="1">
        <v>42261</v>
      </c>
      <c r="D3826" t="s">
        <v>47</v>
      </c>
      <c r="E3826" t="s">
        <v>7203</v>
      </c>
      <c r="F3826" t="s">
        <v>7204</v>
      </c>
      <c r="G3826" t="s">
        <v>37</v>
      </c>
      <c r="H3826" t="s">
        <v>25</v>
      </c>
      <c r="I3826" t="s">
        <v>1201</v>
      </c>
      <c r="J3826" t="s">
        <v>1011</v>
      </c>
      <c r="K3826" t="s">
        <v>1202</v>
      </c>
      <c r="L3826" t="s">
        <v>131</v>
      </c>
      <c r="M3826" t="s">
        <v>8383</v>
      </c>
      <c r="N3826" t="s">
        <v>31</v>
      </c>
      <c r="O3826" t="s">
        <v>133</v>
      </c>
      <c r="P3826" t="s">
        <v>8384</v>
      </c>
      <c r="Q3826" s="2">
        <v>179.886</v>
      </c>
      <c r="R3826">
        <v>1</v>
      </c>
      <c r="S3826">
        <v>0</v>
      </c>
      <c r="T3826">
        <v>-2.5697999999999999</v>
      </c>
    </row>
    <row r="3827" spans="1:20" x14ac:dyDescent="0.3">
      <c r="A3827" t="s">
        <v>9225</v>
      </c>
      <c r="B3827" s="1">
        <v>42638</v>
      </c>
      <c r="C3827" s="1">
        <v>42642</v>
      </c>
      <c r="D3827" t="s">
        <v>47</v>
      </c>
      <c r="E3827" t="s">
        <v>5820</v>
      </c>
      <c r="F3827" t="s">
        <v>5821</v>
      </c>
      <c r="G3827" t="s">
        <v>24</v>
      </c>
      <c r="H3827" t="s">
        <v>25</v>
      </c>
      <c r="I3827" t="s">
        <v>749</v>
      </c>
      <c r="J3827" t="s">
        <v>286</v>
      </c>
      <c r="K3827" t="s">
        <v>750</v>
      </c>
      <c r="L3827" t="s">
        <v>29</v>
      </c>
      <c r="M3827" t="s">
        <v>2732</v>
      </c>
      <c r="N3827" t="s">
        <v>43</v>
      </c>
      <c r="O3827" t="s">
        <v>90</v>
      </c>
      <c r="P3827" t="s">
        <v>2733</v>
      </c>
      <c r="Q3827" s="2">
        <v>286.25599999999997</v>
      </c>
      <c r="R3827">
        <v>1</v>
      </c>
      <c r="S3827">
        <v>0</v>
      </c>
      <c r="T3827">
        <v>17.890999999999998</v>
      </c>
    </row>
    <row r="3828" spans="1:20" x14ac:dyDescent="0.3">
      <c r="A3828" t="s">
        <v>9226</v>
      </c>
      <c r="B3828" s="1">
        <v>42079</v>
      </c>
      <c r="C3828" s="1">
        <v>42083</v>
      </c>
      <c r="D3828" t="s">
        <v>21</v>
      </c>
      <c r="E3828" t="s">
        <v>605</v>
      </c>
      <c r="F3828" t="s">
        <v>606</v>
      </c>
      <c r="G3828" t="s">
        <v>84</v>
      </c>
      <c r="H3828" t="s">
        <v>25</v>
      </c>
      <c r="I3828" t="s">
        <v>231</v>
      </c>
      <c r="J3828" t="s">
        <v>232</v>
      </c>
      <c r="K3828" t="s">
        <v>276</v>
      </c>
      <c r="L3828" t="s">
        <v>131</v>
      </c>
      <c r="M3828" t="s">
        <v>9205</v>
      </c>
      <c r="N3828" t="s">
        <v>43</v>
      </c>
      <c r="O3828" t="s">
        <v>115</v>
      </c>
      <c r="P3828" t="s">
        <v>9206</v>
      </c>
      <c r="Q3828" s="2">
        <v>17.52</v>
      </c>
      <c r="R3828">
        <v>3</v>
      </c>
      <c r="S3828">
        <v>0</v>
      </c>
      <c r="T3828">
        <v>6.3071999999999999</v>
      </c>
    </row>
    <row r="3829" spans="1:20" x14ac:dyDescent="0.3">
      <c r="A3829" t="s">
        <v>9227</v>
      </c>
      <c r="B3829" s="1">
        <v>42700</v>
      </c>
      <c r="C3829" s="1">
        <v>42706</v>
      </c>
      <c r="D3829" t="s">
        <v>47</v>
      </c>
      <c r="E3829" t="s">
        <v>5181</v>
      </c>
      <c r="F3829" t="s">
        <v>5182</v>
      </c>
      <c r="G3829" t="s">
        <v>24</v>
      </c>
      <c r="H3829" t="s">
        <v>25</v>
      </c>
      <c r="I3829" t="s">
        <v>112</v>
      </c>
      <c r="J3829" t="s">
        <v>39</v>
      </c>
      <c r="K3829" t="s">
        <v>309</v>
      </c>
      <c r="L3829" t="s">
        <v>41</v>
      </c>
      <c r="M3829" t="s">
        <v>2584</v>
      </c>
      <c r="N3829" t="s">
        <v>43</v>
      </c>
      <c r="O3829" t="s">
        <v>115</v>
      </c>
      <c r="P3829" t="s">
        <v>2585</v>
      </c>
      <c r="Q3829" s="2">
        <v>17.856000000000002</v>
      </c>
      <c r="R3829">
        <v>4</v>
      </c>
      <c r="S3829">
        <v>0</v>
      </c>
      <c r="T3829">
        <v>4.2408000000000001</v>
      </c>
    </row>
    <row r="3830" spans="1:20" x14ac:dyDescent="0.3">
      <c r="A3830" t="s">
        <v>9228</v>
      </c>
      <c r="B3830" s="1">
        <v>42639</v>
      </c>
      <c r="C3830" s="1">
        <v>42644</v>
      </c>
      <c r="D3830" t="s">
        <v>47</v>
      </c>
      <c r="E3830" t="s">
        <v>1296</v>
      </c>
      <c r="F3830" t="s">
        <v>1297</v>
      </c>
      <c r="G3830" t="s">
        <v>84</v>
      </c>
      <c r="H3830" t="s">
        <v>25</v>
      </c>
      <c r="I3830" t="s">
        <v>465</v>
      </c>
      <c r="J3830" t="s">
        <v>261</v>
      </c>
      <c r="K3830" t="s">
        <v>466</v>
      </c>
      <c r="L3830" t="s">
        <v>41</v>
      </c>
      <c r="M3830" t="s">
        <v>9229</v>
      </c>
      <c r="N3830" t="s">
        <v>165</v>
      </c>
      <c r="O3830" t="s">
        <v>202</v>
      </c>
      <c r="P3830" t="s">
        <v>9230</v>
      </c>
      <c r="Q3830" s="2">
        <v>431.976</v>
      </c>
      <c r="R3830">
        <v>3</v>
      </c>
      <c r="S3830">
        <v>0</v>
      </c>
      <c r="T3830">
        <v>-75.595799999999997</v>
      </c>
    </row>
    <row r="3831" spans="1:20" x14ac:dyDescent="0.3">
      <c r="A3831" t="s">
        <v>9231</v>
      </c>
      <c r="B3831" s="1">
        <v>42899</v>
      </c>
      <c r="C3831" s="1">
        <v>42905</v>
      </c>
      <c r="D3831" t="s">
        <v>47</v>
      </c>
      <c r="E3831" t="s">
        <v>522</v>
      </c>
      <c r="F3831" t="s">
        <v>523</v>
      </c>
      <c r="G3831" t="s">
        <v>84</v>
      </c>
      <c r="H3831" t="s">
        <v>25</v>
      </c>
      <c r="I3831" t="s">
        <v>524</v>
      </c>
      <c r="J3831" t="s">
        <v>261</v>
      </c>
      <c r="K3831" t="s">
        <v>525</v>
      </c>
      <c r="L3831" t="s">
        <v>41</v>
      </c>
      <c r="M3831" t="s">
        <v>5740</v>
      </c>
      <c r="N3831" t="s">
        <v>31</v>
      </c>
      <c r="O3831" t="s">
        <v>133</v>
      </c>
      <c r="P3831" t="s">
        <v>5741</v>
      </c>
      <c r="Q3831" s="2">
        <v>291.13600000000002</v>
      </c>
      <c r="R3831">
        <v>4</v>
      </c>
      <c r="S3831">
        <v>0</v>
      </c>
      <c r="T3831">
        <v>-25.474399999999999</v>
      </c>
    </row>
    <row r="3832" spans="1:20" x14ac:dyDescent="0.3">
      <c r="A3832" t="s">
        <v>9232</v>
      </c>
      <c r="B3832" s="1">
        <v>42996</v>
      </c>
      <c r="C3832" s="1">
        <v>42999</v>
      </c>
      <c r="D3832" t="s">
        <v>159</v>
      </c>
      <c r="E3832" t="s">
        <v>403</v>
      </c>
      <c r="F3832" t="s">
        <v>404</v>
      </c>
      <c r="G3832" t="s">
        <v>84</v>
      </c>
      <c r="H3832" t="s">
        <v>25</v>
      </c>
      <c r="I3832" t="s">
        <v>405</v>
      </c>
      <c r="J3832" t="s">
        <v>179</v>
      </c>
      <c r="K3832" t="s">
        <v>406</v>
      </c>
      <c r="L3832" t="s">
        <v>88</v>
      </c>
      <c r="M3832" t="s">
        <v>317</v>
      </c>
      <c r="N3832" t="s">
        <v>43</v>
      </c>
      <c r="O3832" t="s">
        <v>173</v>
      </c>
      <c r="P3832" t="s">
        <v>318</v>
      </c>
      <c r="Q3832" s="2">
        <v>114.848</v>
      </c>
      <c r="R3832">
        <v>4</v>
      </c>
      <c r="S3832">
        <v>0</v>
      </c>
      <c r="T3832">
        <v>35.89</v>
      </c>
    </row>
    <row r="3833" spans="1:20" x14ac:dyDescent="0.3">
      <c r="A3833" t="s">
        <v>9233</v>
      </c>
      <c r="B3833" s="1">
        <v>42888</v>
      </c>
      <c r="C3833" s="1">
        <v>42894</v>
      </c>
      <c r="D3833" t="s">
        <v>47</v>
      </c>
      <c r="E3833" t="s">
        <v>3348</v>
      </c>
      <c r="F3833" t="s">
        <v>3349</v>
      </c>
      <c r="G3833" t="s">
        <v>24</v>
      </c>
      <c r="H3833" t="s">
        <v>25</v>
      </c>
      <c r="I3833" t="s">
        <v>3350</v>
      </c>
      <c r="J3833" t="s">
        <v>86</v>
      </c>
      <c r="K3833" t="s">
        <v>3351</v>
      </c>
      <c r="L3833" t="s">
        <v>88</v>
      </c>
      <c r="M3833" t="s">
        <v>9188</v>
      </c>
      <c r="N3833" t="s">
        <v>43</v>
      </c>
      <c r="O3833" t="s">
        <v>70</v>
      </c>
      <c r="P3833" t="s">
        <v>9189</v>
      </c>
      <c r="Q3833" s="2">
        <v>10.688000000000001</v>
      </c>
      <c r="R3833">
        <v>2</v>
      </c>
      <c r="S3833">
        <v>0</v>
      </c>
      <c r="T3833">
        <v>3.7408000000000001</v>
      </c>
    </row>
    <row r="3834" spans="1:20" x14ac:dyDescent="0.3">
      <c r="A3834" t="s">
        <v>9234</v>
      </c>
      <c r="B3834" s="1">
        <v>42505</v>
      </c>
      <c r="C3834" s="1">
        <v>42509</v>
      </c>
      <c r="D3834" t="s">
        <v>21</v>
      </c>
      <c r="E3834" t="s">
        <v>3054</v>
      </c>
      <c r="F3834" t="s">
        <v>3055</v>
      </c>
      <c r="G3834" t="s">
        <v>24</v>
      </c>
      <c r="H3834" t="s">
        <v>25</v>
      </c>
      <c r="I3834" t="s">
        <v>693</v>
      </c>
      <c r="J3834" t="s">
        <v>86</v>
      </c>
      <c r="K3834" t="s">
        <v>694</v>
      </c>
      <c r="L3834" t="s">
        <v>88</v>
      </c>
      <c r="M3834" t="s">
        <v>5024</v>
      </c>
      <c r="N3834" t="s">
        <v>43</v>
      </c>
      <c r="O3834" t="s">
        <v>70</v>
      </c>
      <c r="P3834" t="s">
        <v>5025</v>
      </c>
      <c r="Q3834" s="2">
        <v>15.231999999999999</v>
      </c>
      <c r="R3834">
        <v>4</v>
      </c>
      <c r="S3834">
        <v>0</v>
      </c>
      <c r="T3834">
        <v>5.5216000000000003</v>
      </c>
    </row>
    <row r="3835" spans="1:20" x14ac:dyDescent="0.3">
      <c r="A3835" t="s">
        <v>9235</v>
      </c>
      <c r="B3835" s="1">
        <v>42993</v>
      </c>
      <c r="C3835" s="1">
        <v>42998</v>
      </c>
      <c r="D3835" t="s">
        <v>47</v>
      </c>
      <c r="E3835" t="s">
        <v>2940</v>
      </c>
      <c r="F3835" t="s">
        <v>2941</v>
      </c>
      <c r="G3835" t="s">
        <v>24</v>
      </c>
      <c r="H3835" t="s">
        <v>25</v>
      </c>
      <c r="I3835" t="s">
        <v>2942</v>
      </c>
      <c r="J3835" t="s">
        <v>1139</v>
      </c>
      <c r="K3835" t="s">
        <v>2943</v>
      </c>
      <c r="L3835" t="s">
        <v>131</v>
      </c>
      <c r="M3835" t="s">
        <v>583</v>
      </c>
      <c r="N3835" t="s">
        <v>43</v>
      </c>
      <c r="O3835" t="s">
        <v>115</v>
      </c>
      <c r="P3835" t="s">
        <v>584</v>
      </c>
      <c r="Q3835" s="2">
        <v>12.42</v>
      </c>
      <c r="R3835">
        <v>3</v>
      </c>
      <c r="S3835">
        <v>0</v>
      </c>
      <c r="T3835">
        <v>5.2164000000000001</v>
      </c>
    </row>
    <row r="3836" spans="1:20" x14ac:dyDescent="0.3">
      <c r="A3836" t="s">
        <v>9236</v>
      </c>
      <c r="B3836" s="1">
        <v>42604</v>
      </c>
      <c r="C3836" s="1">
        <v>42608</v>
      </c>
      <c r="D3836" t="s">
        <v>47</v>
      </c>
      <c r="E3836" t="s">
        <v>2577</v>
      </c>
      <c r="F3836" t="s">
        <v>2578</v>
      </c>
      <c r="G3836" t="s">
        <v>37</v>
      </c>
      <c r="H3836" t="s">
        <v>25</v>
      </c>
      <c r="I3836" t="s">
        <v>128</v>
      </c>
      <c r="J3836" t="s">
        <v>129</v>
      </c>
      <c r="K3836" t="s">
        <v>562</v>
      </c>
      <c r="L3836" t="s">
        <v>131</v>
      </c>
      <c r="M3836" t="s">
        <v>7582</v>
      </c>
      <c r="N3836" t="s">
        <v>43</v>
      </c>
      <c r="O3836" t="s">
        <v>70</v>
      </c>
      <c r="P3836" t="s">
        <v>7583</v>
      </c>
      <c r="Q3836" s="2">
        <v>19.440000000000001</v>
      </c>
      <c r="R3836">
        <v>3</v>
      </c>
      <c r="S3836">
        <v>0</v>
      </c>
      <c r="T3836">
        <v>9.3312000000000008</v>
      </c>
    </row>
    <row r="3837" spans="1:20" x14ac:dyDescent="0.3">
      <c r="A3837" t="s">
        <v>9237</v>
      </c>
      <c r="B3837" s="1">
        <v>41789</v>
      </c>
      <c r="C3837" s="1">
        <v>41796</v>
      </c>
      <c r="D3837" t="s">
        <v>47</v>
      </c>
      <c r="E3837" t="s">
        <v>3590</v>
      </c>
      <c r="F3837" t="s">
        <v>3591</v>
      </c>
      <c r="G3837" t="s">
        <v>24</v>
      </c>
      <c r="H3837" t="s">
        <v>25</v>
      </c>
      <c r="I3837" t="s">
        <v>38</v>
      </c>
      <c r="J3837" t="s">
        <v>39</v>
      </c>
      <c r="K3837" t="s">
        <v>143</v>
      </c>
      <c r="L3837" t="s">
        <v>41</v>
      </c>
      <c r="M3837" t="s">
        <v>3057</v>
      </c>
      <c r="N3837" t="s">
        <v>43</v>
      </c>
      <c r="O3837" t="s">
        <v>79</v>
      </c>
      <c r="P3837" t="s">
        <v>3058</v>
      </c>
      <c r="Q3837" s="2">
        <v>70.367999999999995</v>
      </c>
      <c r="R3837">
        <v>4</v>
      </c>
      <c r="S3837">
        <v>0</v>
      </c>
      <c r="T3837">
        <v>26.388000000000002</v>
      </c>
    </row>
    <row r="3838" spans="1:20" x14ac:dyDescent="0.3">
      <c r="A3838" t="s">
        <v>9238</v>
      </c>
      <c r="B3838" s="1">
        <v>43087</v>
      </c>
      <c r="C3838" s="1">
        <v>43089</v>
      </c>
      <c r="D3838" t="s">
        <v>159</v>
      </c>
      <c r="E3838" t="s">
        <v>6771</v>
      </c>
      <c r="F3838" t="s">
        <v>6772</v>
      </c>
      <c r="G3838" t="s">
        <v>24</v>
      </c>
      <c r="H3838" t="s">
        <v>25</v>
      </c>
      <c r="I3838" t="s">
        <v>4291</v>
      </c>
      <c r="J3838" t="s">
        <v>39</v>
      </c>
      <c r="K3838" t="s">
        <v>4292</v>
      </c>
      <c r="L3838" t="s">
        <v>41</v>
      </c>
      <c r="M3838" t="s">
        <v>3463</v>
      </c>
      <c r="N3838" t="s">
        <v>43</v>
      </c>
      <c r="O3838" t="s">
        <v>115</v>
      </c>
      <c r="P3838" t="s">
        <v>3464</v>
      </c>
      <c r="Q3838" s="2">
        <v>12.672000000000001</v>
      </c>
      <c r="R3838">
        <v>9</v>
      </c>
      <c r="S3838">
        <v>0</v>
      </c>
      <c r="T3838">
        <v>1.4256</v>
      </c>
    </row>
    <row r="3839" spans="1:20" x14ac:dyDescent="0.3">
      <c r="A3839" t="s">
        <v>9239</v>
      </c>
      <c r="B3839" s="1">
        <v>42946</v>
      </c>
      <c r="C3839" s="1">
        <v>42953</v>
      </c>
      <c r="D3839" t="s">
        <v>47</v>
      </c>
      <c r="E3839" t="s">
        <v>1907</v>
      </c>
      <c r="F3839" t="s">
        <v>1908</v>
      </c>
      <c r="G3839" t="s">
        <v>24</v>
      </c>
      <c r="H3839" t="s">
        <v>25</v>
      </c>
      <c r="I3839" t="s">
        <v>1909</v>
      </c>
      <c r="J3839" t="s">
        <v>86</v>
      </c>
      <c r="K3839" t="s">
        <v>1910</v>
      </c>
      <c r="L3839" t="s">
        <v>88</v>
      </c>
      <c r="M3839" t="s">
        <v>9240</v>
      </c>
      <c r="N3839" t="s">
        <v>165</v>
      </c>
      <c r="O3839" t="s">
        <v>166</v>
      </c>
      <c r="P3839" t="s">
        <v>9241</v>
      </c>
      <c r="Q3839" s="2">
        <v>89.95</v>
      </c>
      <c r="R3839">
        <v>5</v>
      </c>
      <c r="S3839">
        <v>0</v>
      </c>
      <c r="T3839">
        <v>43.176000000000002</v>
      </c>
    </row>
    <row r="3840" spans="1:20" x14ac:dyDescent="0.3">
      <c r="A3840" t="s">
        <v>9242</v>
      </c>
      <c r="B3840" s="1">
        <v>41964</v>
      </c>
      <c r="C3840" s="1">
        <v>41969</v>
      </c>
      <c r="D3840" t="s">
        <v>47</v>
      </c>
      <c r="E3840" t="s">
        <v>5125</v>
      </c>
      <c r="F3840" t="s">
        <v>5126</v>
      </c>
      <c r="G3840" t="s">
        <v>84</v>
      </c>
      <c r="H3840" t="s">
        <v>25</v>
      </c>
      <c r="I3840" t="s">
        <v>426</v>
      </c>
      <c r="J3840" t="s">
        <v>1027</v>
      </c>
      <c r="K3840" t="s">
        <v>1028</v>
      </c>
      <c r="L3840" t="s">
        <v>29</v>
      </c>
      <c r="M3840" t="s">
        <v>3818</v>
      </c>
      <c r="N3840" t="s">
        <v>43</v>
      </c>
      <c r="O3840" t="s">
        <v>70</v>
      </c>
      <c r="P3840" t="s">
        <v>3819</v>
      </c>
      <c r="Q3840" s="2">
        <v>6.58</v>
      </c>
      <c r="R3840">
        <v>2</v>
      </c>
      <c r="S3840">
        <v>0</v>
      </c>
      <c r="T3840">
        <v>3.0268000000000002</v>
      </c>
    </row>
    <row r="3841" spans="1:20" x14ac:dyDescent="0.3">
      <c r="A3841" t="s">
        <v>9243</v>
      </c>
      <c r="B3841" s="1">
        <v>42271</v>
      </c>
      <c r="C3841" s="1">
        <v>42273</v>
      </c>
      <c r="D3841" t="s">
        <v>21</v>
      </c>
      <c r="E3841" t="s">
        <v>4800</v>
      </c>
      <c r="F3841" t="s">
        <v>4801</v>
      </c>
      <c r="G3841" t="s">
        <v>24</v>
      </c>
      <c r="H3841" t="s">
        <v>25</v>
      </c>
      <c r="I3841" t="s">
        <v>1381</v>
      </c>
      <c r="J3841" t="s">
        <v>67</v>
      </c>
      <c r="K3841" t="s">
        <v>4802</v>
      </c>
      <c r="L3841" t="s">
        <v>29</v>
      </c>
      <c r="M3841" t="s">
        <v>8333</v>
      </c>
      <c r="N3841" t="s">
        <v>165</v>
      </c>
      <c r="O3841" t="s">
        <v>166</v>
      </c>
      <c r="P3841" t="s">
        <v>8334</v>
      </c>
      <c r="Q3841" s="2">
        <v>35.119999999999997</v>
      </c>
      <c r="R3841">
        <v>2</v>
      </c>
      <c r="S3841">
        <v>0</v>
      </c>
      <c r="T3841">
        <v>13.17</v>
      </c>
    </row>
    <row r="3842" spans="1:20" x14ac:dyDescent="0.3">
      <c r="A3842" t="s">
        <v>9244</v>
      </c>
      <c r="B3842" s="1">
        <v>42967</v>
      </c>
      <c r="C3842" s="1">
        <v>42974</v>
      </c>
      <c r="D3842" t="s">
        <v>47</v>
      </c>
      <c r="E3842" t="s">
        <v>2836</v>
      </c>
      <c r="F3842" t="s">
        <v>2837</v>
      </c>
      <c r="G3842" t="s">
        <v>24</v>
      </c>
      <c r="H3842" t="s">
        <v>25</v>
      </c>
      <c r="I3842" t="s">
        <v>2838</v>
      </c>
      <c r="J3842" t="s">
        <v>232</v>
      </c>
      <c r="K3842" t="s">
        <v>2839</v>
      </c>
      <c r="L3842" t="s">
        <v>131</v>
      </c>
      <c r="M3842" t="s">
        <v>3215</v>
      </c>
      <c r="N3842" t="s">
        <v>43</v>
      </c>
      <c r="O3842" t="s">
        <v>70</v>
      </c>
      <c r="P3842" t="s">
        <v>3216</v>
      </c>
      <c r="Q3842" s="2">
        <v>25.92</v>
      </c>
      <c r="R3842">
        <v>4</v>
      </c>
      <c r="S3842">
        <v>0</v>
      </c>
      <c r="T3842">
        <v>12.441599999999999</v>
      </c>
    </row>
    <row r="3843" spans="1:20" x14ac:dyDescent="0.3">
      <c r="A3843" t="s">
        <v>9245</v>
      </c>
      <c r="B3843" s="1">
        <v>42538</v>
      </c>
      <c r="C3843" s="1">
        <v>42543</v>
      </c>
      <c r="D3843" t="s">
        <v>47</v>
      </c>
      <c r="E3843" t="s">
        <v>1970</v>
      </c>
      <c r="F3843" t="s">
        <v>1971</v>
      </c>
      <c r="G3843" t="s">
        <v>37</v>
      </c>
      <c r="H3843" t="s">
        <v>25</v>
      </c>
      <c r="I3843" t="s">
        <v>231</v>
      </c>
      <c r="J3843" t="s">
        <v>232</v>
      </c>
      <c r="K3843" t="s">
        <v>276</v>
      </c>
      <c r="L3843" t="s">
        <v>131</v>
      </c>
      <c r="M3843" t="s">
        <v>5077</v>
      </c>
      <c r="N3843" t="s">
        <v>43</v>
      </c>
      <c r="O3843" t="s">
        <v>79</v>
      </c>
      <c r="P3843" t="s">
        <v>5078</v>
      </c>
      <c r="Q3843" s="2">
        <v>7.96</v>
      </c>
      <c r="R3843">
        <v>2</v>
      </c>
      <c r="S3843">
        <v>0</v>
      </c>
      <c r="T3843">
        <v>3.7412000000000001</v>
      </c>
    </row>
    <row r="3844" spans="1:20" x14ac:dyDescent="0.3">
      <c r="A3844" t="s">
        <v>9246</v>
      </c>
      <c r="B3844" s="1">
        <v>42357</v>
      </c>
      <c r="C3844" s="1">
        <v>42361</v>
      </c>
      <c r="D3844" t="s">
        <v>47</v>
      </c>
      <c r="E3844" t="s">
        <v>6580</v>
      </c>
      <c r="F3844" t="s">
        <v>6581</v>
      </c>
      <c r="G3844" t="s">
        <v>84</v>
      </c>
      <c r="H3844" t="s">
        <v>25</v>
      </c>
      <c r="I3844" t="s">
        <v>2092</v>
      </c>
      <c r="J3844" t="s">
        <v>39</v>
      </c>
      <c r="K3844" t="s">
        <v>2093</v>
      </c>
      <c r="L3844" t="s">
        <v>41</v>
      </c>
      <c r="M3844" t="s">
        <v>2562</v>
      </c>
      <c r="N3844" t="s">
        <v>165</v>
      </c>
      <c r="O3844" t="s">
        <v>202</v>
      </c>
      <c r="P3844" t="s">
        <v>2563</v>
      </c>
      <c r="Q3844" s="2">
        <v>25.488</v>
      </c>
      <c r="R3844">
        <v>2</v>
      </c>
      <c r="S3844">
        <v>0</v>
      </c>
      <c r="T3844">
        <v>4.7789999999999999</v>
      </c>
    </row>
    <row r="3845" spans="1:20" x14ac:dyDescent="0.3">
      <c r="A3845" t="s">
        <v>9247</v>
      </c>
      <c r="B3845" s="1">
        <v>42155</v>
      </c>
      <c r="C3845" s="1">
        <v>42157</v>
      </c>
      <c r="D3845" t="s">
        <v>21</v>
      </c>
      <c r="E3845" t="s">
        <v>1356</v>
      </c>
      <c r="F3845" t="s">
        <v>1357</v>
      </c>
      <c r="G3845" t="s">
        <v>84</v>
      </c>
      <c r="H3845" t="s">
        <v>25</v>
      </c>
      <c r="I3845" t="s">
        <v>1358</v>
      </c>
      <c r="J3845" t="s">
        <v>86</v>
      </c>
      <c r="K3845" t="s">
        <v>1359</v>
      </c>
      <c r="L3845" t="s">
        <v>88</v>
      </c>
      <c r="M3845" t="s">
        <v>837</v>
      </c>
      <c r="N3845" t="s">
        <v>43</v>
      </c>
      <c r="O3845" t="s">
        <v>235</v>
      </c>
      <c r="P3845" t="s">
        <v>838</v>
      </c>
      <c r="Q3845" s="2">
        <v>7.56</v>
      </c>
      <c r="R3845">
        <v>6</v>
      </c>
      <c r="S3845">
        <v>0</v>
      </c>
      <c r="T3845">
        <v>0.3024</v>
      </c>
    </row>
    <row r="3846" spans="1:20" x14ac:dyDescent="0.3">
      <c r="A3846" t="s">
        <v>9248</v>
      </c>
      <c r="B3846" s="1">
        <v>42173</v>
      </c>
      <c r="C3846" s="1">
        <v>42179</v>
      </c>
      <c r="D3846" t="s">
        <v>47</v>
      </c>
      <c r="E3846" t="s">
        <v>1168</v>
      </c>
      <c r="F3846" t="s">
        <v>1169</v>
      </c>
      <c r="G3846" t="s">
        <v>24</v>
      </c>
      <c r="H3846" t="s">
        <v>25</v>
      </c>
      <c r="I3846" t="s">
        <v>112</v>
      </c>
      <c r="J3846" t="s">
        <v>39</v>
      </c>
      <c r="K3846" t="s">
        <v>849</v>
      </c>
      <c r="L3846" t="s">
        <v>41</v>
      </c>
      <c r="M3846" t="s">
        <v>9249</v>
      </c>
      <c r="N3846" t="s">
        <v>31</v>
      </c>
      <c r="O3846" t="s">
        <v>61</v>
      </c>
      <c r="P3846" t="s">
        <v>9250</v>
      </c>
      <c r="Q3846" s="2">
        <v>60.84</v>
      </c>
      <c r="R3846">
        <v>3</v>
      </c>
      <c r="S3846">
        <v>0</v>
      </c>
      <c r="T3846">
        <v>19.468800000000002</v>
      </c>
    </row>
    <row r="3847" spans="1:20" x14ac:dyDescent="0.3">
      <c r="A3847" t="s">
        <v>9251</v>
      </c>
      <c r="B3847" s="1">
        <v>42338</v>
      </c>
      <c r="C3847" s="1">
        <v>42341</v>
      </c>
      <c r="D3847" t="s">
        <v>159</v>
      </c>
      <c r="E3847" t="s">
        <v>3115</v>
      </c>
      <c r="F3847" t="s">
        <v>3116</v>
      </c>
      <c r="G3847" t="s">
        <v>37</v>
      </c>
      <c r="H3847" t="s">
        <v>25</v>
      </c>
      <c r="I3847" t="s">
        <v>1057</v>
      </c>
      <c r="J3847" t="s">
        <v>261</v>
      </c>
      <c r="K3847" t="s">
        <v>1058</v>
      </c>
      <c r="L3847" t="s">
        <v>41</v>
      </c>
      <c r="M3847" t="s">
        <v>5327</v>
      </c>
      <c r="N3847" t="s">
        <v>31</v>
      </c>
      <c r="O3847" t="s">
        <v>61</v>
      </c>
      <c r="P3847" t="s">
        <v>5328</v>
      </c>
      <c r="Q3847" s="2">
        <v>17.088000000000001</v>
      </c>
      <c r="R3847">
        <v>2</v>
      </c>
      <c r="S3847">
        <v>0</v>
      </c>
      <c r="T3847">
        <v>1.0680000000000001</v>
      </c>
    </row>
    <row r="3848" spans="1:20" x14ac:dyDescent="0.3">
      <c r="A3848" t="s">
        <v>9252</v>
      </c>
      <c r="B3848" s="1">
        <v>42359</v>
      </c>
      <c r="C3848" s="1">
        <v>42361</v>
      </c>
      <c r="D3848" t="s">
        <v>21</v>
      </c>
      <c r="E3848" t="s">
        <v>2335</v>
      </c>
      <c r="F3848" t="s">
        <v>2336</v>
      </c>
      <c r="G3848" t="s">
        <v>37</v>
      </c>
      <c r="H3848" t="s">
        <v>25</v>
      </c>
      <c r="I3848" t="s">
        <v>231</v>
      </c>
      <c r="J3848" t="s">
        <v>232</v>
      </c>
      <c r="K3848" t="s">
        <v>1653</v>
      </c>
      <c r="L3848" t="s">
        <v>131</v>
      </c>
      <c r="M3848" t="s">
        <v>5718</v>
      </c>
      <c r="N3848" t="s">
        <v>43</v>
      </c>
      <c r="O3848" t="s">
        <v>115</v>
      </c>
      <c r="P3848" t="s">
        <v>5719</v>
      </c>
      <c r="Q3848" s="2">
        <v>3.008</v>
      </c>
      <c r="R3848">
        <v>2</v>
      </c>
      <c r="S3848">
        <v>0</v>
      </c>
      <c r="T3848">
        <v>0.33839999999999998</v>
      </c>
    </row>
    <row r="3849" spans="1:20" x14ac:dyDescent="0.3">
      <c r="A3849" t="s">
        <v>9253</v>
      </c>
      <c r="B3849" s="1">
        <v>43056</v>
      </c>
      <c r="C3849" s="1">
        <v>43060</v>
      </c>
      <c r="D3849" t="s">
        <v>47</v>
      </c>
      <c r="E3849" t="s">
        <v>1644</v>
      </c>
      <c r="F3849" t="s">
        <v>1645</v>
      </c>
      <c r="G3849" t="s">
        <v>24</v>
      </c>
      <c r="H3849" t="s">
        <v>25</v>
      </c>
      <c r="I3849" t="s">
        <v>1646</v>
      </c>
      <c r="J3849" t="s">
        <v>427</v>
      </c>
      <c r="K3849" t="s">
        <v>1647</v>
      </c>
      <c r="L3849" t="s">
        <v>131</v>
      </c>
      <c r="M3849" t="s">
        <v>9254</v>
      </c>
      <c r="N3849" t="s">
        <v>43</v>
      </c>
      <c r="O3849" t="s">
        <v>70</v>
      </c>
      <c r="P3849" t="s">
        <v>9255</v>
      </c>
      <c r="Q3849" s="2">
        <v>268.24</v>
      </c>
      <c r="R3849">
        <v>7</v>
      </c>
      <c r="S3849">
        <v>0</v>
      </c>
      <c r="T3849">
        <v>93.884</v>
      </c>
    </row>
    <row r="3850" spans="1:20" x14ac:dyDescent="0.3">
      <c r="A3850" t="s">
        <v>9256</v>
      </c>
      <c r="B3850" s="1">
        <v>43052</v>
      </c>
      <c r="C3850" s="1">
        <v>43055</v>
      </c>
      <c r="D3850" t="s">
        <v>21</v>
      </c>
      <c r="E3850" t="s">
        <v>2828</v>
      </c>
      <c r="F3850" t="s">
        <v>2829</v>
      </c>
      <c r="G3850" t="s">
        <v>37</v>
      </c>
      <c r="H3850" t="s">
        <v>25</v>
      </c>
      <c r="I3850" t="s">
        <v>128</v>
      </c>
      <c r="J3850" t="s">
        <v>129</v>
      </c>
      <c r="K3850" t="s">
        <v>562</v>
      </c>
      <c r="L3850" t="s">
        <v>131</v>
      </c>
      <c r="M3850" t="s">
        <v>3162</v>
      </c>
      <c r="N3850" t="s">
        <v>165</v>
      </c>
      <c r="O3850" t="s">
        <v>166</v>
      </c>
      <c r="P3850" t="s">
        <v>3163</v>
      </c>
      <c r="Q3850" s="2">
        <v>43.6</v>
      </c>
      <c r="R3850">
        <v>4</v>
      </c>
      <c r="S3850">
        <v>0</v>
      </c>
      <c r="T3850">
        <v>12.208</v>
      </c>
    </row>
    <row r="3851" spans="1:20" x14ac:dyDescent="0.3">
      <c r="A3851" t="s">
        <v>9257</v>
      </c>
      <c r="B3851" s="1">
        <v>42667</v>
      </c>
      <c r="C3851" s="1">
        <v>42671</v>
      </c>
      <c r="D3851" t="s">
        <v>47</v>
      </c>
      <c r="E3851" t="s">
        <v>5620</v>
      </c>
      <c r="F3851" t="s">
        <v>5621</v>
      </c>
      <c r="G3851" t="s">
        <v>37</v>
      </c>
      <c r="H3851" t="s">
        <v>25</v>
      </c>
      <c r="I3851" t="s">
        <v>1916</v>
      </c>
      <c r="J3851" t="s">
        <v>232</v>
      </c>
      <c r="K3851" t="s">
        <v>1917</v>
      </c>
      <c r="L3851" t="s">
        <v>131</v>
      </c>
      <c r="M3851" t="s">
        <v>3003</v>
      </c>
      <c r="N3851" t="s">
        <v>43</v>
      </c>
      <c r="O3851" t="s">
        <v>70</v>
      </c>
      <c r="P3851" t="s">
        <v>3004</v>
      </c>
      <c r="Q3851" s="2">
        <v>15.552</v>
      </c>
      <c r="R3851">
        <v>3</v>
      </c>
      <c r="S3851">
        <v>0</v>
      </c>
      <c r="T3851">
        <v>5.4432</v>
      </c>
    </row>
    <row r="3852" spans="1:20" x14ac:dyDescent="0.3">
      <c r="A3852" t="s">
        <v>9258</v>
      </c>
      <c r="B3852" s="1">
        <v>41979</v>
      </c>
      <c r="C3852" s="1">
        <v>41984</v>
      </c>
      <c r="D3852" t="s">
        <v>47</v>
      </c>
      <c r="E3852" t="s">
        <v>7779</v>
      </c>
      <c r="F3852" t="s">
        <v>7780</v>
      </c>
      <c r="G3852" t="s">
        <v>24</v>
      </c>
      <c r="H3852" t="s">
        <v>25</v>
      </c>
      <c r="I3852" t="s">
        <v>618</v>
      </c>
      <c r="J3852" t="s">
        <v>619</v>
      </c>
      <c r="K3852" t="s">
        <v>620</v>
      </c>
      <c r="L3852" t="s">
        <v>29</v>
      </c>
      <c r="M3852" t="s">
        <v>3101</v>
      </c>
      <c r="N3852" t="s">
        <v>43</v>
      </c>
      <c r="O3852" t="s">
        <v>70</v>
      </c>
      <c r="P3852" t="s">
        <v>3102</v>
      </c>
      <c r="Q3852" s="2">
        <v>42.207999999999998</v>
      </c>
      <c r="R3852">
        <v>2</v>
      </c>
      <c r="S3852">
        <v>0</v>
      </c>
      <c r="T3852">
        <v>13.717599999999999</v>
      </c>
    </row>
    <row r="3853" spans="1:20" x14ac:dyDescent="0.3">
      <c r="A3853" t="s">
        <v>9259</v>
      </c>
      <c r="B3853" s="1">
        <v>43072</v>
      </c>
      <c r="C3853" s="1">
        <v>43075</v>
      </c>
      <c r="D3853" t="s">
        <v>159</v>
      </c>
      <c r="E3853" t="s">
        <v>1005</v>
      </c>
      <c r="F3853" t="s">
        <v>1006</v>
      </c>
      <c r="G3853" t="s">
        <v>24</v>
      </c>
      <c r="H3853" t="s">
        <v>25</v>
      </c>
      <c r="I3853" t="s">
        <v>112</v>
      </c>
      <c r="J3853" t="s">
        <v>39</v>
      </c>
      <c r="K3853" t="s">
        <v>309</v>
      </c>
      <c r="L3853" t="s">
        <v>41</v>
      </c>
      <c r="M3853" t="s">
        <v>9260</v>
      </c>
      <c r="N3853" t="s">
        <v>43</v>
      </c>
      <c r="O3853" t="s">
        <v>70</v>
      </c>
      <c r="P3853" t="s">
        <v>9261</v>
      </c>
      <c r="Q3853" s="2">
        <v>10.368</v>
      </c>
      <c r="R3853">
        <v>2</v>
      </c>
      <c r="S3853">
        <v>0</v>
      </c>
      <c r="T3853">
        <v>3.6288</v>
      </c>
    </row>
    <row r="3854" spans="1:20" x14ac:dyDescent="0.3">
      <c r="A3854" t="s">
        <v>9262</v>
      </c>
      <c r="B3854" s="1">
        <v>43004</v>
      </c>
      <c r="C3854" s="1">
        <v>43006</v>
      </c>
      <c r="D3854" t="s">
        <v>159</v>
      </c>
      <c r="E3854" t="s">
        <v>2461</v>
      </c>
      <c r="F3854" t="s">
        <v>2462</v>
      </c>
      <c r="G3854" t="s">
        <v>84</v>
      </c>
      <c r="H3854" t="s">
        <v>25</v>
      </c>
      <c r="I3854" t="s">
        <v>1241</v>
      </c>
      <c r="J3854" t="s">
        <v>51</v>
      </c>
      <c r="K3854" t="s">
        <v>1242</v>
      </c>
      <c r="L3854" t="s">
        <v>29</v>
      </c>
      <c r="M3854" t="s">
        <v>3563</v>
      </c>
      <c r="N3854" t="s">
        <v>43</v>
      </c>
      <c r="O3854" t="s">
        <v>115</v>
      </c>
      <c r="P3854" t="s">
        <v>3564</v>
      </c>
      <c r="Q3854" s="2">
        <v>2.2240000000000002</v>
      </c>
      <c r="R3854">
        <v>1</v>
      </c>
      <c r="S3854">
        <v>0</v>
      </c>
      <c r="T3854">
        <v>0.55600000000000005</v>
      </c>
    </row>
    <row r="3855" spans="1:20" x14ac:dyDescent="0.3">
      <c r="A3855" t="s">
        <v>9263</v>
      </c>
      <c r="B3855" s="1">
        <v>42038</v>
      </c>
      <c r="C3855" s="1">
        <v>42042</v>
      </c>
      <c r="D3855" t="s">
        <v>47</v>
      </c>
      <c r="E3855" t="s">
        <v>2625</v>
      </c>
      <c r="F3855" t="s">
        <v>2626</v>
      </c>
      <c r="G3855" t="s">
        <v>24</v>
      </c>
      <c r="H3855" t="s">
        <v>25</v>
      </c>
      <c r="I3855" t="s">
        <v>231</v>
      </c>
      <c r="J3855" t="s">
        <v>232</v>
      </c>
      <c r="K3855" t="s">
        <v>412</v>
      </c>
      <c r="L3855" t="s">
        <v>131</v>
      </c>
      <c r="M3855" t="s">
        <v>5384</v>
      </c>
      <c r="N3855" t="s">
        <v>43</v>
      </c>
      <c r="O3855" t="s">
        <v>173</v>
      </c>
      <c r="P3855" t="s">
        <v>572</v>
      </c>
      <c r="Q3855" s="2">
        <v>74.52</v>
      </c>
      <c r="R3855">
        <v>9</v>
      </c>
      <c r="S3855">
        <v>0</v>
      </c>
      <c r="T3855">
        <v>35.0244</v>
      </c>
    </row>
    <row r="3856" spans="1:20" x14ac:dyDescent="0.3">
      <c r="A3856" t="s">
        <v>9264</v>
      </c>
      <c r="B3856" s="1">
        <v>42959</v>
      </c>
      <c r="C3856" s="1">
        <v>42959</v>
      </c>
      <c r="D3856" t="s">
        <v>1040</v>
      </c>
      <c r="E3856" t="s">
        <v>1251</v>
      </c>
      <c r="F3856" t="s">
        <v>1252</v>
      </c>
      <c r="G3856" t="s">
        <v>37</v>
      </c>
      <c r="H3856" t="s">
        <v>25</v>
      </c>
      <c r="I3856" t="s">
        <v>154</v>
      </c>
      <c r="J3856" t="s">
        <v>86</v>
      </c>
      <c r="K3856" t="s">
        <v>1253</v>
      </c>
      <c r="L3856" t="s">
        <v>88</v>
      </c>
      <c r="M3856" t="s">
        <v>1607</v>
      </c>
      <c r="N3856" t="s">
        <v>43</v>
      </c>
      <c r="O3856" t="s">
        <v>115</v>
      </c>
      <c r="P3856" t="s">
        <v>1608</v>
      </c>
      <c r="Q3856" s="2">
        <v>17.52</v>
      </c>
      <c r="R3856">
        <v>3</v>
      </c>
      <c r="S3856">
        <v>0</v>
      </c>
      <c r="T3856">
        <v>5.2560000000000002</v>
      </c>
    </row>
    <row r="3857" spans="1:20" x14ac:dyDescent="0.3">
      <c r="A3857" t="s">
        <v>9265</v>
      </c>
      <c r="B3857" s="1">
        <v>42240</v>
      </c>
      <c r="C3857" s="1">
        <v>42242</v>
      </c>
      <c r="D3857" t="s">
        <v>159</v>
      </c>
      <c r="E3857" t="s">
        <v>1092</v>
      </c>
      <c r="F3857" t="s">
        <v>1093</v>
      </c>
      <c r="G3857" t="s">
        <v>24</v>
      </c>
      <c r="H3857" t="s">
        <v>25</v>
      </c>
      <c r="I3857" t="s">
        <v>1094</v>
      </c>
      <c r="J3857" t="s">
        <v>51</v>
      </c>
      <c r="K3857" t="s">
        <v>1095</v>
      </c>
      <c r="L3857" t="s">
        <v>29</v>
      </c>
      <c r="M3857" t="s">
        <v>310</v>
      </c>
      <c r="N3857" t="s">
        <v>43</v>
      </c>
      <c r="O3857" t="s">
        <v>115</v>
      </c>
      <c r="P3857" t="s">
        <v>311</v>
      </c>
      <c r="Q3857" s="2">
        <v>7.1520000000000001</v>
      </c>
      <c r="R3857">
        <v>3</v>
      </c>
      <c r="S3857">
        <v>0</v>
      </c>
      <c r="T3857">
        <v>0.71519999999999995</v>
      </c>
    </row>
    <row r="3858" spans="1:20" x14ac:dyDescent="0.3">
      <c r="A3858" t="s">
        <v>9266</v>
      </c>
      <c r="B3858" s="1">
        <v>43051</v>
      </c>
      <c r="C3858" s="1">
        <v>43056</v>
      </c>
      <c r="D3858" t="s">
        <v>47</v>
      </c>
      <c r="E3858" t="s">
        <v>3104</v>
      </c>
      <c r="F3858" t="s">
        <v>3105</v>
      </c>
      <c r="G3858" t="s">
        <v>24</v>
      </c>
      <c r="H3858" t="s">
        <v>25</v>
      </c>
      <c r="I3858" t="s">
        <v>85</v>
      </c>
      <c r="J3858" t="s">
        <v>86</v>
      </c>
      <c r="K3858" t="s">
        <v>87</v>
      </c>
      <c r="L3858" t="s">
        <v>88</v>
      </c>
      <c r="M3858" t="s">
        <v>2102</v>
      </c>
      <c r="N3858" t="s">
        <v>43</v>
      </c>
      <c r="O3858" t="s">
        <v>70</v>
      </c>
      <c r="P3858" t="s">
        <v>2103</v>
      </c>
      <c r="Q3858" s="2">
        <v>26.72</v>
      </c>
      <c r="R3858">
        <v>5</v>
      </c>
      <c r="S3858">
        <v>0</v>
      </c>
      <c r="T3858">
        <v>9.3520000000000003</v>
      </c>
    </row>
    <row r="3859" spans="1:20" x14ac:dyDescent="0.3">
      <c r="A3859" t="s">
        <v>9267</v>
      </c>
      <c r="B3859" s="1">
        <v>42583</v>
      </c>
      <c r="C3859" s="1">
        <v>42583</v>
      </c>
      <c r="D3859" t="s">
        <v>1040</v>
      </c>
      <c r="E3859" t="s">
        <v>932</v>
      </c>
      <c r="F3859" t="s">
        <v>933</v>
      </c>
      <c r="G3859" t="s">
        <v>37</v>
      </c>
      <c r="H3859" t="s">
        <v>25</v>
      </c>
      <c r="I3859" t="s">
        <v>934</v>
      </c>
      <c r="J3859" t="s">
        <v>666</v>
      </c>
      <c r="K3859" t="s">
        <v>935</v>
      </c>
      <c r="L3859" t="s">
        <v>131</v>
      </c>
      <c r="M3859" t="s">
        <v>3904</v>
      </c>
      <c r="N3859" t="s">
        <v>165</v>
      </c>
      <c r="O3859" t="s">
        <v>166</v>
      </c>
      <c r="P3859" t="s">
        <v>3905</v>
      </c>
      <c r="Q3859" s="2">
        <v>1039.7280000000001</v>
      </c>
      <c r="R3859">
        <v>2</v>
      </c>
      <c r="S3859">
        <v>0</v>
      </c>
      <c r="T3859">
        <v>90.976200000000006</v>
      </c>
    </row>
    <row r="3860" spans="1:20" x14ac:dyDescent="0.3">
      <c r="A3860" t="s">
        <v>9268</v>
      </c>
      <c r="B3860" s="1">
        <v>42699</v>
      </c>
      <c r="C3860" s="1">
        <v>42706</v>
      </c>
      <c r="D3860" t="s">
        <v>47</v>
      </c>
      <c r="E3860" t="s">
        <v>3309</v>
      </c>
      <c r="F3860" t="s">
        <v>3310</v>
      </c>
      <c r="G3860" t="s">
        <v>24</v>
      </c>
      <c r="H3860" t="s">
        <v>25</v>
      </c>
      <c r="I3860" t="s">
        <v>3311</v>
      </c>
      <c r="J3860" t="s">
        <v>67</v>
      </c>
      <c r="K3860" t="s">
        <v>3312</v>
      </c>
      <c r="L3860" t="s">
        <v>29</v>
      </c>
      <c r="M3860" t="s">
        <v>2216</v>
      </c>
      <c r="N3860" t="s">
        <v>43</v>
      </c>
      <c r="O3860" t="s">
        <v>79</v>
      </c>
      <c r="P3860" t="s">
        <v>2217</v>
      </c>
      <c r="Q3860" s="2">
        <v>456.58800000000002</v>
      </c>
      <c r="R3860">
        <v>2</v>
      </c>
      <c r="S3860">
        <v>0</v>
      </c>
      <c r="T3860">
        <v>-304.392</v>
      </c>
    </row>
    <row r="3861" spans="1:20" x14ac:dyDescent="0.3">
      <c r="A3861" t="s">
        <v>9269</v>
      </c>
      <c r="B3861" s="1">
        <v>42473</v>
      </c>
      <c r="C3861" s="1">
        <v>42475</v>
      </c>
      <c r="D3861" t="s">
        <v>159</v>
      </c>
      <c r="E3861" t="s">
        <v>6404</v>
      </c>
      <c r="F3861" t="s">
        <v>6405</v>
      </c>
      <c r="G3861" t="s">
        <v>24</v>
      </c>
      <c r="H3861" t="s">
        <v>25</v>
      </c>
      <c r="I3861" t="s">
        <v>38</v>
      </c>
      <c r="J3861" t="s">
        <v>39</v>
      </c>
      <c r="K3861" t="s">
        <v>40</v>
      </c>
      <c r="L3861" t="s">
        <v>41</v>
      </c>
      <c r="M3861" t="s">
        <v>653</v>
      </c>
      <c r="N3861" t="s">
        <v>43</v>
      </c>
      <c r="O3861" t="s">
        <v>173</v>
      </c>
      <c r="P3861" t="s">
        <v>654</v>
      </c>
      <c r="Q3861" s="2">
        <v>6.12</v>
      </c>
      <c r="R3861">
        <v>3</v>
      </c>
      <c r="S3861">
        <v>0</v>
      </c>
      <c r="T3861">
        <v>2.8763999999999998</v>
      </c>
    </row>
    <row r="3862" spans="1:20" x14ac:dyDescent="0.3">
      <c r="A3862" t="s">
        <v>9270</v>
      </c>
      <c r="B3862" s="1">
        <v>42000</v>
      </c>
      <c r="C3862" s="1">
        <v>42004</v>
      </c>
      <c r="D3862" t="s">
        <v>47</v>
      </c>
      <c r="E3862" t="s">
        <v>3720</v>
      </c>
      <c r="F3862" t="s">
        <v>3721</v>
      </c>
      <c r="G3862" t="s">
        <v>84</v>
      </c>
      <c r="H3862" t="s">
        <v>25</v>
      </c>
      <c r="I3862" t="s">
        <v>786</v>
      </c>
      <c r="J3862" t="s">
        <v>39</v>
      </c>
      <c r="K3862" t="s">
        <v>787</v>
      </c>
      <c r="L3862" t="s">
        <v>41</v>
      </c>
      <c r="M3862" t="s">
        <v>6665</v>
      </c>
      <c r="N3862" t="s">
        <v>43</v>
      </c>
      <c r="O3862" t="s">
        <v>90</v>
      </c>
      <c r="P3862" t="s">
        <v>1166</v>
      </c>
      <c r="Q3862" s="2">
        <v>10.98</v>
      </c>
      <c r="R3862">
        <v>1</v>
      </c>
      <c r="S3862">
        <v>0</v>
      </c>
      <c r="T3862">
        <v>2.9645999999999999</v>
      </c>
    </row>
    <row r="3863" spans="1:20" x14ac:dyDescent="0.3">
      <c r="A3863" t="s">
        <v>9271</v>
      </c>
      <c r="B3863" s="1">
        <v>42478</v>
      </c>
      <c r="C3863" s="1">
        <v>42482</v>
      </c>
      <c r="D3863" t="s">
        <v>47</v>
      </c>
      <c r="E3863" t="s">
        <v>1163</v>
      </c>
      <c r="F3863" t="s">
        <v>1164</v>
      </c>
      <c r="G3863" t="s">
        <v>24</v>
      </c>
      <c r="H3863" t="s">
        <v>25</v>
      </c>
      <c r="I3863" t="s">
        <v>231</v>
      </c>
      <c r="J3863" t="s">
        <v>232</v>
      </c>
      <c r="K3863" t="s">
        <v>233</v>
      </c>
      <c r="L3863" t="s">
        <v>131</v>
      </c>
      <c r="M3863" t="s">
        <v>1484</v>
      </c>
      <c r="N3863" t="s">
        <v>43</v>
      </c>
      <c r="O3863" t="s">
        <v>90</v>
      </c>
      <c r="P3863" t="s">
        <v>1485</v>
      </c>
      <c r="Q3863" s="2">
        <v>203.92</v>
      </c>
      <c r="R3863">
        <v>4</v>
      </c>
      <c r="S3863">
        <v>0</v>
      </c>
      <c r="T3863">
        <v>55.058399999999999</v>
      </c>
    </row>
    <row r="3864" spans="1:20" x14ac:dyDescent="0.3">
      <c r="A3864" t="s">
        <v>9272</v>
      </c>
      <c r="B3864" s="1">
        <v>42071</v>
      </c>
      <c r="C3864" s="1">
        <v>42075</v>
      </c>
      <c r="D3864" t="s">
        <v>47</v>
      </c>
      <c r="E3864" t="s">
        <v>2625</v>
      </c>
      <c r="F3864" t="s">
        <v>2626</v>
      </c>
      <c r="G3864" t="s">
        <v>24</v>
      </c>
      <c r="H3864" t="s">
        <v>25</v>
      </c>
      <c r="I3864" t="s">
        <v>231</v>
      </c>
      <c r="J3864" t="s">
        <v>232</v>
      </c>
      <c r="K3864" t="s">
        <v>412</v>
      </c>
      <c r="L3864" t="s">
        <v>131</v>
      </c>
      <c r="M3864" t="s">
        <v>5492</v>
      </c>
      <c r="N3864" t="s">
        <v>43</v>
      </c>
      <c r="O3864" t="s">
        <v>79</v>
      </c>
      <c r="P3864" t="s">
        <v>5493</v>
      </c>
      <c r="Q3864" s="2">
        <v>8.5679999999999996</v>
      </c>
      <c r="R3864">
        <v>3</v>
      </c>
      <c r="S3864">
        <v>0</v>
      </c>
      <c r="T3864">
        <v>-14.5656</v>
      </c>
    </row>
    <row r="3865" spans="1:20" x14ac:dyDescent="0.3">
      <c r="A3865" t="s">
        <v>9273</v>
      </c>
      <c r="B3865" s="1">
        <v>42678</v>
      </c>
      <c r="C3865" s="1">
        <v>42680</v>
      </c>
      <c r="D3865" t="s">
        <v>21</v>
      </c>
      <c r="E3865" t="s">
        <v>371</v>
      </c>
      <c r="F3865" t="s">
        <v>372</v>
      </c>
      <c r="G3865" t="s">
        <v>37</v>
      </c>
      <c r="H3865" t="s">
        <v>25</v>
      </c>
      <c r="I3865" t="s">
        <v>373</v>
      </c>
      <c r="J3865" t="s">
        <v>199</v>
      </c>
      <c r="K3865" t="s">
        <v>374</v>
      </c>
      <c r="L3865" t="s">
        <v>88</v>
      </c>
      <c r="M3865" t="s">
        <v>338</v>
      </c>
      <c r="N3865" t="s">
        <v>43</v>
      </c>
      <c r="O3865" t="s">
        <v>99</v>
      </c>
      <c r="P3865" t="s">
        <v>339</v>
      </c>
      <c r="Q3865" s="2">
        <v>45.247999999999998</v>
      </c>
      <c r="R3865">
        <v>2</v>
      </c>
      <c r="S3865">
        <v>0</v>
      </c>
      <c r="T3865">
        <v>3.9592000000000001</v>
      </c>
    </row>
    <row r="3866" spans="1:20" x14ac:dyDescent="0.3">
      <c r="A3866" t="s">
        <v>9274</v>
      </c>
      <c r="B3866" s="1">
        <v>41972</v>
      </c>
      <c r="C3866" s="1">
        <v>41979</v>
      </c>
      <c r="D3866" t="s">
        <v>47</v>
      </c>
      <c r="E3866" t="s">
        <v>1185</v>
      </c>
      <c r="F3866" t="s">
        <v>1186</v>
      </c>
      <c r="G3866" t="s">
        <v>24</v>
      </c>
      <c r="H3866" t="s">
        <v>25</v>
      </c>
      <c r="I3866" t="s">
        <v>38</v>
      </c>
      <c r="J3866" t="s">
        <v>39</v>
      </c>
      <c r="K3866" t="s">
        <v>247</v>
      </c>
      <c r="L3866" t="s">
        <v>41</v>
      </c>
      <c r="M3866" t="s">
        <v>5721</v>
      </c>
      <c r="N3866" t="s">
        <v>43</v>
      </c>
      <c r="O3866" t="s">
        <v>44</v>
      </c>
      <c r="P3866" t="s">
        <v>5722</v>
      </c>
      <c r="Q3866" s="2">
        <v>25.06</v>
      </c>
      <c r="R3866">
        <v>2</v>
      </c>
      <c r="S3866">
        <v>0</v>
      </c>
      <c r="T3866">
        <v>11.7782</v>
      </c>
    </row>
    <row r="3867" spans="1:20" x14ac:dyDescent="0.3">
      <c r="A3867" t="s">
        <v>9275</v>
      </c>
      <c r="B3867" s="1">
        <v>42507</v>
      </c>
      <c r="C3867" s="1">
        <v>42510</v>
      </c>
      <c r="D3867" t="s">
        <v>159</v>
      </c>
      <c r="E3867" t="s">
        <v>4150</v>
      </c>
      <c r="F3867" t="s">
        <v>4151</v>
      </c>
      <c r="G3867" t="s">
        <v>24</v>
      </c>
      <c r="H3867" t="s">
        <v>25</v>
      </c>
      <c r="I3867" t="s">
        <v>505</v>
      </c>
      <c r="J3867" t="s">
        <v>39</v>
      </c>
      <c r="K3867" t="s">
        <v>506</v>
      </c>
      <c r="L3867" t="s">
        <v>41</v>
      </c>
      <c r="M3867" t="s">
        <v>9276</v>
      </c>
      <c r="N3867" t="s">
        <v>43</v>
      </c>
      <c r="O3867" t="s">
        <v>79</v>
      </c>
      <c r="P3867" t="s">
        <v>9277</v>
      </c>
      <c r="Q3867" s="2">
        <v>2.89</v>
      </c>
      <c r="R3867">
        <v>1</v>
      </c>
      <c r="S3867">
        <v>0</v>
      </c>
      <c r="T3867">
        <v>-4.7685000000000004</v>
      </c>
    </row>
    <row r="3868" spans="1:20" x14ac:dyDescent="0.3">
      <c r="A3868" t="s">
        <v>9278</v>
      </c>
      <c r="B3868" s="1">
        <v>42997</v>
      </c>
      <c r="C3868" s="1">
        <v>42997</v>
      </c>
      <c r="D3868" t="s">
        <v>1040</v>
      </c>
      <c r="E3868" t="s">
        <v>3041</v>
      </c>
      <c r="F3868" t="s">
        <v>3042</v>
      </c>
      <c r="G3868" t="s">
        <v>84</v>
      </c>
      <c r="H3868" t="s">
        <v>25</v>
      </c>
      <c r="I3868" t="s">
        <v>112</v>
      </c>
      <c r="J3868" t="s">
        <v>39</v>
      </c>
      <c r="K3868" t="s">
        <v>849</v>
      </c>
      <c r="L3868" t="s">
        <v>41</v>
      </c>
      <c r="M3868" t="s">
        <v>9279</v>
      </c>
      <c r="N3868" t="s">
        <v>43</v>
      </c>
      <c r="O3868" t="s">
        <v>79</v>
      </c>
      <c r="P3868" t="s">
        <v>9280</v>
      </c>
      <c r="Q3868" s="2">
        <v>4.8419999999999996</v>
      </c>
      <c r="R3868">
        <v>3</v>
      </c>
      <c r="S3868">
        <v>0</v>
      </c>
      <c r="T3868">
        <v>-3.3894000000000002</v>
      </c>
    </row>
    <row r="3869" spans="1:20" x14ac:dyDescent="0.3">
      <c r="A3869" t="s">
        <v>9281</v>
      </c>
      <c r="B3869" s="1">
        <v>42723</v>
      </c>
      <c r="C3869" s="1">
        <v>42728</v>
      </c>
      <c r="D3869" t="s">
        <v>47</v>
      </c>
      <c r="E3869" t="s">
        <v>8010</v>
      </c>
      <c r="F3869" t="s">
        <v>8011</v>
      </c>
      <c r="G3869" t="s">
        <v>37</v>
      </c>
      <c r="H3869" t="s">
        <v>25</v>
      </c>
      <c r="I3869" t="s">
        <v>8012</v>
      </c>
      <c r="J3869" t="s">
        <v>1139</v>
      </c>
      <c r="K3869" t="s">
        <v>8013</v>
      </c>
      <c r="L3869" t="s">
        <v>131</v>
      </c>
      <c r="M3869" t="s">
        <v>2433</v>
      </c>
      <c r="N3869" t="s">
        <v>43</v>
      </c>
      <c r="O3869" t="s">
        <v>79</v>
      </c>
      <c r="P3869" t="s">
        <v>2434</v>
      </c>
      <c r="Q3869" s="2">
        <v>1.8</v>
      </c>
      <c r="R3869">
        <v>5</v>
      </c>
      <c r="S3869">
        <v>0</v>
      </c>
      <c r="T3869">
        <v>-2.88</v>
      </c>
    </row>
    <row r="3870" spans="1:20" x14ac:dyDescent="0.3">
      <c r="A3870" t="s">
        <v>9282</v>
      </c>
      <c r="B3870" s="1">
        <v>43020</v>
      </c>
      <c r="C3870" s="1">
        <v>43023</v>
      </c>
      <c r="D3870" t="s">
        <v>159</v>
      </c>
      <c r="E3870" t="s">
        <v>946</v>
      </c>
      <c r="F3870" t="s">
        <v>947</v>
      </c>
      <c r="G3870" t="s">
        <v>37</v>
      </c>
      <c r="H3870" t="s">
        <v>25</v>
      </c>
      <c r="I3870" t="s">
        <v>128</v>
      </c>
      <c r="J3870" t="s">
        <v>129</v>
      </c>
      <c r="K3870" t="s">
        <v>948</v>
      </c>
      <c r="L3870" t="s">
        <v>131</v>
      </c>
      <c r="M3870" t="s">
        <v>1926</v>
      </c>
      <c r="N3870" t="s">
        <v>165</v>
      </c>
      <c r="O3870" t="s">
        <v>202</v>
      </c>
      <c r="P3870" t="s">
        <v>1927</v>
      </c>
      <c r="Q3870" s="2">
        <v>39.984000000000002</v>
      </c>
      <c r="R3870">
        <v>2</v>
      </c>
      <c r="S3870">
        <v>0</v>
      </c>
      <c r="T3870">
        <v>-1.4994000000000001</v>
      </c>
    </row>
    <row r="3871" spans="1:20" x14ac:dyDescent="0.3">
      <c r="A3871" t="s">
        <v>9283</v>
      </c>
      <c r="B3871" s="1">
        <v>42350</v>
      </c>
      <c r="C3871" s="1">
        <v>42353</v>
      </c>
      <c r="D3871" t="s">
        <v>21</v>
      </c>
      <c r="E3871" t="s">
        <v>485</v>
      </c>
      <c r="F3871" t="s">
        <v>486</v>
      </c>
      <c r="G3871" t="s">
        <v>37</v>
      </c>
      <c r="H3871" t="s">
        <v>25</v>
      </c>
      <c r="I3871" t="s">
        <v>128</v>
      </c>
      <c r="J3871" t="s">
        <v>129</v>
      </c>
      <c r="K3871" t="s">
        <v>130</v>
      </c>
      <c r="L3871" t="s">
        <v>131</v>
      </c>
      <c r="M3871" t="s">
        <v>1052</v>
      </c>
      <c r="N3871" t="s">
        <v>43</v>
      </c>
      <c r="O3871" t="s">
        <v>70</v>
      </c>
      <c r="P3871" t="s">
        <v>1053</v>
      </c>
      <c r="Q3871" s="2">
        <v>32.4</v>
      </c>
      <c r="R3871">
        <v>5</v>
      </c>
      <c r="S3871">
        <v>0</v>
      </c>
      <c r="T3871">
        <v>15.875999999999999</v>
      </c>
    </row>
    <row r="3872" spans="1:20" x14ac:dyDescent="0.3">
      <c r="A3872" t="s">
        <v>9284</v>
      </c>
      <c r="B3872" s="1">
        <v>42197</v>
      </c>
      <c r="C3872" s="1">
        <v>42203</v>
      </c>
      <c r="D3872" t="s">
        <v>47</v>
      </c>
      <c r="E3872" t="s">
        <v>1682</v>
      </c>
      <c r="F3872" t="s">
        <v>1683</v>
      </c>
      <c r="G3872" t="s">
        <v>24</v>
      </c>
      <c r="H3872" t="s">
        <v>25</v>
      </c>
      <c r="I3872" t="s">
        <v>390</v>
      </c>
      <c r="J3872" t="s">
        <v>391</v>
      </c>
      <c r="K3872" t="s">
        <v>392</v>
      </c>
      <c r="L3872" t="s">
        <v>41</v>
      </c>
      <c r="M3872" t="s">
        <v>9285</v>
      </c>
      <c r="N3872" t="s">
        <v>165</v>
      </c>
      <c r="O3872" t="s">
        <v>166</v>
      </c>
      <c r="P3872" t="s">
        <v>9286</v>
      </c>
      <c r="Q3872" s="2">
        <v>307.16800000000001</v>
      </c>
      <c r="R3872">
        <v>4</v>
      </c>
      <c r="S3872">
        <v>0</v>
      </c>
      <c r="T3872">
        <v>30.716799999999999</v>
      </c>
    </row>
    <row r="3873" spans="1:20" x14ac:dyDescent="0.3">
      <c r="A3873" t="s">
        <v>9287</v>
      </c>
      <c r="B3873" s="1">
        <v>42279</v>
      </c>
      <c r="C3873" s="1">
        <v>42283</v>
      </c>
      <c r="D3873" t="s">
        <v>47</v>
      </c>
      <c r="E3873" t="s">
        <v>1199</v>
      </c>
      <c r="F3873" t="s">
        <v>1200</v>
      </c>
      <c r="G3873" t="s">
        <v>37</v>
      </c>
      <c r="H3873" t="s">
        <v>25</v>
      </c>
      <c r="I3873" t="s">
        <v>1201</v>
      </c>
      <c r="J3873" t="s">
        <v>1011</v>
      </c>
      <c r="K3873" t="s">
        <v>1202</v>
      </c>
      <c r="L3873" t="s">
        <v>131</v>
      </c>
      <c r="M3873" t="s">
        <v>2267</v>
      </c>
      <c r="N3873" t="s">
        <v>43</v>
      </c>
      <c r="O3873" t="s">
        <v>79</v>
      </c>
      <c r="P3873" t="s">
        <v>2268</v>
      </c>
      <c r="Q3873" s="2">
        <v>26.9</v>
      </c>
      <c r="R3873">
        <v>5</v>
      </c>
      <c r="S3873">
        <v>0</v>
      </c>
      <c r="T3873">
        <v>13.180999999999999</v>
      </c>
    </row>
    <row r="3874" spans="1:20" x14ac:dyDescent="0.3">
      <c r="A3874" t="s">
        <v>9288</v>
      </c>
      <c r="B3874" s="1">
        <v>42818</v>
      </c>
      <c r="C3874" s="1">
        <v>42821</v>
      </c>
      <c r="D3874" t="s">
        <v>159</v>
      </c>
      <c r="E3874" t="s">
        <v>2803</v>
      </c>
      <c r="F3874" t="s">
        <v>2804</v>
      </c>
      <c r="G3874" t="s">
        <v>37</v>
      </c>
      <c r="H3874" t="s">
        <v>25</v>
      </c>
      <c r="I3874" t="s">
        <v>75</v>
      </c>
      <c r="J3874" t="s">
        <v>76</v>
      </c>
      <c r="K3874" t="s">
        <v>77</v>
      </c>
      <c r="L3874" t="s">
        <v>41</v>
      </c>
      <c r="M3874" t="s">
        <v>4846</v>
      </c>
      <c r="N3874" t="s">
        <v>43</v>
      </c>
      <c r="O3874" t="s">
        <v>173</v>
      </c>
      <c r="P3874" t="s">
        <v>4847</v>
      </c>
      <c r="Q3874" s="2">
        <v>47.01</v>
      </c>
      <c r="R3874">
        <v>3</v>
      </c>
      <c r="S3874">
        <v>0</v>
      </c>
      <c r="T3874">
        <v>22.0947</v>
      </c>
    </row>
    <row r="3875" spans="1:20" x14ac:dyDescent="0.3">
      <c r="A3875" t="s">
        <v>9289</v>
      </c>
      <c r="B3875" s="1">
        <v>42887</v>
      </c>
      <c r="C3875" s="1">
        <v>42892</v>
      </c>
      <c r="D3875" t="s">
        <v>47</v>
      </c>
      <c r="E3875" t="s">
        <v>7901</v>
      </c>
      <c r="F3875" t="s">
        <v>7902</v>
      </c>
      <c r="G3875" t="s">
        <v>24</v>
      </c>
      <c r="H3875" t="s">
        <v>25</v>
      </c>
      <c r="I3875" t="s">
        <v>3892</v>
      </c>
      <c r="J3875" t="s">
        <v>67</v>
      </c>
      <c r="K3875" t="s">
        <v>3893</v>
      </c>
      <c r="L3875" t="s">
        <v>29</v>
      </c>
      <c r="M3875" t="s">
        <v>7049</v>
      </c>
      <c r="N3875" t="s">
        <v>43</v>
      </c>
      <c r="O3875" t="s">
        <v>99</v>
      </c>
      <c r="P3875" t="s">
        <v>7050</v>
      </c>
      <c r="Q3875" s="2">
        <v>324.74400000000003</v>
      </c>
      <c r="R3875">
        <v>3</v>
      </c>
      <c r="S3875">
        <v>0</v>
      </c>
      <c r="T3875">
        <v>-77.1267</v>
      </c>
    </row>
    <row r="3876" spans="1:20" x14ac:dyDescent="0.3">
      <c r="A3876" t="s">
        <v>9290</v>
      </c>
      <c r="B3876" s="1">
        <v>41722</v>
      </c>
      <c r="C3876" s="1">
        <v>41727</v>
      </c>
      <c r="D3876" t="s">
        <v>21</v>
      </c>
      <c r="E3876" t="s">
        <v>2630</v>
      </c>
      <c r="F3876" t="s">
        <v>2631</v>
      </c>
      <c r="G3876" t="s">
        <v>24</v>
      </c>
      <c r="H3876" t="s">
        <v>25</v>
      </c>
      <c r="I3876" t="s">
        <v>1468</v>
      </c>
      <c r="J3876" t="s">
        <v>261</v>
      </c>
      <c r="K3876" t="s">
        <v>1469</v>
      </c>
      <c r="L3876" t="s">
        <v>41</v>
      </c>
      <c r="M3876" t="s">
        <v>9177</v>
      </c>
      <c r="N3876" t="s">
        <v>31</v>
      </c>
      <c r="O3876" t="s">
        <v>61</v>
      </c>
      <c r="P3876" t="s">
        <v>9178</v>
      </c>
      <c r="Q3876" s="2">
        <v>40.479999999999997</v>
      </c>
      <c r="R3876">
        <v>2</v>
      </c>
      <c r="S3876">
        <v>0</v>
      </c>
      <c r="T3876">
        <v>14.572800000000001</v>
      </c>
    </row>
    <row r="3877" spans="1:20" x14ac:dyDescent="0.3">
      <c r="A3877" t="s">
        <v>9291</v>
      </c>
      <c r="B3877" s="1">
        <v>42269</v>
      </c>
      <c r="C3877" s="1">
        <v>42273</v>
      </c>
      <c r="D3877" t="s">
        <v>47</v>
      </c>
      <c r="E3877" t="s">
        <v>2185</v>
      </c>
      <c r="F3877" t="s">
        <v>2186</v>
      </c>
      <c r="G3877" t="s">
        <v>84</v>
      </c>
      <c r="H3877" t="s">
        <v>25</v>
      </c>
      <c r="I3877" t="s">
        <v>2187</v>
      </c>
      <c r="J3877" t="s">
        <v>666</v>
      </c>
      <c r="K3877" t="s">
        <v>2188</v>
      </c>
      <c r="L3877" t="s">
        <v>131</v>
      </c>
      <c r="M3877" t="s">
        <v>3990</v>
      </c>
      <c r="N3877" t="s">
        <v>43</v>
      </c>
      <c r="O3877" t="s">
        <v>44</v>
      </c>
      <c r="P3877" t="s">
        <v>3991</v>
      </c>
      <c r="Q3877" s="2">
        <v>12</v>
      </c>
      <c r="R3877">
        <v>4</v>
      </c>
      <c r="S3877">
        <v>0</v>
      </c>
      <c r="T3877">
        <v>4.2</v>
      </c>
    </row>
    <row r="3878" spans="1:20" x14ac:dyDescent="0.3">
      <c r="A3878" t="s">
        <v>9292</v>
      </c>
      <c r="B3878" s="1">
        <v>42377</v>
      </c>
      <c r="C3878" s="1">
        <v>42382</v>
      </c>
      <c r="D3878" t="s">
        <v>47</v>
      </c>
      <c r="E3878" t="s">
        <v>6878</v>
      </c>
      <c r="F3878" t="s">
        <v>6879</v>
      </c>
      <c r="G3878" t="s">
        <v>24</v>
      </c>
      <c r="H3878" t="s">
        <v>25</v>
      </c>
      <c r="I3878" t="s">
        <v>38</v>
      </c>
      <c r="J3878" t="s">
        <v>39</v>
      </c>
      <c r="K3878" t="s">
        <v>40</v>
      </c>
      <c r="L3878" t="s">
        <v>41</v>
      </c>
      <c r="M3878" t="s">
        <v>2896</v>
      </c>
      <c r="N3878" t="s">
        <v>43</v>
      </c>
      <c r="O3878" t="s">
        <v>79</v>
      </c>
      <c r="P3878" t="s">
        <v>2897</v>
      </c>
      <c r="Q3878" s="2">
        <v>30.827999999999999</v>
      </c>
      <c r="R3878">
        <v>7</v>
      </c>
      <c r="S3878">
        <v>0</v>
      </c>
      <c r="T3878">
        <v>-24.662400000000002</v>
      </c>
    </row>
    <row r="3879" spans="1:20" x14ac:dyDescent="0.3">
      <c r="A3879" t="s">
        <v>9293</v>
      </c>
      <c r="B3879" s="1">
        <v>42414</v>
      </c>
      <c r="C3879" s="1">
        <v>42415</v>
      </c>
      <c r="D3879" t="s">
        <v>159</v>
      </c>
      <c r="E3879" t="s">
        <v>432</v>
      </c>
      <c r="F3879" t="s">
        <v>433</v>
      </c>
      <c r="G3879" t="s">
        <v>24</v>
      </c>
      <c r="H3879" t="s">
        <v>25</v>
      </c>
      <c r="I3879" t="s">
        <v>75</v>
      </c>
      <c r="J3879" t="s">
        <v>76</v>
      </c>
      <c r="K3879" t="s">
        <v>77</v>
      </c>
      <c r="L3879" t="s">
        <v>41</v>
      </c>
      <c r="M3879" t="s">
        <v>5350</v>
      </c>
      <c r="N3879" t="s">
        <v>43</v>
      </c>
      <c r="O3879" t="s">
        <v>70</v>
      </c>
      <c r="P3879" t="s">
        <v>5351</v>
      </c>
      <c r="Q3879" s="2">
        <v>4.7699999999999996</v>
      </c>
      <c r="R3879">
        <v>1</v>
      </c>
      <c r="S3879">
        <v>0</v>
      </c>
      <c r="T3879">
        <v>2.1465000000000001</v>
      </c>
    </row>
    <row r="3880" spans="1:20" x14ac:dyDescent="0.3">
      <c r="A3880" t="s">
        <v>9294</v>
      </c>
      <c r="B3880" s="1">
        <v>42894</v>
      </c>
      <c r="C3880" s="1">
        <v>42896</v>
      </c>
      <c r="D3880" t="s">
        <v>159</v>
      </c>
      <c r="E3880" t="s">
        <v>508</v>
      </c>
      <c r="F3880" t="s">
        <v>509</v>
      </c>
      <c r="G3880" t="s">
        <v>84</v>
      </c>
      <c r="H3880" t="s">
        <v>25</v>
      </c>
      <c r="I3880" t="s">
        <v>510</v>
      </c>
      <c r="J3880" t="s">
        <v>427</v>
      </c>
      <c r="K3880" t="s">
        <v>511</v>
      </c>
      <c r="L3880" t="s">
        <v>131</v>
      </c>
      <c r="M3880" t="s">
        <v>149</v>
      </c>
      <c r="N3880" t="s">
        <v>31</v>
      </c>
      <c r="O3880" t="s">
        <v>32</v>
      </c>
      <c r="P3880" t="s">
        <v>150</v>
      </c>
      <c r="Q3880" s="2">
        <v>1497.6659999999999</v>
      </c>
      <c r="R3880">
        <v>2</v>
      </c>
      <c r="S3880">
        <v>0</v>
      </c>
      <c r="T3880">
        <v>140.95679999999999</v>
      </c>
    </row>
    <row r="3881" spans="1:20" x14ac:dyDescent="0.3">
      <c r="A3881" t="s">
        <v>9295</v>
      </c>
      <c r="B3881" s="1">
        <v>42664</v>
      </c>
      <c r="C3881" s="1">
        <v>42669</v>
      </c>
      <c r="D3881" t="s">
        <v>21</v>
      </c>
      <c r="E3881" t="s">
        <v>3548</v>
      </c>
      <c r="F3881" t="s">
        <v>3549</v>
      </c>
      <c r="G3881" t="s">
        <v>84</v>
      </c>
      <c r="H3881" t="s">
        <v>25</v>
      </c>
      <c r="I3881" t="s">
        <v>1123</v>
      </c>
      <c r="J3881" t="s">
        <v>179</v>
      </c>
      <c r="K3881" t="s">
        <v>1124</v>
      </c>
      <c r="L3881" t="s">
        <v>88</v>
      </c>
      <c r="M3881" t="s">
        <v>3169</v>
      </c>
      <c r="N3881" t="s">
        <v>43</v>
      </c>
      <c r="O3881" t="s">
        <v>115</v>
      </c>
      <c r="P3881" t="s">
        <v>3170</v>
      </c>
      <c r="Q3881" s="2">
        <v>113.22</v>
      </c>
      <c r="R3881">
        <v>3</v>
      </c>
      <c r="S3881">
        <v>0</v>
      </c>
      <c r="T3881">
        <v>29.437200000000001</v>
      </c>
    </row>
    <row r="3882" spans="1:20" x14ac:dyDescent="0.3">
      <c r="A3882" t="s">
        <v>9296</v>
      </c>
      <c r="B3882" s="1">
        <v>42761</v>
      </c>
      <c r="C3882" s="1">
        <v>42765</v>
      </c>
      <c r="D3882" t="s">
        <v>47</v>
      </c>
      <c r="E3882" t="s">
        <v>1178</v>
      </c>
      <c r="F3882" t="s">
        <v>1179</v>
      </c>
      <c r="G3882" t="s">
        <v>24</v>
      </c>
      <c r="H3882" t="s">
        <v>25</v>
      </c>
      <c r="I3882" t="s">
        <v>1180</v>
      </c>
      <c r="J3882" t="s">
        <v>39</v>
      </c>
      <c r="K3882" t="s">
        <v>1181</v>
      </c>
      <c r="L3882" t="s">
        <v>41</v>
      </c>
      <c r="M3882" t="s">
        <v>6273</v>
      </c>
      <c r="N3882" t="s">
        <v>43</v>
      </c>
      <c r="O3882" t="s">
        <v>235</v>
      </c>
      <c r="P3882" t="s">
        <v>6274</v>
      </c>
      <c r="Q3882" s="2">
        <v>11.84</v>
      </c>
      <c r="R3882">
        <v>8</v>
      </c>
      <c r="S3882">
        <v>0</v>
      </c>
      <c r="T3882">
        <v>5.6832000000000003</v>
      </c>
    </row>
    <row r="3883" spans="1:20" x14ac:dyDescent="0.3">
      <c r="A3883" t="s">
        <v>9297</v>
      </c>
      <c r="B3883" s="1">
        <v>43077</v>
      </c>
      <c r="C3883" s="1">
        <v>43079</v>
      </c>
      <c r="D3883" t="s">
        <v>21</v>
      </c>
      <c r="E3883" t="s">
        <v>1356</v>
      </c>
      <c r="F3883" t="s">
        <v>1357</v>
      </c>
      <c r="G3883" t="s">
        <v>84</v>
      </c>
      <c r="H3883" t="s">
        <v>25</v>
      </c>
      <c r="I3883" t="s">
        <v>1358</v>
      </c>
      <c r="J3883" t="s">
        <v>86</v>
      </c>
      <c r="K3883" t="s">
        <v>1359</v>
      </c>
      <c r="L3883" t="s">
        <v>88</v>
      </c>
      <c r="M3883" t="s">
        <v>9298</v>
      </c>
      <c r="N3883" t="s">
        <v>43</v>
      </c>
      <c r="O3883" t="s">
        <v>99</v>
      </c>
      <c r="P3883" t="s">
        <v>9299</v>
      </c>
      <c r="Q3883" s="2">
        <v>592.74</v>
      </c>
      <c r="R3883">
        <v>6</v>
      </c>
      <c r="S3883">
        <v>0</v>
      </c>
      <c r="T3883">
        <v>160.03980000000001</v>
      </c>
    </row>
    <row r="3884" spans="1:20" x14ac:dyDescent="0.3">
      <c r="A3884" t="s">
        <v>9300</v>
      </c>
      <c r="B3884" s="1">
        <v>42664</v>
      </c>
      <c r="C3884" s="1">
        <v>42667</v>
      </c>
      <c r="D3884" t="s">
        <v>21</v>
      </c>
      <c r="E3884" t="s">
        <v>3931</v>
      </c>
      <c r="F3884" t="s">
        <v>3932</v>
      </c>
      <c r="G3884" t="s">
        <v>24</v>
      </c>
      <c r="H3884" t="s">
        <v>25</v>
      </c>
      <c r="I3884" t="s">
        <v>75</v>
      </c>
      <c r="J3884" t="s">
        <v>76</v>
      </c>
      <c r="K3884" t="s">
        <v>544</v>
      </c>
      <c r="L3884" t="s">
        <v>41</v>
      </c>
      <c r="M3884" t="s">
        <v>5867</v>
      </c>
      <c r="N3884" t="s">
        <v>43</v>
      </c>
      <c r="O3884" t="s">
        <v>99</v>
      </c>
      <c r="P3884" t="s">
        <v>5868</v>
      </c>
      <c r="Q3884" s="2">
        <v>111.672</v>
      </c>
      <c r="R3884">
        <v>9</v>
      </c>
      <c r="S3884">
        <v>0</v>
      </c>
      <c r="T3884">
        <v>6.9794999999999998</v>
      </c>
    </row>
    <row r="3885" spans="1:20" x14ac:dyDescent="0.3">
      <c r="A3885" t="s">
        <v>9301</v>
      </c>
      <c r="B3885" s="1">
        <v>41877</v>
      </c>
      <c r="C3885" s="1">
        <v>41883</v>
      </c>
      <c r="D3885" t="s">
        <v>47</v>
      </c>
      <c r="E3885" t="s">
        <v>3141</v>
      </c>
      <c r="F3885" t="s">
        <v>3142</v>
      </c>
      <c r="G3885" t="s">
        <v>84</v>
      </c>
      <c r="H3885" t="s">
        <v>25</v>
      </c>
      <c r="I3885" t="s">
        <v>3143</v>
      </c>
      <c r="J3885" t="s">
        <v>1027</v>
      </c>
      <c r="K3885" t="s">
        <v>3144</v>
      </c>
      <c r="L3885" t="s">
        <v>29</v>
      </c>
      <c r="M3885" t="s">
        <v>3303</v>
      </c>
      <c r="N3885" t="s">
        <v>43</v>
      </c>
      <c r="O3885" t="s">
        <v>115</v>
      </c>
      <c r="P3885" t="s">
        <v>3304</v>
      </c>
      <c r="Q3885" s="2">
        <v>8.64</v>
      </c>
      <c r="R3885">
        <v>3</v>
      </c>
      <c r="S3885">
        <v>0</v>
      </c>
      <c r="T3885">
        <v>2.5055999999999998</v>
      </c>
    </row>
    <row r="3886" spans="1:20" x14ac:dyDescent="0.3">
      <c r="A3886" t="s">
        <v>9302</v>
      </c>
      <c r="B3886" s="1">
        <v>41775</v>
      </c>
      <c r="C3886" s="1">
        <v>41782</v>
      </c>
      <c r="D3886" t="s">
        <v>47</v>
      </c>
      <c r="E3886" t="s">
        <v>3228</v>
      </c>
      <c r="F3886" t="s">
        <v>3229</v>
      </c>
      <c r="G3886" t="s">
        <v>37</v>
      </c>
      <c r="H3886" t="s">
        <v>25</v>
      </c>
      <c r="I3886" t="s">
        <v>1591</v>
      </c>
      <c r="J3886" t="s">
        <v>27</v>
      </c>
      <c r="K3886" t="s">
        <v>1592</v>
      </c>
      <c r="L3886" t="s">
        <v>29</v>
      </c>
      <c r="M3886" t="s">
        <v>4762</v>
      </c>
      <c r="N3886" t="s">
        <v>31</v>
      </c>
      <c r="O3886" t="s">
        <v>133</v>
      </c>
      <c r="P3886" t="s">
        <v>4763</v>
      </c>
      <c r="Q3886" s="2">
        <v>232.88</v>
      </c>
      <c r="R3886">
        <v>5</v>
      </c>
      <c r="S3886">
        <v>0</v>
      </c>
      <c r="T3886">
        <v>17.466000000000001</v>
      </c>
    </row>
    <row r="3887" spans="1:20" x14ac:dyDescent="0.3">
      <c r="A3887" t="s">
        <v>9303</v>
      </c>
      <c r="B3887" s="1">
        <v>42038</v>
      </c>
      <c r="C3887" s="1">
        <v>42042</v>
      </c>
      <c r="D3887" t="s">
        <v>47</v>
      </c>
      <c r="E3887" t="s">
        <v>3228</v>
      </c>
      <c r="F3887" t="s">
        <v>3229</v>
      </c>
      <c r="G3887" t="s">
        <v>37</v>
      </c>
      <c r="H3887" t="s">
        <v>25</v>
      </c>
      <c r="I3887" t="s">
        <v>1591</v>
      </c>
      <c r="J3887" t="s">
        <v>27</v>
      </c>
      <c r="K3887" t="s">
        <v>1592</v>
      </c>
      <c r="L3887" t="s">
        <v>29</v>
      </c>
      <c r="M3887" t="s">
        <v>8220</v>
      </c>
      <c r="N3887" t="s">
        <v>31</v>
      </c>
      <c r="O3887" t="s">
        <v>133</v>
      </c>
      <c r="P3887" t="s">
        <v>8221</v>
      </c>
      <c r="Q3887" s="2">
        <v>90.882000000000005</v>
      </c>
      <c r="R3887">
        <v>1</v>
      </c>
      <c r="S3887">
        <v>0</v>
      </c>
      <c r="T3887">
        <v>15.147</v>
      </c>
    </row>
    <row r="3888" spans="1:20" x14ac:dyDescent="0.3">
      <c r="A3888" t="s">
        <v>9304</v>
      </c>
      <c r="B3888" s="1">
        <v>43039</v>
      </c>
      <c r="C3888" s="1">
        <v>43044</v>
      </c>
      <c r="D3888" t="s">
        <v>47</v>
      </c>
      <c r="E3888" t="s">
        <v>2653</v>
      </c>
      <c r="F3888" t="s">
        <v>2654</v>
      </c>
      <c r="G3888" t="s">
        <v>37</v>
      </c>
      <c r="H3888" t="s">
        <v>25</v>
      </c>
      <c r="I3888" t="s">
        <v>2655</v>
      </c>
      <c r="J3888" t="s">
        <v>39</v>
      </c>
      <c r="K3888" t="s">
        <v>2656</v>
      </c>
      <c r="L3888" t="s">
        <v>41</v>
      </c>
      <c r="M3888" t="s">
        <v>8462</v>
      </c>
      <c r="N3888" t="s">
        <v>165</v>
      </c>
      <c r="O3888" t="s">
        <v>166</v>
      </c>
      <c r="P3888" t="s">
        <v>8463</v>
      </c>
      <c r="Q3888" s="2">
        <v>508.76799999999997</v>
      </c>
      <c r="R3888">
        <v>4</v>
      </c>
      <c r="S3888">
        <v>0</v>
      </c>
      <c r="T3888">
        <v>38.157600000000002</v>
      </c>
    </row>
    <row r="3889" spans="1:20" x14ac:dyDescent="0.3">
      <c r="A3889" t="s">
        <v>9305</v>
      </c>
      <c r="B3889" s="1">
        <v>42120</v>
      </c>
      <c r="C3889" s="1">
        <v>42125</v>
      </c>
      <c r="D3889" t="s">
        <v>47</v>
      </c>
      <c r="E3889" t="s">
        <v>2095</v>
      </c>
      <c r="F3889" t="s">
        <v>2096</v>
      </c>
      <c r="G3889" t="s">
        <v>37</v>
      </c>
      <c r="H3889" t="s">
        <v>25</v>
      </c>
      <c r="I3889" t="s">
        <v>2097</v>
      </c>
      <c r="J3889" t="s">
        <v>96</v>
      </c>
      <c r="K3889" t="s">
        <v>2098</v>
      </c>
      <c r="L3889" t="s">
        <v>88</v>
      </c>
      <c r="M3889" t="s">
        <v>7519</v>
      </c>
      <c r="N3889" t="s">
        <v>31</v>
      </c>
      <c r="O3889" t="s">
        <v>133</v>
      </c>
      <c r="P3889" t="s">
        <v>7520</v>
      </c>
      <c r="Q3889" s="2">
        <v>63.936</v>
      </c>
      <c r="R3889">
        <v>3</v>
      </c>
      <c r="S3889">
        <v>0</v>
      </c>
      <c r="T3889">
        <v>6.3936000000000002</v>
      </c>
    </row>
    <row r="3890" spans="1:20" x14ac:dyDescent="0.3">
      <c r="A3890" t="s">
        <v>9306</v>
      </c>
      <c r="B3890" s="1">
        <v>42499</v>
      </c>
      <c r="C3890" s="1">
        <v>42503</v>
      </c>
      <c r="D3890" t="s">
        <v>47</v>
      </c>
      <c r="E3890" t="s">
        <v>3274</v>
      </c>
      <c r="F3890" t="s">
        <v>3275</v>
      </c>
      <c r="G3890" t="s">
        <v>24</v>
      </c>
      <c r="H3890" t="s">
        <v>25</v>
      </c>
      <c r="I3890" t="s">
        <v>3276</v>
      </c>
      <c r="J3890" t="s">
        <v>666</v>
      </c>
      <c r="K3890" t="s">
        <v>3277</v>
      </c>
      <c r="L3890" t="s">
        <v>131</v>
      </c>
      <c r="M3890" t="s">
        <v>2154</v>
      </c>
      <c r="N3890" t="s">
        <v>165</v>
      </c>
      <c r="O3890" t="s">
        <v>166</v>
      </c>
      <c r="P3890" t="s">
        <v>2155</v>
      </c>
      <c r="Q3890" s="2">
        <v>19.135999999999999</v>
      </c>
      <c r="R3890">
        <v>2</v>
      </c>
      <c r="S3890">
        <v>0</v>
      </c>
      <c r="T3890">
        <v>1.9136</v>
      </c>
    </row>
    <row r="3891" spans="1:20" x14ac:dyDescent="0.3">
      <c r="A3891" t="s">
        <v>9307</v>
      </c>
      <c r="B3891" s="1">
        <v>42028</v>
      </c>
      <c r="C3891" s="1">
        <v>42032</v>
      </c>
      <c r="D3891" t="s">
        <v>47</v>
      </c>
      <c r="E3891" t="s">
        <v>6589</v>
      </c>
      <c r="F3891" t="s">
        <v>6590</v>
      </c>
      <c r="G3891" t="s">
        <v>84</v>
      </c>
      <c r="H3891" t="s">
        <v>25</v>
      </c>
      <c r="I3891" t="s">
        <v>231</v>
      </c>
      <c r="J3891" t="s">
        <v>232</v>
      </c>
      <c r="K3891" t="s">
        <v>412</v>
      </c>
      <c r="L3891" t="s">
        <v>131</v>
      </c>
      <c r="M3891" t="s">
        <v>1106</v>
      </c>
      <c r="N3891" t="s">
        <v>43</v>
      </c>
      <c r="O3891" t="s">
        <v>115</v>
      </c>
      <c r="P3891" t="s">
        <v>1107</v>
      </c>
      <c r="Q3891" s="2">
        <v>13.12</v>
      </c>
      <c r="R3891">
        <v>5</v>
      </c>
      <c r="S3891">
        <v>0</v>
      </c>
      <c r="T3891">
        <v>2.1320000000000001</v>
      </c>
    </row>
    <row r="3892" spans="1:20" x14ac:dyDescent="0.3">
      <c r="A3892" t="s">
        <v>9308</v>
      </c>
      <c r="B3892" s="1">
        <v>42107</v>
      </c>
      <c r="C3892" s="1">
        <v>42111</v>
      </c>
      <c r="D3892" t="s">
        <v>21</v>
      </c>
      <c r="E3892" t="s">
        <v>5613</v>
      </c>
      <c r="F3892" t="s">
        <v>5614</v>
      </c>
      <c r="G3892" t="s">
        <v>24</v>
      </c>
      <c r="H3892" t="s">
        <v>25</v>
      </c>
      <c r="I3892" t="s">
        <v>128</v>
      </c>
      <c r="J3892" t="s">
        <v>129</v>
      </c>
      <c r="K3892" t="s">
        <v>562</v>
      </c>
      <c r="L3892" t="s">
        <v>131</v>
      </c>
      <c r="M3892" t="s">
        <v>7794</v>
      </c>
      <c r="N3892" t="s">
        <v>31</v>
      </c>
      <c r="O3892" t="s">
        <v>54</v>
      </c>
      <c r="P3892" t="s">
        <v>7795</v>
      </c>
      <c r="Q3892" s="2">
        <v>241.56800000000001</v>
      </c>
      <c r="R3892">
        <v>2</v>
      </c>
      <c r="S3892">
        <v>0</v>
      </c>
      <c r="T3892">
        <v>-15.098000000000001</v>
      </c>
    </row>
    <row r="3893" spans="1:20" x14ac:dyDescent="0.3">
      <c r="A3893" t="s">
        <v>9309</v>
      </c>
      <c r="B3893" s="1">
        <v>42272</v>
      </c>
      <c r="C3893" s="1">
        <v>42277</v>
      </c>
      <c r="D3893" t="s">
        <v>47</v>
      </c>
      <c r="E3893" t="s">
        <v>490</v>
      </c>
      <c r="F3893" t="s">
        <v>491</v>
      </c>
      <c r="G3893" t="s">
        <v>37</v>
      </c>
      <c r="H3893" t="s">
        <v>25</v>
      </c>
      <c r="I3893" t="s">
        <v>112</v>
      </c>
      <c r="J3893" t="s">
        <v>39</v>
      </c>
      <c r="K3893" t="s">
        <v>309</v>
      </c>
      <c r="L3893" t="s">
        <v>41</v>
      </c>
      <c r="M3893" t="s">
        <v>4257</v>
      </c>
      <c r="N3893" t="s">
        <v>31</v>
      </c>
      <c r="O3893" t="s">
        <v>133</v>
      </c>
      <c r="P3893" t="s">
        <v>4258</v>
      </c>
      <c r="Q3893" s="2">
        <v>307.13600000000002</v>
      </c>
      <c r="R3893">
        <v>4</v>
      </c>
      <c r="S3893">
        <v>0</v>
      </c>
      <c r="T3893">
        <v>-11.5176</v>
      </c>
    </row>
    <row r="3894" spans="1:20" x14ac:dyDescent="0.3">
      <c r="A3894" t="s">
        <v>9310</v>
      </c>
      <c r="B3894" s="1">
        <v>41726</v>
      </c>
      <c r="C3894" s="1">
        <v>41731</v>
      </c>
      <c r="D3894" t="s">
        <v>47</v>
      </c>
      <c r="E3894" t="s">
        <v>4696</v>
      </c>
      <c r="F3894" t="s">
        <v>4697</v>
      </c>
      <c r="G3894" t="s">
        <v>24</v>
      </c>
      <c r="H3894" t="s">
        <v>25</v>
      </c>
      <c r="I3894" t="s">
        <v>2869</v>
      </c>
      <c r="J3894" t="s">
        <v>39</v>
      </c>
      <c r="K3894" t="s">
        <v>2870</v>
      </c>
      <c r="L3894" t="s">
        <v>41</v>
      </c>
      <c r="M3894" t="s">
        <v>653</v>
      </c>
      <c r="N3894" t="s">
        <v>43</v>
      </c>
      <c r="O3894" t="s">
        <v>173</v>
      </c>
      <c r="P3894" t="s">
        <v>654</v>
      </c>
      <c r="Q3894" s="2">
        <v>6.12</v>
      </c>
      <c r="R3894">
        <v>3</v>
      </c>
      <c r="S3894">
        <v>0</v>
      </c>
      <c r="T3894">
        <v>2.8763999999999998</v>
      </c>
    </row>
    <row r="3895" spans="1:20" x14ac:dyDescent="0.3">
      <c r="A3895" t="s">
        <v>9311</v>
      </c>
      <c r="B3895" s="1">
        <v>42568</v>
      </c>
      <c r="C3895" s="1">
        <v>42573</v>
      </c>
      <c r="D3895" t="s">
        <v>47</v>
      </c>
      <c r="E3895" t="s">
        <v>1674</v>
      </c>
      <c r="F3895" t="s">
        <v>1675</v>
      </c>
      <c r="G3895" t="s">
        <v>24</v>
      </c>
      <c r="H3895" t="s">
        <v>25</v>
      </c>
      <c r="I3895" t="s">
        <v>75</v>
      </c>
      <c r="J3895" t="s">
        <v>76</v>
      </c>
      <c r="K3895" t="s">
        <v>544</v>
      </c>
      <c r="L3895" t="s">
        <v>41</v>
      </c>
      <c r="M3895" t="s">
        <v>5823</v>
      </c>
      <c r="N3895" t="s">
        <v>43</v>
      </c>
      <c r="O3895" t="s">
        <v>90</v>
      </c>
      <c r="P3895" t="s">
        <v>5824</v>
      </c>
      <c r="Q3895" s="2">
        <v>45.96</v>
      </c>
      <c r="R3895">
        <v>2</v>
      </c>
      <c r="S3895">
        <v>0</v>
      </c>
      <c r="T3895">
        <v>13.788</v>
      </c>
    </row>
    <row r="3896" spans="1:20" x14ac:dyDescent="0.3">
      <c r="A3896" t="s">
        <v>9312</v>
      </c>
      <c r="B3896" s="1">
        <v>41748</v>
      </c>
      <c r="C3896" s="1">
        <v>41752</v>
      </c>
      <c r="D3896" t="s">
        <v>21</v>
      </c>
      <c r="E3896" t="s">
        <v>2537</v>
      </c>
      <c r="F3896" t="s">
        <v>2538</v>
      </c>
      <c r="G3896" t="s">
        <v>24</v>
      </c>
      <c r="H3896" t="s">
        <v>25</v>
      </c>
      <c r="I3896" t="s">
        <v>842</v>
      </c>
      <c r="J3896" t="s">
        <v>427</v>
      </c>
      <c r="K3896" t="s">
        <v>843</v>
      </c>
      <c r="L3896" t="s">
        <v>131</v>
      </c>
      <c r="M3896" t="s">
        <v>1951</v>
      </c>
      <c r="N3896" t="s">
        <v>43</v>
      </c>
      <c r="O3896" t="s">
        <v>79</v>
      </c>
      <c r="P3896" t="s">
        <v>1952</v>
      </c>
      <c r="Q3896" s="2">
        <v>58.05</v>
      </c>
      <c r="R3896">
        <v>3</v>
      </c>
      <c r="S3896">
        <v>0</v>
      </c>
      <c r="T3896">
        <v>26.702999999999999</v>
      </c>
    </row>
    <row r="3897" spans="1:20" x14ac:dyDescent="0.3">
      <c r="A3897" t="s">
        <v>9313</v>
      </c>
      <c r="B3897" s="1">
        <v>42937</v>
      </c>
      <c r="C3897" s="1">
        <v>42941</v>
      </c>
      <c r="D3897" t="s">
        <v>47</v>
      </c>
      <c r="E3897" t="s">
        <v>2940</v>
      </c>
      <c r="F3897" t="s">
        <v>2941</v>
      </c>
      <c r="G3897" t="s">
        <v>24</v>
      </c>
      <c r="H3897" t="s">
        <v>25</v>
      </c>
      <c r="I3897" t="s">
        <v>2942</v>
      </c>
      <c r="J3897" t="s">
        <v>1139</v>
      </c>
      <c r="K3897" t="s">
        <v>2943</v>
      </c>
      <c r="L3897" t="s">
        <v>131</v>
      </c>
      <c r="M3897" t="s">
        <v>5763</v>
      </c>
      <c r="N3897" t="s">
        <v>31</v>
      </c>
      <c r="O3897" t="s">
        <v>54</v>
      </c>
      <c r="P3897" t="s">
        <v>5764</v>
      </c>
      <c r="Q3897" s="2">
        <v>124.404</v>
      </c>
      <c r="R3897">
        <v>4</v>
      </c>
      <c r="S3897">
        <v>0</v>
      </c>
      <c r="T3897">
        <v>-21.3264</v>
      </c>
    </row>
    <row r="3898" spans="1:20" x14ac:dyDescent="0.3">
      <c r="A3898" t="s">
        <v>9314</v>
      </c>
      <c r="B3898" s="1">
        <v>42274</v>
      </c>
      <c r="C3898" s="1">
        <v>42279</v>
      </c>
      <c r="D3898" t="s">
        <v>47</v>
      </c>
      <c r="E3898" t="s">
        <v>3728</v>
      </c>
      <c r="F3898" t="s">
        <v>3729</v>
      </c>
      <c r="G3898" t="s">
        <v>24</v>
      </c>
      <c r="H3898" t="s">
        <v>25</v>
      </c>
      <c r="I3898" t="s">
        <v>112</v>
      </c>
      <c r="J3898" t="s">
        <v>39</v>
      </c>
      <c r="K3898" t="s">
        <v>309</v>
      </c>
      <c r="L3898" t="s">
        <v>41</v>
      </c>
      <c r="M3898" t="s">
        <v>3409</v>
      </c>
      <c r="N3898" t="s">
        <v>43</v>
      </c>
      <c r="O3898" t="s">
        <v>70</v>
      </c>
      <c r="P3898" t="s">
        <v>3410</v>
      </c>
      <c r="Q3898" s="2">
        <v>154.9</v>
      </c>
      <c r="R3898">
        <v>5</v>
      </c>
      <c r="S3898">
        <v>0</v>
      </c>
      <c r="T3898">
        <v>69.704999999999998</v>
      </c>
    </row>
    <row r="3899" spans="1:20" x14ac:dyDescent="0.3">
      <c r="A3899" t="s">
        <v>9315</v>
      </c>
      <c r="B3899" s="1">
        <v>42427</v>
      </c>
      <c r="C3899" s="1">
        <v>42431</v>
      </c>
      <c r="D3899" t="s">
        <v>47</v>
      </c>
      <c r="E3899" t="s">
        <v>2640</v>
      </c>
      <c r="F3899" t="s">
        <v>2641</v>
      </c>
      <c r="G3899" t="s">
        <v>24</v>
      </c>
      <c r="H3899" t="s">
        <v>25</v>
      </c>
      <c r="I3899" t="s">
        <v>75</v>
      </c>
      <c r="J3899" t="s">
        <v>76</v>
      </c>
      <c r="K3899" t="s">
        <v>538</v>
      </c>
      <c r="L3899" t="s">
        <v>41</v>
      </c>
      <c r="M3899" t="s">
        <v>9316</v>
      </c>
      <c r="N3899" t="s">
        <v>31</v>
      </c>
      <c r="O3899" t="s">
        <v>61</v>
      </c>
      <c r="P3899" t="s">
        <v>9317</v>
      </c>
      <c r="Q3899" s="2">
        <v>16.192</v>
      </c>
      <c r="R3899">
        <v>2</v>
      </c>
      <c r="S3899">
        <v>0</v>
      </c>
      <c r="T3899">
        <v>-6.8815999999999997</v>
      </c>
    </row>
    <row r="3900" spans="1:20" x14ac:dyDescent="0.3">
      <c r="A3900" t="s">
        <v>9318</v>
      </c>
      <c r="B3900" s="1">
        <v>42492</v>
      </c>
      <c r="C3900" s="1">
        <v>42496</v>
      </c>
      <c r="D3900" t="s">
        <v>47</v>
      </c>
      <c r="E3900" t="s">
        <v>4003</v>
      </c>
      <c r="F3900" t="s">
        <v>4004</v>
      </c>
      <c r="G3900" t="s">
        <v>24</v>
      </c>
      <c r="H3900" t="s">
        <v>25</v>
      </c>
      <c r="I3900" t="s">
        <v>4005</v>
      </c>
      <c r="J3900" t="s">
        <v>269</v>
      </c>
      <c r="K3900" t="s">
        <v>4006</v>
      </c>
      <c r="L3900" t="s">
        <v>29</v>
      </c>
      <c r="M3900" t="s">
        <v>6053</v>
      </c>
      <c r="N3900" t="s">
        <v>43</v>
      </c>
      <c r="O3900" t="s">
        <v>99</v>
      </c>
      <c r="P3900" t="s">
        <v>6054</v>
      </c>
      <c r="Q3900" s="2">
        <v>18.936</v>
      </c>
      <c r="R3900">
        <v>3</v>
      </c>
      <c r="S3900">
        <v>0</v>
      </c>
      <c r="T3900">
        <v>-3.7871999999999999</v>
      </c>
    </row>
    <row r="3901" spans="1:20" x14ac:dyDescent="0.3">
      <c r="A3901" t="s">
        <v>9319</v>
      </c>
      <c r="B3901" s="1">
        <v>41982</v>
      </c>
      <c r="C3901" s="1">
        <v>41988</v>
      </c>
      <c r="D3901" t="s">
        <v>47</v>
      </c>
      <c r="E3901" t="s">
        <v>932</v>
      </c>
      <c r="F3901" t="s">
        <v>933</v>
      </c>
      <c r="G3901" t="s">
        <v>37</v>
      </c>
      <c r="H3901" t="s">
        <v>25</v>
      </c>
      <c r="I3901" t="s">
        <v>934</v>
      </c>
      <c r="J3901" t="s">
        <v>666</v>
      </c>
      <c r="K3901" t="s">
        <v>935</v>
      </c>
      <c r="L3901" t="s">
        <v>131</v>
      </c>
      <c r="M3901" t="s">
        <v>7278</v>
      </c>
      <c r="N3901" t="s">
        <v>43</v>
      </c>
      <c r="O3901" t="s">
        <v>70</v>
      </c>
      <c r="P3901" t="s">
        <v>7279</v>
      </c>
      <c r="Q3901" s="2">
        <v>8.4480000000000004</v>
      </c>
      <c r="R3901">
        <v>2</v>
      </c>
      <c r="S3901">
        <v>0</v>
      </c>
      <c r="T3901">
        <v>2.9567999999999999</v>
      </c>
    </row>
    <row r="3902" spans="1:20" x14ac:dyDescent="0.3">
      <c r="A3902" t="s">
        <v>9320</v>
      </c>
      <c r="B3902" s="1">
        <v>42363</v>
      </c>
      <c r="C3902" s="1">
        <v>42367</v>
      </c>
      <c r="D3902" t="s">
        <v>47</v>
      </c>
      <c r="E3902" t="s">
        <v>4532</v>
      </c>
      <c r="F3902" t="s">
        <v>4533</v>
      </c>
      <c r="G3902" t="s">
        <v>84</v>
      </c>
      <c r="H3902" t="s">
        <v>25</v>
      </c>
      <c r="I3902" t="s">
        <v>618</v>
      </c>
      <c r="J3902" t="s">
        <v>67</v>
      </c>
      <c r="K3902" t="s">
        <v>4534</v>
      </c>
      <c r="L3902" t="s">
        <v>29</v>
      </c>
      <c r="M3902" t="s">
        <v>3521</v>
      </c>
      <c r="N3902" t="s">
        <v>43</v>
      </c>
      <c r="O3902" t="s">
        <v>70</v>
      </c>
      <c r="P3902" t="s">
        <v>3522</v>
      </c>
      <c r="Q3902" s="2">
        <v>9.9600000000000009</v>
      </c>
      <c r="R3902">
        <v>2</v>
      </c>
      <c r="S3902">
        <v>0</v>
      </c>
      <c r="T3902">
        <v>4.8803999999999998</v>
      </c>
    </row>
    <row r="3903" spans="1:20" x14ac:dyDescent="0.3">
      <c r="A3903" t="s">
        <v>9321</v>
      </c>
      <c r="B3903" s="1">
        <v>43076</v>
      </c>
      <c r="C3903" s="1">
        <v>43081</v>
      </c>
      <c r="D3903" t="s">
        <v>47</v>
      </c>
      <c r="E3903" t="s">
        <v>57</v>
      </c>
      <c r="F3903" t="s">
        <v>58</v>
      </c>
      <c r="G3903" t="s">
        <v>24</v>
      </c>
      <c r="H3903" t="s">
        <v>25</v>
      </c>
      <c r="I3903" t="s">
        <v>38</v>
      </c>
      <c r="J3903" t="s">
        <v>39</v>
      </c>
      <c r="K3903" t="s">
        <v>59</v>
      </c>
      <c r="L3903" t="s">
        <v>41</v>
      </c>
      <c r="M3903" t="s">
        <v>8990</v>
      </c>
      <c r="N3903" t="s">
        <v>43</v>
      </c>
      <c r="O3903" t="s">
        <v>90</v>
      </c>
      <c r="P3903" t="s">
        <v>8991</v>
      </c>
      <c r="Q3903" s="2">
        <v>320.64</v>
      </c>
      <c r="R3903">
        <v>4</v>
      </c>
      <c r="S3903">
        <v>0</v>
      </c>
      <c r="T3903">
        <v>89.779200000000003</v>
      </c>
    </row>
    <row r="3904" spans="1:20" x14ac:dyDescent="0.3">
      <c r="A3904" t="s">
        <v>9322</v>
      </c>
      <c r="B3904" s="1">
        <v>41789</v>
      </c>
      <c r="C3904" s="1">
        <v>41791</v>
      </c>
      <c r="D3904" t="s">
        <v>159</v>
      </c>
      <c r="E3904" t="s">
        <v>3009</v>
      </c>
      <c r="F3904" t="s">
        <v>3010</v>
      </c>
      <c r="G3904" t="s">
        <v>37</v>
      </c>
      <c r="H3904" t="s">
        <v>25</v>
      </c>
      <c r="I3904" t="s">
        <v>3011</v>
      </c>
      <c r="J3904" t="s">
        <v>51</v>
      </c>
      <c r="K3904" t="s">
        <v>3012</v>
      </c>
      <c r="L3904" t="s">
        <v>29</v>
      </c>
      <c r="M3904" t="s">
        <v>7882</v>
      </c>
      <c r="N3904" t="s">
        <v>43</v>
      </c>
      <c r="O3904" t="s">
        <v>79</v>
      </c>
      <c r="P3904" t="s">
        <v>7883</v>
      </c>
      <c r="Q3904" s="2">
        <v>25.584</v>
      </c>
      <c r="R3904">
        <v>2</v>
      </c>
      <c r="S3904">
        <v>0</v>
      </c>
      <c r="T3904">
        <v>8.9543999999999997</v>
      </c>
    </row>
    <row r="3905" spans="1:20" x14ac:dyDescent="0.3">
      <c r="A3905" t="s">
        <v>9323</v>
      </c>
      <c r="B3905" s="1">
        <v>42796</v>
      </c>
      <c r="C3905" s="1">
        <v>42800</v>
      </c>
      <c r="D3905" t="s">
        <v>47</v>
      </c>
      <c r="E3905" t="s">
        <v>2399</v>
      </c>
      <c r="F3905" t="s">
        <v>2400</v>
      </c>
      <c r="G3905" t="s">
        <v>24</v>
      </c>
      <c r="H3905" t="s">
        <v>25</v>
      </c>
      <c r="I3905" t="s">
        <v>465</v>
      </c>
      <c r="J3905" t="s">
        <v>261</v>
      </c>
      <c r="K3905" t="s">
        <v>466</v>
      </c>
      <c r="L3905" t="s">
        <v>41</v>
      </c>
      <c r="M3905" t="s">
        <v>4388</v>
      </c>
      <c r="N3905" t="s">
        <v>43</v>
      </c>
      <c r="O3905" t="s">
        <v>79</v>
      </c>
      <c r="P3905" t="s">
        <v>4389</v>
      </c>
      <c r="Q3905" s="2">
        <v>18.527999999999999</v>
      </c>
      <c r="R3905">
        <v>4</v>
      </c>
      <c r="S3905">
        <v>0</v>
      </c>
      <c r="T3905">
        <v>-12.352</v>
      </c>
    </row>
    <row r="3906" spans="1:20" x14ac:dyDescent="0.3">
      <c r="A3906" t="s">
        <v>9324</v>
      </c>
      <c r="B3906" s="1">
        <v>42289</v>
      </c>
      <c r="C3906" s="1">
        <v>42294</v>
      </c>
      <c r="D3906" t="s">
        <v>47</v>
      </c>
      <c r="E3906" t="s">
        <v>4220</v>
      </c>
      <c r="F3906" t="s">
        <v>4221</v>
      </c>
      <c r="G3906" t="s">
        <v>24</v>
      </c>
      <c r="H3906" t="s">
        <v>25</v>
      </c>
      <c r="I3906" t="s">
        <v>4222</v>
      </c>
      <c r="J3906" t="s">
        <v>39</v>
      </c>
      <c r="K3906" t="s">
        <v>4223</v>
      </c>
      <c r="L3906" t="s">
        <v>41</v>
      </c>
      <c r="M3906" t="s">
        <v>3499</v>
      </c>
      <c r="N3906" t="s">
        <v>165</v>
      </c>
      <c r="O3906" t="s">
        <v>202</v>
      </c>
      <c r="P3906" t="s">
        <v>3500</v>
      </c>
      <c r="Q3906" s="2">
        <v>17.899999999999999</v>
      </c>
      <c r="R3906">
        <v>2</v>
      </c>
      <c r="S3906">
        <v>0</v>
      </c>
      <c r="T3906">
        <v>3.4009999999999998</v>
      </c>
    </row>
    <row r="3907" spans="1:20" x14ac:dyDescent="0.3">
      <c r="A3907" t="s">
        <v>9325</v>
      </c>
      <c r="B3907" s="1">
        <v>42199</v>
      </c>
      <c r="C3907" s="1">
        <v>42204</v>
      </c>
      <c r="D3907" t="s">
        <v>21</v>
      </c>
      <c r="E3907" t="s">
        <v>4498</v>
      </c>
      <c r="F3907" t="s">
        <v>4499</v>
      </c>
      <c r="G3907" t="s">
        <v>24</v>
      </c>
      <c r="H3907" t="s">
        <v>25</v>
      </c>
      <c r="I3907" t="s">
        <v>38</v>
      </c>
      <c r="J3907" t="s">
        <v>39</v>
      </c>
      <c r="K3907" t="s">
        <v>143</v>
      </c>
      <c r="L3907" t="s">
        <v>41</v>
      </c>
      <c r="M3907" t="s">
        <v>1323</v>
      </c>
      <c r="N3907" t="s">
        <v>43</v>
      </c>
      <c r="O3907" t="s">
        <v>99</v>
      </c>
      <c r="P3907" t="s">
        <v>1324</v>
      </c>
      <c r="Q3907" s="2">
        <v>272.73599999999999</v>
      </c>
      <c r="R3907">
        <v>3</v>
      </c>
      <c r="S3907">
        <v>0</v>
      </c>
      <c r="T3907">
        <v>-64.774799999999999</v>
      </c>
    </row>
    <row r="3908" spans="1:20" x14ac:dyDescent="0.3">
      <c r="A3908" t="s">
        <v>9326</v>
      </c>
      <c r="B3908" s="1">
        <v>41962</v>
      </c>
      <c r="C3908" s="1">
        <v>41967</v>
      </c>
      <c r="D3908" t="s">
        <v>21</v>
      </c>
      <c r="E3908" t="s">
        <v>6997</v>
      </c>
      <c r="F3908" t="s">
        <v>6998</v>
      </c>
      <c r="G3908" t="s">
        <v>84</v>
      </c>
      <c r="H3908" t="s">
        <v>25</v>
      </c>
      <c r="I3908" t="s">
        <v>231</v>
      </c>
      <c r="J3908" t="s">
        <v>232</v>
      </c>
      <c r="K3908" t="s">
        <v>276</v>
      </c>
      <c r="L3908" t="s">
        <v>131</v>
      </c>
      <c r="M3908" t="s">
        <v>3502</v>
      </c>
      <c r="N3908" t="s">
        <v>43</v>
      </c>
      <c r="O3908" t="s">
        <v>70</v>
      </c>
      <c r="P3908" t="s">
        <v>3503</v>
      </c>
      <c r="Q3908" s="2">
        <v>166.44</v>
      </c>
      <c r="R3908">
        <v>3</v>
      </c>
      <c r="S3908">
        <v>0</v>
      </c>
      <c r="T3908">
        <v>79.891199999999998</v>
      </c>
    </row>
    <row r="3909" spans="1:20" x14ac:dyDescent="0.3">
      <c r="A3909" t="s">
        <v>9327</v>
      </c>
      <c r="B3909" s="1">
        <v>42517</v>
      </c>
      <c r="C3909" s="1">
        <v>42523</v>
      </c>
      <c r="D3909" t="s">
        <v>47</v>
      </c>
      <c r="E3909" t="s">
        <v>1405</v>
      </c>
      <c r="F3909" t="s">
        <v>1406</v>
      </c>
      <c r="G3909" t="s">
        <v>24</v>
      </c>
      <c r="H3909" t="s">
        <v>25</v>
      </c>
      <c r="I3909" t="s">
        <v>1407</v>
      </c>
      <c r="J3909" t="s">
        <v>498</v>
      </c>
      <c r="K3909" t="s">
        <v>1408</v>
      </c>
      <c r="L3909" t="s">
        <v>88</v>
      </c>
      <c r="M3909" t="s">
        <v>3701</v>
      </c>
      <c r="N3909" t="s">
        <v>43</v>
      </c>
      <c r="O3909" t="s">
        <v>70</v>
      </c>
      <c r="P3909" t="s">
        <v>3702</v>
      </c>
      <c r="Q3909" s="2">
        <v>13.38</v>
      </c>
      <c r="R3909">
        <v>2</v>
      </c>
      <c r="S3909">
        <v>0</v>
      </c>
      <c r="T3909">
        <v>6.1547999999999998</v>
      </c>
    </row>
    <row r="3910" spans="1:20" x14ac:dyDescent="0.3">
      <c r="A3910" t="s">
        <v>9328</v>
      </c>
      <c r="B3910" s="1">
        <v>42919</v>
      </c>
      <c r="C3910" s="1">
        <v>42925</v>
      </c>
      <c r="D3910" t="s">
        <v>47</v>
      </c>
      <c r="E3910" t="s">
        <v>5201</v>
      </c>
      <c r="F3910" t="s">
        <v>5202</v>
      </c>
      <c r="G3910" t="s">
        <v>24</v>
      </c>
      <c r="H3910" t="s">
        <v>25</v>
      </c>
      <c r="I3910" t="s">
        <v>693</v>
      </c>
      <c r="J3910" t="s">
        <v>86</v>
      </c>
      <c r="K3910" t="s">
        <v>694</v>
      </c>
      <c r="L3910" t="s">
        <v>88</v>
      </c>
      <c r="M3910" t="s">
        <v>218</v>
      </c>
      <c r="N3910" t="s">
        <v>165</v>
      </c>
      <c r="O3910" t="s">
        <v>202</v>
      </c>
      <c r="P3910" t="s">
        <v>219</v>
      </c>
      <c r="Q3910" s="2">
        <v>24</v>
      </c>
      <c r="R3910">
        <v>2</v>
      </c>
      <c r="S3910">
        <v>0</v>
      </c>
      <c r="T3910">
        <v>-2.7</v>
      </c>
    </row>
    <row r="3911" spans="1:20" x14ac:dyDescent="0.3">
      <c r="A3911" t="s">
        <v>9329</v>
      </c>
      <c r="B3911" s="1">
        <v>43003</v>
      </c>
      <c r="C3911" s="1">
        <v>43007</v>
      </c>
      <c r="D3911" t="s">
        <v>47</v>
      </c>
      <c r="E3911" t="s">
        <v>5283</v>
      </c>
      <c r="F3911" t="s">
        <v>5284</v>
      </c>
      <c r="G3911" t="s">
        <v>37</v>
      </c>
      <c r="H3911" t="s">
        <v>25</v>
      </c>
      <c r="I3911" t="s">
        <v>5285</v>
      </c>
      <c r="J3911" t="s">
        <v>302</v>
      </c>
      <c r="K3911" t="s">
        <v>5286</v>
      </c>
      <c r="L3911" t="s">
        <v>29</v>
      </c>
      <c r="M3911" t="s">
        <v>8275</v>
      </c>
      <c r="N3911" t="s">
        <v>43</v>
      </c>
      <c r="O3911" t="s">
        <v>173</v>
      </c>
      <c r="P3911" t="s">
        <v>8276</v>
      </c>
      <c r="Q3911" s="2">
        <v>24.448</v>
      </c>
      <c r="R3911">
        <v>4</v>
      </c>
      <c r="S3911">
        <v>0</v>
      </c>
      <c r="T3911">
        <v>8.8623999999999992</v>
      </c>
    </row>
    <row r="3912" spans="1:20" x14ac:dyDescent="0.3">
      <c r="A3912" t="s">
        <v>9330</v>
      </c>
      <c r="B3912" s="1">
        <v>42646</v>
      </c>
      <c r="C3912" s="1">
        <v>42650</v>
      </c>
      <c r="D3912" t="s">
        <v>47</v>
      </c>
      <c r="E3912" t="s">
        <v>4868</v>
      </c>
      <c r="F3912" t="s">
        <v>4869</v>
      </c>
      <c r="G3912" t="s">
        <v>84</v>
      </c>
      <c r="H3912" t="s">
        <v>25</v>
      </c>
      <c r="I3912" t="s">
        <v>1542</v>
      </c>
      <c r="J3912" t="s">
        <v>51</v>
      </c>
      <c r="K3912" t="s">
        <v>1543</v>
      </c>
      <c r="L3912" t="s">
        <v>29</v>
      </c>
      <c r="M3912" t="s">
        <v>6629</v>
      </c>
      <c r="N3912" t="s">
        <v>43</v>
      </c>
      <c r="O3912" t="s">
        <v>44</v>
      </c>
      <c r="P3912" t="s">
        <v>6630</v>
      </c>
      <c r="Q3912" s="2">
        <v>6.16</v>
      </c>
      <c r="R3912">
        <v>2</v>
      </c>
      <c r="S3912">
        <v>0</v>
      </c>
      <c r="T3912">
        <v>2.9567999999999999</v>
      </c>
    </row>
    <row r="3913" spans="1:20" x14ac:dyDescent="0.3">
      <c r="A3913" t="s">
        <v>9331</v>
      </c>
      <c r="B3913" s="1">
        <v>42987</v>
      </c>
      <c r="C3913" s="1">
        <v>42993</v>
      </c>
      <c r="D3913" t="s">
        <v>47</v>
      </c>
      <c r="E3913" t="s">
        <v>3199</v>
      </c>
      <c r="F3913" t="s">
        <v>3200</v>
      </c>
      <c r="G3913" t="s">
        <v>37</v>
      </c>
      <c r="H3913" t="s">
        <v>25</v>
      </c>
      <c r="I3913" t="s">
        <v>2173</v>
      </c>
      <c r="J3913" t="s">
        <v>39</v>
      </c>
      <c r="K3913" t="s">
        <v>2174</v>
      </c>
      <c r="L3913" t="s">
        <v>41</v>
      </c>
      <c r="M3913" t="s">
        <v>1052</v>
      </c>
      <c r="N3913" t="s">
        <v>43</v>
      </c>
      <c r="O3913" t="s">
        <v>70</v>
      </c>
      <c r="P3913" t="s">
        <v>1053</v>
      </c>
      <c r="Q3913" s="2">
        <v>31.103999999999999</v>
      </c>
      <c r="R3913">
        <v>6</v>
      </c>
      <c r="S3913">
        <v>0</v>
      </c>
      <c r="T3913">
        <v>11.2752</v>
      </c>
    </row>
    <row r="3914" spans="1:20" x14ac:dyDescent="0.3">
      <c r="A3914" t="s">
        <v>9332</v>
      </c>
      <c r="B3914" s="1">
        <v>42075</v>
      </c>
      <c r="C3914" s="1">
        <v>42081</v>
      </c>
      <c r="D3914" t="s">
        <v>47</v>
      </c>
      <c r="E3914" t="s">
        <v>3024</v>
      </c>
      <c r="F3914" t="s">
        <v>3025</v>
      </c>
      <c r="G3914" t="s">
        <v>24</v>
      </c>
      <c r="H3914" t="s">
        <v>25</v>
      </c>
      <c r="I3914" t="s">
        <v>446</v>
      </c>
      <c r="J3914" t="s">
        <v>67</v>
      </c>
      <c r="K3914" t="s">
        <v>1528</v>
      </c>
      <c r="L3914" t="s">
        <v>29</v>
      </c>
      <c r="M3914" t="s">
        <v>3479</v>
      </c>
      <c r="N3914" t="s">
        <v>43</v>
      </c>
      <c r="O3914" t="s">
        <v>44</v>
      </c>
      <c r="P3914" t="s">
        <v>3480</v>
      </c>
      <c r="Q3914" s="2">
        <v>5.04</v>
      </c>
      <c r="R3914">
        <v>2</v>
      </c>
      <c r="S3914">
        <v>0</v>
      </c>
      <c r="T3914">
        <v>1.764</v>
      </c>
    </row>
    <row r="3915" spans="1:20" x14ac:dyDescent="0.3">
      <c r="A3915" t="s">
        <v>9333</v>
      </c>
      <c r="B3915" s="1">
        <v>42703</v>
      </c>
      <c r="C3915" s="1">
        <v>42708</v>
      </c>
      <c r="D3915" t="s">
        <v>21</v>
      </c>
      <c r="E3915" t="s">
        <v>5263</v>
      </c>
      <c r="F3915" t="s">
        <v>5264</v>
      </c>
      <c r="G3915" t="s">
        <v>84</v>
      </c>
      <c r="H3915" t="s">
        <v>25</v>
      </c>
      <c r="I3915" t="s">
        <v>517</v>
      </c>
      <c r="J3915" t="s">
        <v>1011</v>
      </c>
      <c r="K3915" t="s">
        <v>1071</v>
      </c>
      <c r="L3915" t="s">
        <v>131</v>
      </c>
      <c r="M3915" t="s">
        <v>8896</v>
      </c>
      <c r="N3915" t="s">
        <v>31</v>
      </c>
      <c r="O3915" t="s">
        <v>61</v>
      </c>
      <c r="P3915" t="s">
        <v>8897</v>
      </c>
      <c r="Q3915" s="2">
        <v>242.17599999999999</v>
      </c>
      <c r="R3915">
        <v>4</v>
      </c>
      <c r="S3915">
        <v>0</v>
      </c>
      <c r="T3915">
        <v>-302.72000000000003</v>
      </c>
    </row>
    <row r="3916" spans="1:20" x14ac:dyDescent="0.3">
      <c r="A3916" t="s">
        <v>9334</v>
      </c>
      <c r="B3916" s="1">
        <v>42535</v>
      </c>
      <c r="C3916" s="1">
        <v>42542</v>
      </c>
      <c r="D3916" t="s">
        <v>47</v>
      </c>
      <c r="E3916" t="s">
        <v>341</v>
      </c>
      <c r="F3916" t="s">
        <v>342</v>
      </c>
      <c r="G3916" t="s">
        <v>37</v>
      </c>
      <c r="H3916" t="s">
        <v>25</v>
      </c>
      <c r="I3916" t="s">
        <v>38</v>
      </c>
      <c r="J3916" t="s">
        <v>39</v>
      </c>
      <c r="K3916" t="s">
        <v>40</v>
      </c>
      <c r="L3916" t="s">
        <v>41</v>
      </c>
      <c r="M3916" t="s">
        <v>8838</v>
      </c>
      <c r="N3916" t="s">
        <v>31</v>
      </c>
      <c r="O3916" t="s">
        <v>54</v>
      </c>
      <c r="P3916" t="s">
        <v>8839</v>
      </c>
      <c r="Q3916" s="2">
        <v>337.17599999999999</v>
      </c>
      <c r="R3916">
        <v>2</v>
      </c>
      <c r="S3916">
        <v>0</v>
      </c>
      <c r="T3916">
        <v>-118.0116</v>
      </c>
    </row>
    <row r="3917" spans="1:20" x14ac:dyDescent="0.3">
      <c r="A3917" t="s">
        <v>9335</v>
      </c>
      <c r="B3917" s="1">
        <v>43072</v>
      </c>
      <c r="C3917" s="1">
        <v>43075</v>
      </c>
      <c r="D3917" t="s">
        <v>21</v>
      </c>
      <c r="E3917" t="s">
        <v>388</v>
      </c>
      <c r="F3917" t="s">
        <v>389</v>
      </c>
      <c r="G3917" t="s">
        <v>24</v>
      </c>
      <c r="H3917" t="s">
        <v>25</v>
      </c>
      <c r="I3917" t="s">
        <v>390</v>
      </c>
      <c r="J3917" t="s">
        <v>391</v>
      </c>
      <c r="K3917" t="s">
        <v>392</v>
      </c>
      <c r="L3917" t="s">
        <v>41</v>
      </c>
      <c r="M3917" t="s">
        <v>9336</v>
      </c>
      <c r="N3917" t="s">
        <v>43</v>
      </c>
      <c r="O3917" t="s">
        <v>115</v>
      </c>
      <c r="P3917" t="s">
        <v>9337</v>
      </c>
      <c r="Q3917" s="2">
        <v>13.343999999999999</v>
      </c>
      <c r="R3917">
        <v>6</v>
      </c>
      <c r="S3917">
        <v>0</v>
      </c>
      <c r="T3917">
        <v>1.0007999999999999</v>
      </c>
    </row>
    <row r="3918" spans="1:20" x14ac:dyDescent="0.3">
      <c r="A3918" t="s">
        <v>9338</v>
      </c>
      <c r="B3918" s="1">
        <v>42598</v>
      </c>
      <c r="C3918" s="1">
        <v>42604</v>
      </c>
      <c r="D3918" t="s">
        <v>47</v>
      </c>
      <c r="E3918" t="s">
        <v>1321</v>
      </c>
      <c r="F3918" t="s">
        <v>1322</v>
      </c>
      <c r="G3918" t="s">
        <v>24</v>
      </c>
      <c r="H3918" t="s">
        <v>25</v>
      </c>
      <c r="I3918" t="s">
        <v>112</v>
      </c>
      <c r="J3918" t="s">
        <v>39</v>
      </c>
      <c r="K3918" t="s">
        <v>849</v>
      </c>
      <c r="L3918" t="s">
        <v>41</v>
      </c>
      <c r="M3918" t="s">
        <v>3901</v>
      </c>
      <c r="N3918" t="s">
        <v>43</v>
      </c>
      <c r="O3918" t="s">
        <v>70</v>
      </c>
      <c r="P3918" t="s">
        <v>3902</v>
      </c>
      <c r="Q3918" s="2">
        <v>32.4</v>
      </c>
      <c r="R3918">
        <v>5</v>
      </c>
      <c r="S3918">
        <v>0</v>
      </c>
      <c r="T3918">
        <v>15.552</v>
      </c>
    </row>
    <row r="3919" spans="1:20" x14ac:dyDescent="0.3">
      <c r="A3919" t="s">
        <v>9339</v>
      </c>
      <c r="B3919" s="1">
        <v>42729</v>
      </c>
      <c r="C3919" s="1">
        <v>42733</v>
      </c>
      <c r="D3919" t="s">
        <v>47</v>
      </c>
      <c r="E3919" t="s">
        <v>8129</v>
      </c>
      <c r="F3919" t="s">
        <v>8130</v>
      </c>
      <c r="G3919" t="s">
        <v>24</v>
      </c>
      <c r="H3919" t="s">
        <v>25</v>
      </c>
      <c r="I3919" t="s">
        <v>2097</v>
      </c>
      <c r="J3919" t="s">
        <v>96</v>
      </c>
      <c r="K3919" t="s">
        <v>2098</v>
      </c>
      <c r="L3919" t="s">
        <v>88</v>
      </c>
      <c r="M3919" t="s">
        <v>1415</v>
      </c>
      <c r="N3919" t="s">
        <v>43</v>
      </c>
      <c r="O3919" t="s">
        <v>115</v>
      </c>
      <c r="P3919" t="s">
        <v>1416</v>
      </c>
      <c r="Q3919" s="2">
        <v>19.89</v>
      </c>
      <c r="R3919">
        <v>9</v>
      </c>
      <c r="S3919">
        <v>0</v>
      </c>
      <c r="T3919">
        <v>5.3703000000000003</v>
      </c>
    </row>
    <row r="3920" spans="1:20" x14ac:dyDescent="0.3">
      <c r="A3920" t="s">
        <v>9340</v>
      </c>
      <c r="B3920" s="1">
        <v>42939</v>
      </c>
      <c r="C3920" s="1">
        <v>42946</v>
      </c>
      <c r="D3920" t="s">
        <v>47</v>
      </c>
      <c r="E3920" t="s">
        <v>952</v>
      </c>
      <c r="F3920" t="s">
        <v>953</v>
      </c>
      <c r="G3920" t="s">
        <v>84</v>
      </c>
      <c r="H3920" t="s">
        <v>25</v>
      </c>
      <c r="I3920" t="s">
        <v>231</v>
      </c>
      <c r="J3920" t="s">
        <v>232</v>
      </c>
      <c r="K3920" t="s">
        <v>233</v>
      </c>
      <c r="L3920" t="s">
        <v>131</v>
      </c>
      <c r="M3920" t="s">
        <v>1045</v>
      </c>
      <c r="N3920" t="s">
        <v>43</v>
      </c>
      <c r="O3920" t="s">
        <v>79</v>
      </c>
      <c r="P3920" t="s">
        <v>1046</v>
      </c>
      <c r="Q3920" s="2">
        <v>13.92</v>
      </c>
      <c r="R3920">
        <v>3</v>
      </c>
      <c r="S3920">
        <v>0</v>
      </c>
      <c r="T3920">
        <v>4.3499999999999996</v>
      </c>
    </row>
    <row r="3921" spans="1:20" x14ac:dyDescent="0.3">
      <c r="A3921" t="s">
        <v>9341</v>
      </c>
      <c r="B3921" s="1">
        <v>42907</v>
      </c>
      <c r="C3921" s="1">
        <v>42911</v>
      </c>
      <c r="D3921" t="s">
        <v>47</v>
      </c>
      <c r="E3921" t="s">
        <v>1752</v>
      </c>
      <c r="F3921" t="s">
        <v>1753</v>
      </c>
      <c r="G3921" t="s">
        <v>84</v>
      </c>
      <c r="H3921" t="s">
        <v>25</v>
      </c>
      <c r="I3921" t="s">
        <v>390</v>
      </c>
      <c r="J3921" t="s">
        <v>179</v>
      </c>
      <c r="K3921" t="s">
        <v>1754</v>
      </c>
      <c r="L3921" t="s">
        <v>88</v>
      </c>
      <c r="M3921" t="s">
        <v>5210</v>
      </c>
      <c r="N3921" t="s">
        <v>43</v>
      </c>
      <c r="O3921" t="s">
        <v>79</v>
      </c>
      <c r="P3921" t="s">
        <v>5211</v>
      </c>
      <c r="Q3921" s="2">
        <v>82.4</v>
      </c>
      <c r="R3921">
        <v>5</v>
      </c>
      <c r="S3921">
        <v>0</v>
      </c>
      <c r="T3921">
        <v>40.375999999999998</v>
      </c>
    </row>
    <row r="3922" spans="1:20" x14ac:dyDescent="0.3">
      <c r="A3922" t="s">
        <v>9342</v>
      </c>
      <c r="B3922" s="1">
        <v>42960</v>
      </c>
      <c r="C3922" s="1">
        <v>42965</v>
      </c>
      <c r="D3922" t="s">
        <v>47</v>
      </c>
      <c r="E3922" t="s">
        <v>2910</v>
      </c>
      <c r="F3922" t="s">
        <v>2911</v>
      </c>
      <c r="G3922" t="s">
        <v>24</v>
      </c>
      <c r="H3922" t="s">
        <v>25</v>
      </c>
      <c r="I3922" t="s">
        <v>2912</v>
      </c>
      <c r="J3922" t="s">
        <v>302</v>
      </c>
      <c r="K3922" t="s">
        <v>2913</v>
      </c>
      <c r="L3922" t="s">
        <v>29</v>
      </c>
      <c r="M3922" t="s">
        <v>1676</v>
      </c>
      <c r="N3922" t="s">
        <v>43</v>
      </c>
      <c r="O3922" t="s">
        <v>90</v>
      </c>
      <c r="P3922" t="s">
        <v>1677</v>
      </c>
      <c r="Q3922" s="2">
        <v>272.048</v>
      </c>
      <c r="R3922">
        <v>7</v>
      </c>
      <c r="S3922">
        <v>0</v>
      </c>
      <c r="T3922">
        <v>30.605399999999999</v>
      </c>
    </row>
    <row r="3923" spans="1:20" x14ac:dyDescent="0.3">
      <c r="A3923" t="s">
        <v>9343</v>
      </c>
      <c r="B3923" s="1">
        <v>42315</v>
      </c>
      <c r="C3923" s="1">
        <v>42321</v>
      </c>
      <c r="D3923" t="s">
        <v>47</v>
      </c>
      <c r="E3923" t="s">
        <v>7968</v>
      </c>
      <c r="F3923" t="s">
        <v>7969</v>
      </c>
      <c r="G3923" t="s">
        <v>24</v>
      </c>
      <c r="H3923" t="s">
        <v>25</v>
      </c>
      <c r="I3923" t="s">
        <v>38</v>
      </c>
      <c r="J3923" t="s">
        <v>39</v>
      </c>
      <c r="K3923" t="s">
        <v>40</v>
      </c>
      <c r="L3923" t="s">
        <v>41</v>
      </c>
      <c r="M3923" t="s">
        <v>9344</v>
      </c>
      <c r="N3923" t="s">
        <v>43</v>
      </c>
      <c r="O3923" t="s">
        <v>70</v>
      </c>
      <c r="P3923" t="s">
        <v>9345</v>
      </c>
      <c r="Q3923" s="2">
        <v>76.64</v>
      </c>
      <c r="R3923">
        <v>2</v>
      </c>
      <c r="S3923">
        <v>0</v>
      </c>
      <c r="T3923">
        <v>26.824000000000002</v>
      </c>
    </row>
    <row r="3924" spans="1:20" x14ac:dyDescent="0.3">
      <c r="A3924" t="s">
        <v>9346</v>
      </c>
      <c r="B3924" s="1">
        <v>42292</v>
      </c>
      <c r="C3924" s="1">
        <v>42299</v>
      </c>
      <c r="D3924" t="s">
        <v>47</v>
      </c>
      <c r="E3924" t="s">
        <v>470</v>
      </c>
      <c r="F3924" t="s">
        <v>471</v>
      </c>
      <c r="G3924" t="s">
        <v>84</v>
      </c>
      <c r="H3924" t="s">
        <v>25</v>
      </c>
      <c r="I3924" t="s">
        <v>38</v>
      </c>
      <c r="J3924" t="s">
        <v>39</v>
      </c>
      <c r="K3924" t="s">
        <v>247</v>
      </c>
      <c r="L3924" t="s">
        <v>41</v>
      </c>
      <c r="M3924" t="s">
        <v>5715</v>
      </c>
      <c r="N3924" t="s">
        <v>43</v>
      </c>
      <c r="O3924" t="s">
        <v>173</v>
      </c>
      <c r="P3924" t="s">
        <v>572</v>
      </c>
      <c r="Q3924" s="2">
        <v>4.4640000000000004</v>
      </c>
      <c r="R3924">
        <v>1</v>
      </c>
      <c r="S3924">
        <v>0</v>
      </c>
      <c r="T3924">
        <v>1.6739999999999999</v>
      </c>
    </row>
    <row r="3925" spans="1:20" x14ac:dyDescent="0.3">
      <c r="A3925" t="s">
        <v>9347</v>
      </c>
      <c r="B3925" s="1">
        <v>42581</v>
      </c>
      <c r="C3925" s="1">
        <v>42584</v>
      </c>
      <c r="D3925" t="s">
        <v>159</v>
      </c>
      <c r="E3925" t="s">
        <v>2326</v>
      </c>
      <c r="F3925" t="s">
        <v>2327</v>
      </c>
      <c r="G3925" t="s">
        <v>37</v>
      </c>
      <c r="H3925" t="s">
        <v>25</v>
      </c>
      <c r="I3925" t="s">
        <v>693</v>
      </c>
      <c r="J3925" t="s">
        <v>86</v>
      </c>
      <c r="K3925" t="s">
        <v>694</v>
      </c>
      <c r="L3925" t="s">
        <v>88</v>
      </c>
      <c r="M3925" t="s">
        <v>2732</v>
      </c>
      <c r="N3925" t="s">
        <v>43</v>
      </c>
      <c r="O3925" t="s">
        <v>90</v>
      </c>
      <c r="P3925" t="s">
        <v>2733</v>
      </c>
      <c r="Q3925" s="2">
        <v>715.64</v>
      </c>
      <c r="R3925">
        <v>2</v>
      </c>
      <c r="S3925">
        <v>0</v>
      </c>
      <c r="T3925">
        <v>178.91</v>
      </c>
    </row>
    <row r="3926" spans="1:20" x14ac:dyDescent="0.3">
      <c r="A3926" t="s">
        <v>9348</v>
      </c>
      <c r="B3926" s="1">
        <v>42707</v>
      </c>
      <c r="C3926" s="1">
        <v>42711</v>
      </c>
      <c r="D3926" t="s">
        <v>47</v>
      </c>
      <c r="E3926" t="s">
        <v>6753</v>
      </c>
      <c r="F3926" t="s">
        <v>6754</v>
      </c>
      <c r="G3926" t="s">
        <v>24</v>
      </c>
      <c r="H3926" t="s">
        <v>25</v>
      </c>
      <c r="I3926" t="s">
        <v>6755</v>
      </c>
      <c r="J3926" t="s">
        <v>51</v>
      </c>
      <c r="K3926" t="s">
        <v>6756</v>
      </c>
      <c r="L3926" t="s">
        <v>29</v>
      </c>
      <c r="M3926" t="s">
        <v>2676</v>
      </c>
      <c r="N3926" t="s">
        <v>31</v>
      </c>
      <c r="O3926" t="s">
        <v>54</v>
      </c>
      <c r="P3926" t="s">
        <v>2677</v>
      </c>
      <c r="Q3926" s="2">
        <v>268.70400000000001</v>
      </c>
      <c r="R3926">
        <v>3</v>
      </c>
      <c r="S3926">
        <v>0</v>
      </c>
      <c r="T3926">
        <v>6.7176</v>
      </c>
    </row>
    <row r="3927" spans="1:20" x14ac:dyDescent="0.3">
      <c r="A3927" t="s">
        <v>9349</v>
      </c>
      <c r="B3927" s="1">
        <v>42488</v>
      </c>
      <c r="C3927" s="1">
        <v>42490</v>
      </c>
      <c r="D3927" t="s">
        <v>21</v>
      </c>
      <c r="E3927" t="s">
        <v>1784</v>
      </c>
      <c r="F3927" t="s">
        <v>1785</v>
      </c>
      <c r="G3927" t="s">
        <v>24</v>
      </c>
      <c r="H3927" t="s">
        <v>25</v>
      </c>
      <c r="I3927" t="s">
        <v>426</v>
      </c>
      <c r="J3927" t="s">
        <v>224</v>
      </c>
      <c r="K3927" t="s">
        <v>1265</v>
      </c>
      <c r="L3927" t="s">
        <v>88</v>
      </c>
      <c r="M3927" t="s">
        <v>2503</v>
      </c>
      <c r="N3927" t="s">
        <v>31</v>
      </c>
      <c r="O3927" t="s">
        <v>61</v>
      </c>
      <c r="P3927" t="s">
        <v>2504</v>
      </c>
      <c r="Q3927" s="2">
        <v>30.344000000000001</v>
      </c>
      <c r="R3927">
        <v>2</v>
      </c>
      <c r="S3927">
        <v>0</v>
      </c>
      <c r="T3927">
        <v>-31.8612</v>
      </c>
    </row>
    <row r="3928" spans="1:20" x14ac:dyDescent="0.3">
      <c r="A3928" t="s">
        <v>9350</v>
      </c>
      <c r="B3928" s="1">
        <v>42972</v>
      </c>
      <c r="C3928" s="1">
        <v>42974</v>
      </c>
      <c r="D3928" t="s">
        <v>159</v>
      </c>
      <c r="E3928" t="s">
        <v>4093</v>
      </c>
      <c r="F3928" t="s">
        <v>4094</v>
      </c>
      <c r="G3928" t="s">
        <v>24</v>
      </c>
      <c r="H3928" t="s">
        <v>25</v>
      </c>
      <c r="I3928" t="s">
        <v>4095</v>
      </c>
      <c r="J3928" t="s">
        <v>391</v>
      </c>
      <c r="K3928" t="s">
        <v>4096</v>
      </c>
      <c r="L3928" t="s">
        <v>41</v>
      </c>
      <c r="M3928" t="s">
        <v>9351</v>
      </c>
      <c r="N3928" t="s">
        <v>43</v>
      </c>
      <c r="O3928" t="s">
        <v>99</v>
      </c>
      <c r="P3928" t="s">
        <v>9352</v>
      </c>
      <c r="Q3928" s="2">
        <v>25.696000000000002</v>
      </c>
      <c r="R3928">
        <v>2</v>
      </c>
      <c r="S3928">
        <v>0</v>
      </c>
      <c r="T3928">
        <v>1.9272</v>
      </c>
    </row>
    <row r="3929" spans="1:20" x14ac:dyDescent="0.3">
      <c r="A3929" t="s">
        <v>9353</v>
      </c>
      <c r="B3929" s="1">
        <v>42903</v>
      </c>
      <c r="C3929" s="1">
        <v>42907</v>
      </c>
      <c r="D3929" t="s">
        <v>47</v>
      </c>
      <c r="E3929" t="s">
        <v>1741</v>
      </c>
      <c r="F3929" t="s">
        <v>1742</v>
      </c>
      <c r="G3929" t="s">
        <v>84</v>
      </c>
      <c r="H3929" t="s">
        <v>25</v>
      </c>
      <c r="I3929" t="s">
        <v>231</v>
      </c>
      <c r="J3929" t="s">
        <v>232</v>
      </c>
      <c r="K3929" t="s">
        <v>233</v>
      </c>
      <c r="L3929" t="s">
        <v>131</v>
      </c>
      <c r="M3929" t="s">
        <v>9354</v>
      </c>
      <c r="N3929" t="s">
        <v>165</v>
      </c>
      <c r="O3929" t="s">
        <v>815</v>
      </c>
      <c r="P3929" t="s">
        <v>9355</v>
      </c>
      <c r="Q3929" s="2">
        <v>3404.5</v>
      </c>
      <c r="R3929">
        <v>5</v>
      </c>
      <c r="S3929">
        <v>0</v>
      </c>
      <c r="T3929">
        <v>1668.2049999999999</v>
      </c>
    </row>
    <row r="3930" spans="1:20" x14ac:dyDescent="0.3">
      <c r="A3930" t="s">
        <v>9356</v>
      </c>
      <c r="B3930" s="1">
        <v>42328</v>
      </c>
      <c r="C3930" s="1">
        <v>42332</v>
      </c>
      <c r="D3930" t="s">
        <v>47</v>
      </c>
      <c r="E3930" t="s">
        <v>1929</v>
      </c>
      <c r="F3930" t="s">
        <v>1930</v>
      </c>
      <c r="G3930" t="s">
        <v>84</v>
      </c>
      <c r="H3930" t="s">
        <v>25</v>
      </c>
      <c r="I3930" t="s">
        <v>178</v>
      </c>
      <c r="J3930" t="s">
        <v>179</v>
      </c>
      <c r="K3930" t="s">
        <v>180</v>
      </c>
      <c r="L3930" t="s">
        <v>88</v>
      </c>
      <c r="M3930" t="s">
        <v>3089</v>
      </c>
      <c r="N3930" t="s">
        <v>31</v>
      </c>
      <c r="O3930" t="s">
        <v>133</v>
      </c>
      <c r="P3930" t="s">
        <v>3090</v>
      </c>
      <c r="Q3930" s="2">
        <v>344.37200000000001</v>
      </c>
      <c r="R3930">
        <v>4</v>
      </c>
      <c r="S3930">
        <v>0</v>
      </c>
      <c r="T3930">
        <v>-93.472399999999993</v>
      </c>
    </row>
    <row r="3931" spans="1:20" x14ac:dyDescent="0.3">
      <c r="A3931" t="s">
        <v>9357</v>
      </c>
      <c r="B3931" s="1">
        <v>42982</v>
      </c>
      <c r="C3931" s="1">
        <v>42986</v>
      </c>
      <c r="D3931" t="s">
        <v>21</v>
      </c>
      <c r="E3931" t="s">
        <v>3138</v>
      </c>
      <c r="F3931" t="s">
        <v>3139</v>
      </c>
      <c r="G3931" t="s">
        <v>84</v>
      </c>
      <c r="H3931" t="s">
        <v>25</v>
      </c>
      <c r="I3931" t="s">
        <v>390</v>
      </c>
      <c r="J3931" t="s">
        <v>179</v>
      </c>
      <c r="K3931" t="s">
        <v>1754</v>
      </c>
      <c r="L3931" t="s">
        <v>88</v>
      </c>
      <c r="M3931" t="s">
        <v>421</v>
      </c>
      <c r="N3931" t="s">
        <v>43</v>
      </c>
      <c r="O3931" t="s">
        <v>115</v>
      </c>
      <c r="P3931" t="s">
        <v>422</v>
      </c>
      <c r="Q3931" s="2">
        <v>30.384</v>
      </c>
      <c r="R3931">
        <v>1</v>
      </c>
      <c r="S3931">
        <v>0</v>
      </c>
      <c r="T3931">
        <v>3.798</v>
      </c>
    </row>
    <row r="3932" spans="1:20" x14ac:dyDescent="0.3">
      <c r="A3932" t="s">
        <v>9358</v>
      </c>
      <c r="B3932" s="1">
        <v>42189</v>
      </c>
      <c r="C3932" s="1">
        <v>42193</v>
      </c>
      <c r="D3932" t="s">
        <v>21</v>
      </c>
      <c r="E3932" t="s">
        <v>5185</v>
      </c>
      <c r="F3932" t="s">
        <v>5186</v>
      </c>
      <c r="G3932" t="s">
        <v>84</v>
      </c>
      <c r="H3932" t="s">
        <v>25</v>
      </c>
      <c r="I3932" t="s">
        <v>426</v>
      </c>
      <c r="J3932" t="s">
        <v>1027</v>
      </c>
      <c r="K3932" t="s">
        <v>1028</v>
      </c>
      <c r="L3932" t="s">
        <v>29</v>
      </c>
      <c r="M3932" t="s">
        <v>5492</v>
      </c>
      <c r="N3932" t="s">
        <v>43</v>
      </c>
      <c r="O3932" t="s">
        <v>79</v>
      </c>
      <c r="P3932" t="s">
        <v>5493</v>
      </c>
      <c r="Q3932" s="2">
        <v>22.847999999999999</v>
      </c>
      <c r="R3932">
        <v>2</v>
      </c>
      <c r="S3932">
        <v>0</v>
      </c>
      <c r="T3932">
        <v>7.4256000000000002</v>
      </c>
    </row>
    <row r="3933" spans="1:20" x14ac:dyDescent="0.3">
      <c r="A3933" t="s">
        <v>9359</v>
      </c>
      <c r="B3933" s="1">
        <v>42993</v>
      </c>
      <c r="C3933" s="1">
        <v>42999</v>
      </c>
      <c r="D3933" t="s">
        <v>47</v>
      </c>
      <c r="E3933" t="s">
        <v>5188</v>
      </c>
      <c r="F3933" t="s">
        <v>5189</v>
      </c>
      <c r="G3933" t="s">
        <v>84</v>
      </c>
      <c r="H3933" t="s">
        <v>25</v>
      </c>
      <c r="I3933" t="s">
        <v>3019</v>
      </c>
      <c r="J3933" t="s">
        <v>105</v>
      </c>
      <c r="K3933" t="s">
        <v>5190</v>
      </c>
      <c r="L3933" t="s">
        <v>41</v>
      </c>
      <c r="M3933" t="s">
        <v>4391</v>
      </c>
      <c r="N3933" t="s">
        <v>43</v>
      </c>
      <c r="O3933" t="s">
        <v>99</v>
      </c>
      <c r="P3933" t="s">
        <v>4392</v>
      </c>
      <c r="Q3933" s="2">
        <v>38.619999999999997</v>
      </c>
      <c r="R3933">
        <v>2</v>
      </c>
      <c r="S3933">
        <v>0</v>
      </c>
      <c r="T3933">
        <v>10.813599999999999</v>
      </c>
    </row>
    <row r="3934" spans="1:20" x14ac:dyDescent="0.3">
      <c r="A3934" t="s">
        <v>9360</v>
      </c>
      <c r="B3934" s="1">
        <v>42807</v>
      </c>
      <c r="C3934" s="1">
        <v>42811</v>
      </c>
      <c r="D3934" t="s">
        <v>47</v>
      </c>
      <c r="E3934" t="s">
        <v>5509</v>
      </c>
      <c r="F3934" t="s">
        <v>5510</v>
      </c>
      <c r="G3934" t="s">
        <v>24</v>
      </c>
      <c r="H3934" t="s">
        <v>25</v>
      </c>
      <c r="I3934" t="s">
        <v>2608</v>
      </c>
      <c r="J3934" t="s">
        <v>86</v>
      </c>
      <c r="K3934" t="s">
        <v>2609</v>
      </c>
      <c r="L3934" t="s">
        <v>88</v>
      </c>
      <c r="M3934" t="s">
        <v>5812</v>
      </c>
      <c r="N3934" t="s">
        <v>43</v>
      </c>
      <c r="O3934" t="s">
        <v>79</v>
      </c>
      <c r="P3934" t="s">
        <v>5813</v>
      </c>
      <c r="Q3934" s="2">
        <v>174.3</v>
      </c>
      <c r="R3934">
        <v>3</v>
      </c>
      <c r="S3934">
        <v>0</v>
      </c>
      <c r="T3934">
        <v>81.921000000000006</v>
      </c>
    </row>
    <row r="3935" spans="1:20" x14ac:dyDescent="0.3">
      <c r="A3935" t="s">
        <v>9361</v>
      </c>
      <c r="B3935" s="1">
        <v>43002</v>
      </c>
      <c r="C3935" s="1">
        <v>43007</v>
      </c>
      <c r="D3935" t="s">
        <v>47</v>
      </c>
      <c r="E3935" t="s">
        <v>3141</v>
      </c>
      <c r="F3935" t="s">
        <v>3142</v>
      </c>
      <c r="G3935" t="s">
        <v>84</v>
      </c>
      <c r="H3935" t="s">
        <v>25</v>
      </c>
      <c r="I3935" t="s">
        <v>3143</v>
      </c>
      <c r="J3935" t="s">
        <v>1027</v>
      </c>
      <c r="K3935" t="s">
        <v>3144</v>
      </c>
      <c r="L3935" t="s">
        <v>29</v>
      </c>
      <c r="M3935" t="s">
        <v>9285</v>
      </c>
      <c r="N3935" t="s">
        <v>165</v>
      </c>
      <c r="O3935" t="s">
        <v>166</v>
      </c>
      <c r="P3935" t="s">
        <v>9286</v>
      </c>
      <c r="Q3935" s="2">
        <v>383.96</v>
      </c>
      <c r="R3935">
        <v>5</v>
      </c>
      <c r="S3935">
        <v>0</v>
      </c>
      <c r="T3935">
        <v>38.396000000000001</v>
      </c>
    </row>
    <row r="3936" spans="1:20" x14ac:dyDescent="0.3">
      <c r="A3936" t="s">
        <v>9362</v>
      </c>
      <c r="B3936" s="1">
        <v>42595</v>
      </c>
      <c r="C3936" s="1">
        <v>42598</v>
      </c>
      <c r="D3936" t="s">
        <v>159</v>
      </c>
      <c r="E3936" t="s">
        <v>1163</v>
      </c>
      <c r="F3936" t="s">
        <v>1164</v>
      </c>
      <c r="G3936" t="s">
        <v>24</v>
      </c>
      <c r="H3936" t="s">
        <v>25</v>
      </c>
      <c r="I3936" t="s">
        <v>231</v>
      </c>
      <c r="J3936" t="s">
        <v>232</v>
      </c>
      <c r="K3936" t="s">
        <v>233</v>
      </c>
      <c r="L3936" t="s">
        <v>131</v>
      </c>
      <c r="M3936" t="s">
        <v>9363</v>
      </c>
      <c r="N3936" t="s">
        <v>43</v>
      </c>
      <c r="O3936" t="s">
        <v>79</v>
      </c>
      <c r="P3936" t="s">
        <v>9364</v>
      </c>
      <c r="Q3936" s="2">
        <v>22.32</v>
      </c>
      <c r="R3936">
        <v>4</v>
      </c>
      <c r="S3936">
        <v>0</v>
      </c>
      <c r="T3936">
        <v>10.7136</v>
      </c>
    </row>
    <row r="3937" spans="1:20" x14ac:dyDescent="0.3">
      <c r="A3937" t="s">
        <v>9365</v>
      </c>
      <c r="B3937" s="1">
        <v>43059</v>
      </c>
      <c r="C3937" s="1">
        <v>43063</v>
      </c>
      <c r="D3937" t="s">
        <v>21</v>
      </c>
      <c r="E3937" t="s">
        <v>3921</v>
      </c>
      <c r="F3937" t="s">
        <v>3922</v>
      </c>
      <c r="G3937" t="s">
        <v>37</v>
      </c>
      <c r="H3937" t="s">
        <v>25</v>
      </c>
      <c r="I3937" t="s">
        <v>3923</v>
      </c>
      <c r="J3937" t="s">
        <v>27</v>
      </c>
      <c r="K3937" t="s">
        <v>3924</v>
      </c>
      <c r="L3937" t="s">
        <v>29</v>
      </c>
      <c r="M3937" t="s">
        <v>9366</v>
      </c>
      <c r="N3937" t="s">
        <v>165</v>
      </c>
      <c r="O3937" t="s">
        <v>202</v>
      </c>
      <c r="P3937" t="s">
        <v>9367</v>
      </c>
      <c r="Q3937" s="2">
        <v>2.97</v>
      </c>
      <c r="R3937">
        <v>3</v>
      </c>
      <c r="S3937">
        <v>0</v>
      </c>
      <c r="T3937">
        <v>1.3365</v>
      </c>
    </row>
    <row r="3938" spans="1:20" x14ac:dyDescent="0.3">
      <c r="A3938" t="s">
        <v>9368</v>
      </c>
      <c r="B3938" s="1">
        <v>42941</v>
      </c>
      <c r="C3938" s="1">
        <v>42943</v>
      </c>
      <c r="D3938" t="s">
        <v>159</v>
      </c>
      <c r="E3938" t="s">
        <v>8174</v>
      </c>
      <c r="F3938" t="s">
        <v>8175</v>
      </c>
      <c r="G3938" t="s">
        <v>84</v>
      </c>
      <c r="H3938" t="s">
        <v>25</v>
      </c>
      <c r="I3938" t="s">
        <v>2470</v>
      </c>
      <c r="J3938" t="s">
        <v>269</v>
      </c>
      <c r="K3938" t="s">
        <v>2471</v>
      </c>
      <c r="L3938" t="s">
        <v>29</v>
      </c>
      <c r="M3938" t="s">
        <v>3973</v>
      </c>
      <c r="N3938" t="s">
        <v>31</v>
      </c>
      <c r="O3938" t="s">
        <v>54</v>
      </c>
      <c r="P3938" t="s">
        <v>3974</v>
      </c>
      <c r="Q3938" s="2">
        <v>298.11599999999999</v>
      </c>
      <c r="R3938">
        <v>6</v>
      </c>
      <c r="S3938">
        <v>0</v>
      </c>
      <c r="T3938">
        <v>-4.2587999999999999</v>
      </c>
    </row>
    <row r="3939" spans="1:20" x14ac:dyDescent="0.3">
      <c r="A3939" t="s">
        <v>9369</v>
      </c>
      <c r="B3939" s="1">
        <v>42454</v>
      </c>
      <c r="C3939" s="1">
        <v>42456</v>
      </c>
      <c r="D3939" t="s">
        <v>21</v>
      </c>
      <c r="E3939" t="s">
        <v>3199</v>
      </c>
      <c r="F3939" t="s">
        <v>3200</v>
      </c>
      <c r="G3939" t="s">
        <v>37</v>
      </c>
      <c r="H3939" t="s">
        <v>25</v>
      </c>
      <c r="I3939" t="s">
        <v>2173</v>
      </c>
      <c r="J3939" t="s">
        <v>39</v>
      </c>
      <c r="K3939" t="s">
        <v>2174</v>
      </c>
      <c r="L3939" t="s">
        <v>41</v>
      </c>
      <c r="M3939" t="s">
        <v>8823</v>
      </c>
      <c r="N3939" t="s">
        <v>43</v>
      </c>
      <c r="O3939" t="s">
        <v>115</v>
      </c>
      <c r="P3939" t="s">
        <v>8824</v>
      </c>
      <c r="Q3939" s="2">
        <v>59.52</v>
      </c>
      <c r="R3939">
        <v>3</v>
      </c>
      <c r="S3939">
        <v>0</v>
      </c>
      <c r="T3939">
        <v>17.856000000000002</v>
      </c>
    </row>
    <row r="3940" spans="1:20" x14ac:dyDescent="0.3">
      <c r="A3940" t="s">
        <v>9370</v>
      </c>
      <c r="B3940" s="1">
        <v>42566</v>
      </c>
      <c r="C3940" s="1">
        <v>42571</v>
      </c>
      <c r="D3940" t="s">
        <v>47</v>
      </c>
      <c r="E3940" t="s">
        <v>3251</v>
      </c>
      <c r="F3940" t="s">
        <v>3252</v>
      </c>
      <c r="G3940" t="s">
        <v>37</v>
      </c>
      <c r="H3940" t="s">
        <v>25</v>
      </c>
      <c r="I3940" t="s">
        <v>3253</v>
      </c>
      <c r="J3940" t="s">
        <v>302</v>
      </c>
      <c r="K3940" t="s">
        <v>3254</v>
      </c>
      <c r="L3940" t="s">
        <v>29</v>
      </c>
      <c r="M3940" t="s">
        <v>1187</v>
      </c>
      <c r="N3940" t="s">
        <v>31</v>
      </c>
      <c r="O3940" t="s">
        <v>133</v>
      </c>
      <c r="P3940" t="s">
        <v>1188</v>
      </c>
      <c r="Q3940" s="2">
        <v>230.28</v>
      </c>
      <c r="R3940">
        <v>3</v>
      </c>
      <c r="S3940">
        <v>0</v>
      </c>
      <c r="T3940">
        <v>23.027999999999999</v>
      </c>
    </row>
    <row r="3941" spans="1:20" x14ac:dyDescent="0.3">
      <c r="A3941" t="s">
        <v>9371</v>
      </c>
      <c r="B3941" s="1">
        <v>42964</v>
      </c>
      <c r="C3941" s="1">
        <v>42971</v>
      </c>
      <c r="D3941" t="s">
        <v>47</v>
      </c>
      <c r="E3941" t="s">
        <v>3194</v>
      </c>
      <c r="F3941" t="s">
        <v>3195</v>
      </c>
      <c r="G3941" t="s">
        <v>37</v>
      </c>
      <c r="H3941" t="s">
        <v>25</v>
      </c>
      <c r="I3941" t="s">
        <v>1468</v>
      </c>
      <c r="J3941" t="s">
        <v>261</v>
      </c>
      <c r="K3941" t="s">
        <v>1469</v>
      </c>
      <c r="L3941" t="s">
        <v>41</v>
      </c>
      <c r="M3941" t="s">
        <v>3472</v>
      </c>
      <c r="N3941" t="s">
        <v>43</v>
      </c>
      <c r="O3941" t="s">
        <v>173</v>
      </c>
      <c r="P3941" t="s">
        <v>572</v>
      </c>
      <c r="Q3941" s="2">
        <v>23.36</v>
      </c>
      <c r="R3941">
        <v>2</v>
      </c>
      <c r="S3941">
        <v>0</v>
      </c>
      <c r="T3941">
        <v>11.68</v>
      </c>
    </row>
    <row r="3942" spans="1:20" x14ac:dyDescent="0.3">
      <c r="A3942" t="s">
        <v>9372</v>
      </c>
      <c r="B3942" s="1">
        <v>42718</v>
      </c>
      <c r="C3942" s="1">
        <v>42721</v>
      </c>
      <c r="D3942" t="s">
        <v>159</v>
      </c>
      <c r="E3942" t="s">
        <v>740</v>
      </c>
      <c r="F3942" t="s">
        <v>741</v>
      </c>
      <c r="G3942" t="s">
        <v>37</v>
      </c>
      <c r="H3942" t="s">
        <v>25</v>
      </c>
      <c r="I3942" t="s">
        <v>742</v>
      </c>
      <c r="J3942" t="s">
        <v>208</v>
      </c>
      <c r="K3942" t="s">
        <v>743</v>
      </c>
      <c r="L3942" t="s">
        <v>88</v>
      </c>
      <c r="M3942" t="s">
        <v>255</v>
      </c>
      <c r="N3942" t="s">
        <v>31</v>
      </c>
      <c r="O3942" t="s">
        <v>133</v>
      </c>
      <c r="P3942" t="s">
        <v>256</v>
      </c>
      <c r="Q3942" s="2">
        <v>81.424000000000007</v>
      </c>
      <c r="R3942">
        <v>2</v>
      </c>
      <c r="S3942">
        <v>0</v>
      </c>
      <c r="T3942">
        <v>-9.1601999999999997</v>
      </c>
    </row>
    <row r="3943" spans="1:20" x14ac:dyDescent="0.3">
      <c r="A3943" t="s">
        <v>9373</v>
      </c>
      <c r="B3943" s="1">
        <v>43094</v>
      </c>
      <c r="C3943" s="1">
        <v>43101</v>
      </c>
      <c r="D3943" t="s">
        <v>47</v>
      </c>
      <c r="E3943" t="s">
        <v>2157</v>
      </c>
      <c r="F3943" t="s">
        <v>2158</v>
      </c>
      <c r="G3943" t="s">
        <v>24</v>
      </c>
      <c r="H3943" t="s">
        <v>25</v>
      </c>
      <c r="I3943" t="s">
        <v>2159</v>
      </c>
      <c r="J3943" t="s">
        <v>427</v>
      </c>
      <c r="K3943" t="s">
        <v>2160</v>
      </c>
      <c r="L3943" t="s">
        <v>131</v>
      </c>
      <c r="M3943" t="s">
        <v>3057</v>
      </c>
      <c r="N3943" t="s">
        <v>43</v>
      </c>
      <c r="O3943" t="s">
        <v>79</v>
      </c>
      <c r="P3943" t="s">
        <v>3058</v>
      </c>
      <c r="Q3943" s="2">
        <v>39.582000000000001</v>
      </c>
      <c r="R3943">
        <v>9</v>
      </c>
      <c r="S3943">
        <v>0</v>
      </c>
      <c r="T3943">
        <v>-59.372999999999998</v>
      </c>
    </row>
    <row r="3944" spans="1:20" x14ac:dyDescent="0.3">
      <c r="A3944" t="s">
        <v>9374</v>
      </c>
      <c r="B3944" s="1">
        <v>41699</v>
      </c>
      <c r="C3944" s="1">
        <v>41703</v>
      </c>
      <c r="D3944" t="s">
        <v>47</v>
      </c>
      <c r="E3944" t="s">
        <v>4791</v>
      </c>
      <c r="F3944" t="s">
        <v>4792</v>
      </c>
      <c r="G3944" t="s">
        <v>24</v>
      </c>
      <c r="H3944" t="s">
        <v>25</v>
      </c>
      <c r="I3944" t="s">
        <v>75</v>
      </c>
      <c r="J3944" t="s">
        <v>76</v>
      </c>
      <c r="K3944" t="s">
        <v>544</v>
      </c>
      <c r="L3944" t="s">
        <v>41</v>
      </c>
      <c r="M3944" t="s">
        <v>5259</v>
      </c>
      <c r="N3944" t="s">
        <v>43</v>
      </c>
      <c r="O3944" t="s">
        <v>235</v>
      </c>
      <c r="P3944" t="s">
        <v>5260</v>
      </c>
      <c r="Q3944" s="2">
        <v>18.84</v>
      </c>
      <c r="R3944">
        <v>5</v>
      </c>
      <c r="S3944">
        <v>0</v>
      </c>
      <c r="T3944">
        <v>-3.5325000000000002</v>
      </c>
    </row>
    <row r="3945" spans="1:20" x14ac:dyDescent="0.3">
      <c r="A3945" t="s">
        <v>9375</v>
      </c>
      <c r="B3945" s="1">
        <v>42327</v>
      </c>
      <c r="C3945" s="1">
        <v>42332</v>
      </c>
      <c r="D3945" t="s">
        <v>47</v>
      </c>
      <c r="E3945" t="s">
        <v>366</v>
      </c>
      <c r="F3945" t="s">
        <v>367</v>
      </c>
      <c r="G3945" t="s">
        <v>24</v>
      </c>
      <c r="H3945" t="s">
        <v>25</v>
      </c>
      <c r="I3945" t="s">
        <v>112</v>
      </c>
      <c r="J3945" t="s">
        <v>39</v>
      </c>
      <c r="K3945" t="s">
        <v>309</v>
      </c>
      <c r="L3945" t="s">
        <v>41</v>
      </c>
      <c r="M3945" t="s">
        <v>5699</v>
      </c>
      <c r="N3945" t="s">
        <v>43</v>
      </c>
      <c r="O3945" t="s">
        <v>79</v>
      </c>
      <c r="P3945" t="s">
        <v>5700</v>
      </c>
      <c r="Q3945" s="2">
        <v>5.984</v>
      </c>
      <c r="R3945">
        <v>2</v>
      </c>
      <c r="S3945">
        <v>0</v>
      </c>
      <c r="T3945">
        <v>2.2440000000000002</v>
      </c>
    </row>
    <row r="3946" spans="1:20" x14ac:dyDescent="0.3">
      <c r="A3946" t="s">
        <v>9376</v>
      </c>
      <c r="B3946" s="1">
        <v>41730</v>
      </c>
      <c r="C3946" s="1">
        <v>41735</v>
      </c>
      <c r="D3946" t="s">
        <v>47</v>
      </c>
      <c r="E3946" t="s">
        <v>3921</v>
      </c>
      <c r="F3946" t="s">
        <v>3922</v>
      </c>
      <c r="G3946" t="s">
        <v>37</v>
      </c>
      <c r="H3946" t="s">
        <v>25</v>
      </c>
      <c r="I3946" t="s">
        <v>3923</v>
      </c>
      <c r="J3946" t="s">
        <v>27</v>
      </c>
      <c r="K3946" t="s">
        <v>3924</v>
      </c>
      <c r="L3946" t="s">
        <v>29</v>
      </c>
      <c r="M3946" t="s">
        <v>7973</v>
      </c>
      <c r="N3946" t="s">
        <v>43</v>
      </c>
      <c r="O3946" t="s">
        <v>99</v>
      </c>
      <c r="P3946" t="s">
        <v>7974</v>
      </c>
      <c r="Q3946" s="2">
        <v>66.959999999999994</v>
      </c>
      <c r="R3946">
        <v>4</v>
      </c>
      <c r="S3946">
        <v>0</v>
      </c>
      <c r="T3946">
        <v>2.6783999999999999</v>
      </c>
    </row>
    <row r="3947" spans="1:20" x14ac:dyDescent="0.3">
      <c r="A3947" t="s">
        <v>9377</v>
      </c>
      <c r="B3947" s="1">
        <v>43013</v>
      </c>
      <c r="C3947" s="1">
        <v>43018</v>
      </c>
      <c r="D3947" t="s">
        <v>47</v>
      </c>
      <c r="E3947" t="s">
        <v>437</v>
      </c>
      <c r="F3947" t="s">
        <v>438</v>
      </c>
      <c r="G3947" t="s">
        <v>37</v>
      </c>
      <c r="H3947" t="s">
        <v>25</v>
      </c>
      <c r="I3947" t="s">
        <v>439</v>
      </c>
      <c r="J3947" t="s">
        <v>286</v>
      </c>
      <c r="K3947" t="s">
        <v>440</v>
      </c>
      <c r="L3947" t="s">
        <v>29</v>
      </c>
      <c r="M3947" t="s">
        <v>4806</v>
      </c>
      <c r="N3947" t="s">
        <v>31</v>
      </c>
      <c r="O3947" t="s">
        <v>133</v>
      </c>
      <c r="P3947" t="s">
        <v>4807</v>
      </c>
      <c r="Q3947" s="2">
        <v>435.16800000000001</v>
      </c>
      <c r="R3947">
        <v>4</v>
      </c>
      <c r="S3947">
        <v>0</v>
      </c>
      <c r="T3947">
        <v>-59.835599999999999</v>
      </c>
    </row>
    <row r="3948" spans="1:20" x14ac:dyDescent="0.3">
      <c r="A3948" t="s">
        <v>9378</v>
      </c>
      <c r="B3948" s="1">
        <v>43057</v>
      </c>
      <c r="C3948" s="1">
        <v>43062</v>
      </c>
      <c r="D3948" t="s">
        <v>21</v>
      </c>
      <c r="E3948" t="s">
        <v>341</v>
      </c>
      <c r="F3948" t="s">
        <v>342</v>
      </c>
      <c r="G3948" t="s">
        <v>37</v>
      </c>
      <c r="H3948" t="s">
        <v>25</v>
      </c>
      <c r="I3948" t="s">
        <v>38</v>
      </c>
      <c r="J3948" t="s">
        <v>39</v>
      </c>
      <c r="K3948" t="s">
        <v>40</v>
      </c>
      <c r="L3948" t="s">
        <v>41</v>
      </c>
      <c r="M3948" t="s">
        <v>7659</v>
      </c>
      <c r="N3948" t="s">
        <v>43</v>
      </c>
      <c r="O3948" t="s">
        <v>99</v>
      </c>
      <c r="P3948" t="s">
        <v>7660</v>
      </c>
      <c r="Q3948" s="2">
        <v>81.36</v>
      </c>
      <c r="R3948">
        <v>5</v>
      </c>
      <c r="S3948">
        <v>0</v>
      </c>
      <c r="T3948">
        <v>-19.323</v>
      </c>
    </row>
    <row r="3949" spans="1:20" x14ac:dyDescent="0.3">
      <c r="A3949" t="s">
        <v>9379</v>
      </c>
      <c r="B3949" s="1">
        <v>42086</v>
      </c>
      <c r="C3949" s="1">
        <v>42093</v>
      </c>
      <c r="D3949" t="s">
        <v>47</v>
      </c>
      <c r="E3949" t="s">
        <v>1121</v>
      </c>
      <c r="F3949" t="s">
        <v>1122</v>
      </c>
      <c r="G3949" t="s">
        <v>37</v>
      </c>
      <c r="H3949" t="s">
        <v>25</v>
      </c>
      <c r="I3949" t="s">
        <v>1123</v>
      </c>
      <c r="J3949" t="s">
        <v>179</v>
      </c>
      <c r="K3949" t="s">
        <v>1124</v>
      </c>
      <c r="L3949" t="s">
        <v>88</v>
      </c>
      <c r="M3949" t="s">
        <v>5882</v>
      </c>
      <c r="N3949" t="s">
        <v>43</v>
      </c>
      <c r="O3949" t="s">
        <v>70</v>
      </c>
      <c r="P3949" t="s">
        <v>5883</v>
      </c>
      <c r="Q3949" s="2">
        <v>33.36</v>
      </c>
      <c r="R3949">
        <v>4</v>
      </c>
      <c r="S3949">
        <v>0</v>
      </c>
      <c r="T3949">
        <v>16.68</v>
      </c>
    </row>
    <row r="3950" spans="1:20" x14ac:dyDescent="0.3">
      <c r="A3950" t="s">
        <v>9380</v>
      </c>
      <c r="B3950" s="1">
        <v>42653</v>
      </c>
      <c r="C3950" s="1">
        <v>42655</v>
      </c>
      <c r="D3950" t="s">
        <v>159</v>
      </c>
      <c r="E3950" t="s">
        <v>4217</v>
      </c>
      <c r="F3950" t="s">
        <v>4218</v>
      </c>
      <c r="G3950" t="s">
        <v>37</v>
      </c>
      <c r="H3950" t="s">
        <v>25</v>
      </c>
      <c r="I3950" t="s">
        <v>128</v>
      </c>
      <c r="J3950" t="s">
        <v>129</v>
      </c>
      <c r="K3950" t="s">
        <v>562</v>
      </c>
      <c r="L3950" t="s">
        <v>131</v>
      </c>
      <c r="M3950" t="s">
        <v>9381</v>
      </c>
      <c r="N3950" t="s">
        <v>31</v>
      </c>
      <c r="O3950" t="s">
        <v>32</v>
      </c>
      <c r="P3950" t="s">
        <v>9382</v>
      </c>
      <c r="Q3950" s="2">
        <v>90.882000000000005</v>
      </c>
      <c r="R3950">
        <v>3</v>
      </c>
      <c r="S3950">
        <v>0</v>
      </c>
      <c r="T3950">
        <v>-190.85220000000001</v>
      </c>
    </row>
    <row r="3951" spans="1:20" x14ac:dyDescent="0.3">
      <c r="A3951" t="s">
        <v>9383</v>
      </c>
      <c r="B3951" s="1">
        <v>42232</v>
      </c>
      <c r="C3951" s="1">
        <v>42236</v>
      </c>
      <c r="D3951" t="s">
        <v>47</v>
      </c>
      <c r="E3951" t="s">
        <v>946</v>
      </c>
      <c r="F3951" t="s">
        <v>947</v>
      </c>
      <c r="G3951" t="s">
        <v>37</v>
      </c>
      <c r="H3951" t="s">
        <v>25</v>
      </c>
      <c r="I3951" t="s">
        <v>128</v>
      </c>
      <c r="J3951" t="s">
        <v>129</v>
      </c>
      <c r="K3951" t="s">
        <v>948</v>
      </c>
      <c r="L3951" t="s">
        <v>131</v>
      </c>
      <c r="M3951" t="s">
        <v>3328</v>
      </c>
      <c r="N3951" t="s">
        <v>165</v>
      </c>
      <c r="O3951" t="s">
        <v>166</v>
      </c>
      <c r="P3951" t="s">
        <v>3329</v>
      </c>
      <c r="Q3951" s="2">
        <v>519.79200000000003</v>
      </c>
      <c r="R3951">
        <v>4</v>
      </c>
      <c r="S3951">
        <v>0</v>
      </c>
      <c r="T3951">
        <v>-112.6216</v>
      </c>
    </row>
    <row r="3952" spans="1:20" x14ac:dyDescent="0.3">
      <c r="A3952" t="s">
        <v>9384</v>
      </c>
      <c r="B3952" s="1">
        <v>41790</v>
      </c>
      <c r="C3952" s="1">
        <v>41795</v>
      </c>
      <c r="D3952" t="s">
        <v>47</v>
      </c>
      <c r="E3952" t="s">
        <v>4557</v>
      </c>
      <c r="F3952" t="s">
        <v>4558</v>
      </c>
      <c r="G3952" t="s">
        <v>24</v>
      </c>
      <c r="H3952" t="s">
        <v>25</v>
      </c>
      <c r="I3952" t="s">
        <v>75</v>
      </c>
      <c r="J3952" t="s">
        <v>76</v>
      </c>
      <c r="K3952" t="s">
        <v>544</v>
      </c>
      <c r="L3952" t="s">
        <v>41</v>
      </c>
      <c r="M3952" t="s">
        <v>9385</v>
      </c>
      <c r="N3952" t="s">
        <v>165</v>
      </c>
      <c r="O3952" t="s">
        <v>166</v>
      </c>
      <c r="P3952" t="s">
        <v>9386</v>
      </c>
      <c r="Q3952" s="2">
        <v>659.97</v>
      </c>
      <c r="R3952">
        <v>3</v>
      </c>
      <c r="S3952">
        <v>0</v>
      </c>
      <c r="T3952">
        <v>197.99100000000001</v>
      </c>
    </row>
    <row r="3953" spans="1:20" x14ac:dyDescent="0.3">
      <c r="A3953" t="s">
        <v>9387</v>
      </c>
      <c r="B3953" s="1">
        <v>42243</v>
      </c>
      <c r="C3953" s="1">
        <v>42247</v>
      </c>
      <c r="D3953" t="s">
        <v>47</v>
      </c>
      <c r="E3953" t="s">
        <v>2635</v>
      </c>
      <c r="F3953" t="s">
        <v>2636</v>
      </c>
      <c r="G3953" t="s">
        <v>84</v>
      </c>
      <c r="H3953" t="s">
        <v>25</v>
      </c>
      <c r="I3953" t="s">
        <v>426</v>
      </c>
      <c r="J3953" t="s">
        <v>224</v>
      </c>
      <c r="K3953" t="s">
        <v>1265</v>
      </c>
      <c r="L3953" t="s">
        <v>88</v>
      </c>
      <c r="M3953" t="s">
        <v>4119</v>
      </c>
      <c r="N3953" t="s">
        <v>43</v>
      </c>
      <c r="O3953" t="s">
        <v>79</v>
      </c>
      <c r="P3953" t="s">
        <v>4120</v>
      </c>
      <c r="Q3953" s="2">
        <v>5.1040000000000001</v>
      </c>
      <c r="R3953">
        <v>1</v>
      </c>
      <c r="S3953">
        <v>0</v>
      </c>
      <c r="T3953">
        <v>1.6588000000000001</v>
      </c>
    </row>
    <row r="3954" spans="1:20" x14ac:dyDescent="0.3">
      <c r="A3954" t="s">
        <v>9388</v>
      </c>
      <c r="B3954" s="1">
        <v>41642</v>
      </c>
      <c r="C3954" s="1">
        <v>41646</v>
      </c>
      <c r="D3954" t="s">
        <v>47</v>
      </c>
      <c r="E3954" t="s">
        <v>221</v>
      </c>
      <c r="F3954" t="s">
        <v>222</v>
      </c>
      <c r="G3954" t="s">
        <v>24</v>
      </c>
      <c r="H3954" t="s">
        <v>25</v>
      </c>
      <c r="I3954" t="s">
        <v>223</v>
      </c>
      <c r="J3954" t="s">
        <v>224</v>
      </c>
      <c r="K3954" t="s">
        <v>225</v>
      </c>
      <c r="L3954" t="s">
        <v>88</v>
      </c>
      <c r="M3954" t="s">
        <v>5906</v>
      </c>
      <c r="N3954" t="s">
        <v>43</v>
      </c>
      <c r="O3954" t="s">
        <v>70</v>
      </c>
      <c r="P3954" t="s">
        <v>5907</v>
      </c>
      <c r="Q3954" s="2">
        <v>16.448</v>
      </c>
      <c r="R3954">
        <v>2</v>
      </c>
      <c r="S3954">
        <v>0</v>
      </c>
      <c r="T3954">
        <v>5.5511999999999997</v>
      </c>
    </row>
    <row r="3955" spans="1:20" x14ac:dyDescent="0.3">
      <c r="A3955" t="s">
        <v>9389</v>
      </c>
      <c r="B3955" s="1">
        <v>41892</v>
      </c>
      <c r="C3955" s="1">
        <v>41895</v>
      </c>
      <c r="D3955" t="s">
        <v>159</v>
      </c>
      <c r="E3955" t="s">
        <v>126</v>
      </c>
      <c r="F3955" t="s">
        <v>127</v>
      </c>
      <c r="G3955" t="s">
        <v>24</v>
      </c>
      <c r="H3955" t="s">
        <v>25</v>
      </c>
      <c r="I3955" t="s">
        <v>128</v>
      </c>
      <c r="J3955" t="s">
        <v>129</v>
      </c>
      <c r="K3955" t="s">
        <v>130</v>
      </c>
      <c r="L3955" t="s">
        <v>131</v>
      </c>
      <c r="M3955" t="s">
        <v>1786</v>
      </c>
      <c r="N3955" t="s">
        <v>43</v>
      </c>
      <c r="O3955" t="s">
        <v>90</v>
      </c>
      <c r="P3955" t="s">
        <v>1787</v>
      </c>
      <c r="Q3955" s="2">
        <v>81.92</v>
      </c>
      <c r="R3955">
        <v>4</v>
      </c>
      <c r="S3955">
        <v>0</v>
      </c>
      <c r="T3955">
        <v>22.118400000000001</v>
      </c>
    </row>
    <row r="3956" spans="1:20" x14ac:dyDescent="0.3">
      <c r="A3956" t="s">
        <v>9390</v>
      </c>
      <c r="B3956" s="1">
        <v>42757</v>
      </c>
      <c r="C3956" s="1">
        <v>42760</v>
      </c>
      <c r="D3956" t="s">
        <v>21</v>
      </c>
      <c r="E3956" t="s">
        <v>4054</v>
      </c>
      <c r="F3956" t="s">
        <v>4055</v>
      </c>
      <c r="G3956" t="s">
        <v>37</v>
      </c>
      <c r="H3956" t="s">
        <v>25</v>
      </c>
      <c r="I3956" t="s">
        <v>4056</v>
      </c>
      <c r="J3956" t="s">
        <v>232</v>
      </c>
      <c r="K3956" t="s">
        <v>4057</v>
      </c>
      <c r="L3956" t="s">
        <v>131</v>
      </c>
      <c r="M3956" t="s">
        <v>4212</v>
      </c>
      <c r="N3956" t="s">
        <v>43</v>
      </c>
      <c r="O3956" t="s">
        <v>235</v>
      </c>
      <c r="P3956" t="s">
        <v>1435</v>
      </c>
      <c r="Q3956" s="2">
        <v>15.12</v>
      </c>
      <c r="R3956">
        <v>5</v>
      </c>
      <c r="S3956">
        <v>0</v>
      </c>
      <c r="T3956">
        <v>4.9139999999999997</v>
      </c>
    </row>
    <row r="3957" spans="1:20" x14ac:dyDescent="0.3">
      <c r="A3957" t="s">
        <v>9391</v>
      </c>
      <c r="B3957" s="1">
        <v>42481</v>
      </c>
      <c r="C3957" s="1">
        <v>42484</v>
      </c>
      <c r="D3957" t="s">
        <v>159</v>
      </c>
      <c r="E3957" t="s">
        <v>307</v>
      </c>
      <c r="F3957" t="s">
        <v>308</v>
      </c>
      <c r="G3957" t="s">
        <v>24</v>
      </c>
      <c r="H3957" t="s">
        <v>25</v>
      </c>
      <c r="I3957" t="s">
        <v>112</v>
      </c>
      <c r="J3957" t="s">
        <v>39</v>
      </c>
      <c r="K3957" t="s">
        <v>309</v>
      </c>
      <c r="L3957" t="s">
        <v>41</v>
      </c>
      <c r="M3957" t="s">
        <v>868</v>
      </c>
      <c r="N3957" t="s">
        <v>43</v>
      </c>
      <c r="O3957" t="s">
        <v>79</v>
      </c>
      <c r="P3957" t="s">
        <v>869</v>
      </c>
      <c r="Q3957" s="2">
        <v>8.32</v>
      </c>
      <c r="R3957">
        <v>5</v>
      </c>
      <c r="S3957">
        <v>0</v>
      </c>
      <c r="T3957">
        <v>2.8079999999999998</v>
      </c>
    </row>
    <row r="3958" spans="1:20" x14ac:dyDescent="0.3">
      <c r="A3958" t="s">
        <v>9392</v>
      </c>
      <c r="B3958" s="1">
        <v>42571</v>
      </c>
      <c r="C3958" s="1">
        <v>42574</v>
      </c>
      <c r="D3958" t="s">
        <v>21</v>
      </c>
      <c r="E3958" t="s">
        <v>2090</v>
      </c>
      <c r="F3958" t="s">
        <v>2091</v>
      </c>
      <c r="G3958" t="s">
        <v>24</v>
      </c>
      <c r="H3958" t="s">
        <v>25</v>
      </c>
      <c r="I3958" t="s">
        <v>2092</v>
      </c>
      <c r="J3958" t="s">
        <v>39</v>
      </c>
      <c r="K3958" t="s">
        <v>2093</v>
      </c>
      <c r="L3958" t="s">
        <v>41</v>
      </c>
      <c r="M3958" t="s">
        <v>9240</v>
      </c>
      <c r="N3958" t="s">
        <v>165</v>
      </c>
      <c r="O3958" t="s">
        <v>166</v>
      </c>
      <c r="P3958" t="s">
        <v>9241</v>
      </c>
      <c r="Q3958" s="2">
        <v>89.95</v>
      </c>
      <c r="R3958">
        <v>5</v>
      </c>
      <c r="S3958">
        <v>0</v>
      </c>
      <c r="T3958">
        <v>43.176000000000002</v>
      </c>
    </row>
    <row r="3959" spans="1:20" x14ac:dyDescent="0.3">
      <c r="A3959" t="s">
        <v>9393</v>
      </c>
      <c r="B3959" s="1">
        <v>42605</v>
      </c>
      <c r="C3959" s="1">
        <v>42611</v>
      </c>
      <c r="D3959" t="s">
        <v>47</v>
      </c>
      <c r="E3959" t="s">
        <v>152</v>
      </c>
      <c r="F3959" t="s">
        <v>153</v>
      </c>
      <c r="G3959" t="s">
        <v>84</v>
      </c>
      <c r="H3959" t="s">
        <v>25</v>
      </c>
      <c r="I3959" t="s">
        <v>154</v>
      </c>
      <c r="J3959" t="s">
        <v>86</v>
      </c>
      <c r="K3959" t="s">
        <v>155</v>
      </c>
      <c r="L3959" t="s">
        <v>88</v>
      </c>
      <c r="M3959" t="s">
        <v>8451</v>
      </c>
      <c r="N3959" t="s">
        <v>43</v>
      </c>
      <c r="O3959" t="s">
        <v>44</v>
      </c>
      <c r="P3959" t="s">
        <v>8452</v>
      </c>
      <c r="Q3959" s="2">
        <v>25.2</v>
      </c>
      <c r="R3959">
        <v>4</v>
      </c>
      <c r="S3959">
        <v>0</v>
      </c>
      <c r="T3959">
        <v>11.592000000000001</v>
      </c>
    </row>
    <row r="3960" spans="1:20" x14ac:dyDescent="0.3">
      <c r="A3960" t="s">
        <v>9394</v>
      </c>
      <c r="B3960" s="1">
        <v>42535</v>
      </c>
      <c r="C3960" s="1">
        <v>42538</v>
      </c>
      <c r="D3960" t="s">
        <v>159</v>
      </c>
      <c r="E3960" t="s">
        <v>6178</v>
      </c>
      <c r="F3960" t="s">
        <v>6179</v>
      </c>
      <c r="G3960" t="s">
        <v>24</v>
      </c>
      <c r="H3960" t="s">
        <v>25</v>
      </c>
      <c r="I3960" t="s">
        <v>510</v>
      </c>
      <c r="J3960" t="s">
        <v>216</v>
      </c>
      <c r="K3960" t="s">
        <v>6180</v>
      </c>
      <c r="L3960" t="s">
        <v>131</v>
      </c>
      <c r="M3960" t="s">
        <v>4097</v>
      </c>
      <c r="N3960" t="s">
        <v>43</v>
      </c>
      <c r="O3960" t="s">
        <v>79</v>
      </c>
      <c r="P3960" t="s">
        <v>4098</v>
      </c>
      <c r="Q3960" s="2">
        <v>39.936</v>
      </c>
      <c r="R3960">
        <v>4</v>
      </c>
      <c r="S3960">
        <v>0</v>
      </c>
      <c r="T3960">
        <v>-26.623999999999999</v>
      </c>
    </row>
    <row r="3961" spans="1:20" x14ac:dyDescent="0.3">
      <c r="A3961" t="s">
        <v>9395</v>
      </c>
      <c r="B3961" s="1">
        <v>42328</v>
      </c>
      <c r="C3961" s="1">
        <v>42331</v>
      </c>
      <c r="D3961" t="s">
        <v>21</v>
      </c>
      <c r="E3961" t="s">
        <v>3643</v>
      </c>
      <c r="F3961" t="s">
        <v>3644</v>
      </c>
      <c r="G3961" t="s">
        <v>24</v>
      </c>
      <c r="H3961" t="s">
        <v>25</v>
      </c>
      <c r="I3961" t="s">
        <v>75</v>
      </c>
      <c r="J3961" t="s">
        <v>76</v>
      </c>
      <c r="K3961" t="s">
        <v>544</v>
      </c>
      <c r="L3961" t="s">
        <v>41</v>
      </c>
      <c r="M3961" t="s">
        <v>1059</v>
      </c>
      <c r="N3961" t="s">
        <v>43</v>
      </c>
      <c r="O3961" t="s">
        <v>79</v>
      </c>
      <c r="P3961" t="s">
        <v>1060</v>
      </c>
      <c r="Q3961" s="2">
        <v>4.8959999999999999</v>
      </c>
      <c r="R3961">
        <v>3</v>
      </c>
      <c r="S3961">
        <v>0</v>
      </c>
      <c r="T3961">
        <v>-3.4272</v>
      </c>
    </row>
    <row r="3962" spans="1:20" x14ac:dyDescent="0.3">
      <c r="A3962" t="s">
        <v>9396</v>
      </c>
      <c r="B3962" s="1">
        <v>43042</v>
      </c>
      <c r="C3962" s="1">
        <v>43044</v>
      </c>
      <c r="D3962" t="s">
        <v>159</v>
      </c>
      <c r="E3962" t="s">
        <v>4749</v>
      </c>
      <c r="F3962" t="s">
        <v>4750</v>
      </c>
      <c r="G3962" t="s">
        <v>84</v>
      </c>
      <c r="H3962" t="s">
        <v>25</v>
      </c>
      <c r="I3962" t="s">
        <v>4751</v>
      </c>
      <c r="J3962" t="s">
        <v>179</v>
      </c>
      <c r="K3962" t="s">
        <v>4752</v>
      </c>
      <c r="L3962" t="s">
        <v>88</v>
      </c>
      <c r="M3962" t="s">
        <v>827</v>
      </c>
      <c r="N3962" t="s">
        <v>165</v>
      </c>
      <c r="O3962" t="s">
        <v>202</v>
      </c>
      <c r="P3962" t="s">
        <v>828</v>
      </c>
      <c r="Q3962" s="2">
        <v>199.75</v>
      </c>
      <c r="R3962">
        <v>5</v>
      </c>
      <c r="S3962">
        <v>0</v>
      </c>
      <c r="T3962">
        <v>87.89</v>
      </c>
    </row>
    <row r="3963" spans="1:20" x14ac:dyDescent="0.3">
      <c r="A3963" t="s">
        <v>9397</v>
      </c>
      <c r="B3963" s="1">
        <v>41763</v>
      </c>
      <c r="C3963" s="1">
        <v>41766</v>
      </c>
      <c r="D3963" t="s">
        <v>159</v>
      </c>
      <c r="E3963" t="s">
        <v>6673</v>
      </c>
      <c r="F3963" t="s">
        <v>6674</v>
      </c>
      <c r="G3963" t="s">
        <v>37</v>
      </c>
      <c r="H3963" t="s">
        <v>25</v>
      </c>
      <c r="I3963" t="s">
        <v>231</v>
      </c>
      <c r="J3963" t="s">
        <v>232</v>
      </c>
      <c r="K3963" t="s">
        <v>1653</v>
      </c>
      <c r="L3963" t="s">
        <v>131</v>
      </c>
      <c r="M3963" t="s">
        <v>2735</v>
      </c>
      <c r="N3963" t="s">
        <v>31</v>
      </c>
      <c r="O3963" t="s">
        <v>61</v>
      </c>
      <c r="P3963" t="s">
        <v>2736</v>
      </c>
      <c r="Q3963" s="2">
        <v>12.18</v>
      </c>
      <c r="R3963">
        <v>7</v>
      </c>
      <c r="S3963">
        <v>0</v>
      </c>
      <c r="T3963">
        <v>3.8976000000000002</v>
      </c>
    </row>
    <row r="3964" spans="1:20" x14ac:dyDescent="0.3">
      <c r="A3964" t="s">
        <v>9398</v>
      </c>
      <c r="B3964" s="1">
        <v>42316</v>
      </c>
      <c r="C3964" s="1">
        <v>42320</v>
      </c>
      <c r="D3964" t="s">
        <v>47</v>
      </c>
      <c r="E3964" t="s">
        <v>2475</v>
      </c>
      <c r="F3964" t="s">
        <v>2476</v>
      </c>
      <c r="G3964" t="s">
        <v>24</v>
      </c>
      <c r="H3964" t="s">
        <v>25</v>
      </c>
      <c r="I3964" t="s">
        <v>26</v>
      </c>
      <c r="J3964" t="s">
        <v>27</v>
      </c>
      <c r="K3964" t="s">
        <v>28</v>
      </c>
      <c r="L3964" t="s">
        <v>29</v>
      </c>
      <c r="M3964" t="s">
        <v>7119</v>
      </c>
      <c r="N3964" t="s">
        <v>165</v>
      </c>
      <c r="O3964" t="s">
        <v>166</v>
      </c>
      <c r="P3964" t="s">
        <v>7120</v>
      </c>
      <c r="Q3964" s="2">
        <v>263.95999999999998</v>
      </c>
      <c r="R3964">
        <v>4</v>
      </c>
      <c r="S3964">
        <v>0</v>
      </c>
      <c r="T3964">
        <v>76.548400000000001</v>
      </c>
    </row>
    <row r="3965" spans="1:20" x14ac:dyDescent="0.3">
      <c r="A3965" t="s">
        <v>9399</v>
      </c>
      <c r="B3965" s="1">
        <v>42350</v>
      </c>
      <c r="C3965" s="1">
        <v>42353</v>
      </c>
      <c r="D3965" t="s">
        <v>159</v>
      </c>
      <c r="E3965" t="s">
        <v>266</v>
      </c>
      <c r="F3965" t="s">
        <v>267</v>
      </c>
      <c r="G3965" t="s">
        <v>24</v>
      </c>
      <c r="H3965" t="s">
        <v>25</v>
      </c>
      <c r="I3965" t="s">
        <v>268</v>
      </c>
      <c r="J3965" t="s">
        <v>269</v>
      </c>
      <c r="K3965" t="s">
        <v>270</v>
      </c>
      <c r="L3965" t="s">
        <v>29</v>
      </c>
      <c r="M3965" t="s">
        <v>9400</v>
      </c>
      <c r="N3965" t="s">
        <v>165</v>
      </c>
      <c r="O3965" t="s">
        <v>202</v>
      </c>
      <c r="P3965" t="s">
        <v>9401</v>
      </c>
      <c r="Q3965" s="2">
        <v>299.94</v>
      </c>
      <c r="R3965">
        <v>6</v>
      </c>
      <c r="S3965">
        <v>0</v>
      </c>
      <c r="T3965">
        <v>128.9742</v>
      </c>
    </row>
    <row r="3966" spans="1:20" x14ac:dyDescent="0.3">
      <c r="A3966" t="s">
        <v>9402</v>
      </c>
      <c r="B3966" s="1">
        <v>41974</v>
      </c>
      <c r="C3966" s="1">
        <v>41976</v>
      </c>
      <c r="D3966" t="s">
        <v>159</v>
      </c>
      <c r="E3966" t="s">
        <v>6448</v>
      </c>
      <c r="F3966" t="s">
        <v>6449</v>
      </c>
      <c r="G3966" t="s">
        <v>24</v>
      </c>
      <c r="H3966" t="s">
        <v>25</v>
      </c>
      <c r="I3966" t="s">
        <v>1832</v>
      </c>
      <c r="J3966" t="s">
        <v>129</v>
      </c>
      <c r="K3966" t="s">
        <v>1833</v>
      </c>
      <c r="L3966" t="s">
        <v>131</v>
      </c>
      <c r="M3966" t="s">
        <v>9403</v>
      </c>
      <c r="N3966" t="s">
        <v>165</v>
      </c>
      <c r="O3966" t="s">
        <v>166</v>
      </c>
      <c r="P3966" t="s">
        <v>9404</v>
      </c>
      <c r="Q3966" s="2">
        <v>271.89999999999998</v>
      </c>
      <c r="R3966">
        <v>2</v>
      </c>
      <c r="S3966">
        <v>0</v>
      </c>
      <c r="T3966">
        <v>78.850999999999999</v>
      </c>
    </row>
    <row r="3967" spans="1:20" x14ac:dyDescent="0.3">
      <c r="A3967" t="s">
        <v>9405</v>
      </c>
      <c r="B3967" s="1">
        <v>42650</v>
      </c>
      <c r="C3967" s="1">
        <v>42654</v>
      </c>
      <c r="D3967" t="s">
        <v>47</v>
      </c>
      <c r="E3967" t="s">
        <v>3509</v>
      </c>
      <c r="F3967" t="s">
        <v>3510</v>
      </c>
      <c r="G3967" t="s">
        <v>24</v>
      </c>
      <c r="H3967" t="s">
        <v>25</v>
      </c>
      <c r="I3967" t="s">
        <v>3511</v>
      </c>
      <c r="J3967" t="s">
        <v>86</v>
      </c>
      <c r="K3967" t="s">
        <v>3512</v>
      </c>
      <c r="L3967" t="s">
        <v>88</v>
      </c>
      <c r="M3967" t="s">
        <v>5693</v>
      </c>
      <c r="N3967" t="s">
        <v>43</v>
      </c>
      <c r="O3967" t="s">
        <v>235</v>
      </c>
      <c r="P3967" t="s">
        <v>5694</v>
      </c>
      <c r="Q3967" s="2">
        <v>93.36</v>
      </c>
      <c r="R3967">
        <v>12</v>
      </c>
      <c r="S3967">
        <v>0</v>
      </c>
      <c r="T3967">
        <v>0.93359999999999999</v>
      </c>
    </row>
    <row r="3968" spans="1:20" x14ac:dyDescent="0.3">
      <c r="A3968" t="s">
        <v>9406</v>
      </c>
      <c r="B3968" s="1">
        <v>42325</v>
      </c>
      <c r="C3968" s="1">
        <v>42332</v>
      </c>
      <c r="D3968" t="s">
        <v>47</v>
      </c>
      <c r="E3968" t="s">
        <v>6448</v>
      </c>
      <c r="F3968" t="s">
        <v>6449</v>
      </c>
      <c r="G3968" t="s">
        <v>24</v>
      </c>
      <c r="H3968" t="s">
        <v>25</v>
      </c>
      <c r="I3968" t="s">
        <v>1832</v>
      </c>
      <c r="J3968" t="s">
        <v>129</v>
      </c>
      <c r="K3968" t="s">
        <v>1833</v>
      </c>
      <c r="L3968" t="s">
        <v>131</v>
      </c>
      <c r="M3968" t="s">
        <v>7049</v>
      </c>
      <c r="N3968" t="s">
        <v>43</v>
      </c>
      <c r="O3968" t="s">
        <v>99</v>
      </c>
      <c r="P3968" t="s">
        <v>7050</v>
      </c>
      <c r="Q3968" s="2">
        <v>541.24</v>
      </c>
      <c r="R3968">
        <v>4</v>
      </c>
      <c r="S3968">
        <v>0</v>
      </c>
      <c r="T3968">
        <v>5.4123999999999999</v>
      </c>
    </row>
    <row r="3969" spans="1:20" x14ac:dyDescent="0.3">
      <c r="A3969" t="s">
        <v>9407</v>
      </c>
      <c r="B3969" s="1">
        <v>41715</v>
      </c>
      <c r="C3969" s="1">
        <v>41718</v>
      </c>
      <c r="D3969" t="s">
        <v>21</v>
      </c>
      <c r="E3969" t="s">
        <v>2972</v>
      </c>
      <c r="F3969" t="s">
        <v>2973</v>
      </c>
      <c r="G3969" t="s">
        <v>37</v>
      </c>
      <c r="H3969" t="s">
        <v>25</v>
      </c>
      <c r="I3969" t="s">
        <v>373</v>
      </c>
      <c r="J3969" t="s">
        <v>199</v>
      </c>
      <c r="K3969" t="s">
        <v>374</v>
      </c>
      <c r="L3969" t="s">
        <v>88</v>
      </c>
      <c r="M3969" t="s">
        <v>3101</v>
      </c>
      <c r="N3969" t="s">
        <v>43</v>
      </c>
      <c r="O3969" t="s">
        <v>70</v>
      </c>
      <c r="P3969" t="s">
        <v>3102</v>
      </c>
      <c r="Q3969" s="2">
        <v>126.624</v>
      </c>
      <c r="R3969">
        <v>6</v>
      </c>
      <c r="S3969">
        <v>0</v>
      </c>
      <c r="T3969">
        <v>41.152799999999999</v>
      </c>
    </row>
    <row r="3970" spans="1:20" x14ac:dyDescent="0.3">
      <c r="A3970" t="s">
        <v>9408</v>
      </c>
      <c r="B3970" s="1">
        <v>42175</v>
      </c>
      <c r="C3970" s="1">
        <v>42178</v>
      </c>
      <c r="D3970" t="s">
        <v>159</v>
      </c>
      <c r="E3970" t="s">
        <v>4507</v>
      </c>
      <c r="F3970" t="s">
        <v>4508</v>
      </c>
      <c r="G3970" t="s">
        <v>24</v>
      </c>
      <c r="H3970" t="s">
        <v>25</v>
      </c>
      <c r="I3970" t="s">
        <v>38</v>
      </c>
      <c r="J3970" t="s">
        <v>39</v>
      </c>
      <c r="K3970" t="s">
        <v>247</v>
      </c>
      <c r="L3970" t="s">
        <v>41</v>
      </c>
      <c r="M3970" t="s">
        <v>8720</v>
      </c>
      <c r="N3970" t="s">
        <v>165</v>
      </c>
      <c r="O3970" t="s">
        <v>166</v>
      </c>
      <c r="P3970" t="s">
        <v>8721</v>
      </c>
      <c r="Q3970" s="2">
        <v>125.944</v>
      </c>
      <c r="R3970">
        <v>7</v>
      </c>
      <c r="S3970">
        <v>0</v>
      </c>
      <c r="T3970">
        <v>15.743</v>
      </c>
    </row>
    <row r="3971" spans="1:20" x14ac:dyDescent="0.3">
      <c r="A3971" t="s">
        <v>9409</v>
      </c>
      <c r="B3971" s="1">
        <v>42880</v>
      </c>
      <c r="C3971" s="1">
        <v>42880</v>
      </c>
      <c r="D3971" t="s">
        <v>1040</v>
      </c>
      <c r="E3971" t="s">
        <v>4326</v>
      </c>
      <c r="F3971" t="s">
        <v>4327</v>
      </c>
      <c r="G3971" t="s">
        <v>24</v>
      </c>
      <c r="H3971" t="s">
        <v>25</v>
      </c>
      <c r="I3971" t="s">
        <v>639</v>
      </c>
      <c r="J3971" t="s">
        <v>86</v>
      </c>
      <c r="K3971" t="s">
        <v>640</v>
      </c>
      <c r="L3971" t="s">
        <v>88</v>
      </c>
      <c r="M3971" t="s">
        <v>2857</v>
      </c>
      <c r="N3971" t="s">
        <v>43</v>
      </c>
      <c r="O3971" t="s">
        <v>79</v>
      </c>
      <c r="P3971" t="s">
        <v>2858</v>
      </c>
      <c r="Q3971" s="2">
        <v>663.92</v>
      </c>
      <c r="R3971">
        <v>5</v>
      </c>
      <c r="S3971">
        <v>0</v>
      </c>
      <c r="T3971">
        <v>207.47499999999999</v>
      </c>
    </row>
    <row r="3972" spans="1:20" x14ac:dyDescent="0.3">
      <c r="A3972" t="s">
        <v>9410</v>
      </c>
      <c r="B3972" s="1">
        <v>41891</v>
      </c>
      <c r="C3972" s="1">
        <v>41893</v>
      </c>
      <c r="D3972" t="s">
        <v>159</v>
      </c>
      <c r="E3972" t="s">
        <v>2582</v>
      </c>
      <c r="F3972" t="s">
        <v>2583</v>
      </c>
      <c r="G3972" t="s">
        <v>84</v>
      </c>
      <c r="H3972" t="s">
        <v>25</v>
      </c>
      <c r="I3972" t="s">
        <v>231</v>
      </c>
      <c r="J3972" t="s">
        <v>232</v>
      </c>
      <c r="K3972" t="s">
        <v>276</v>
      </c>
      <c r="L3972" t="s">
        <v>131</v>
      </c>
      <c r="M3972" t="s">
        <v>4654</v>
      </c>
      <c r="N3972" t="s">
        <v>31</v>
      </c>
      <c r="O3972" t="s">
        <v>61</v>
      </c>
      <c r="P3972" t="s">
        <v>4655</v>
      </c>
      <c r="Q3972" s="2">
        <v>60.671999999999997</v>
      </c>
      <c r="R3972">
        <v>6</v>
      </c>
      <c r="S3972">
        <v>0</v>
      </c>
      <c r="T3972">
        <v>12.892799999999999</v>
      </c>
    </row>
    <row r="3973" spans="1:20" x14ac:dyDescent="0.3">
      <c r="A3973" t="s">
        <v>9411</v>
      </c>
      <c r="B3973" s="1">
        <v>43025</v>
      </c>
      <c r="C3973" s="1">
        <v>43027</v>
      </c>
      <c r="D3973" t="s">
        <v>21</v>
      </c>
      <c r="E3973" t="s">
        <v>1973</v>
      </c>
      <c r="F3973" t="s">
        <v>1974</v>
      </c>
      <c r="G3973" t="s">
        <v>37</v>
      </c>
      <c r="H3973" t="s">
        <v>25</v>
      </c>
      <c r="I3973" t="s">
        <v>1489</v>
      </c>
      <c r="J3973" t="s">
        <v>96</v>
      </c>
      <c r="K3973" t="s">
        <v>1490</v>
      </c>
      <c r="L3973" t="s">
        <v>88</v>
      </c>
      <c r="M3973" t="s">
        <v>7403</v>
      </c>
      <c r="N3973" t="s">
        <v>165</v>
      </c>
      <c r="O3973" t="s">
        <v>166</v>
      </c>
      <c r="P3973" t="s">
        <v>7404</v>
      </c>
      <c r="Q3973" s="2">
        <v>52.792000000000002</v>
      </c>
      <c r="R3973">
        <v>1</v>
      </c>
      <c r="S3973">
        <v>0</v>
      </c>
      <c r="T3973">
        <v>4.6193</v>
      </c>
    </row>
    <row r="3974" spans="1:20" x14ac:dyDescent="0.3">
      <c r="A3974" t="s">
        <v>9412</v>
      </c>
      <c r="B3974" s="1">
        <v>43041</v>
      </c>
      <c r="C3974" s="1">
        <v>43044</v>
      </c>
      <c r="D3974" t="s">
        <v>159</v>
      </c>
      <c r="E3974" t="s">
        <v>546</v>
      </c>
      <c r="F3974" t="s">
        <v>547</v>
      </c>
      <c r="G3974" t="s">
        <v>24</v>
      </c>
      <c r="H3974" t="s">
        <v>25</v>
      </c>
      <c r="I3974" t="s">
        <v>548</v>
      </c>
      <c r="J3974" t="s">
        <v>549</v>
      </c>
      <c r="K3974" t="s">
        <v>550</v>
      </c>
      <c r="L3974" t="s">
        <v>88</v>
      </c>
      <c r="M3974" t="s">
        <v>6732</v>
      </c>
      <c r="N3974" t="s">
        <v>43</v>
      </c>
      <c r="O3974" t="s">
        <v>90</v>
      </c>
      <c r="P3974" t="s">
        <v>6733</v>
      </c>
      <c r="Q3974" s="2">
        <v>83.9</v>
      </c>
      <c r="R3974">
        <v>10</v>
      </c>
      <c r="S3974">
        <v>0</v>
      </c>
      <c r="T3974">
        <v>20.975000000000001</v>
      </c>
    </row>
    <row r="3975" spans="1:20" x14ac:dyDescent="0.3">
      <c r="A3975" t="s">
        <v>9413</v>
      </c>
      <c r="B3975" s="1">
        <v>41841</v>
      </c>
      <c r="C3975" s="1">
        <v>41845</v>
      </c>
      <c r="D3975" t="s">
        <v>47</v>
      </c>
      <c r="E3975" t="s">
        <v>3112</v>
      </c>
      <c r="F3975" t="s">
        <v>3113</v>
      </c>
      <c r="G3975" t="s">
        <v>37</v>
      </c>
      <c r="H3975" t="s">
        <v>25</v>
      </c>
      <c r="I3975" t="s">
        <v>128</v>
      </c>
      <c r="J3975" t="s">
        <v>129</v>
      </c>
      <c r="K3975" t="s">
        <v>673</v>
      </c>
      <c r="L3975" t="s">
        <v>131</v>
      </c>
      <c r="M3975" t="s">
        <v>4317</v>
      </c>
      <c r="N3975" t="s">
        <v>43</v>
      </c>
      <c r="O3975" t="s">
        <v>90</v>
      </c>
      <c r="P3975" t="s">
        <v>4318</v>
      </c>
      <c r="Q3975" s="2">
        <v>4.992</v>
      </c>
      <c r="R3975">
        <v>3</v>
      </c>
      <c r="S3975">
        <v>0</v>
      </c>
      <c r="T3975">
        <v>-12.979200000000001</v>
      </c>
    </row>
    <row r="3976" spans="1:20" x14ac:dyDescent="0.3">
      <c r="A3976" t="s">
        <v>9414</v>
      </c>
      <c r="B3976" s="1">
        <v>42258</v>
      </c>
      <c r="C3976" s="1">
        <v>42262</v>
      </c>
      <c r="D3976" t="s">
        <v>21</v>
      </c>
      <c r="E3976" t="s">
        <v>7580</v>
      </c>
      <c r="F3976" t="s">
        <v>7581</v>
      </c>
      <c r="G3976" t="s">
        <v>37</v>
      </c>
      <c r="H3976" t="s">
        <v>25</v>
      </c>
      <c r="I3976" t="s">
        <v>154</v>
      </c>
      <c r="J3976" t="s">
        <v>86</v>
      </c>
      <c r="K3976" t="s">
        <v>1253</v>
      </c>
      <c r="L3976" t="s">
        <v>88</v>
      </c>
      <c r="M3976" t="s">
        <v>8724</v>
      </c>
      <c r="N3976" t="s">
        <v>31</v>
      </c>
      <c r="O3976" t="s">
        <v>61</v>
      </c>
      <c r="P3976" t="s">
        <v>8725</v>
      </c>
      <c r="Q3976" s="2">
        <v>210.68</v>
      </c>
      <c r="R3976">
        <v>2</v>
      </c>
      <c r="S3976">
        <v>0</v>
      </c>
      <c r="T3976">
        <v>50.563200000000002</v>
      </c>
    </row>
    <row r="3977" spans="1:20" x14ac:dyDescent="0.3">
      <c r="A3977" t="s">
        <v>9415</v>
      </c>
      <c r="B3977" s="1">
        <v>42664</v>
      </c>
      <c r="C3977" s="1">
        <v>42668</v>
      </c>
      <c r="D3977" t="s">
        <v>47</v>
      </c>
      <c r="E3977" t="s">
        <v>3850</v>
      </c>
      <c r="F3977" t="s">
        <v>3851</v>
      </c>
      <c r="G3977" t="s">
        <v>24</v>
      </c>
      <c r="H3977" t="s">
        <v>25</v>
      </c>
      <c r="I3977" t="s">
        <v>693</v>
      </c>
      <c r="J3977" t="s">
        <v>86</v>
      </c>
      <c r="K3977" t="s">
        <v>1767</v>
      </c>
      <c r="L3977" t="s">
        <v>88</v>
      </c>
      <c r="M3977" t="s">
        <v>634</v>
      </c>
      <c r="N3977" t="s">
        <v>165</v>
      </c>
      <c r="O3977" t="s">
        <v>202</v>
      </c>
      <c r="P3977" t="s">
        <v>635</v>
      </c>
      <c r="Q3977" s="2">
        <v>106.08</v>
      </c>
      <c r="R3977">
        <v>6</v>
      </c>
      <c r="S3977">
        <v>0</v>
      </c>
      <c r="T3977">
        <v>-9.282</v>
      </c>
    </row>
    <row r="3978" spans="1:20" x14ac:dyDescent="0.3">
      <c r="A3978" t="s">
        <v>9416</v>
      </c>
      <c r="B3978" s="1">
        <v>42376</v>
      </c>
      <c r="C3978" s="1">
        <v>42380</v>
      </c>
      <c r="D3978" t="s">
        <v>47</v>
      </c>
      <c r="E3978" t="s">
        <v>2687</v>
      </c>
      <c r="F3978" t="s">
        <v>2688</v>
      </c>
      <c r="G3978" t="s">
        <v>24</v>
      </c>
      <c r="H3978" t="s">
        <v>25</v>
      </c>
      <c r="I3978" t="s">
        <v>2362</v>
      </c>
      <c r="J3978" t="s">
        <v>39</v>
      </c>
      <c r="K3978" t="s">
        <v>2363</v>
      </c>
      <c r="L3978" t="s">
        <v>41</v>
      </c>
      <c r="M3978" t="s">
        <v>3296</v>
      </c>
      <c r="N3978" t="s">
        <v>31</v>
      </c>
      <c r="O3978" t="s">
        <v>61</v>
      </c>
      <c r="P3978" t="s">
        <v>3297</v>
      </c>
      <c r="Q3978" s="2">
        <v>23.076000000000001</v>
      </c>
      <c r="R3978">
        <v>3</v>
      </c>
      <c r="S3978">
        <v>0</v>
      </c>
      <c r="T3978">
        <v>-10.9611</v>
      </c>
    </row>
    <row r="3979" spans="1:20" x14ac:dyDescent="0.3">
      <c r="A3979" t="s">
        <v>9417</v>
      </c>
      <c r="B3979" s="1">
        <v>42180</v>
      </c>
      <c r="C3979" s="1">
        <v>42183</v>
      </c>
      <c r="D3979" t="s">
        <v>159</v>
      </c>
      <c r="E3979" t="s">
        <v>4526</v>
      </c>
      <c r="F3979" t="s">
        <v>4527</v>
      </c>
      <c r="G3979" t="s">
        <v>24</v>
      </c>
      <c r="H3979" t="s">
        <v>25</v>
      </c>
      <c r="I3979" t="s">
        <v>920</v>
      </c>
      <c r="J3979" t="s">
        <v>269</v>
      </c>
      <c r="K3979" t="s">
        <v>921</v>
      </c>
      <c r="L3979" t="s">
        <v>29</v>
      </c>
      <c r="M3979" t="s">
        <v>2182</v>
      </c>
      <c r="N3979" t="s">
        <v>43</v>
      </c>
      <c r="O3979" t="s">
        <v>70</v>
      </c>
      <c r="P3979" t="s">
        <v>2183</v>
      </c>
      <c r="Q3979" s="2">
        <v>47.951999999999998</v>
      </c>
      <c r="R3979">
        <v>3</v>
      </c>
      <c r="S3979">
        <v>0</v>
      </c>
      <c r="T3979">
        <v>16.183800000000002</v>
      </c>
    </row>
    <row r="3980" spans="1:20" x14ac:dyDescent="0.3">
      <c r="A3980" t="s">
        <v>9418</v>
      </c>
      <c r="B3980" s="1">
        <v>42267</v>
      </c>
      <c r="C3980" s="1">
        <v>42269</v>
      </c>
      <c r="D3980" t="s">
        <v>159</v>
      </c>
      <c r="E3980" t="s">
        <v>102</v>
      </c>
      <c r="F3980" t="s">
        <v>103</v>
      </c>
      <c r="G3980" t="s">
        <v>24</v>
      </c>
      <c r="H3980" t="s">
        <v>25</v>
      </c>
      <c r="I3980" t="s">
        <v>104</v>
      </c>
      <c r="J3980" t="s">
        <v>105</v>
      </c>
      <c r="K3980" t="s">
        <v>106</v>
      </c>
      <c r="L3980" t="s">
        <v>41</v>
      </c>
      <c r="M3980" t="s">
        <v>4938</v>
      </c>
      <c r="N3980" t="s">
        <v>43</v>
      </c>
      <c r="O3980" t="s">
        <v>79</v>
      </c>
      <c r="P3980" t="s">
        <v>4939</v>
      </c>
      <c r="Q3980" s="2">
        <v>37.68</v>
      </c>
      <c r="R3980">
        <v>6</v>
      </c>
      <c r="S3980">
        <v>0</v>
      </c>
      <c r="T3980">
        <v>16.956</v>
      </c>
    </row>
    <row r="3981" spans="1:20" x14ac:dyDescent="0.3">
      <c r="A3981" t="s">
        <v>9419</v>
      </c>
      <c r="B3981" s="1">
        <v>42926</v>
      </c>
      <c r="C3981" s="1">
        <v>42930</v>
      </c>
      <c r="D3981" t="s">
        <v>47</v>
      </c>
      <c r="E3981" t="s">
        <v>5330</v>
      </c>
      <c r="F3981" t="s">
        <v>5331</v>
      </c>
      <c r="G3981" t="s">
        <v>37</v>
      </c>
      <c r="H3981" t="s">
        <v>25</v>
      </c>
      <c r="I3981" t="s">
        <v>1057</v>
      </c>
      <c r="J3981" t="s">
        <v>261</v>
      </c>
      <c r="K3981" t="s">
        <v>1058</v>
      </c>
      <c r="L3981" t="s">
        <v>41</v>
      </c>
      <c r="M3981" t="s">
        <v>9420</v>
      </c>
      <c r="N3981" t="s">
        <v>43</v>
      </c>
      <c r="O3981" t="s">
        <v>90</v>
      </c>
      <c r="P3981" t="s">
        <v>9421</v>
      </c>
      <c r="Q3981" s="2">
        <v>41.91</v>
      </c>
      <c r="R3981">
        <v>3</v>
      </c>
      <c r="S3981">
        <v>0</v>
      </c>
      <c r="T3981">
        <v>10.896599999999999</v>
      </c>
    </row>
    <row r="3982" spans="1:20" x14ac:dyDescent="0.3">
      <c r="A3982" t="s">
        <v>9422</v>
      </c>
      <c r="B3982" s="1">
        <v>42916</v>
      </c>
      <c r="C3982" s="1">
        <v>42918</v>
      </c>
      <c r="D3982" t="s">
        <v>21</v>
      </c>
      <c r="E3982" t="s">
        <v>3980</v>
      </c>
      <c r="F3982" t="s">
        <v>3981</v>
      </c>
      <c r="G3982" t="s">
        <v>24</v>
      </c>
      <c r="H3982" t="s">
        <v>25</v>
      </c>
      <c r="I3982" t="s">
        <v>581</v>
      </c>
      <c r="J3982" t="s">
        <v>86</v>
      </c>
      <c r="K3982" t="s">
        <v>582</v>
      </c>
      <c r="L3982" t="s">
        <v>88</v>
      </c>
      <c r="M3982" t="s">
        <v>5851</v>
      </c>
      <c r="N3982" t="s">
        <v>31</v>
      </c>
      <c r="O3982" t="s">
        <v>32</v>
      </c>
      <c r="P3982" t="s">
        <v>5852</v>
      </c>
      <c r="Q3982" s="2">
        <v>435.99900000000002</v>
      </c>
      <c r="R3982">
        <v>3</v>
      </c>
      <c r="S3982">
        <v>0</v>
      </c>
      <c r="T3982">
        <v>5.1294000000000004</v>
      </c>
    </row>
    <row r="3983" spans="1:20" x14ac:dyDescent="0.3">
      <c r="A3983" t="s">
        <v>9423</v>
      </c>
      <c r="B3983" s="1">
        <v>42968</v>
      </c>
      <c r="C3983" s="1">
        <v>42972</v>
      </c>
      <c r="D3983" t="s">
        <v>21</v>
      </c>
      <c r="E3983" t="s">
        <v>5773</v>
      </c>
      <c r="F3983" t="s">
        <v>5774</v>
      </c>
      <c r="G3983" t="s">
        <v>37</v>
      </c>
      <c r="H3983" t="s">
        <v>25</v>
      </c>
      <c r="I3983" t="s">
        <v>505</v>
      </c>
      <c r="J3983" t="s">
        <v>86</v>
      </c>
      <c r="K3983" t="s">
        <v>808</v>
      </c>
      <c r="L3983" t="s">
        <v>88</v>
      </c>
      <c r="M3983" t="s">
        <v>602</v>
      </c>
      <c r="N3983" t="s">
        <v>31</v>
      </c>
      <c r="O3983" t="s">
        <v>133</v>
      </c>
      <c r="P3983" t="s">
        <v>603</v>
      </c>
      <c r="Q3983" s="2">
        <v>388.70400000000001</v>
      </c>
      <c r="R3983">
        <v>6</v>
      </c>
      <c r="S3983">
        <v>0</v>
      </c>
      <c r="T3983">
        <v>38.870399999999997</v>
      </c>
    </row>
    <row r="3984" spans="1:20" x14ac:dyDescent="0.3">
      <c r="A3984" t="s">
        <v>9424</v>
      </c>
      <c r="B3984" s="1">
        <v>42805</v>
      </c>
      <c r="C3984" s="1">
        <v>42809</v>
      </c>
      <c r="D3984" t="s">
        <v>47</v>
      </c>
      <c r="E3984" t="s">
        <v>2679</v>
      </c>
      <c r="F3984" t="s">
        <v>2680</v>
      </c>
      <c r="G3984" t="s">
        <v>84</v>
      </c>
      <c r="H3984" t="s">
        <v>25</v>
      </c>
      <c r="I3984" t="s">
        <v>112</v>
      </c>
      <c r="J3984" t="s">
        <v>39</v>
      </c>
      <c r="K3984" t="s">
        <v>309</v>
      </c>
      <c r="L3984" t="s">
        <v>41</v>
      </c>
      <c r="M3984" t="s">
        <v>1281</v>
      </c>
      <c r="N3984" t="s">
        <v>165</v>
      </c>
      <c r="O3984" t="s">
        <v>202</v>
      </c>
      <c r="P3984" t="s">
        <v>1282</v>
      </c>
      <c r="Q3984" s="2">
        <v>63.88</v>
      </c>
      <c r="R3984">
        <v>4</v>
      </c>
      <c r="S3984">
        <v>0</v>
      </c>
      <c r="T3984">
        <v>24.9132</v>
      </c>
    </row>
    <row r="3985" spans="1:20" x14ac:dyDescent="0.3">
      <c r="A3985" t="s">
        <v>9425</v>
      </c>
      <c r="B3985" s="1">
        <v>42993</v>
      </c>
      <c r="C3985" s="1">
        <v>42995</v>
      </c>
      <c r="D3985" t="s">
        <v>21</v>
      </c>
      <c r="E3985" t="s">
        <v>7968</v>
      </c>
      <c r="F3985" t="s">
        <v>7969</v>
      </c>
      <c r="G3985" t="s">
        <v>24</v>
      </c>
      <c r="H3985" t="s">
        <v>25</v>
      </c>
      <c r="I3985" t="s">
        <v>38</v>
      </c>
      <c r="J3985" t="s">
        <v>39</v>
      </c>
      <c r="K3985" t="s">
        <v>40</v>
      </c>
      <c r="L3985" t="s">
        <v>41</v>
      </c>
      <c r="M3985" t="s">
        <v>7839</v>
      </c>
      <c r="N3985" t="s">
        <v>43</v>
      </c>
      <c r="O3985" t="s">
        <v>79</v>
      </c>
      <c r="P3985" t="s">
        <v>7840</v>
      </c>
      <c r="Q3985" s="2">
        <v>295.05599999999998</v>
      </c>
      <c r="R3985">
        <v>9</v>
      </c>
      <c r="S3985">
        <v>0</v>
      </c>
      <c r="T3985">
        <v>106.95780000000001</v>
      </c>
    </row>
    <row r="3986" spans="1:20" x14ac:dyDescent="0.3">
      <c r="A3986" t="s">
        <v>9426</v>
      </c>
      <c r="B3986" s="1">
        <v>42633</v>
      </c>
      <c r="C3986" s="1">
        <v>42637</v>
      </c>
      <c r="D3986" t="s">
        <v>47</v>
      </c>
      <c r="E3986" t="s">
        <v>3177</v>
      </c>
      <c r="F3986" t="s">
        <v>3178</v>
      </c>
      <c r="G3986" t="s">
        <v>24</v>
      </c>
      <c r="H3986" t="s">
        <v>25</v>
      </c>
      <c r="I3986" t="s">
        <v>231</v>
      </c>
      <c r="J3986" t="s">
        <v>232</v>
      </c>
      <c r="K3986" t="s">
        <v>233</v>
      </c>
      <c r="L3986" t="s">
        <v>131</v>
      </c>
      <c r="M3986" t="s">
        <v>7018</v>
      </c>
      <c r="N3986" t="s">
        <v>43</v>
      </c>
      <c r="O3986" t="s">
        <v>90</v>
      </c>
      <c r="P3986" t="s">
        <v>7019</v>
      </c>
      <c r="Q3986" s="2">
        <v>393.25</v>
      </c>
      <c r="R3986">
        <v>5</v>
      </c>
      <c r="S3986">
        <v>0</v>
      </c>
      <c r="T3986">
        <v>129.77250000000001</v>
      </c>
    </row>
    <row r="3987" spans="1:20" x14ac:dyDescent="0.3">
      <c r="A3987" t="s">
        <v>9427</v>
      </c>
      <c r="B3987" s="1">
        <v>42719</v>
      </c>
      <c r="C3987" s="1">
        <v>42721</v>
      </c>
      <c r="D3987" t="s">
        <v>21</v>
      </c>
      <c r="E3987" t="s">
        <v>918</v>
      </c>
      <c r="F3987" t="s">
        <v>919</v>
      </c>
      <c r="G3987" t="s">
        <v>24</v>
      </c>
      <c r="H3987" t="s">
        <v>25</v>
      </c>
      <c r="I3987" t="s">
        <v>920</v>
      </c>
      <c r="J3987" t="s">
        <v>269</v>
      </c>
      <c r="K3987" t="s">
        <v>921</v>
      </c>
      <c r="L3987" t="s">
        <v>29</v>
      </c>
      <c r="M3987" t="s">
        <v>7174</v>
      </c>
      <c r="N3987" t="s">
        <v>43</v>
      </c>
      <c r="O3987" t="s">
        <v>79</v>
      </c>
      <c r="P3987" t="s">
        <v>7175</v>
      </c>
      <c r="Q3987" s="2">
        <v>2.214</v>
      </c>
      <c r="R3987">
        <v>3</v>
      </c>
      <c r="S3987">
        <v>0</v>
      </c>
      <c r="T3987">
        <v>-1.476</v>
      </c>
    </row>
    <row r="3988" spans="1:20" x14ac:dyDescent="0.3">
      <c r="A3988" t="s">
        <v>9428</v>
      </c>
      <c r="B3988" s="1">
        <v>43042</v>
      </c>
      <c r="C3988" s="1">
        <v>43045</v>
      </c>
      <c r="D3988" t="s">
        <v>21</v>
      </c>
      <c r="E3988" t="s">
        <v>4507</v>
      </c>
      <c r="F3988" t="s">
        <v>4508</v>
      </c>
      <c r="G3988" t="s">
        <v>24</v>
      </c>
      <c r="H3988" t="s">
        <v>25</v>
      </c>
      <c r="I3988" t="s">
        <v>38</v>
      </c>
      <c r="J3988" t="s">
        <v>39</v>
      </c>
      <c r="K3988" t="s">
        <v>247</v>
      </c>
      <c r="L3988" t="s">
        <v>41</v>
      </c>
      <c r="M3988" t="s">
        <v>3208</v>
      </c>
      <c r="N3988" t="s">
        <v>43</v>
      </c>
      <c r="O3988" t="s">
        <v>70</v>
      </c>
      <c r="P3988" t="s">
        <v>3209</v>
      </c>
      <c r="Q3988" s="2">
        <v>16.271999999999998</v>
      </c>
      <c r="R3988">
        <v>3</v>
      </c>
      <c r="S3988">
        <v>0</v>
      </c>
      <c r="T3988">
        <v>5.2884000000000002</v>
      </c>
    </row>
    <row r="3989" spans="1:20" x14ac:dyDescent="0.3">
      <c r="A3989" t="s">
        <v>9429</v>
      </c>
      <c r="B3989" s="1">
        <v>42554</v>
      </c>
      <c r="C3989" s="1">
        <v>42558</v>
      </c>
      <c r="D3989" t="s">
        <v>47</v>
      </c>
      <c r="E3989" t="s">
        <v>1099</v>
      </c>
      <c r="F3989" t="s">
        <v>1100</v>
      </c>
      <c r="G3989" t="s">
        <v>37</v>
      </c>
      <c r="H3989" t="s">
        <v>25</v>
      </c>
      <c r="I3989" t="s">
        <v>128</v>
      </c>
      <c r="J3989" t="s">
        <v>129</v>
      </c>
      <c r="K3989" t="s">
        <v>130</v>
      </c>
      <c r="L3989" t="s">
        <v>131</v>
      </c>
      <c r="M3989" t="s">
        <v>7448</v>
      </c>
      <c r="N3989" t="s">
        <v>43</v>
      </c>
      <c r="O3989" t="s">
        <v>90</v>
      </c>
      <c r="P3989" t="s">
        <v>7449</v>
      </c>
      <c r="Q3989" s="2">
        <v>706.86</v>
      </c>
      <c r="R3989">
        <v>7</v>
      </c>
      <c r="S3989">
        <v>0</v>
      </c>
      <c r="T3989">
        <v>197.92080000000001</v>
      </c>
    </row>
    <row r="3990" spans="1:20" x14ac:dyDescent="0.3">
      <c r="A3990" t="s">
        <v>9430</v>
      </c>
      <c r="B3990" s="1">
        <v>41908</v>
      </c>
      <c r="C3990" s="1">
        <v>41912</v>
      </c>
      <c r="D3990" t="s">
        <v>47</v>
      </c>
      <c r="E3990" t="s">
        <v>9107</v>
      </c>
      <c r="F3990" t="s">
        <v>9108</v>
      </c>
      <c r="G3990" t="s">
        <v>37</v>
      </c>
      <c r="H3990" t="s">
        <v>25</v>
      </c>
      <c r="I3990" t="s">
        <v>1358</v>
      </c>
      <c r="J3990" t="s">
        <v>86</v>
      </c>
      <c r="K3990" t="s">
        <v>1359</v>
      </c>
      <c r="L3990" t="s">
        <v>88</v>
      </c>
      <c r="M3990" t="s">
        <v>467</v>
      </c>
      <c r="N3990" t="s">
        <v>43</v>
      </c>
      <c r="O3990" t="s">
        <v>79</v>
      </c>
      <c r="P3990" t="s">
        <v>468</v>
      </c>
      <c r="Q3990" s="2">
        <v>5.97</v>
      </c>
      <c r="R3990">
        <v>5</v>
      </c>
      <c r="S3990">
        <v>0</v>
      </c>
      <c r="T3990">
        <v>-4.577</v>
      </c>
    </row>
    <row r="3991" spans="1:20" x14ac:dyDescent="0.3">
      <c r="A3991" t="s">
        <v>9431</v>
      </c>
      <c r="B3991" s="1">
        <v>41834</v>
      </c>
      <c r="C3991" s="1">
        <v>41837</v>
      </c>
      <c r="D3991" t="s">
        <v>21</v>
      </c>
      <c r="E3991" t="s">
        <v>3918</v>
      </c>
      <c r="F3991" t="s">
        <v>3919</v>
      </c>
      <c r="G3991" t="s">
        <v>37</v>
      </c>
      <c r="H3991" t="s">
        <v>25</v>
      </c>
      <c r="I3991" t="s">
        <v>398</v>
      </c>
      <c r="J3991" t="s">
        <v>67</v>
      </c>
      <c r="K3991" t="s">
        <v>399</v>
      </c>
      <c r="L3991" t="s">
        <v>29</v>
      </c>
      <c r="M3991" t="s">
        <v>4651</v>
      </c>
      <c r="N3991" t="s">
        <v>43</v>
      </c>
      <c r="O3991" t="s">
        <v>115</v>
      </c>
      <c r="P3991" t="s">
        <v>4652</v>
      </c>
      <c r="Q3991" s="2">
        <v>17.940000000000001</v>
      </c>
      <c r="R3991">
        <v>3</v>
      </c>
      <c r="S3991">
        <v>0</v>
      </c>
      <c r="T3991">
        <v>4.4850000000000003</v>
      </c>
    </row>
    <row r="3992" spans="1:20" x14ac:dyDescent="0.3">
      <c r="A3992" t="s">
        <v>9432</v>
      </c>
      <c r="B3992" s="1">
        <v>43006</v>
      </c>
      <c r="C3992" s="1">
        <v>43013</v>
      </c>
      <c r="D3992" t="s">
        <v>47</v>
      </c>
      <c r="E3992" t="s">
        <v>1662</v>
      </c>
      <c r="F3992" t="s">
        <v>1663</v>
      </c>
      <c r="G3992" t="s">
        <v>37</v>
      </c>
      <c r="H3992" t="s">
        <v>25</v>
      </c>
      <c r="I3992" t="s">
        <v>1664</v>
      </c>
      <c r="J3992" t="s">
        <v>208</v>
      </c>
      <c r="K3992" t="s">
        <v>1665</v>
      </c>
      <c r="L3992" t="s">
        <v>88</v>
      </c>
      <c r="M3992" t="s">
        <v>4254</v>
      </c>
      <c r="N3992" t="s">
        <v>43</v>
      </c>
      <c r="O3992" t="s">
        <v>79</v>
      </c>
      <c r="P3992" t="s">
        <v>4255</v>
      </c>
      <c r="Q3992" s="2">
        <v>2.6549999999999998</v>
      </c>
      <c r="R3992">
        <v>1</v>
      </c>
      <c r="S3992">
        <v>0</v>
      </c>
      <c r="T3992">
        <v>-1.8585</v>
      </c>
    </row>
    <row r="3993" spans="1:20" x14ac:dyDescent="0.3">
      <c r="A3993" t="s">
        <v>9433</v>
      </c>
      <c r="B3993" s="1">
        <v>42244</v>
      </c>
      <c r="C3993" s="1">
        <v>42251</v>
      </c>
      <c r="D3993" t="s">
        <v>47</v>
      </c>
      <c r="E3993" t="s">
        <v>656</v>
      </c>
      <c r="F3993" t="s">
        <v>657</v>
      </c>
      <c r="G3993" t="s">
        <v>24</v>
      </c>
      <c r="H3993" t="s">
        <v>25</v>
      </c>
      <c r="I3993" t="s">
        <v>658</v>
      </c>
      <c r="J3993" t="s">
        <v>427</v>
      </c>
      <c r="K3993" t="s">
        <v>659</v>
      </c>
      <c r="L3993" t="s">
        <v>131</v>
      </c>
      <c r="M3993" t="s">
        <v>1627</v>
      </c>
      <c r="N3993" t="s">
        <v>43</v>
      </c>
      <c r="O3993" t="s">
        <v>99</v>
      </c>
      <c r="P3993" t="s">
        <v>1628</v>
      </c>
      <c r="Q3993" s="2">
        <v>892.35</v>
      </c>
      <c r="R3993">
        <v>5</v>
      </c>
      <c r="S3993">
        <v>0</v>
      </c>
      <c r="T3993">
        <v>267.70499999999998</v>
      </c>
    </row>
    <row r="3994" spans="1:20" x14ac:dyDescent="0.3">
      <c r="A3994" t="s">
        <v>9434</v>
      </c>
      <c r="B3994" s="1">
        <v>42267</v>
      </c>
      <c r="C3994" s="1">
        <v>42273</v>
      </c>
      <c r="D3994" t="s">
        <v>47</v>
      </c>
      <c r="E3994" t="s">
        <v>4225</v>
      </c>
      <c r="F3994" t="s">
        <v>4226</v>
      </c>
      <c r="G3994" t="s">
        <v>37</v>
      </c>
      <c r="H3994" t="s">
        <v>25</v>
      </c>
      <c r="I3994" t="s">
        <v>75</v>
      </c>
      <c r="J3994" t="s">
        <v>76</v>
      </c>
      <c r="K3994" t="s">
        <v>538</v>
      </c>
      <c r="L3994" t="s">
        <v>41</v>
      </c>
      <c r="M3994" t="s">
        <v>2622</v>
      </c>
      <c r="N3994" t="s">
        <v>43</v>
      </c>
      <c r="O3994" t="s">
        <v>70</v>
      </c>
      <c r="P3994" t="s">
        <v>2623</v>
      </c>
      <c r="Q3994" s="2">
        <v>61.4</v>
      </c>
      <c r="R3994">
        <v>5</v>
      </c>
      <c r="S3994">
        <v>0</v>
      </c>
      <c r="T3994">
        <v>28.858000000000001</v>
      </c>
    </row>
    <row r="3995" spans="1:20" x14ac:dyDescent="0.3">
      <c r="A3995" t="s">
        <v>9435</v>
      </c>
      <c r="B3995" s="1">
        <v>42681</v>
      </c>
      <c r="C3995" s="1">
        <v>42683</v>
      </c>
      <c r="D3995" t="s">
        <v>159</v>
      </c>
      <c r="E3995" t="s">
        <v>4150</v>
      </c>
      <c r="F3995" t="s">
        <v>4151</v>
      </c>
      <c r="G3995" t="s">
        <v>24</v>
      </c>
      <c r="H3995" t="s">
        <v>25</v>
      </c>
      <c r="I3995" t="s">
        <v>505</v>
      </c>
      <c r="J3995" t="s">
        <v>39</v>
      </c>
      <c r="K3995" t="s">
        <v>506</v>
      </c>
      <c r="L3995" t="s">
        <v>41</v>
      </c>
      <c r="M3995" t="s">
        <v>9436</v>
      </c>
      <c r="N3995" t="s">
        <v>165</v>
      </c>
      <c r="O3995" t="s">
        <v>166</v>
      </c>
      <c r="P3995" t="s">
        <v>9437</v>
      </c>
      <c r="Q3995" s="2">
        <v>263.95999999999998</v>
      </c>
      <c r="R3995">
        <v>4</v>
      </c>
      <c r="S3995">
        <v>0</v>
      </c>
      <c r="T3995">
        <v>71.269199999999998</v>
      </c>
    </row>
    <row r="3996" spans="1:20" x14ac:dyDescent="0.3">
      <c r="A3996" t="s">
        <v>9438</v>
      </c>
      <c r="B3996" s="1">
        <v>42297</v>
      </c>
      <c r="C3996" s="1">
        <v>42301</v>
      </c>
      <c r="D3996" t="s">
        <v>47</v>
      </c>
      <c r="E3996" t="s">
        <v>2565</v>
      </c>
      <c r="F3996" t="s">
        <v>2566</v>
      </c>
      <c r="G3996" t="s">
        <v>37</v>
      </c>
      <c r="H3996" t="s">
        <v>25</v>
      </c>
      <c r="I3996" t="s">
        <v>253</v>
      </c>
      <c r="J3996" t="s">
        <v>179</v>
      </c>
      <c r="K3996" t="s">
        <v>254</v>
      </c>
      <c r="L3996" t="s">
        <v>88</v>
      </c>
      <c r="M3996" t="s">
        <v>6341</v>
      </c>
      <c r="N3996" t="s">
        <v>165</v>
      </c>
      <c r="O3996" t="s">
        <v>202</v>
      </c>
      <c r="P3996" t="s">
        <v>6342</v>
      </c>
      <c r="Q3996" s="2">
        <v>239.97</v>
      </c>
      <c r="R3996">
        <v>3</v>
      </c>
      <c r="S3996">
        <v>0</v>
      </c>
      <c r="T3996">
        <v>86.389200000000002</v>
      </c>
    </row>
    <row r="3997" spans="1:20" x14ac:dyDescent="0.3">
      <c r="A3997" t="s">
        <v>9439</v>
      </c>
      <c r="B3997" s="1">
        <v>42736</v>
      </c>
      <c r="C3997" s="1">
        <v>42740</v>
      </c>
      <c r="D3997" t="s">
        <v>47</v>
      </c>
      <c r="E3997" t="s">
        <v>396</v>
      </c>
      <c r="F3997" t="s">
        <v>397</v>
      </c>
      <c r="G3997" t="s">
        <v>24</v>
      </c>
      <c r="H3997" t="s">
        <v>25</v>
      </c>
      <c r="I3997" t="s">
        <v>398</v>
      </c>
      <c r="J3997" t="s">
        <v>67</v>
      </c>
      <c r="K3997" t="s">
        <v>399</v>
      </c>
      <c r="L3997" t="s">
        <v>29</v>
      </c>
      <c r="M3997" t="s">
        <v>1323</v>
      </c>
      <c r="N3997" t="s">
        <v>43</v>
      </c>
      <c r="O3997" t="s">
        <v>99</v>
      </c>
      <c r="P3997" t="s">
        <v>1324</v>
      </c>
      <c r="Q3997" s="2">
        <v>454.56</v>
      </c>
      <c r="R3997">
        <v>5</v>
      </c>
      <c r="S3997">
        <v>0</v>
      </c>
      <c r="T3997">
        <v>-107.958</v>
      </c>
    </row>
    <row r="3998" spans="1:20" x14ac:dyDescent="0.3">
      <c r="A3998" t="s">
        <v>9440</v>
      </c>
      <c r="B3998" s="1">
        <v>42178</v>
      </c>
      <c r="C3998" s="1">
        <v>42184</v>
      </c>
      <c r="D3998" t="s">
        <v>47</v>
      </c>
      <c r="E3998" t="s">
        <v>4313</v>
      </c>
      <c r="F3998" t="s">
        <v>4314</v>
      </c>
      <c r="G3998" t="s">
        <v>37</v>
      </c>
      <c r="H3998" t="s">
        <v>25</v>
      </c>
      <c r="I3998" t="s">
        <v>215</v>
      </c>
      <c r="J3998" t="s">
        <v>4315</v>
      </c>
      <c r="K3998" t="s">
        <v>4316</v>
      </c>
      <c r="L3998" t="s">
        <v>131</v>
      </c>
      <c r="M3998" t="s">
        <v>2080</v>
      </c>
      <c r="N3998" t="s">
        <v>31</v>
      </c>
      <c r="O3998" t="s">
        <v>61</v>
      </c>
      <c r="P3998" t="s">
        <v>2081</v>
      </c>
      <c r="Q3998" s="2">
        <v>27.42</v>
      </c>
      <c r="R3998">
        <v>3</v>
      </c>
      <c r="S3998">
        <v>0</v>
      </c>
      <c r="T3998">
        <v>9.3228000000000009</v>
      </c>
    </row>
    <row r="3999" spans="1:20" x14ac:dyDescent="0.3">
      <c r="A3999" t="s">
        <v>9441</v>
      </c>
      <c r="B3999" s="1">
        <v>42696</v>
      </c>
      <c r="C3999" s="1">
        <v>42701</v>
      </c>
      <c r="D3999" t="s">
        <v>47</v>
      </c>
      <c r="E3999" t="s">
        <v>2792</v>
      </c>
      <c r="F3999" t="s">
        <v>2793</v>
      </c>
      <c r="G3999" t="s">
        <v>84</v>
      </c>
      <c r="H3999" t="s">
        <v>25</v>
      </c>
      <c r="I3999" t="s">
        <v>154</v>
      </c>
      <c r="J3999" t="s">
        <v>86</v>
      </c>
      <c r="K3999" t="s">
        <v>1253</v>
      </c>
      <c r="L3999" t="s">
        <v>88</v>
      </c>
      <c r="M3999" t="s">
        <v>2612</v>
      </c>
      <c r="N3999" t="s">
        <v>43</v>
      </c>
      <c r="O3999" t="s">
        <v>79</v>
      </c>
      <c r="P3999" t="s">
        <v>2613</v>
      </c>
      <c r="Q3999" s="2">
        <v>134.27199999999999</v>
      </c>
      <c r="R3999">
        <v>8</v>
      </c>
      <c r="S3999">
        <v>0</v>
      </c>
      <c r="T3999">
        <v>46.995199999999997</v>
      </c>
    </row>
    <row r="4000" spans="1:20" x14ac:dyDescent="0.3">
      <c r="A4000" t="s">
        <v>9442</v>
      </c>
      <c r="B4000" s="1">
        <v>42303</v>
      </c>
      <c r="C4000" s="1">
        <v>42309</v>
      </c>
      <c r="D4000" t="s">
        <v>47</v>
      </c>
      <c r="E4000" t="s">
        <v>847</v>
      </c>
      <c r="F4000" t="s">
        <v>848</v>
      </c>
      <c r="G4000" t="s">
        <v>37</v>
      </c>
      <c r="H4000" t="s">
        <v>25</v>
      </c>
      <c r="I4000" t="s">
        <v>112</v>
      </c>
      <c r="J4000" t="s">
        <v>39</v>
      </c>
      <c r="K4000" t="s">
        <v>849</v>
      </c>
      <c r="L4000" t="s">
        <v>41</v>
      </c>
      <c r="M4000" t="s">
        <v>9443</v>
      </c>
      <c r="N4000" t="s">
        <v>43</v>
      </c>
      <c r="O4000" t="s">
        <v>44</v>
      </c>
      <c r="P4000" t="s">
        <v>9444</v>
      </c>
      <c r="Q4000" s="2">
        <v>146.54400000000001</v>
      </c>
      <c r="R4000">
        <v>6</v>
      </c>
      <c r="S4000">
        <v>0</v>
      </c>
      <c r="T4000">
        <v>47.626800000000003</v>
      </c>
    </row>
    <row r="4001" spans="1:20" x14ac:dyDescent="0.3">
      <c r="A4001" t="s">
        <v>9445</v>
      </c>
      <c r="B4001" s="1">
        <v>42663</v>
      </c>
      <c r="C4001" s="1">
        <v>42669</v>
      </c>
      <c r="D4001" t="s">
        <v>47</v>
      </c>
      <c r="E4001" t="s">
        <v>9446</v>
      </c>
      <c r="F4001" t="s">
        <v>9447</v>
      </c>
      <c r="G4001" t="s">
        <v>84</v>
      </c>
      <c r="H4001" t="s">
        <v>25</v>
      </c>
      <c r="I4001" t="s">
        <v>920</v>
      </c>
      <c r="J4001" t="s">
        <v>269</v>
      </c>
      <c r="K4001" t="s">
        <v>921</v>
      </c>
      <c r="L4001" t="s">
        <v>29</v>
      </c>
      <c r="M4001" t="s">
        <v>1260</v>
      </c>
      <c r="N4001" t="s">
        <v>31</v>
      </c>
      <c r="O4001" t="s">
        <v>61</v>
      </c>
      <c r="P4001" t="s">
        <v>1261</v>
      </c>
      <c r="Q4001" s="2">
        <v>61.1</v>
      </c>
      <c r="R4001">
        <v>5</v>
      </c>
      <c r="S4001">
        <v>0</v>
      </c>
      <c r="T4001">
        <v>18.329999999999998</v>
      </c>
    </row>
    <row r="4002" spans="1:20" x14ac:dyDescent="0.3">
      <c r="A4002" t="s">
        <v>9448</v>
      </c>
      <c r="B4002" s="1">
        <v>42853</v>
      </c>
      <c r="C4002" s="1">
        <v>42857</v>
      </c>
      <c r="D4002" t="s">
        <v>47</v>
      </c>
      <c r="E4002" t="s">
        <v>5690</v>
      </c>
      <c r="F4002" t="s">
        <v>5691</v>
      </c>
      <c r="G4002" t="s">
        <v>24</v>
      </c>
      <c r="H4002" t="s">
        <v>25</v>
      </c>
      <c r="I4002" t="s">
        <v>154</v>
      </c>
      <c r="J4002" t="s">
        <v>86</v>
      </c>
      <c r="K4002" t="s">
        <v>598</v>
      </c>
      <c r="L4002" t="s">
        <v>88</v>
      </c>
      <c r="M4002" t="s">
        <v>6166</v>
      </c>
      <c r="N4002" t="s">
        <v>43</v>
      </c>
      <c r="O4002" t="s">
        <v>90</v>
      </c>
      <c r="P4002" t="s">
        <v>6167</v>
      </c>
      <c r="Q4002" s="2">
        <v>28.08</v>
      </c>
      <c r="R4002">
        <v>3</v>
      </c>
      <c r="S4002">
        <v>0</v>
      </c>
      <c r="T4002">
        <v>5.2649999999999997</v>
      </c>
    </row>
    <row r="4003" spans="1:20" x14ac:dyDescent="0.3">
      <c r="A4003" t="s">
        <v>9449</v>
      </c>
      <c r="B4003" s="1">
        <v>42642</v>
      </c>
      <c r="C4003" s="1">
        <v>42644</v>
      </c>
      <c r="D4003" t="s">
        <v>21</v>
      </c>
      <c r="E4003" t="s">
        <v>5521</v>
      </c>
      <c r="F4003" t="s">
        <v>5522</v>
      </c>
      <c r="G4003" t="s">
        <v>37</v>
      </c>
      <c r="H4003" t="s">
        <v>25</v>
      </c>
      <c r="I4003" t="s">
        <v>5523</v>
      </c>
      <c r="J4003" t="s">
        <v>208</v>
      </c>
      <c r="K4003" t="s">
        <v>5524</v>
      </c>
      <c r="L4003" t="s">
        <v>88</v>
      </c>
      <c r="M4003" t="s">
        <v>4575</v>
      </c>
      <c r="N4003" t="s">
        <v>43</v>
      </c>
      <c r="O4003" t="s">
        <v>115</v>
      </c>
      <c r="P4003" t="s">
        <v>4576</v>
      </c>
      <c r="Q4003" s="2">
        <v>10.496</v>
      </c>
      <c r="R4003">
        <v>4</v>
      </c>
      <c r="S4003">
        <v>0</v>
      </c>
      <c r="T4003">
        <v>1.1808000000000001</v>
      </c>
    </row>
    <row r="4004" spans="1:20" x14ac:dyDescent="0.3">
      <c r="A4004" t="s">
        <v>9450</v>
      </c>
      <c r="B4004" s="1">
        <v>42195</v>
      </c>
      <c r="C4004" s="1">
        <v>42199</v>
      </c>
      <c r="D4004" t="s">
        <v>47</v>
      </c>
      <c r="E4004" t="s">
        <v>1109</v>
      </c>
      <c r="F4004" t="s">
        <v>1110</v>
      </c>
      <c r="G4004" t="s">
        <v>24</v>
      </c>
      <c r="H4004" t="s">
        <v>25</v>
      </c>
      <c r="I4004" t="s">
        <v>231</v>
      </c>
      <c r="J4004" t="s">
        <v>232</v>
      </c>
      <c r="K4004" t="s">
        <v>276</v>
      </c>
      <c r="L4004" t="s">
        <v>131</v>
      </c>
      <c r="M4004" t="s">
        <v>2211</v>
      </c>
      <c r="N4004" t="s">
        <v>43</v>
      </c>
      <c r="O4004" t="s">
        <v>79</v>
      </c>
      <c r="P4004" t="s">
        <v>2212</v>
      </c>
      <c r="Q4004" s="2">
        <v>39.92</v>
      </c>
      <c r="R4004">
        <v>2</v>
      </c>
      <c r="S4004">
        <v>0</v>
      </c>
      <c r="T4004">
        <v>12.974</v>
      </c>
    </row>
    <row r="4005" spans="1:20" x14ac:dyDescent="0.3">
      <c r="A4005" t="s">
        <v>9451</v>
      </c>
      <c r="B4005" s="1">
        <v>42223</v>
      </c>
      <c r="C4005" s="1">
        <v>42225</v>
      </c>
      <c r="D4005" t="s">
        <v>159</v>
      </c>
      <c r="E4005" t="s">
        <v>2565</v>
      </c>
      <c r="F4005" t="s">
        <v>2566</v>
      </c>
      <c r="G4005" t="s">
        <v>37</v>
      </c>
      <c r="H4005" t="s">
        <v>25</v>
      </c>
      <c r="I4005" t="s">
        <v>253</v>
      </c>
      <c r="J4005" t="s">
        <v>179</v>
      </c>
      <c r="K4005" t="s">
        <v>254</v>
      </c>
      <c r="L4005" t="s">
        <v>88</v>
      </c>
      <c r="M4005" t="s">
        <v>6827</v>
      </c>
      <c r="N4005" t="s">
        <v>43</v>
      </c>
      <c r="O4005" t="s">
        <v>90</v>
      </c>
      <c r="P4005" t="s">
        <v>6828</v>
      </c>
      <c r="Q4005" s="2">
        <v>77.58</v>
      </c>
      <c r="R4005">
        <v>9</v>
      </c>
      <c r="S4005">
        <v>0</v>
      </c>
      <c r="T4005">
        <v>20.1708</v>
      </c>
    </row>
    <row r="4006" spans="1:20" x14ac:dyDescent="0.3">
      <c r="A4006" t="s">
        <v>9452</v>
      </c>
      <c r="B4006" s="1">
        <v>41980</v>
      </c>
      <c r="C4006" s="1">
        <v>41986</v>
      </c>
      <c r="D4006" t="s">
        <v>47</v>
      </c>
      <c r="E4006" t="s">
        <v>2452</v>
      </c>
      <c r="F4006" t="s">
        <v>2453</v>
      </c>
      <c r="G4006" t="s">
        <v>84</v>
      </c>
      <c r="H4006" t="s">
        <v>25</v>
      </c>
      <c r="I4006" t="s">
        <v>505</v>
      </c>
      <c r="J4006" t="s">
        <v>86</v>
      </c>
      <c r="K4006" t="s">
        <v>808</v>
      </c>
      <c r="L4006" t="s">
        <v>88</v>
      </c>
      <c r="M4006" t="s">
        <v>5177</v>
      </c>
      <c r="N4006" t="s">
        <v>43</v>
      </c>
      <c r="O4006" t="s">
        <v>99</v>
      </c>
      <c r="P4006" t="s">
        <v>5178</v>
      </c>
      <c r="Q4006" s="2">
        <v>269.36</v>
      </c>
      <c r="R4006">
        <v>7</v>
      </c>
      <c r="S4006">
        <v>0</v>
      </c>
      <c r="T4006">
        <v>70.033600000000007</v>
      </c>
    </row>
    <row r="4007" spans="1:20" x14ac:dyDescent="0.3">
      <c r="A4007" t="s">
        <v>9453</v>
      </c>
      <c r="B4007" s="1">
        <v>42348</v>
      </c>
      <c r="C4007" s="1">
        <v>42352</v>
      </c>
      <c r="D4007" t="s">
        <v>47</v>
      </c>
      <c r="E4007" t="s">
        <v>2492</v>
      </c>
      <c r="F4007" t="s">
        <v>2493</v>
      </c>
      <c r="G4007" t="s">
        <v>24</v>
      </c>
      <c r="H4007" t="s">
        <v>25</v>
      </c>
      <c r="I4007" t="s">
        <v>524</v>
      </c>
      <c r="J4007" t="s">
        <v>261</v>
      </c>
      <c r="K4007" t="s">
        <v>525</v>
      </c>
      <c r="L4007" t="s">
        <v>41</v>
      </c>
      <c r="M4007" t="s">
        <v>2421</v>
      </c>
      <c r="N4007" t="s">
        <v>43</v>
      </c>
      <c r="O4007" t="s">
        <v>44</v>
      </c>
      <c r="P4007" t="s">
        <v>2422</v>
      </c>
      <c r="Q4007" s="2">
        <v>5.76</v>
      </c>
      <c r="R4007">
        <v>2</v>
      </c>
      <c r="S4007">
        <v>0</v>
      </c>
      <c r="T4007">
        <v>2.8224</v>
      </c>
    </row>
    <row r="4008" spans="1:20" x14ac:dyDescent="0.3">
      <c r="A4008" t="s">
        <v>9454</v>
      </c>
      <c r="B4008" s="1">
        <v>43047</v>
      </c>
      <c r="C4008" s="1">
        <v>43052</v>
      </c>
      <c r="D4008" t="s">
        <v>21</v>
      </c>
      <c r="E4008" t="s">
        <v>5499</v>
      </c>
      <c r="F4008" t="s">
        <v>5500</v>
      </c>
      <c r="G4008" t="s">
        <v>84</v>
      </c>
      <c r="H4008" t="s">
        <v>25</v>
      </c>
      <c r="I4008" t="s">
        <v>2152</v>
      </c>
      <c r="J4008" t="s">
        <v>391</v>
      </c>
      <c r="K4008" t="s">
        <v>2448</v>
      </c>
      <c r="L4008" t="s">
        <v>41</v>
      </c>
      <c r="M4008" t="s">
        <v>3043</v>
      </c>
      <c r="N4008" t="s">
        <v>43</v>
      </c>
      <c r="O4008" t="s">
        <v>115</v>
      </c>
      <c r="P4008" t="s">
        <v>3044</v>
      </c>
      <c r="Q4008" s="2">
        <v>109.9</v>
      </c>
      <c r="R4008">
        <v>5</v>
      </c>
      <c r="S4008">
        <v>0</v>
      </c>
      <c r="T4008">
        <v>32.97</v>
      </c>
    </row>
    <row r="4009" spans="1:20" x14ac:dyDescent="0.3">
      <c r="A4009" t="s">
        <v>9455</v>
      </c>
      <c r="B4009" s="1">
        <v>42943</v>
      </c>
      <c r="C4009" s="1">
        <v>42948</v>
      </c>
      <c r="D4009" t="s">
        <v>21</v>
      </c>
      <c r="E4009" t="s">
        <v>4453</v>
      </c>
      <c r="F4009" t="s">
        <v>4454</v>
      </c>
      <c r="G4009" t="s">
        <v>24</v>
      </c>
      <c r="H4009" t="s">
        <v>25</v>
      </c>
      <c r="I4009" t="s">
        <v>4455</v>
      </c>
      <c r="J4009" t="s">
        <v>427</v>
      </c>
      <c r="K4009" t="s">
        <v>4456</v>
      </c>
      <c r="L4009" t="s">
        <v>131</v>
      </c>
      <c r="M4009" t="s">
        <v>2386</v>
      </c>
      <c r="N4009" t="s">
        <v>31</v>
      </c>
      <c r="O4009" t="s">
        <v>61</v>
      </c>
      <c r="P4009" t="s">
        <v>2387</v>
      </c>
      <c r="Q4009" s="2">
        <v>23.88</v>
      </c>
      <c r="R4009">
        <v>3</v>
      </c>
      <c r="S4009">
        <v>0</v>
      </c>
      <c r="T4009">
        <v>10.507199999999999</v>
      </c>
    </row>
    <row r="4010" spans="1:20" x14ac:dyDescent="0.3">
      <c r="A4010" t="s">
        <v>9456</v>
      </c>
      <c r="B4010" s="1">
        <v>43097</v>
      </c>
      <c r="C4010" s="1">
        <v>43101</v>
      </c>
      <c r="D4010" t="s">
        <v>47</v>
      </c>
      <c r="E4010" t="s">
        <v>4602</v>
      </c>
      <c r="F4010" t="s">
        <v>4603</v>
      </c>
      <c r="G4010" t="s">
        <v>24</v>
      </c>
      <c r="H4010" t="s">
        <v>25</v>
      </c>
      <c r="I4010" t="s">
        <v>231</v>
      </c>
      <c r="J4010" t="s">
        <v>232</v>
      </c>
      <c r="K4010" t="s">
        <v>276</v>
      </c>
      <c r="L4010" t="s">
        <v>131</v>
      </c>
      <c r="M4010" t="s">
        <v>6185</v>
      </c>
      <c r="N4010" t="s">
        <v>43</v>
      </c>
      <c r="O4010" t="s">
        <v>99</v>
      </c>
      <c r="P4010" t="s">
        <v>6186</v>
      </c>
      <c r="Q4010" s="2">
        <v>118.25</v>
      </c>
      <c r="R4010">
        <v>5</v>
      </c>
      <c r="S4010">
        <v>0</v>
      </c>
      <c r="T4010">
        <v>34.292499999999997</v>
      </c>
    </row>
    <row r="4011" spans="1:20" x14ac:dyDescent="0.3">
      <c r="A4011" t="s">
        <v>9457</v>
      </c>
      <c r="B4011" s="1">
        <v>42439</v>
      </c>
      <c r="C4011" s="1">
        <v>42442</v>
      </c>
      <c r="D4011" t="s">
        <v>159</v>
      </c>
      <c r="E4011" t="s">
        <v>4174</v>
      </c>
      <c r="F4011" t="s">
        <v>4175</v>
      </c>
      <c r="G4011" t="s">
        <v>84</v>
      </c>
      <c r="H4011" t="s">
        <v>25</v>
      </c>
      <c r="I4011" t="s">
        <v>2942</v>
      </c>
      <c r="J4011" t="s">
        <v>1139</v>
      </c>
      <c r="K4011" t="s">
        <v>2943</v>
      </c>
      <c r="L4011" t="s">
        <v>131</v>
      </c>
      <c r="M4011" t="s">
        <v>3499</v>
      </c>
      <c r="N4011" t="s">
        <v>165</v>
      </c>
      <c r="O4011" t="s">
        <v>202</v>
      </c>
      <c r="P4011" t="s">
        <v>3500</v>
      </c>
      <c r="Q4011" s="2">
        <v>26.85</v>
      </c>
      <c r="R4011">
        <v>3</v>
      </c>
      <c r="S4011">
        <v>0</v>
      </c>
      <c r="T4011">
        <v>5.1014999999999997</v>
      </c>
    </row>
    <row r="4012" spans="1:20" x14ac:dyDescent="0.3">
      <c r="A4012" t="s">
        <v>9458</v>
      </c>
      <c r="B4012" s="1">
        <v>42146</v>
      </c>
      <c r="C4012" s="1">
        <v>42150</v>
      </c>
      <c r="D4012" t="s">
        <v>47</v>
      </c>
      <c r="E4012" t="s">
        <v>7760</v>
      </c>
      <c r="F4012" t="s">
        <v>7761</v>
      </c>
      <c r="G4012" t="s">
        <v>24</v>
      </c>
      <c r="H4012" t="s">
        <v>25</v>
      </c>
      <c r="I4012" t="s">
        <v>66</v>
      </c>
      <c r="J4012" t="s">
        <v>4315</v>
      </c>
      <c r="K4012" t="s">
        <v>7762</v>
      </c>
      <c r="L4012" t="s">
        <v>131</v>
      </c>
      <c r="M4012" t="s">
        <v>1981</v>
      </c>
      <c r="N4012" t="s">
        <v>43</v>
      </c>
      <c r="O4012" t="s">
        <v>44</v>
      </c>
      <c r="P4012" t="s">
        <v>1982</v>
      </c>
      <c r="Q4012" s="2">
        <v>8.26</v>
      </c>
      <c r="R4012">
        <v>2</v>
      </c>
      <c r="S4012">
        <v>0</v>
      </c>
      <c r="T4012">
        <v>3.7995999999999999</v>
      </c>
    </row>
    <row r="4013" spans="1:20" x14ac:dyDescent="0.3">
      <c r="A4013" t="s">
        <v>9459</v>
      </c>
      <c r="B4013" s="1">
        <v>42783</v>
      </c>
      <c r="C4013" s="1">
        <v>42785</v>
      </c>
      <c r="D4013" t="s">
        <v>159</v>
      </c>
      <c r="E4013" t="s">
        <v>6589</v>
      </c>
      <c r="F4013" t="s">
        <v>6590</v>
      </c>
      <c r="G4013" t="s">
        <v>84</v>
      </c>
      <c r="H4013" t="s">
        <v>25</v>
      </c>
      <c r="I4013" t="s">
        <v>231</v>
      </c>
      <c r="J4013" t="s">
        <v>232</v>
      </c>
      <c r="K4013" t="s">
        <v>412</v>
      </c>
      <c r="L4013" t="s">
        <v>131</v>
      </c>
      <c r="M4013" t="s">
        <v>9460</v>
      </c>
      <c r="N4013" t="s">
        <v>31</v>
      </c>
      <c r="O4013" t="s">
        <v>32</v>
      </c>
      <c r="P4013" t="s">
        <v>9461</v>
      </c>
      <c r="Q4013" s="2">
        <v>89.066400000000002</v>
      </c>
      <c r="R4013">
        <v>1</v>
      </c>
      <c r="S4013">
        <v>0</v>
      </c>
      <c r="T4013">
        <v>-17.0274</v>
      </c>
    </row>
    <row r="4014" spans="1:20" x14ac:dyDescent="0.3">
      <c r="A4014" t="s">
        <v>9462</v>
      </c>
      <c r="B4014" s="1">
        <v>43077</v>
      </c>
      <c r="C4014" s="1">
        <v>43084</v>
      </c>
      <c r="D4014" t="s">
        <v>47</v>
      </c>
      <c r="E4014" t="s">
        <v>1914</v>
      </c>
      <c r="F4014" t="s">
        <v>1915</v>
      </c>
      <c r="G4014" t="s">
        <v>24</v>
      </c>
      <c r="H4014" t="s">
        <v>25</v>
      </c>
      <c r="I4014" t="s">
        <v>1916</v>
      </c>
      <c r="J4014" t="s">
        <v>232</v>
      </c>
      <c r="K4014" t="s">
        <v>1917</v>
      </c>
      <c r="L4014" t="s">
        <v>131</v>
      </c>
      <c r="M4014" t="s">
        <v>1257</v>
      </c>
      <c r="N4014" t="s">
        <v>31</v>
      </c>
      <c r="O4014" t="s">
        <v>133</v>
      </c>
      <c r="P4014" t="s">
        <v>1258</v>
      </c>
      <c r="Q4014" s="2">
        <v>215.54400000000001</v>
      </c>
      <c r="R4014">
        <v>4</v>
      </c>
      <c r="S4014">
        <v>0</v>
      </c>
      <c r="T4014">
        <v>-58.504800000000003</v>
      </c>
    </row>
    <row r="4015" spans="1:20" x14ac:dyDescent="0.3">
      <c r="A4015" t="s">
        <v>9463</v>
      </c>
      <c r="B4015" s="1">
        <v>43057</v>
      </c>
      <c r="C4015" s="1">
        <v>43062</v>
      </c>
      <c r="D4015" t="s">
        <v>47</v>
      </c>
      <c r="E4015" t="s">
        <v>5983</v>
      </c>
      <c r="F4015" t="s">
        <v>5984</v>
      </c>
      <c r="G4015" t="s">
        <v>24</v>
      </c>
      <c r="H4015" t="s">
        <v>25</v>
      </c>
      <c r="I4015" t="s">
        <v>1909</v>
      </c>
      <c r="J4015" t="s">
        <v>86</v>
      </c>
      <c r="K4015" t="s">
        <v>1910</v>
      </c>
      <c r="L4015" t="s">
        <v>88</v>
      </c>
      <c r="M4015" t="s">
        <v>8806</v>
      </c>
      <c r="N4015" t="s">
        <v>43</v>
      </c>
      <c r="O4015" t="s">
        <v>173</v>
      </c>
      <c r="P4015" t="s">
        <v>7429</v>
      </c>
      <c r="Q4015" s="2">
        <v>55.584000000000003</v>
      </c>
      <c r="R4015">
        <v>6</v>
      </c>
      <c r="S4015">
        <v>0</v>
      </c>
      <c r="T4015">
        <v>20.844000000000001</v>
      </c>
    </row>
    <row r="4016" spans="1:20" x14ac:dyDescent="0.3">
      <c r="A4016" t="s">
        <v>9464</v>
      </c>
      <c r="B4016" s="1">
        <v>42705</v>
      </c>
      <c r="C4016" s="1">
        <v>42707</v>
      </c>
      <c r="D4016" t="s">
        <v>21</v>
      </c>
      <c r="E4016" t="s">
        <v>4831</v>
      </c>
      <c r="F4016" t="s">
        <v>4832</v>
      </c>
      <c r="G4016" t="s">
        <v>24</v>
      </c>
      <c r="H4016" t="s">
        <v>25</v>
      </c>
      <c r="I4016" t="s">
        <v>4833</v>
      </c>
      <c r="J4016" t="s">
        <v>232</v>
      </c>
      <c r="K4016" t="s">
        <v>4834</v>
      </c>
      <c r="L4016" t="s">
        <v>131</v>
      </c>
      <c r="M4016" t="s">
        <v>2061</v>
      </c>
      <c r="N4016" t="s">
        <v>31</v>
      </c>
      <c r="O4016" t="s">
        <v>133</v>
      </c>
      <c r="P4016" t="s">
        <v>2062</v>
      </c>
      <c r="Q4016" s="2">
        <v>248.43</v>
      </c>
      <c r="R4016">
        <v>5</v>
      </c>
      <c r="S4016">
        <v>0</v>
      </c>
      <c r="T4016">
        <v>-17.745000000000001</v>
      </c>
    </row>
    <row r="4017" spans="1:20" x14ac:dyDescent="0.3">
      <c r="A4017" t="s">
        <v>9465</v>
      </c>
      <c r="B4017" s="1">
        <v>43011</v>
      </c>
      <c r="C4017" s="1">
        <v>43015</v>
      </c>
      <c r="D4017" t="s">
        <v>21</v>
      </c>
      <c r="E4017" t="s">
        <v>3009</v>
      </c>
      <c r="F4017" t="s">
        <v>3010</v>
      </c>
      <c r="G4017" t="s">
        <v>37</v>
      </c>
      <c r="H4017" t="s">
        <v>25</v>
      </c>
      <c r="I4017" t="s">
        <v>3011</v>
      </c>
      <c r="J4017" t="s">
        <v>51</v>
      </c>
      <c r="K4017" t="s">
        <v>3012</v>
      </c>
      <c r="L4017" t="s">
        <v>29</v>
      </c>
      <c r="M4017" t="s">
        <v>2947</v>
      </c>
      <c r="N4017" t="s">
        <v>43</v>
      </c>
      <c r="O4017" t="s">
        <v>115</v>
      </c>
      <c r="P4017" t="s">
        <v>2948</v>
      </c>
      <c r="Q4017" s="2">
        <v>20.64</v>
      </c>
      <c r="R4017">
        <v>5</v>
      </c>
      <c r="S4017">
        <v>0</v>
      </c>
      <c r="T4017">
        <v>2.3220000000000001</v>
      </c>
    </row>
    <row r="4018" spans="1:20" x14ac:dyDescent="0.3">
      <c r="A4018" t="s">
        <v>9466</v>
      </c>
      <c r="B4018" s="1">
        <v>42976</v>
      </c>
      <c r="C4018" s="1">
        <v>42982</v>
      </c>
      <c r="D4018" t="s">
        <v>47</v>
      </c>
      <c r="E4018" t="s">
        <v>3194</v>
      </c>
      <c r="F4018" t="s">
        <v>3195</v>
      </c>
      <c r="G4018" t="s">
        <v>37</v>
      </c>
      <c r="H4018" t="s">
        <v>25</v>
      </c>
      <c r="I4018" t="s">
        <v>1468</v>
      </c>
      <c r="J4018" t="s">
        <v>261</v>
      </c>
      <c r="K4018" t="s">
        <v>1469</v>
      </c>
      <c r="L4018" t="s">
        <v>41</v>
      </c>
      <c r="M4018" t="s">
        <v>9467</v>
      </c>
      <c r="N4018" t="s">
        <v>31</v>
      </c>
      <c r="O4018" t="s">
        <v>61</v>
      </c>
      <c r="P4018" t="s">
        <v>9468</v>
      </c>
      <c r="Q4018" s="2">
        <v>148.02000000000001</v>
      </c>
      <c r="R4018">
        <v>3</v>
      </c>
      <c r="S4018">
        <v>0</v>
      </c>
      <c r="T4018">
        <v>41.445599999999999</v>
      </c>
    </row>
    <row r="4019" spans="1:20" x14ac:dyDescent="0.3">
      <c r="A4019" t="s">
        <v>9469</v>
      </c>
      <c r="B4019" s="1">
        <v>43063</v>
      </c>
      <c r="C4019" s="1">
        <v>43063</v>
      </c>
      <c r="D4019" t="s">
        <v>1040</v>
      </c>
      <c r="E4019" t="s">
        <v>2841</v>
      </c>
      <c r="F4019" t="s">
        <v>2842</v>
      </c>
      <c r="G4019" t="s">
        <v>37</v>
      </c>
      <c r="H4019" t="s">
        <v>25</v>
      </c>
      <c r="I4019" t="s">
        <v>842</v>
      </c>
      <c r="J4019" t="s">
        <v>427</v>
      </c>
      <c r="K4019" t="s">
        <v>843</v>
      </c>
      <c r="L4019" t="s">
        <v>131</v>
      </c>
      <c r="M4019" t="s">
        <v>4547</v>
      </c>
      <c r="N4019" t="s">
        <v>43</v>
      </c>
      <c r="O4019" t="s">
        <v>99</v>
      </c>
      <c r="P4019" t="s">
        <v>4548</v>
      </c>
      <c r="Q4019" s="2">
        <v>33.29</v>
      </c>
      <c r="R4019">
        <v>1</v>
      </c>
      <c r="S4019">
        <v>0</v>
      </c>
      <c r="T4019">
        <v>7.9896000000000003</v>
      </c>
    </row>
    <row r="4020" spans="1:20" x14ac:dyDescent="0.3">
      <c r="A4020" t="s">
        <v>9470</v>
      </c>
      <c r="B4020" s="1">
        <v>42916</v>
      </c>
      <c r="C4020" s="1">
        <v>42921</v>
      </c>
      <c r="D4020" t="s">
        <v>47</v>
      </c>
      <c r="E4020" t="s">
        <v>4882</v>
      </c>
      <c r="F4020" t="s">
        <v>4883</v>
      </c>
      <c r="G4020" t="s">
        <v>24</v>
      </c>
      <c r="H4020" t="s">
        <v>25</v>
      </c>
      <c r="I4020" t="s">
        <v>154</v>
      </c>
      <c r="J4020" t="s">
        <v>86</v>
      </c>
      <c r="K4020" t="s">
        <v>171</v>
      </c>
      <c r="L4020" t="s">
        <v>88</v>
      </c>
      <c r="M4020" t="s">
        <v>3812</v>
      </c>
      <c r="N4020" t="s">
        <v>43</v>
      </c>
      <c r="O4020" t="s">
        <v>70</v>
      </c>
      <c r="P4020" t="s">
        <v>3813</v>
      </c>
      <c r="Q4020" s="2">
        <v>204.95</v>
      </c>
      <c r="R4020">
        <v>5</v>
      </c>
      <c r="S4020">
        <v>0</v>
      </c>
      <c r="T4020">
        <v>100.4255</v>
      </c>
    </row>
    <row r="4021" spans="1:20" x14ac:dyDescent="0.3">
      <c r="A4021" t="s">
        <v>9471</v>
      </c>
      <c r="B4021" s="1">
        <v>42938</v>
      </c>
      <c r="C4021" s="1">
        <v>42943</v>
      </c>
      <c r="D4021" t="s">
        <v>47</v>
      </c>
      <c r="E4021" t="s">
        <v>3680</v>
      </c>
      <c r="F4021" t="s">
        <v>3681</v>
      </c>
      <c r="G4021" t="s">
        <v>24</v>
      </c>
      <c r="H4021" t="s">
        <v>25</v>
      </c>
      <c r="I4021" t="s">
        <v>112</v>
      </c>
      <c r="J4021" t="s">
        <v>39</v>
      </c>
      <c r="K4021" t="s">
        <v>849</v>
      </c>
      <c r="L4021" t="s">
        <v>41</v>
      </c>
      <c r="M4021" t="s">
        <v>5233</v>
      </c>
      <c r="N4021" t="s">
        <v>31</v>
      </c>
      <c r="O4021" t="s">
        <v>133</v>
      </c>
      <c r="P4021" t="s">
        <v>5234</v>
      </c>
      <c r="Q4021" s="2">
        <v>526.34400000000005</v>
      </c>
      <c r="R4021">
        <v>4</v>
      </c>
      <c r="S4021">
        <v>0</v>
      </c>
      <c r="T4021">
        <v>-75.191999999999993</v>
      </c>
    </row>
    <row r="4022" spans="1:20" x14ac:dyDescent="0.3">
      <c r="A4022" t="s">
        <v>9472</v>
      </c>
      <c r="B4022" s="1">
        <v>42685</v>
      </c>
      <c r="C4022" s="1">
        <v>42690</v>
      </c>
      <c r="D4022" t="s">
        <v>47</v>
      </c>
      <c r="E4022" t="s">
        <v>1537</v>
      </c>
      <c r="F4022" t="s">
        <v>1538</v>
      </c>
      <c r="G4022" t="s">
        <v>24</v>
      </c>
      <c r="H4022" t="s">
        <v>25</v>
      </c>
      <c r="I4022" t="s">
        <v>112</v>
      </c>
      <c r="J4022" t="s">
        <v>39</v>
      </c>
      <c r="K4022" t="s">
        <v>849</v>
      </c>
      <c r="L4022" t="s">
        <v>41</v>
      </c>
      <c r="M4022" t="s">
        <v>413</v>
      </c>
      <c r="N4022" t="s">
        <v>31</v>
      </c>
      <c r="O4022" t="s">
        <v>61</v>
      </c>
      <c r="P4022" t="s">
        <v>414</v>
      </c>
      <c r="Q4022" s="2">
        <v>41.96</v>
      </c>
      <c r="R4022">
        <v>2</v>
      </c>
      <c r="S4022">
        <v>0</v>
      </c>
      <c r="T4022">
        <v>10.909599999999999</v>
      </c>
    </row>
    <row r="4023" spans="1:20" x14ac:dyDescent="0.3">
      <c r="A4023" t="s">
        <v>9473</v>
      </c>
      <c r="B4023" s="1">
        <v>41982</v>
      </c>
      <c r="C4023" s="1">
        <v>41988</v>
      </c>
      <c r="D4023" t="s">
        <v>47</v>
      </c>
      <c r="E4023" t="s">
        <v>1552</v>
      </c>
      <c r="F4023" t="s">
        <v>1553</v>
      </c>
      <c r="G4023" t="s">
        <v>24</v>
      </c>
      <c r="H4023" t="s">
        <v>25</v>
      </c>
      <c r="I4023" t="s">
        <v>38</v>
      </c>
      <c r="J4023" t="s">
        <v>39</v>
      </c>
      <c r="K4023" t="s">
        <v>1554</v>
      </c>
      <c r="L4023" t="s">
        <v>41</v>
      </c>
      <c r="M4023" t="s">
        <v>9077</v>
      </c>
      <c r="N4023" t="s">
        <v>43</v>
      </c>
      <c r="O4023" t="s">
        <v>173</v>
      </c>
      <c r="P4023" t="s">
        <v>9078</v>
      </c>
      <c r="Q4023" s="2">
        <v>30.672000000000001</v>
      </c>
      <c r="R4023">
        <v>3</v>
      </c>
      <c r="S4023">
        <v>0</v>
      </c>
      <c r="T4023">
        <v>9.5850000000000009</v>
      </c>
    </row>
    <row r="4024" spans="1:20" x14ac:dyDescent="0.3">
      <c r="A4024" t="s">
        <v>9474</v>
      </c>
      <c r="B4024" s="1">
        <v>42985</v>
      </c>
      <c r="C4024" s="1">
        <v>42990</v>
      </c>
      <c r="D4024" t="s">
        <v>47</v>
      </c>
      <c r="E4024" t="s">
        <v>2399</v>
      </c>
      <c r="F4024" t="s">
        <v>2400</v>
      </c>
      <c r="G4024" t="s">
        <v>24</v>
      </c>
      <c r="H4024" t="s">
        <v>25</v>
      </c>
      <c r="I4024" t="s">
        <v>465</v>
      </c>
      <c r="J4024" t="s">
        <v>261</v>
      </c>
      <c r="K4024" t="s">
        <v>466</v>
      </c>
      <c r="L4024" t="s">
        <v>41</v>
      </c>
      <c r="M4024" t="s">
        <v>751</v>
      </c>
      <c r="N4024" t="s">
        <v>31</v>
      </c>
      <c r="O4024" t="s">
        <v>133</v>
      </c>
      <c r="P4024" t="s">
        <v>752</v>
      </c>
      <c r="Q4024" s="2">
        <v>161.56800000000001</v>
      </c>
      <c r="R4024">
        <v>2</v>
      </c>
      <c r="S4024">
        <v>0</v>
      </c>
      <c r="T4024">
        <v>-28.2744</v>
      </c>
    </row>
    <row r="4025" spans="1:20" x14ac:dyDescent="0.3">
      <c r="A4025" t="s">
        <v>9475</v>
      </c>
      <c r="B4025" s="1">
        <v>42041</v>
      </c>
      <c r="C4025" s="1">
        <v>42048</v>
      </c>
      <c r="D4025" t="s">
        <v>47</v>
      </c>
      <c r="E4025" t="s">
        <v>8129</v>
      </c>
      <c r="F4025" t="s">
        <v>8130</v>
      </c>
      <c r="G4025" t="s">
        <v>24</v>
      </c>
      <c r="H4025" t="s">
        <v>25</v>
      </c>
      <c r="I4025" t="s">
        <v>2097</v>
      </c>
      <c r="J4025" t="s">
        <v>96</v>
      </c>
      <c r="K4025" t="s">
        <v>2098</v>
      </c>
      <c r="L4025" t="s">
        <v>88</v>
      </c>
      <c r="M4025" t="s">
        <v>9476</v>
      </c>
      <c r="N4025" t="s">
        <v>43</v>
      </c>
      <c r="O4025" t="s">
        <v>79</v>
      </c>
      <c r="P4025" t="s">
        <v>9477</v>
      </c>
      <c r="Q4025" s="2">
        <v>2.9340000000000002</v>
      </c>
      <c r="R4025">
        <v>3</v>
      </c>
      <c r="S4025">
        <v>0</v>
      </c>
      <c r="T4025">
        <v>-4.9878</v>
      </c>
    </row>
    <row r="4026" spans="1:20" x14ac:dyDescent="0.3">
      <c r="A4026" t="s">
        <v>9478</v>
      </c>
      <c r="B4026" s="1">
        <v>42973</v>
      </c>
      <c r="C4026" s="1">
        <v>42979</v>
      </c>
      <c r="D4026" t="s">
        <v>47</v>
      </c>
      <c r="E4026" t="s">
        <v>221</v>
      </c>
      <c r="F4026" t="s">
        <v>222</v>
      </c>
      <c r="G4026" t="s">
        <v>24</v>
      </c>
      <c r="H4026" t="s">
        <v>25</v>
      </c>
      <c r="I4026" t="s">
        <v>223</v>
      </c>
      <c r="J4026" t="s">
        <v>224</v>
      </c>
      <c r="K4026" t="s">
        <v>225</v>
      </c>
      <c r="L4026" t="s">
        <v>88</v>
      </c>
      <c r="M4026" t="s">
        <v>1897</v>
      </c>
      <c r="N4026" t="s">
        <v>31</v>
      </c>
      <c r="O4026" t="s">
        <v>61</v>
      </c>
      <c r="P4026" t="s">
        <v>1898</v>
      </c>
      <c r="Q4026" s="2">
        <v>64.959999999999994</v>
      </c>
      <c r="R4026">
        <v>5</v>
      </c>
      <c r="S4026">
        <v>0</v>
      </c>
      <c r="T4026">
        <v>-43.847999999999999</v>
      </c>
    </row>
    <row r="4027" spans="1:20" x14ac:dyDescent="0.3">
      <c r="A4027" t="s">
        <v>9479</v>
      </c>
      <c r="B4027" s="1">
        <v>41840</v>
      </c>
      <c r="C4027" s="1">
        <v>41843</v>
      </c>
      <c r="D4027" t="s">
        <v>159</v>
      </c>
      <c r="E4027" t="s">
        <v>485</v>
      </c>
      <c r="F4027" t="s">
        <v>486</v>
      </c>
      <c r="G4027" t="s">
        <v>37</v>
      </c>
      <c r="H4027" t="s">
        <v>25</v>
      </c>
      <c r="I4027" t="s">
        <v>128</v>
      </c>
      <c r="J4027" t="s">
        <v>129</v>
      </c>
      <c r="K4027" t="s">
        <v>130</v>
      </c>
      <c r="L4027" t="s">
        <v>131</v>
      </c>
      <c r="M4027" t="s">
        <v>6206</v>
      </c>
      <c r="N4027" t="s">
        <v>165</v>
      </c>
      <c r="O4027" t="s">
        <v>202</v>
      </c>
      <c r="P4027" t="s">
        <v>6207</v>
      </c>
      <c r="Q4027" s="2">
        <v>41.94</v>
      </c>
      <c r="R4027">
        <v>2</v>
      </c>
      <c r="S4027">
        <v>0</v>
      </c>
      <c r="T4027">
        <v>15.0984</v>
      </c>
    </row>
    <row r="4028" spans="1:20" x14ac:dyDescent="0.3">
      <c r="A4028" t="s">
        <v>9480</v>
      </c>
      <c r="B4028" s="1">
        <v>42285</v>
      </c>
      <c r="C4028" s="1">
        <v>42290</v>
      </c>
      <c r="D4028" t="s">
        <v>47</v>
      </c>
      <c r="E4028" t="s">
        <v>160</v>
      </c>
      <c r="F4028" t="s">
        <v>161</v>
      </c>
      <c r="G4028" t="s">
        <v>37</v>
      </c>
      <c r="H4028" t="s">
        <v>25</v>
      </c>
      <c r="I4028" t="s">
        <v>162</v>
      </c>
      <c r="J4028" t="s">
        <v>86</v>
      </c>
      <c r="K4028" t="s">
        <v>163</v>
      </c>
      <c r="L4028" t="s">
        <v>88</v>
      </c>
      <c r="M4028" t="s">
        <v>4587</v>
      </c>
      <c r="N4028" t="s">
        <v>31</v>
      </c>
      <c r="O4028" t="s">
        <v>61</v>
      </c>
      <c r="P4028" t="s">
        <v>4588</v>
      </c>
      <c r="Q4028" s="2">
        <v>72.78</v>
      </c>
      <c r="R4028">
        <v>3</v>
      </c>
      <c r="S4028">
        <v>0</v>
      </c>
      <c r="T4028">
        <v>-70.960499999999996</v>
      </c>
    </row>
    <row r="4029" spans="1:20" x14ac:dyDescent="0.3">
      <c r="A4029" t="s">
        <v>9481</v>
      </c>
      <c r="B4029" s="1">
        <v>42051</v>
      </c>
      <c r="C4029" s="1">
        <v>42056</v>
      </c>
      <c r="D4029" t="s">
        <v>47</v>
      </c>
      <c r="E4029" t="s">
        <v>2475</v>
      </c>
      <c r="F4029" t="s">
        <v>2476</v>
      </c>
      <c r="G4029" t="s">
        <v>24</v>
      </c>
      <c r="H4029" t="s">
        <v>25</v>
      </c>
      <c r="I4029" t="s">
        <v>26</v>
      </c>
      <c r="J4029" t="s">
        <v>27</v>
      </c>
      <c r="K4029" t="s">
        <v>28</v>
      </c>
      <c r="L4029" t="s">
        <v>29</v>
      </c>
      <c r="M4029" t="s">
        <v>2622</v>
      </c>
      <c r="N4029" t="s">
        <v>43</v>
      </c>
      <c r="O4029" t="s">
        <v>70</v>
      </c>
      <c r="P4029" t="s">
        <v>2623</v>
      </c>
      <c r="Q4029" s="2">
        <v>36.840000000000003</v>
      </c>
      <c r="R4029">
        <v>3</v>
      </c>
      <c r="S4029">
        <v>0</v>
      </c>
      <c r="T4029">
        <v>17.314800000000002</v>
      </c>
    </row>
    <row r="4030" spans="1:20" x14ac:dyDescent="0.3">
      <c r="A4030" t="s">
        <v>9482</v>
      </c>
      <c r="B4030" s="1">
        <v>42594</v>
      </c>
      <c r="C4030" s="1">
        <v>42598</v>
      </c>
      <c r="D4030" t="s">
        <v>47</v>
      </c>
      <c r="E4030" t="s">
        <v>5863</v>
      </c>
      <c r="F4030" t="s">
        <v>5864</v>
      </c>
      <c r="G4030" t="s">
        <v>37</v>
      </c>
      <c r="H4030" t="s">
        <v>25</v>
      </c>
      <c r="I4030" t="s">
        <v>5865</v>
      </c>
      <c r="J4030" t="s">
        <v>86</v>
      </c>
      <c r="K4030" t="s">
        <v>5866</v>
      </c>
      <c r="L4030" t="s">
        <v>88</v>
      </c>
      <c r="M4030" t="s">
        <v>900</v>
      </c>
      <c r="N4030" t="s">
        <v>31</v>
      </c>
      <c r="O4030" t="s">
        <v>54</v>
      </c>
      <c r="P4030" t="s">
        <v>901</v>
      </c>
      <c r="Q4030" s="2">
        <v>562.29250000000002</v>
      </c>
      <c r="R4030">
        <v>7</v>
      </c>
      <c r="S4030">
        <v>0</v>
      </c>
      <c r="T4030">
        <v>-255.58750000000001</v>
      </c>
    </row>
    <row r="4031" spans="1:20" x14ac:dyDescent="0.3">
      <c r="A4031" t="s">
        <v>9483</v>
      </c>
      <c r="B4031" s="1">
        <v>41952</v>
      </c>
      <c r="C4031" s="1">
        <v>41956</v>
      </c>
      <c r="D4031" t="s">
        <v>47</v>
      </c>
      <c r="E4031" t="s">
        <v>5563</v>
      </c>
      <c r="F4031" t="s">
        <v>5564</v>
      </c>
      <c r="G4031" t="s">
        <v>84</v>
      </c>
      <c r="H4031" t="s">
        <v>25</v>
      </c>
      <c r="I4031" t="s">
        <v>4738</v>
      </c>
      <c r="J4031" t="s">
        <v>569</v>
      </c>
      <c r="K4031" t="s">
        <v>4739</v>
      </c>
      <c r="L4031" t="s">
        <v>41</v>
      </c>
      <c r="M4031" t="s">
        <v>894</v>
      </c>
      <c r="N4031" t="s">
        <v>31</v>
      </c>
      <c r="O4031" t="s">
        <v>61</v>
      </c>
      <c r="P4031" t="s">
        <v>895</v>
      </c>
      <c r="Q4031" s="2">
        <v>56.52</v>
      </c>
      <c r="R4031">
        <v>9</v>
      </c>
      <c r="S4031">
        <v>0</v>
      </c>
      <c r="T4031">
        <v>21.477599999999999</v>
      </c>
    </row>
    <row r="4032" spans="1:20" x14ac:dyDescent="0.3">
      <c r="A4032" t="s">
        <v>9484</v>
      </c>
      <c r="B4032" s="1">
        <v>42569</v>
      </c>
      <c r="C4032" s="1">
        <v>42573</v>
      </c>
      <c r="D4032" t="s">
        <v>47</v>
      </c>
      <c r="E4032" t="s">
        <v>536</v>
      </c>
      <c r="F4032" t="s">
        <v>537</v>
      </c>
      <c r="G4032" t="s">
        <v>84</v>
      </c>
      <c r="H4032" t="s">
        <v>25</v>
      </c>
      <c r="I4032" t="s">
        <v>75</v>
      </c>
      <c r="J4032" t="s">
        <v>76</v>
      </c>
      <c r="K4032" t="s">
        <v>538</v>
      </c>
      <c r="L4032" t="s">
        <v>41</v>
      </c>
      <c r="M4032" t="s">
        <v>2681</v>
      </c>
      <c r="N4032" t="s">
        <v>43</v>
      </c>
      <c r="O4032" t="s">
        <v>115</v>
      </c>
      <c r="P4032" t="s">
        <v>2682</v>
      </c>
      <c r="Q4032" s="2">
        <v>11.263999999999999</v>
      </c>
      <c r="R4032">
        <v>8</v>
      </c>
      <c r="S4032">
        <v>0</v>
      </c>
      <c r="T4032">
        <v>1.2672000000000001</v>
      </c>
    </row>
    <row r="4033" spans="1:20" x14ac:dyDescent="0.3">
      <c r="A4033" t="s">
        <v>9485</v>
      </c>
      <c r="B4033" s="1">
        <v>42405</v>
      </c>
      <c r="C4033" s="1">
        <v>42410</v>
      </c>
      <c r="D4033" t="s">
        <v>47</v>
      </c>
      <c r="E4033" t="s">
        <v>4760</v>
      </c>
      <c r="F4033" t="s">
        <v>4761</v>
      </c>
      <c r="G4033" t="s">
        <v>24</v>
      </c>
      <c r="H4033" t="s">
        <v>25</v>
      </c>
      <c r="I4033" t="s">
        <v>231</v>
      </c>
      <c r="J4033" t="s">
        <v>232</v>
      </c>
      <c r="K4033" t="s">
        <v>276</v>
      </c>
      <c r="L4033" t="s">
        <v>131</v>
      </c>
      <c r="M4033" t="s">
        <v>1931</v>
      </c>
      <c r="N4033" t="s">
        <v>43</v>
      </c>
      <c r="O4033" t="s">
        <v>44</v>
      </c>
      <c r="P4033" t="s">
        <v>1932</v>
      </c>
      <c r="Q4033" s="2">
        <v>14.73</v>
      </c>
      <c r="R4033">
        <v>3</v>
      </c>
      <c r="S4033">
        <v>0</v>
      </c>
      <c r="T4033">
        <v>7.2176999999999998</v>
      </c>
    </row>
    <row r="4034" spans="1:20" x14ac:dyDescent="0.3">
      <c r="A4034" t="s">
        <v>9486</v>
      </c>
      <c r="B4034" s="1">
        <v>41810</v>
      </c>
      <c r="C4034" s="1">
        <v>41817</v>
      </c>
      <c r="D4034" t="s">
        <v>47</v>
      </c>
      <c r="E4034" t="s">
        <v>3331</v>
      </c>
      <c r="F4034" t="s">
        <v>3332</v>
      </c>
      <c r="G4034" t="s">
        <v>24</v>
      </c>
      <c r="H4034" t="s">
        <v>25</v>
      </c>
      <c r="I4034" t="s">
        <v>128</v>
      </c>
      <c r="J4034" t="s">
        <v>129</v>
      </c>
      <c r="K4034" t="s">
        <v>948</v>
      </c>
      <c r="L4034" t="s">
        <v>131</v>
      </c>
      <c r="M4034" t="s">
        <v>7018</v>
      </c>
      <c r="N4034" t="s">
        <v>43</v>
      </c>
      <c r="O4034" t="s">
        <v>90</v>
      </c>
      <c r="P4034" t="s">
        <v>7019</v>
      </c>
      <c r="Q4034" s="2">
        <v>471.9</v>
      </c>
      <c r="R4034">
        <v>6</v>
      </c>
      <c r="S4034">
        <v>0</v>
      </c>
      <c r="T4034">
        <v>155.727</v>
      </c>
    </row>
    <row r="4035" spans="1:20" x14ac:dyDescent="0.3">
      <c r="A4035" t="s">
        <v>9487</v>
      </c>
      <c r="B4035" s="1">
        <v>42895</v>
      </c>
      <c r="C4035" s="1">
        <v>42900</v>
      </c>
      <c r="D4035" t="s">
        <v>47</v>
      </c>
      <c r="E4035" t="s">
        <v>1148</v>
      </c>
      <c r="F4035" t="s">
        <v>1149</v>
      </c>
      <c r="G4035" t="s">
        <v>24</v>
      </c>
      <c r="H4035" t="s">
        <v>25</v>
      </c>
      <c r="I4035" t="s">
        <v>154</v>
      </c>
      <c r="J4035" t="s">
        <v>86</v>
      </c>
      <c r="K4035" t="s">
        <v>598</v>
      </c>
      <c r="L4035" t="s">
        <v>88</v>
      </c>
      <c r="M4035" t="s">
        <v>156</v>
      </c>
      <c r="N4035" t="s">
        <v>43</v>
      </c>
      <c r="O4035" t="s">
        <v>70</v>
      </c>
      <c r="P4035" t="s">
        <v>157</v>
      </c>
      <c r="Q4035" s="2">
        <v>49.12</v>
      </c>
      <c r="R4035">
        <v>4</v>
      </c>
      <c r="S4035">
        <v>0</v>
      </c>
      <c r="T4035">
        <v>23.086400000000001</v>
      </c>
    </row>
    <row r="4036" spans="1:20" x14ac:dyDescent="0.3">
      <c r="A4036" t="s">
        <v>9488</v>
      </c>
      <c r="B4036" s="1">
        <v>42731</v>
      </c>
      <c r="C4036" s="1">
        <v>42735</v>
      </c>
      <c r="D4036" t="s">
        <v>47</v>
      </c>
      <c r="E4036" t="s">
        <v>5428</v>
      </c>
      <c r="F4036" t="s">
        <v>5429</v>
      </c>
      <c r="G4036" t="s">
        <v>84</v>
      </c>
      <c r="H4036" t="s">
        <v>25</v>
      </c>
      <c r="I4036" t="s">
        <v>5430</v>
      </c>
      <c r="J4036" t="s">
        <v>261</v>
      </c>
      <c r="K4036" t="s">
        <v>5431</v>
      </c>
      <c r="L4036" t="s">
        <v>41</v>
      </c>
      <c r="M4036" t="s">
        <v>2421</v>
      </c>
      <c r="N4036" t="s">
        <v>43</v>
      </c>
      <c r="O4036" t="s">
        <v>44</v>
      </c>
      <c r="P4036" t="s">
        <v>2422</v>
      </c>
      <c r="Q4036" s="2">
        <v>20.16</v>
      </c>
      <c r="R4036">
        <v>7</v>
      </c>
      <c r="S4036">
        <v>0</v>
      </c>
      <c r="T4036">
        <v>9.8783999999999992</v>
      </c>
    </row>
    <row r="4037" spans="1:20" x14ac:dyDescent="0.3">
      <c r="A4037" t="s">
        <v>9489</v>
      </c>
      <c r="B4037" s="1">
        <v>41665</v>
      </c>
      <c r="C4037" s="1">
        <v>41668</v>
      </c>
      <c r="D4037" t="s">
        <v>159</v>
      </c>
      <c r="E4037" t="s">
        <v>5283</v>
      </c>
      <c r="F4037" t="s">
        <v>5284</v>
      </c>
      <c r="G4037" t="s">
        <v>37</v>
      </c>
      <c r="H4037" t="s">
        <v>25</v>
      </c>
      <c r="I4037" t="s">
        <v>5285</v>
      </c>
      <c r="J4037" t="s">
        <v>302</v>
      </c>
      <c r="K4037" t="s">
        <v>5286</v>
      </c>
      <c r="L4037" t="s">
        <v>29</v>
      </c>
      <c r="M4037" t="s">
        <v>8214</v>
      </c>
      <c r="N4037" t="s">
        <v>43</v>
      </c>
      <c r="O4037" t="s">
        <v>79</v>
      </c>
      <c r="P4037" t="s">
        <v>8215</v>
      </c>
      <c r="Q4037" s="2">
        <v>10.68</v>
      </c>
      <c r="R4037">
        <v>2</v>
      </c>
      <c r="S4037">
        <v>0</v>
      </c>
      <c r="T4037">
        <v>5.0195999999999996</v>
      </c>
    </row>
    <row r="4038" spans="1:20" x14ac:dyDescent="0.3">
      <c r="A4038" t="s">
        <v>9490</v>
      </c>
      <c r="B4038" s="1">
        <v>42817</v>
      </c>
      <c r="C4038" s="1">
        <v>42819</v>
      </c>
      <c r="D4038" t="s">
        <v>159</v>
      </c>
      <c r="E4038" t="s">
        <v>1269</v>
      </c>
      <c r="F4038" t="s">
        <v>1270</v>
      </c>
      <c r="G4038" t="s">
        <v>24</v>
      </c>
      <c r="H4038" t="s">
        <v>25</v>
      </c>
      <c r="I4038" t="s">
        <v>1271</v>
      </c>
      <c r="J4038" t="s">
        <v>232</v>
      </c>
      <c r="K4038" t="s">
        <v>1272</v>
      </c>
      <c r="L4038" t="s">
        <v>131</v>
      </c>
      <c r="M4038" t="s">
        <v>5134</v>
      </c>
      <c r="N4038" t="s">
        <v>43</v>
      </c>
      <c r="O4038" t="s">
        <v>99</v>
      </c>
      <c r="P4038" t="s">
        <v>5135</v>
      </c>
      <c r="Q4038" s="2">
        <v>32.479999999999997</v>
      </c>
      <c r="R4038">
        <v>2</v>
      </c>
      <c r="S4038">
        <v>0</v>
      </c>
      <c r="T4038">
        <v>4.8719999999999999</v>
      </c>
    </row>
    <row r="4039" spans="1:20" x14ac:dyDescent="0.3">
      <c r="A4039" t="s">
        <v>9491</v>
      </c>
      <c r="B4039" s="1">
        <v>42814</v>
      </c>
      <c r="C4039" s="1">
        <v>42818</v>
      </c>
      <c r="D4039" t="s">
        <v>47</v>
      </c>
      <c r="E4039" t="s">
        <v>6753</v>
      </c>
      <c r="F4039" t="s">
        <v>6754</v>
      </c>
      <c r="G4039" t="s">
        <v>24</v>
      </c>
      <c r="H4039" t="s">
        <v>25</v>
      </c>
      <c r="I4039" t="s">
        <v>6755</v>
      </c>
      <c r="J4039" t="s">
        <v>51</v>
      </c>
      <c r="K4039" t="s">
        <v>6756</v>
      </c>
      <c r="L4039" t="s">
        <v>29</v>
      </c>
      <c r="M4039" t="s">
        <v>4740</v>
      </c>
      <c r="N4039" t="s">
        <v>165</v>
      </c>
      <c r="O4039" t="s">
        <v>202</v>
      </c>
      <c r="P4039" t="s">
        <v>4741</v>
      </c>
      <c r="Q4039" s="2">
        <v>238</v>
      </c>
      <c r="R4039">
        <v>2</v>
      </c>
      <c r="S4039">
        <v>0</v>
      </c>
      <c r="T4039">
        <v>38.08</v>
      </c>
    </row>
    <row r="4040" spans="1:20" x14ac:dyDescent="0.3">
      <c r="A4040" t="s">
        <v>9492</v>
      </c>
      <c r="B4040" s="1">
        <v>42647</v>
      </c>
      <c r="C4040" s="1">
        <v>42652</v>
      </c>
      <c r="D4040" t="s">
        <v>47</v>
      </c>
      <c r="E4040" t="s">
        <v>1603</v>
      </c>
      <c r="F4040" t="s">
        <v>1604</v>
      </c>
      <c r="G4040" t="s">
        <v>24</v>
      </c>
      <c r="H4040" t="s">
        <v>25</v>
      </c>
      <c r="I4040" t="s">
        <v>1605</v>
      </c>
      <c r="J4040" t="s">
        <v>86</v>
      </c>
      <c r="K4040" t="s">
        <v>1606</v>
      </c>
      <c r="L4040" t="s">
        <v>88</v>
      </c>
      <c r="M4040" t="s">
        <v>3165</v>
      </c>
      <c r="N4040" t="s">
        <v>31</v>
      </c>
      <c r="O4040" t="s">
        <v>54</v>
      </c>
      <c r="P4040" t="s">
        <v>3166</v>
      </c>
      <c r="Q4040" s="2">
        <v>239.37200000000001</v>
      </c>
      <c r="R4040">
        <v>2</v>
      </c>
      <c r="S4040">
        <v>0</v>
      </c>
      <c r="T4040">
        <v>-23.937200000000001</v>
      </c>
    </row>
    <row r="4041" spans="1:20" x14ac:dyDescent="0.3">
      <c r="A4041" t="s">
        <v>9493</v>
      </c>
      <c r="B4041" s="1">
        <v>42692</v>
      </c>
      <c r="C4041" s="1">
        <v>42696</v>
      </c>
      <c r="D4041" t="s">
        <v>47</v>
      </c>
      <c r="E4041" t="s">
        <v>2115</v>
      </c>
      <c r="F4041" t="s">
        <v>2116</v>
      </c>
      <c r="G4041" t="s">
        <v>24</v>
      </c>
      <c r="H4041" t="s">
        <v>25</v>
      </c>
      <c r="I4041" t="s">
        <v>112</v>
      </c>
      <c r="J4041" t="s">
        <v>39</v>
      </c>
      <c r="K4041" t="s">
        <v>849</v>
      </c>
      <c r="L4041" t="s">
        <v>41</v>
      </c>
      <c r="M4041" t="s">
        <v>4740</v>
      </c>
      <c r="N4041" t="s">
        <v>165</v>
      </c>
      <c r="O4041" t="s">
        <v>202</v>
      </c>
      <c r="P4041" t="s">
        <v>4741</v>
      </c>
      <c r="Q4041" s="2">
        <v>595</v>
      </c>
      <c r="R4041">
        <v>5</v>
      </c>
      <c r="S4041">
        <v>0</v>
      </c>
      <c r="T4041">
        <v>95.2</v>
      </c>
    </row>
    <row r="4042" spans="1:20" x14ac:dyDescent="0.3">
      <c r="A4042" t="s">
        <v>9494</v>
      </c>
      <c r="B4042" s="1">
        <v>43095</v>
      </c>
      <c r="C4042" s="1">
        <v>43101</v>
      </c>
      <c r="D4042" t="s">
        <v>47</v>
      </c>
      <c r="E4042" t="s">
        <v>1449</v>
      </c>
      <c r="F4042" t="s">
        <v>1450</v>
      </c>
      <c r="G4042" t="s">
        <v>37</v>
      </c>
      <c r="H4042" t="s">
        <v>25</v>
      </c>
      <c r="I4042" t="s">
        <v>38</v>
      </c>
      <c r="J4042" t="s">
        <v>39</v>
      </c>
      <c r="K4042" t="s">
        <v>40</v>
      </c>
      <c r="L4042" t="s">
        <v>41</v>
      </c>
      <c r="M4042" t="s">
        <v>4509</v>
      </c>
      <c r="N4042" t="s">
        <v>43</v>
      </c>
      <c r="O4042" t="s">
        <v>70</v>
      </c>
      <c r="P4042" t="s">
        <v>4510</v>
      </c>
      <c r="Q4042" s="2">
        <v>16.032</v>
      </c>
      <c r="R4042">
        <v>3</v>
      </c>
      <c r="S4042">
        <v>0</v>
      </c>
      <c r="T4042">
        <v>5.6112000000000002</v>
      </c>
    </row>
    <row r="4043" spans="1:20" x14ac:dyDescent="0.3">
      <c r="A4043" t="s">
        <v>9495</v>
      </c>
      <c r="B4043" s="1">
        <v>42438</v>
      </c>
      <c r="C4043" s="1">
        <v>42442</v>
      </c>
      <c r="D4043" t="s">
        <v>47</v>
      </c>
      <c r="E4043" t="s">
        <v>378</v>
      </c>
      <c r="F4043" t="s">
        <v>379</v>
      </c>
      <c r="G4043" t="s">
        <v>84</v>
      </c>
      <c r="H4043" t="s">
        <v>25</v>
      </c>
      <c r="I4043" t="s">
        <v>253</v>
      </c>
      <c r="J4043" t="s">
        <v>179</v>
      </c>
      <c r="K4043" t="s">
        <v>254</v>
      </c>
      <c r="L4043" t="s">
        <v>88</v>
      </c>
      <c r="M4043" t="s">
        <v>827</v>
      </c>
      <c r="N4043" t="s">
        <v>165</v>
      </c>
      <c r="O4043" t="s">
        <v>202</v>
      </c>
      <c r="P4043" t="s">
        <v>828</v>
      </c>
      <c r="Q4043" s="2">
        <v>199.75</v>
      </c>
      <c r="R4043">
        <v>5</v>
      </c>
      <c r="S4043">
        <v>0</v>
      </c>
      <c r="T4043">
        <v>87.89</v>
      </c>
    </row>
    <row r="4044" spans="1:20" x14ac:dyDescent="0.3">
      <c r="A4044" t="s">
        <v>9496</v>
      </c>
      <c r="B4044" s="1">
        <v>42416</v>
      </c>
      <c r="C4044" s="1">
        <v>42420</v>
      </c>
      <c r="D4044" t="s">
        <v>47</v>
      </c>
      <c r="E4044" t="s">
        <v>3348</v>
      </c>
      <c r="F4044" t="s">
        <v>3349</v>
      </c>
      <c r="G4044" t="s">
        <v>24</v>
      </c>
      <c r="H4044" t="s">
        <v>25</v>
      </c>
      <c r="I4044" t="s">
        <v>3350</v>
      </c>
      <c r="J4044" t="s">
        <v>86</v>
      </c>
      <c r="K4044" t="s">
        <v>3351</v>
      </c>
      <c r="L4044" t="s">
        <v>88</v>
      </c>
      <c r="M4044" t="s">
        <v>7924</v>
      </c>
      <c r="N4044" t="s">
        <v>31</v>
      </c>
      <c r="O4044" t="s">
        <v>133</v>
      </c>
      <c r="P4044" t="s">
        <v>7925</v>
      </c>
      <c r="Q4044" s="2">
        <v>227.96</v>
      </c>
      <c r="R4044">
        <v>2</v>
      </c>
      <c r="S4044">
        <v>0</v>
      </c>
      <c r="T4044">
        <v>36.473599999999998</v>
      </c>
    </row>
    <row r="4045" spans="1:20" x14ac:dyDescent="0.3">
      <c r="A4045" t="s">
        <v>9497</v>
      </c>
      <c r="B4045" s="1">
        <v>42275</v>
      </c>
      <c r="C4045" s="1">
        <v>42280</v>
      </c>
      <c r="D4045" t="s">
        <v>21</v>
      </c>
      <c r="E4045" t="s">
        <v>2545</v>
      </c>
      <c r="F4045" t="s">
        <v>2546</v>
      </c>
      <c r="G4045" t="s">
        <v>24</v>
      </c>
      <c r="H4045" t="s">
        <v>25</v>
      </c>
      <c r="I4045" t="s">
        <v>38</v>
      </c>
      <c r="J4045" t="s">
        <v>39</v>
      </c>
      <c r="K4045" t="s">
        <v>247</v>
      </c>
      <c r="L4045" t="s">
        <v>41</v>
      </c>
      <c r="M4045" t="s">
        <v>4788</v>
      </c>
      <c r="N4045" t="s">
        <v>43</v>
      </c>
      <c r="O4045" t="s">
        <v>90</v>
      </c>
      <c r="P4045" t="s">
        <v>4789</v>
      </c>
      <c r="Q4045" s="2">
        <v>293.52</v>
      </c>
      <c r="R4045">
        <v>6</v>
      </c>
      <c r="S4045">
        <v>0</v>
      </c>
      <c r="T4045">
        <v>76.315200000000004</v>
      </c>
    </row>
    <row r="4046" spans="1:20" x14ac:dyDescent="0.3">
      <c r="A4046" t="s">
        <v>9498</v>
      </c>
      <c r="B4046" s="1">
        <v>42310</v>
      </c>
      <c r="C4046" s="1">
        <v>42314</v>
      </c>
      <c r="D4046" t="s">
        <v>47</v>
      </c>
      <c r="E4046" t="s">
        <v>2027</v>
      </c>
      <c r="F4046" t="s">
        <v>2028</v>
      </c>
      <c r="G4046" t="s">
        <v>24</v>
      </c>
      <c r="H4046" t="s">
        <v>25</v>
      </c>
      <c r="I4046" t="s">
        <v>2029</v>
      </c>
      <c r="J4046" t="s">
        <v>39</v>
      </c>
      <c r="K4046" t="s">
        <v>2030</v>
      </c>
      <c r="L4046" t="s">
        <v>41</v>
      </c>
      <c r="M4046" t="s">
        <v>4924</v>
      </c>
      <c r="N4046" t="s">
        <v>31</v>
      </c>
      <c r="O4046" t="s">
        <v>61</v>
      </c>
      <c r="P4046" t="s">
        <v>4925</v>
      </c>
      <c r="Q4046" s="2">
        <v>96.96</v>
      </c>
      <c r="R4046">
        <v>6</v>
      </c>
      <c r="S4046">
        <v>0</v>
      </c>
      <c r="T4046">
        <v>33.936</v>
      </c>
    </row>
    <row r="4047" spans="1:20" x14ac:dyDescent="0.3">
      <c r="A4047" t="s">
        <v>9499</v>
      </c>
      <c r="B4047" s="1">
        <v>42582</v>
      </c>
      <c r="C4047" s="1">
        <v>42587</v>
      </c>
      <c r="D4047" t="s">
        <v>47</v>
      </c>
      <c r="E4047" t="s">
        <v>5926</v>
      </c>
      <c r="F4047" t="s">
        <v>5927</v>
      </c>
      <c r="G4047" t="s">
        <v>37</v>
      </c>
      <c r="H4047" t="s">
        <v>25</v>
      </c>
      <c r="I4047" t="s">
        <v>231</v>
      </c>
      <c r="J4047" t="s">
        <v>232</v>
      </c>
      <c r="K4047" t="s">
        <v>233</v>
      </c>
      <c r="L4047" t="s">
        <v>131</v>
      </c>
      <c r="M4047" t="s">
        <v>1841</v>
      </c>
      <c r="N4047" t="s">
        <v>31</v>
      </c>
      <c r="O4047" t="s">
        <v>54</v>
      </c>
      <c r="P4047" t="s">
        <v>1842</v>
      </c>
      <c r="Q4047" s="2">
        <v>863.12800000000004</v>
      </c>
      <c r="R4047">
        <v>7</v>
      </c>
      <c r="S4047">
        <v>0</v>
      </c>
      <c r="T4047">
        <v>-32.3673</v>
      </c>
    </row>
    <row r="4048" spans="1:20" x14ac:dyDescent="0.3">
      <c r="A4048" t="s">
        <v>9500</v>
      </c>
      <c r="B4048" s="1">
        <v>43045</v>
      </c>
      <c r="C4048" s="1">
        <v>43052</v>
      </c>
      <c r="D4048" t="s">
        <v>47</v>
      </c>
      <c r="E4048" t="s">
        <v>1016</v>
      </c>
      <c r="F4048" t="s">
        <v>1017</v>
      </c>
      <c r="G4048" t="s">
        <v>84</v>
      </c>
      <c r="H4048" t="s">
        <v>25</v>
      </c>
      <c r="I4048" t="s">
        <v>231</v>
      </c>
      <c r="J4048" t="s">
        <v>232</v>
      </c>
      <c r="K4048" t="s">
        <v>276</v>
      </c>
      <c r="L4048" t="s">
        <v>131</v>
      </c>
      <c r="M4048" t="s">
        <v>3951</v>
      </c>
      <c r="N4048" t="s">
        <v>31</v>
      </c>
      <c r="O4048" t="s">
        <v>54</v>
      </c>
      <c r="P4048" t="s">
        <v>3952</v>
      </c>
      <c r="Q4048" s="2">
        <v>2036.86</v>
      </c>
      <c r="R4048">
        <v>7</v>
      </c>
      <c r="S4048">
        <v>0</v>
      </c>
      <c r="T4048">
        <v>366.63479999999998</v>
      </c>
    </row>
    <row r="4049" spans="1:20" x14ac:dyDescent="0.3">
      <c r="A4049" t="s">
        <v>9501</v>
      </c>
      <c r="B4049" s="1">
        <v>42414</v>
      </c>
      <c r="C4049" s="1">
        <v>42419</v>
      </c>
      <c r="D4049" t="s">
        <v>47</v>
      </c>
      <c r="E4049" t="s">
        <v>1682</v>
      </c>
      <c r="F4049" t="s">
        <v>1683</v>
      </c>
      <c r="G4049" t="s">
        <v>24</v>
      </c>
      <c r="H4049" t="s">
        <v>25</v>
      </c>
      <c r="I4049" t="s">
        <v>390</v>
      </c>
      <c r="J4049" t="s">
        <v>391</v>
      </c>
      <c r="K4049" t="s">
        <v>392</v>
      </c>
      <c r="L4049" t="s">
        <v>41</v>
      </c>
      <c r="M4049" t="s">
        <v>3169</v>
      </c>
      <c r="N4049" t="s">
        <v>43</v>
      </c>
      <c r="O4049" t="s">
        <v>115</v>
      </c>
      <c r="P4049" t="s">
        <v>3170</v>
      </c>
      <c r="Q4049" s="2">
        <v>264.18</v>
      </c>
      <c r="R4049">
        <v>7</v>
      </c>
      <c r="S4049">
        <v>0</v>
      </c>
      <c r="T4049">
        <v>68.686800000000005</v>
      </c>
    </row>
    <row r="4050" spans="1:20" x14ac:dyDescent="0.3">
      <c r="A4050" t="s">
        <v>9502</v>
      </c>
      <c r="B4050" s="1">
        <v>41829</v>
      </c>
      <c r="C4050" s="1">
        <v>41833</v>
      </c>
      <c r="D4050" t="s">
        <v>47</v>
      </c>
      <c r="E4050" t="s">
        <v>5646</v>
      </c>
      <c r="F4050" t="s">
        <v>5647</v>
      </c>
      <c r="G4050" t="s">
        <v>84</v>
      </c>
      <c r="H4050" t="s">
        <v>25</v>
      </c>
      <c r="I4050" t="s">
        <v>5430</v>
      </c>
      <c r="J4050" t="s">
        <v>261</v>
      </c>
      <c r="K4050" t="s">
        <v>5431</v>
      </c>
      <c r="L4050" t="s">
        <v>41</v>
      </c>
      <c r="M4050" t="s">
        <v>4879</v>
      </c>
      <c r="N4050" t="s">
        <v>43</v>
      </c>
      <c r="O4050" t="s">
        <v>44</v>
      </c>
      <c r="P4050" t="s">
        <v>4880</v>
      </c>
      <c r="Q4050" s="2">
        <v>2.88</v>
      </c>
      <c r="R4050">
        <v>1</v>
      </c>
      <c r="S4050">
        <v>0</v>
      </c>
      <c r="T4050">
        <v>1.4112</v>
      </c>
    </row>
    <row r="4051" spans="1:20" x14ac:dyDescent="0.3">
      <c r="A4051" t="s">
        <v>9503</v>
      </c>
      <c r="B4051" s="1">
        <v>42399</v>
      </c>
      <c r="C4051" s="1">
        <v>42404</v>
      </c>
      <c r="D4051" t="s">
        <v>47</v>
      </c>
      <c r="E4051" t="s">
        <v>9504</v>
      </c>
      <c r="F4051" t="s">
        <v>9505</v>
      </c>
      <c r="G4051" t="s">
        <v>37</v>
      </c>
      <c r="H4051" t="s">
        <v>25</v>
      </c>
      <c r="I4051" t="s">
        <v>253</v>
      </c>
      <c r="J4051" t="s">
        <v>179</v>
      </c>
      <c r="K4051" t="s">
        <v>322</v>
      </c>
      <c r="L4051" t="s">
        <v>88</v>
      </c>
      <c r="M4051" t="s">
        <v>1744</v>
      </c>
      <c r="N4051" t="s">
        <v>43</v>
      </c>
      <c r="O4051" t="s">
        <v>70</v>
      </c>
      <c r="P4051" t="s">
        <v>1745</v>
      </c>
      <c r="Q4051" s="2">
        <v>156.512</v>
      </c>
      <c r="R4051">
        <v>4</v>
      </c>
      <c r="S4051">
        <v>0</v>
      </c>
      <c r="T4051">
        <v>52.822800000000001</v>
      </c>
    </row>
    <row r="4052" spans="1:20" x14ac:dyDescent="0.3">
      <c r="A4052" t="s">
        <v>9506</v>
      </c>
      <c r="B4052" s="1">
        <v>42635</v>
      </c>
      <c r="C4052" s="1">
        <v>42638</v>
      </c>
      <c r="D4052" t="s">
        <v>159</v>
      </c>
      <c r="E4052" t="s">
        <v>3118</v>
      </c>
      <c r="F4052" t="s">
        <v>3119</v>
      </c>
      <c r="G4052" t="s">
        <v>84</v>
      </c>
      <c r="H4052" t="s">
        <v>25</v>
      </c>
      <c r="I4052" t="s">
        <v>3120</v>
      </c>
      <c r="J4052" t="s">
        <v>39</v>
      </c>
      <c r="K4052" t="s">
        <v>3121</v>
      </c>
      <c r="L4052" t="s">
        <v>41</v>
      </c>
      <c r="M4052" t="s">
        <v>4842</v>
      </c>
      <c r="N4052" t="s">
        <v>43</v>
      </c>
      <c r="O4052" t="s">
        <v>99</v>
      </c>
      <c r="P4052" t="s">
        <v>4843</v>
      </c>
      <c r="Q4052" s="2">
        <v>128.34</v>
      </c>
      <c r="R4052">
        <v>6</v>
      </c>
      <c r="S4052">
        <v>0</v>
      </c>
      <c r="T4052">
        <v>37.218600000000002</v>
      </c>
    </row>
    <row r="4053" spans="1:20" x14ac:dyDescent="0.3">
      <c r="A4053" t="s">
        <v>9507</v>
      </c>
      <c r="B4053" s="1">
        <v>43091</v>
      </c>
      <c r="C4053" s="1">
        <v>43093</v>
      </c>
      <c r="D4053" t="s">
        <v>159</v>
      </c>
      <c r="E4053" t="s">
        <v>3072</v>
      </c>
      <c r="F4053" t="s">
        <v>3073</v>
      </c>
      <c r="G4053" t="s">
        <v>24</v>
      </c>
      <c r="H4053" t="s">
        <v>25</v>
      </c>
      <c r="I4053" t="s">
        <v>231</v>
      </c>
      <c r="J4053" t="s">
        <v>232</v>
      </c>
      <c r="K4053" t="s">
        <v>1653</v>
      </c>
      <c r="L4053" t="s">
        <v>131</v>
      </c>
      <c r="M4053" t="s">
        <v>5827</v>
      </c>
      <c r="N4053" t="s">
        <v>165</v>
      </c>
      <c r="O4053" t="s">
        <v>202</v>
      </c>
      <c r="P4053" t="s">
        <v>5828</v>
      </c>
      <c r="Q4053" s="2">
        <v>474.95</v>
      </c>
      <c r="R4053">
        <v>5</v>
      </c>
      <c r="S4053">
        <v>0</v>
      </c>
      <c r="T4053">
        <v>142.48500000000001</v>
      </c>
    </row>
    <row r="4054" spans="1:20" x14ac:dyDescent="0.3">
      <c r="A4054" t="s">
        <v>9508</v>
      </c>
      <c r="B4054" s="1">
        <v>42615</v>
      </c>
      <c r="C4054" s="1">
        <v>42621</v>
      </c>
      <c r="D4054" t="s">
        <v>47</v>
      </c>
      <c r="E4054" t="s">
        <v>4498</v>
      </c>
      <c r="F4054" t="s">
        <v>4499</v>
      </c>
      <c r="G4054" t="s">
        <v>24</v>
      </c>
      <c r="H4054" t="s">
        <v>25</v>
      </c>
      <c r="I4054" t="s">
        <v>38</v>
      </c>
      <c r="J4054" t="s">
        <v>39</v>
      </c>
      <c r="K4054" t="s">
        <v>143</v>
      </c>
      <c r="L4054" t="s">
        <v>41</v>
      </c>
      <c r="M4054" t="s">
        <v>1956</v>
      </c>
      <c r="N4054" t="s">
        <v>165</v>
      </c>
      <c r="O4054" t="s">
        <v>1419</v>
      </c>
      <c r="P4054" t="s">
        <v>1957</v>
      </c>
      <c r="Q4054" s="2">
        <v>999.98</v>
      </c>
      <c r="R4054">
        <v>2</v>
      </c>
      <c r="S4054">
        <v>0</v>
      </c>
      <c r="T4054">
        <v>449.99099999999999</v>
      </c>
    </row>
    <row r="4055" spans="1:20" x14ac:dyDescent="0.3">
      <c r="A4055" t="s">
        <v>9509</v>
      </c>
      <c r="B4055" s="1">
        <v>42218</v>
      </c>
      <c r="C4055" s="1">
        <v>42222</v>
      </c>
      <c r="D4055" t="s">
        <v>47</v>
      </c>
      <c r="E4055" t="s">
        <v>1482</v>
      </c>
      <c r="F4055" t="s">
        <v>1483</v>
      </c>
      <c r="G4055" t="s">
        <v>24</v>
      </c>
      <c r="H4055" t="s">
        <v>25</v>
      </c>
      <c r="I4055" t="s">
        <v>26</v>
      </c>
      <c r="J4055" t="s">
        <v>27</v>
      </c>
      <c r="K4055" t="s">
        <v>28</v>
      </c>
      <c r="L4055" t="s">
        <v>29</v>
      </c>
      <c r="M4055" t="s">
        <v>9510</v>
      </c>
      <c r="N4055" t="s">
        <v>31</v>
      </c>
      <c r="O4055" t="s">
        <v>54</v>
      </c>
      <c r="P4055" t="s">
        <v>9511</v>
      </c>
      <c r="Q4055" s="2">
        <v>277.5</v>
      </c>
      <c r="R4055">
        <v>4</v>
      </c>
      <c r="S4055">
        <v>0</v>
      </c>
      <c r="T4055">
        <v>-188.7</v>
      </c>
    </row>
    <row r="4056" spans="1:20" x14ac:dyDescent="0.3">
      <c r="A4056" t="s">
        <v>9512</v>
      </c>
      <c r="B4056" s="1">
        <v>42329</v>
      </c>
      <c r="C4056" s="1">
        <v>42333</v>
      </c>
      <c r="D4056" t="s">
        <v>47</v>
      </c>
      <c r="E4056" t="s">
        <v>7294</v>
      </c>
      <c r="F4056" t="s">
        <v>7295</v>
      </c>
      <c r="G4056" t="s">
        <v>24</v>
      </c>
      <c r="H4056" t="s">
        <v>25</v>
      </c>
      <c r="I4056" t="s">
        <v>38</v>
      </c>
      <c r="J4056" t="s">
        <v>39</v>
      </c>
      <c r="K4056" t="s">
        <v>1554</v>
      </c>
      <c r="L4056" t="s">
        <v>41</v>
      </c>
      <c r="M4056" t="s">
        <v>3153</v>
      </c>
      <c r="N4056" t="s">
        <v>31</v>
      </c>
      <c r="O4056" t="s">
        <v>54</v>
      </c>
      <c r="P4056" t="s">
        <v>3154</v>
      </c>
      <c r="Q4056" s="2">
        <v>1252.704</v>
      </c>
      <c r="R4056">
        <v>8</v>
      </c>
      <c r="S4056">
        <v>0</v>
      </c>
      <c r="T4056">
        <v>-480.20319999999998</v>
      </c>
    </row>
    <row r="4057" spans="1:20" x14ac:dyDescent="0.3">
      <c r="A4057" t="s">
        <v>9513</v>
      </c>
      <c r="B4057" s="1">
        <v>42873</v>
      </c>
      <c r="C4057" s="1">
        <v>42877</v>
      </c>
      <c r="D4057" t="s">
        <v>47</v>
      </c>
      <c r="E4057" t="s">
        <v>4624</v>
      </c>
      <c r="F4057" t="s">
        <v>4625</v>
      </c>
      <c r="G4057" t="s">
        <v>37</v>
      </c>
      <c r="H4057" t="s">
        <v>25</v>
      </c>
      <c r="I4057" t="s">
        <v>231</v>
      </c>
      <c r="J4057" t="s">
        <v>232</v>
      </c>
      <c r="K4057" t="s">
        <v>412</v>
      </c>
      <c r="L4057" t="s">
        <v>131</v>
      </c>
      <c r="M4057" t="s">
        <v>4355</v>
      </c>
      <c r="N4057" t="s">
        <v>31</v>
      </c>
      <c r="O4057" t="s">
        <v>61</v>
      </c>
      <c r="P4057" t="s">
        <v>4356</v>
      </c>
      <c r="Q4057" s="2">
        <v>22.608000000000001</v>
      </c>
      <c r="R4057">
        <v>3</v>
      </c>
      <c r="S4057">
        <v>0</v>
      </c>
      <c r="T4057">
        <v>-10.1736</v>
      </c>
    </row>
    <row r="4058" spans="1:20" x14ac:dyDescent="0.3">
      <c r="A4058" t="s">
        <v>9514</v>
      </c>
      <c r="B4058" s="1">
        <v>42939</v>
      </c>
      <c r="C4058" s="1">
        <v>42943</v>
      </c>
      <c r="D4058" t="s">
        <v>47</v>
      </c>
      <c r="E4058" t="s">
        <v>1390</v>
      </c>
      <c r="F4058" t="s">
        <v>1391</v>
      </c>
      <c r="G4058" t="s">
        <v>37</v>
      </c>
      <c r="H4058" t="s">
        <v>25</v>
      </c>
      <c r="I4058" t="s">
        <v>1392</v>
      </c>
      <c r="J4058" t="s">
        <v>391</v>
      </c>
      <c r="K4058" t="s">
        <v>1393</v>
      </c>
      <c r="L4058" t="s">
        <v>41</v>
      </c>
      <c r="M4058" t="s">
        <v>3101</v>
      </c>
      <c r="N4058" t="s">
        <v>43</v>
      </c>
      <c r="O4058" t="s">
        <v>70</v>
      </c>
      <c r="P4058" t="s">
        <v>3102</v>
      </c>
      <c r="Q4058" s="2">
        <v>63.311999999999998</v>
      </c>
      <c r="R4058">
        <v>3</v>
      </c>
      <c r="S4058">
        <v>0</v>
      </c>
      <c r="T4058">
        <v>20.5764</v>
      </c>
    </row>
    <row r="4059" spans="1:20" x14ac:dyDescent="0.3">
      <c r="A4059" t="s">
        <v>9515</v>
      </c>
      <c r="B4059" s="1">
        <v>42260</v>
      </c>
      <c r="C4059" s="1">
        <v>42264</v>
      </c>
      <c r="D4059" t="s">
        <v>21</v>
      </c>
      <c r="E4059" t="s">
        <v>1055</v>
      </c>
      <c r="F4059" t="s">
        <v>1056</v>
      </c>
      <c r="G4059" t="s">
        <v>24</v>
      </c>
      <c r="H4059" t="s">
        <v>25</v>
      </c>
      <c r="I4059" t="s">
        <v>1057</v>
      </c>
      <c r="J4059" t="s">
        <v>261</v>
      </c>
      <c r="K4059" t="s">
        <v>1058</v>
      </c>
      <c r="L4059" t="s">
        <v>41</v>
      </c>
      <c r="M4059" t="s">
        <v>3985</v>
      </c>
      <c r="N4059" t="s">
        <v>43</v>
      </c>
      <c r="O4059" t="s">
        <v>173</v>
      </c>
      <c r="P4059" t="s">
        <v>572</v>
      </c>
      <c r="Q4059" s="2">
        <v>7.8239999999999998</v>
      </c>
      <c r="R4059">
        <v>1</v>
      </c>
      <c r="S4059">
        <v>0</v>
      </c>
      <c r="T4059">
        <v>2.9340000000000002</v>
      </c>
    </row>
    <row r="4060" spans="1:20" x14ac:dyDescent="0.3">
      <c r="A4060" t="s">
        <v>9516</v>
      </c>
      <c r="B4060" s="1">
        <v>42714</v>
      </c>
      <c r="C4060" s="1">
        <v>42720</v>
      </c>
      <c r="D4060" t="s">
        <v>47</v>
      </c>
      <c r="E4060" t="s">
        <v>2095</v>
      </c>
      <c r="F4060" t="s">
        <v>2096</v>
      </c>
      <c r="G4060" t="s">
        <v>37</v>
      </c>
      <c r="H4060" t="s">
        <v>25</v>
      </c>
      <c r="I4060" t="s">
        <v>2097</v>
      </c>
      <c r="J4060" t="s">
        <v>96</v>
      </c>
      <c r="K4060" t="s">
        <v>2098</v>
      </c>
      <c r="L4060" t="s">
        <v>88</v>
      </c>
      <c r="M4060" t="s">
        <v>588</v>
      </c>
      <c r="N4060" t="s">
        <v>43</v>
      </c>
      <c r="O4060" t="s">
        <v>70</v>
      </c>
      <c r="P4060" t="s">
        <v>589</v>
      </c>
      <c r="Q4060" s="2">
        <v>62.82</v>
      </c>
      <c r="R4060">
        <v>9</v>
      </c>
      <c r="S4060">
        <v>0</v>
      </c>
      <c r="T4060">
        <v>29.525400000000001</v>
      </c>
    </row>
    <row r="4061" spans="1:20" x14ac:dyDescent="0.3">
      <c r="A4061" t="s">
        <v>9517</v>
      </c>
      <c r="B4061" s="1">
        <v>42279</v>
      </c>
      <c r="C4061" s="1">
        <v>42282</v>
      </c>
      <c r="D4061" t="s">
        <v>21</v>
      </c>
      <c r="E4061" t="s">
        <v>3483</v>
      </c>
      <c r="F4061" t="s">
        <v>3484</v>
      </c>
      <c r="G4061" t="s">
        <v>24</v>
      </c>
      <c r="H4061" t="s">
        <v>25</v>
      </c>
      <c r="I4061" t="s">
        <v>231</v>
      </c>
      <c r="J4061" t="s">
        <v>232</v>
      </c>
      <c r="K4061" t="s">
        <v>1653</v>
      </c>
      <c r="L4061" t="s">
        <v>131</v>
      </c>
      <c r="M4061" t="s">
        <v>7582</v>
      </c>
      <c r="N4061" t="s">
        <v>43</v>
      </c>
      <c r="O4061" t="s">
        <v>70</v>
      </c>
      <c r="P4061" t="s">
        <v>7583</v>
      </c>
      <c r="Q4061" s="2">
        <v>19.440000000000001</v>
      </c>
      <c r="R4061">
        <v>3</v>
      </c>
      <c r="S4061">
        <v>0</v>
      </c>
      <c r="T4061">
        <v>9.3312000000000008</v>
      </c>
    </row>
    <row r="4062" spans="1:20" x14ac:dyDescent="0.3">
      <c r="A4062" t="s">
        <v>9518</v>
      </c>
      <c r="B4062" s="1">
        <v>43056</v>
      </c>
      <c r="C4062" s="1">
        <v>43060</v>
      </c>
      <c r="D4062" t="s">
        <v>47</v>
      </c>
      <c r="E4062" t="s">
        <v>5318</v>
      </c>
      <c r="F4062" t="s">
        <v>5319</v>
      </c>
      <c r="G4062" t="s">
        <v>24</v>
      </c>
      <c r="H4062" t="s">
        <v>25</v>
      </c>
      <c r="I4062" t="s">
        <v>1381</v>
      </c>
      <c r="J4062" t="s">
        <v>67</v>
      </c>
      <c r="K4062" t="s">
        <v>4802</v>
      </c>
      <c r="L4062" t="s">
        <v>29</v>
      </c>
      <c r="M4062" t="s">
        <v>6032</v>
      </c>
      <c r="N4062" t="s">
        <v>43</v>
      </c>
      <c r="O4062" t="s">
        <v>70</v>
      </c>
      <c r="P4062" t="s">
        <v>6033</v>
      </c>
      <c r="Q4062" s="2">
        <v>38.880000000000003</v>
      </c>
      <c r="R4062">
        <v>6</v>
      </c>
      <c r="S4062">
        <v>0</v>
      </c>
      <c r="T4062">
        <v>18.662400000000002</v>
      </c>
    </row>
    <row r="4063" spans="1:20" x14ac:dyDescent="0.3">
      <c r="A4063" t="s">
        <v>9519</v>
      </c>
      <c r="B4063" s="1">
        <v>42338</v>
      </c>
      <c r="C4063" s="1">
        <v>42341</v>
      </c>
      <c r="D4063" t="s">
        <v>159</v>
      </c>
      <c r="E4063" t="s">
        <v>1610</v>
      </c>
      <c r="F4063" t="s">
        <v>1611</v>
      </c>
      <c r="G4063" t="s">
        <v>24</v>
      </c>
      <c r="H4063" t="s">
        <v>25</v>
      </c>
      <c r="I4063" t="s">
        <v>786</v>
      </c>
      <c r="J4063" t="s">
        <v>39</v>
      </c>
      <c r="K4063" t="s">
        <v>1339</v>
      </c>
      <c r="L4063" t="s">
        <v>41</v>
      </c>
      <c r="M4063" t="s">
        <v>2051</v>
      </c>
      <c r="N4063" t="s">
        <v>43</v>
      </c>
      <c r="O4063" t="s">
        <v>79</v>
      </c>
      <c r="P4063" t="s">
        <v>2052</v>
      </c>
      <c r="Q4063" s="2">
        <v>6.048</v>
      </c>
      <c r="R4063">
        <v>7</v>
      </c>
      <c r="S4063">
        <v>0</v>
      </c>
      <c r="T4063">
        <v>-4.2336</v>
      </c>
    </row>
    <row r="4064" spans="1:20" x14ac:dyDescent="0.3">
      <c r="A4064" t="s">
        <v>9520</v>
      </c>
      <c r="B4064" s="1">
        <v>42344</v>
      </c>
      <c r="C4064" s="1">
        <v>42349</v>
      </c>
      <c r="D4064" t="s">
        <v>21</v>
      </c>
      <c r="E4064" t="s">
        <v>762</v>
      </c>
      <c r="F4064" t="s">
        <v>763</v>
      </c>
      <c r="G4064" t="s">
        <v>37</v>
      </c>
      <c r="H4064" t="s">
        <v>25</v>
      </c>
      <c r="I4064" t="s">
        <v>764</v>
      </c>
      <c r="J4064" t="s">
        <v>39</v>
      </c>
      <c r="K4064" t="s">
        <v>765</v>
      </c>
      <c r="L4064" t="s">
        <v>41</v>
      </c>
      <c r="M4064" t="s">
        <v>3545</v>
      </c>
      <c r="N4064" t="s">
        <v>43</v>
      </c>
      <c r="O4064" t="s">
        <v>70</v>
      </c>
      <c r="P4064" t="s">
        <v>3546</v>
      </c>
      <c r="Q4064" s="2">
        <v>8.9600000000000009</v>
      </c>
      <c r="R4064">
        <v>2</v>
      </c>
      <c r="S4064">
        <v>0</v>
      </c>
      <c r="T4064">
        <v>4.3903999999999996</v>
      </c>
    </row>
    <row r="4065" spans="1:20" x14ac:dyDescent="0.3">
      <c r="A4065" t="s">
        <v>9521</v>
      </c>
      <c r="B4065" s="1">
        <v>42983</v>
      </c>
      <c r="C4065" s="1">
        <v>42987</v>
      </c>
      <c r="D4065" t="s">
        <v>47</v>
      </c>
      <c r="E4065" t="s">
        <v>3017</v>
      </c>
      <c r="F4065" t="s">
        <v>3018</v>
      </c>
      <c r="G4065" t="s">
        <v>24</v>
      </c>
      <c r="H4065" t="s">
        <v>25</v>
      </c>
      <c r="I4065" t="s">
        <v>3019</v>
      </c>
      <c r="J4065" t="s">
        <v>27</v>
      </c>
      <c r="K4065" t="s">
        <v>3020</v>
      </c>
      <c r="L4065" t="s">
        <v>29</v>
      </c>
      <c r="M4065" t="s">
        <v>8558</v>
      </c>
      <c r="N4065" t="s">
        <v>165</v>
      </c>
      <c r="O4065" t="s">
        <v>202</v>
      </c>
      <c r="P4065" t="s">
        <v>8559</v>
      </c>
      <c r="Q4065" s="2">
        <v>89.567999999999998</v>
      </c>
      <c r="R4065">
        <v>4</v>
      </c>
      <c r="S4065">
        <v>0</v>
      </c>
      <c r="T4065">
        <v>-1.1195999999999999</v>
      </c>
    </row>
    <row r="4066" spans="1:20" x14ac:dyDescent="0.3">
      <c r="A4066" t="s">
        <v>9522</v>
      </c>
      <c r="B4066" s="1">
        <v>42849</v>
      </c>
      <c r="C4066" s="1">
        <v>42855</v>
      </c>
      <c r="D4066" t="s">
        <v>47</v>
      </c>
      <c r="E4066" t="s">
        <v>4339</v>
      </c>
      <c r="F4066" t="s">
        <v>4340</v>
      </c>
      <c r="G4066" t="s">
        <v>24</v>
      </c>
      <c r="H4066" t="s">
        <v>25</v>
      </c>
      <c r="I4066" t="s">
        <v>4341</v>
      </c>
      <c r="J4066" t="s">
        <v>86</v>
      </c>
      <c r="K4066" t="s">
        <v>4342</v>
      </c>
      <c r="L4066" t="s">
        <v>88</v>
      </c>
      <c r="M4066" t="s">
        <v>3809</v>
      </c>
      <c r="N4066" t="s">
        <v>43</v>
      </c>
      <c r="O4066" t="s">
        <v>79</v>
      </c>
      <c r="P4066" t="s">
        <v>3810</v>
      </c>
      <c r="Q4066" s="2">
        <v>10.43</v>
      </c>
      <c r="R4066">
        <v>5</v>
      </c>
      <c r="S4066">
        <v>0</v>
      </c>
      <c r="T4066">
        <v>-18.252500000000001</v>
      </c>
    </row>
    <row r="4067" spans="1:20" x14ac:dyDescent="0.3">
      <c r="A4067" t="s">
        <v>9523</v>
      </c>
      <c r="B4067" s="1">
        <v>42316</v>
      </c>
      <c r="C4067" s="1">
        <v>42316</v>
      </c>
      <c r="D4067" t="s">
        <v>1040</v>
      </c>
      <c r="E4067" t="s">
        <v>3282</v>
      </c>
      <c r="F4067" t="s">
        <v>3283</v>
      </c>
      <c r="G4067" t="s">
        <v>37</v>
      </c>
      <c r="H4067" t="s">
        <v>25</v>
      </c>
      <c r="I4067" t="s">
        <v>231</v>
      </c>
      <c r="J4067" t="s">
        <v>232</v>
      </c>
      <c r="K4067" t="s">
        <v>276</v>
      </c>
      <c r="L4067" t="s">
        <v>131</v>
      </c>
      <c r="M4067" t="s">
        <v>7419</v>
      </c>
      <c r="N4067" t="s">
        <v>43</v>
      </c>
      <c r="O4067" t="s">
        <v>99</v>
      </c>
      <c r="P4067" t="s">
        <v>7420</v>
      </c>
      <c r="Q4067" s="2">
        <v>67.150000000000006</v>
      </c>
      <c r="R4067">
        <v>5</v>
      </c>
      <c r="S4067">
        <v>0</v>
      </c>
      <c r="T4067">
        <v>16.787500000000001</v>
      </c>
    </row>
    <row r="4068" spans="1:20" x14ac:dyDescent="0.3">
      <c r="A4068" t="s">
        <v>9524</v>
      </c>
      <c r="B4068" s="1">
        <v>42120</v>
      </c>
      <c r="C4068" s="1">
        <v>42124</v>
      </c>
      <c r="D4068" t="s">
        <v>47</v>
      </c>
      <c r="E4068" t="s">
        <v>1351</v>
      </c>
      <c r="F4068" t="s">
        <v>1352</v>
      </c>
      <c r="G4068" t="s">
        <v>24</v>
      </c>
      <c r="H4068" t="s">
        <v>25</v>
      </c>
      <c r="I4068" t="s">
        <v>253</v>
      </c>
      <c r="J4068" t="s">
        <v>179</v>
      </c>
      <c r="K4068" t="s">
        <v>254</v>
      </c>
      <c r="L4068" t="s">
        <v>88</v>
      </c>
      <c r="M4068" t="s">
        <v>53</v>
      </c>
      <c r="N4068" t="s">
        <v>31</v>
      </c>
      <c r="O4068" t="s">
        <v>54</v>
      </c>
      <c r="P4068" t="s">
        <v>55</v>
      </c>
      <c r="Q4068" s="2">
        <v>191.5155</v>
      </c>
      <c r="R4068">
        <v>1</v>
      </c>
      <c r="S4068">
        <v>0</v>
      </c>
      <c r="T4068">
        <v>-76.606200000000001</v>
      </c>
    </row>
    <row r="4069" spans="1:20" x14ac:dyDescent="0.3">
      <c r="A4069" t="s">
        <v>9525</v>
      </c>
      <c r="B4069" s="1">
        <v>42267</v>
      </c>
      <c r="C4069" s="1">
        <v>42271</v>
      </c>
      <c r="D4069" t="s">
        <v>47</v>
      </c>
      <c r="E4069" t="s">
        <v>7779</v>
      </c>
      <c r="F4069" t="s">
        <v>7780</v>
      </c>
      <c r="G4069" t="s">
        <v>24</v>
      </c>
      <c r="H4069" t="s">
        <v>25</v>
      </c>
      <c r="I4069" t="s">
        <v>618</v>
      </c>
      <c r="J4069" t="s">
        <v>619</v>
      </c>
      <c r="K4069" t="s">
        <v>620</v>
      </c>
      <c r="L4069" t="s">
        <v>29</v>
      </c>
      <c r="M4069" t="s">
        <v>2216</v>
      </c>
      <c r="N4069" t="s">
        <v>43</v>
      </c>
      <c r="O4069" t="s">
        <v>79</v>
      </c>
      <c r="P4069" t="s">
        <v>2217</v>
      </c>
      <c r="Q4069" s="2">
        <v>1369.7639999999999</v>
      </c>
      <c r="R4069">
        <v>6</v>
      </c>
      <c r="S4069">
        <v>0</v>
      </c>
      <c r="T4069">
        <v>-913.17600000000004</v>
      </c>
    </row>
    <row r="4070" spans="1:20" x14ac:dyDescent="0.3">
      <c r="A4070" t="s">
        <v>9526</v>
      </c>
      <c r="B4070" s="1">
        <v>42985</v>
      </c>
      <c r="C4070" s="1">
        <v>42990</v>
      </c>
      <c r="D4070" t="s">
        <v>47</v>
      </c>
      <c r="E4070" t="s">
        <v>5521</v>
      </c>
      <c r="F4070" t="s">
        <v>5522</v>
      </c>
      <c r="G4070" t="s">
        <v>37</v>
      </c>
      <c r="H4070" t="s">
        <v>25</v>
      </c>
      <c r="I4070" t="s">
        <v>5523</v>
      </c>
      <c r="J4070" t="s">
        <v>208</v>
      </c>
      <c r="K4070" t="s">
        <v>5524</v>
      </c>
      <c r="L4070" t="s">
        <v>88</v>
      </c>
      <c r="M4070" t="s">
        <v>1484</v>
      </c>
      <c r="N4070" t="s">
        <v>43</v>
      </c>
      <c r="O4070" t="s">
        <v>90</v>
      </c>
      <c r="P4070" t="s">
        <v>1485</v>
      </c>
      <c r="Q4070" s="2">
        <v>81.567999999999998</v>
      </c>
      <c r="R4070">
        <v>2</v>
      </c>
      <c r="S4070">
        <v>0</v>
      </c>
      <c r="T4070">
        <v>7.1372</v>
      </c>
    </row>
    <row r="4071" spans="1:20" x14ac:dyDescent="0.3">
      <c r="A4071" t="s">
        <v>9527</v>
      </c>
      <c r="B4071" s="1">
        <v>42681</v>
      </c>
      <c r="C4071" s="1">
        <v>42686</v>
      </c>
      <c r="D4071" t="s">
        <v>47</v>
      </c>
      <c r="E4071" t="s">
        <v>1808</v>
      </c>
      <c r="F4071" t="s">
        <v>1809</v>
      </c>
      <c r="G4071" t="s">
        <v>24</v>
      </c>
      <c r="H4071" t="s">
        <v>25</v>
      </c>
      <c r="I4071" t="s">
        <v>1208</v>
      </c>
      <c r="J4071" t="s">
        <v>1209</v>
      </c>
      <c r="K4071" t="s">
        <v>1210</v>
      </c>
      <c r="L4071" t="s">
        <v>29</v>
      </c>
      <c r="M4071" t="s">
        <v>9528</v>
      </c>
      <c r="N4071" t="s">
        <v>31</v>
      </c>
      <c r="O4071" t="s">
        <v>61</v>
      </c>
      <c r="P4071" t="s">
        <v>9529</v>
      </c>
      <c r="Q4071" s="2">
        <v>44.46</v>
      </c>
      <c r="R4071">
        <v>5</v>
      </c>
      <c r="S4071">
        <v>0</v>
      </c>
      <c r="T4071">
        <v>-17.783999999999999</v>
      </c>
    </row>
    <row r="4072" spans="1:20" x14ac:dyDescent="0.3">
      <c r="A4072" t="s">
        <v>9530</v>
      </c>
      <c r="B4072" s="1">
        <v>42272</v>
      </c>
      <c r="C4072" s="1">
        <v>42279</v>
      </c>
      <c r="D4072" t="s">
        <v>47</v>
      </c>
      <c r="E4072" t="s">
        <v>3570</v>
      </c>
      <c r="F4072" t="s">
        <v>3571</v>
      </c>
      <c r="G4072" t="s">
        <v>37</v>
      </c>
      <c r="H4072" t="s">
        <v>25</v>
      </c>
      <c r="I4072" t="s">
        <v>38</v>
      </c>
      <c r="J4072" t="s">
        <v>39</v>
      </c>
      <c r="K4072" t="s">
        <v>1554</v>
      </c>
      <c r="L4072" t="s">
        <v>41</v>
      </c>
      <c r="M4072" t="s">
        <v>5067</v>
      </c>
      <c r="N4072" t="s">
        <v>43</v>
      </c>
      <c r="O4072" t="s">
        <v>79</v>
      </c>
      <c r="P4072" t="s">
        <v>5068</v>
      </c>
      <c r="Q4072" s="2">
        <v>6.3360000000000003</v>
      </c>
      <c r="R4072">
        <v>4</v>
      </c>
      <c r="S4072">
        <v>0</v>
      </c>
      <c r="T4072">
        <v>-4.6463999999999999</v>
      </c>
    </row>
    <row r="4073" spans="1:20" x14ac:dyDescent="0.3">
      <c r="A4073" t="s">
        <v>9531</v>
      </c>
      <c r="B4073" s="1">
        <v>41915</v>
      </c>
      <c r="C4073" s="1">
        <v>41919</v>
      </c>
      <c r="D4073" t="s">
        <v>47</v>
      </c>
      <c r="E4073" t="s">
        <v>5983</v>
      </c>
      <c r="F4073" t="s">
        <v>5984</v>
      </c>
      <c r="G4073" t="s">
        <v>24</v>
      </c>
      <c r="H4073" t="s">
        <v>25</v>
      </c>
      <c r="I4073" t="s">
        <v>1909</v>
      </c>
      <c r="J4073" t="s">
        <v>86</v>
      </c>
      <c r="K4073" t="s">
        <v>1910</v>
      </c>
      <c r="L4073" t="s">
        <v>88</v>
      </c>
      <c r="M4073" t="s">
        <v>5897</v>
      </c>
      <c r="N4073" t="s">
        <v>43</v>
      </c>
      <c r="O4073" t="s">
        <v>235</v>
      </c>
      <c r="P4073" t="s">
        <v>5898</v>
      </c>
      <c r="Q4073" s="2">
        <v>4.3440000000000003</v>
      </c>
      <c r="R4073">
        <v>3</v>
      </c>
      <c r="S4073">
        <v>0</v>
      </c>
      <c r="T4073">
        <v>0.86880000000000002</v>
      </c>
    </row>
    <row r="4074" spans="1:20" x14ac:dyDescent="0.3">
      <c r="A4074" t="s">
        <v>9532</v>
      </c>
      <c r="B4074" s="1">
        <v>41688</v>
      </c>
      <c r="C4074" s="1">
        <v>41694</v>
      </c>
      <c r="D4074" t="s">
        <v>47</v>
      </c>
      <c r="E4074" t="s">
        <v>7240</v>
      </c>
      <c r="F4074" t="s">
        <v>7241</v>
      </c>
      <c r="G4074" t="s">
        <v>24</v>
      </c>
      <c r="H4074" t="s">
        <v>25</v>
      </c>
      <c r="I4074" t="s">
        <v>75</v>
      </c>
      <c r="J4074" t="s">
        <v>76</v>
      </c>
      <c r="K4074" t="s">
        <v>77</v>
      </c>
      <c r="L4074" t="s">
        <v>41</v>
      </c>
      <c r="M4074" t="s">
        <v>6053</v>
      </c>
      <c r="N4074" t="s">
        <v>43</v>
      </c>
      <c r="O4074" t="s">
        <v>99</v>
      </c>
      <c r="P4074" t="s">
        <v>6054</v>
      </c>
      <c r="Q4074" s="2">
        <v>12.624000000000001</v>
      </c>
      <c r="R4074">
        <v>2</v>
      </c>
      <c r="S4074">
        <v>0</v>
      </c>
      <c r="T4074">
        <v>-2.5247999999999999</v>
      </c>
    </row>
    <row r="4075" spans="1:20" x14ac:dyDescent="0.3">
      <c r="A4075" t="s">
        <v>9533</v>
      </c>
      <c r="B4075" s="1">
        <v>42533</v>
      </c>
      <c r="C4075" s="1">
        <v>42537</v>
      </c>
      <c r="D4075" t="s">
        <v>47</v>
      </c>
      <c r="E4075" t="s">
        <v>754</v>
      </c>
      <c r="F4075" t="s">
        <v>755</v>
      </c>
      <c r="G4075" t="s">
        <v>37</v>
      </c>
      <c r="H4075" t="s">
        <v>25</v>
      </c>
      <c r="I4075" t="s">
        <v>398</v>
      </c>
      <c r="J4075" t="s">
        <v>67</v>
      </c>
      <c r="K4075" t="s">
        <v>399</v>
      </c>
      <c r="L4075" t="s">
        <v>29</v>
      </c>
      <c r="M4075" t="s">
        <v>4000</v>
      </c>
      <c r="N4075" t="s">
        <v>43</v>
      </c>
      <c r="O4075" t="s">
        <v>70</v>
      </c>
      <c r="P4075" t="s">
        <v>4001</v>
      </c>
      <c r="Q4075" s="2">
        <v>185.88</v>
      </c>
      <c r="R4075">
        <v>6</v>
      </c>
      <c r="S4075">
        <v>0</v>
      </c>
      <c r="T4075">
        <v>83.646000000000001</v>
      </c>
    </row>
    <row r="4076" spans="1:20" x14ac:dyDescent="0.3">
      <c r="A4076" t="s">
        <v>9534</v>
      </c>
      <c r="B4076" s="1">
        <v>43040</v>
      </c>
      <c r="C4076" s="1">
        <v>43043</v>
      </c>
      <c r="D4076" t="s">
        <v>21</v>
      </c>
      <c r="E4076" t="s">
        <v>126</v>
      </c>
      <c r="F4076" t="s">
        <v>127</v>
      </c>
      <c r="G4076" t="s">
        <v>24</v>
      </c>
      <c r="H4076" t="s">
        <v>25</v>
      </c>
      <c r="I4076" t="s">
        <v>128</v>
      </c>
      <c r="J4076" t="s">
        <v>129</v>
      </c>
      <c r="K4076" t="s">
        <v>130</v>
      </c>
      <c r="L4076" t="s">
        <v>131</v>
      </c>
      <c r="M4076" t="s">
        <v>6635</v>
      </c>
      <c r="N4076" t="s">
        <v>43</v>
      </c>
      <c r="O4076" t="s">
        <v>70</v>
      </c>
      <c r="P4076" t="s">
        <v>6636</v>
      </c>
      <c r="Q4076" s="2">
        <v>189.7</v>
      </c>
      <c r="R4076">
        <v>10</v>
      </c>
      <c r="S4076">
        <v>0</v>
      </c>
      <c r="T4076">
        <v>91.055999999999997</v>
      </c>
    </row>
    <row r="4077" spans="1:20" x14ac:dyDescent="0.3">
      <c r="A4077" t="s">
        <v>9535</v>
      </c>
      <c r="B4077" s="1">
        <v>42464</v>
      </c>
      <c r="C4077" s="1">
        <v>42468</v>
      </c>
      <c r="D4077" t="s">
        <v>21</v>
      </c>
      <c r="E4077" t="s">
        <v>4605</v>
      </c>
      <c r="F4077" t="s">
        <v>4606</v>
      </c>
      <c r="G4077" t="s">
        <v>84</v>
      </c>
      <c r="H4077" t="s">
        <v>25</v>
      </c>
      <c r="I4077" t="s">
        <v>1123</v>
      </c>
      <c r="J4077" t="s">
        <v>261</v>
      </c>
      <c r="K4077" t="s">
        <v>4607</v>
      </c>
      <c r="L4077" t="s">
        <v>41</v>
      </c>
      <c r="M4077" t="s">
        <v>7946</v>
      </c>
      <c r="N4077" t="s">
        <v>31</v>
      </c>
      <c r="O4077" t="s">
        <v>61</v>
      </c>
      <c r="P4077" t="s">
        <v>7947</v>
      </c>
      <c r="Q4077" s="2">
        <v>82.64</v>
      </c>
      <c r="R4077">
        <v>2</v>
      </c>
      <c r="S4077">
        <v>0</v>
      </c>
      <c r="T4077">
        <v>7.4375999999999998</v>
      </c>
    </row>
    <row r="4078" spans="1:20" x14ac:dyDescent="0.3">
      <c r="A4078" t="s">
        <v>9536</v>
      </c>
      <c r="B4078" s="1">
        <v>42551</v>
      </c>
      <c r="C4078" s="1">
        <v>42553</v>
      </c>
      <c r="D4078" t="s">
        <v>21</v>
      </c>
      <c r="E4078" t="s">
        <v>456</v>
      </c>
      <c r="F4078" t="s">
        <v>457</v>
      </c>
      <c r="G4078" t="s">
        <v>24</v>
      </c>
      <c r="H4078" t="s">
        <v>25</v>
      </c>
      <c r="I4078" t="s">
        <v>458</v>
      </c>
      <c r="J4078" t="s">
        <v>179</v>
      </c>
      <c r="K4078" t="s">
        <v>459</v>
      </c>
      <c r="L4078" t="s">
        <v>88</v>
      </c>
      <c r="M4078" t="s">
        <v>1182</v>
      </c>
      <c r="N4078" t="s">
        <v>43</v>
      </c>
      <c r="O4078" t="s">
        <v>115</v>
      </c>
      <c r="P4078" t="s">
        <v>1183</v>
      </c>
      <c r="Q4078" s="2">
        <v>35.97</v>
      </c>
      <c r="R4078">
        <v>3</v>
      </c>
      <c r="S4078">
        <v>0</v>
      </c>
      <c r="T4078">
        <v>9.7119</v>
      </c>
    </row>
    <row r="4079" spans="1:20" x14ac:dyDescent="0.3">
      <c r="A4079" t="s">
        <v>9537</v>
      </c>
      <c r="B4079" s="1">
        <v>41904</v>
      </c>
      <c r="C4079" s="1">
        <v>41910</v>
      </c>
      <c r="D4079" t="s">
        <v>47</v>
      </c>
      <c r="E4079" t="s">
        <v>2330</v>
      </c>
      <c r="F4079" t="s">
        <v>2331</v>
      </c>
      <c r="G4079" t="s">
        <v>24</v>
      </c>
      <c r="H4079" t="s">
        <v>25</v>
      </c>
      <c r="I4079" t="s">
        <v>231</v>
      </c>
      <c r="J4079" t="s">
        <v>232</v>
      </c>
      <c r="K4079" t="s">
        <v>276</v>
      </c>
      <c r="L4079" t="s">
        <v>131</v>
      </c>
      <c r="M4079" t="s">
        <v>5421</v>
      </c>
      <c r="N4079" t="s">
        <v>43</v>
      </c>
      <c r="O4079" t="s">
        <v>99</v>
      </c>
      <c r="P4079" t="s">
        <v>5422</v>
      </c>
      <c r="Q4079" s="2">
        <v>169.45</v>
      </c>
      <c r="R4079">
        <v>5</v>
      </c>
      <c r="S4079">
        <v>0</v>
      </c>
      <c r="T4079">
        <v>42.362499999999997</v>
      </c>
    </row>
    <row r="4080" spans="1:20" x14ac:dyDescent="0.3">
      <c r="A4080" t="s">
        <v>9538</v>
      </c>
      <c r="B4080" s="1">
        <v>42856</v>
      </c>
      <c r="C4080" s="1">
        <v>42861</v>
      </c>
      <c r="D4080" t="s">
        <v>47</v>
      </c>
      <c r="E4080" t="s">
        <v>1178</v>
      </c>
      <c r="F4080" t="s">
        <v>1179</v>
      </c>
      <c r="G4080" t="s">
        <v>24</v>
      </c>
      <c r="H4080" t="s">
        <v>25</v>
      </c>
      <c r="I4080" t="s">
        <v>1180</v>
      </c>
      <c r="J4080" t="s">
        <v>39</v>
      </c>
      <c r="K4080" t="s">
        <v>1181</v>
      </c>
      <c r="L4080" t="s">
        <v>41</v>
      </c>
      <c r="M4080" t="s">
        <v>9539</v>
      </c>
      <c r="N4080" t="s">
        <v>43</v>
      </c>
      <c r="O4080" t="s">
        <v>1145</v>
      </c>
      <c r="P4080" t="s">
        <v>9540</v>
      </c>
      <c r="Q4080" s="2">
        <v>3.3279999999999998</v>
      </c>
      <c r="R4080">
        <v>2</v>
      </c>
      <c r="S4080">
        <v>0</v>
      </c>
      <c r="T4080">
        <v>0.41599999999999998</v>
      </c>
    </row>
    <row r="4081" spans="1:20" x14ac:dyDescent="0.3">
      <c r="A4081" t="s">
        <v>9541</v>
      </c>
      <c r="B4081" s="1">
        <v>43028</v>
      </c>
      <c r="C4081" s="1">
        <v>43028</v>
      </c>
      <c r="D4081" t="s">
        <v>1040</v>
      </c>
      <c r="E4081" t="s">
        <v>5653</v>
      </c>
      <c r="F4081" t="s">
        <v>5654</v>
      </c>
      <c r="G4081" t="s">
        <v>24</v>
      </c>
      <c r="H4081" t="s">
        <v>25</v>
      </c>
      <c r="I4081" t="s">
        <v>154</v>
      </c>
      <c r="J4081" t="s">
        <v>86</v>
      </c>
      <c r="K4081" t="s">
        <v>1253</v>
      </c>
      <c r="L4081" t="s">
        <v>88</v>
      </c>
      <c r="M4081" t="s">
        <v>2944</v>
      </c>
      <c r="N4081" t="s">
        <v>43</v>
      </c>
      <c r="O4081" t="s">
        <v>99</v>
      </c>
      <c r="P4081" t="s">
        <v>2945</v>
      </c>
      <c r="Q4081" s="2">
        <v>4.7679999999999998</v>
      </c>
      <c r="R4081">
        <v>2</v>
      </c>
      <c r="S4081">
        <v>0</v>
      </c>
      <c r="T4081">
        <v>-0.77480000000000004</v>
      </c>
    </row>
    <row r="4082" spans="1:20" x14ac:dyDescent="0.3">
      <c r="A4082" t="s">
        <v>9542</v>
      </c>
      <c r="B4082" s="1">
        <v>41883</v>
      </c>
      <c r="C4082" s="1">
        <v>41887</v>
      </c>
      <c r="D4082" t="s">
        <v>47</v>
      </c>
      <c r="E4082" t="s">
        <v>213</v>
      </c>
      <c r="F4082" t="s">
        <v>214</v>
      </c>
      <c r="G4082" t="s">
        <v>24</v>
      </c>
      <c r="H4082" t="s">
        <v>25</v>
      </c>
      <c r="I4082" t="s">
        <v>215</v>
      </c>
      <c r="J4082" t="s">
        <v>216</v>
      </c>
      <c r="K4082" t="s">
        <v>217</v>
      </c>
      <c r="L4082" t="s">
        <v>131</v>
      </c>
      <c r="M4082" t="s">
        <v>2296</v>
      </c>
      <c r="N4082" t="s">
        <v>43</v>
      </c>
      <c r="O4082" t="s">
        <v>79</v>
      </c>
      <c r="P4082" t="s">
        <v>2297</v>
      </c>
      <c r="Q4082" s="2">
        <v>23.744</v>
      </c>
      <c r="R4082">
        <v>2</v>
      </c>
      <c r="S4082">
        <v>0</v>
      </c>
      <c r="T4082">
        <v>8.3103999999999996</v>
      </c>
    </row>
    <row r="4083" spans="1:20" x14ac:dyDescent="0.3">
      <c r="A4083" t="s">
        <v>9543</v>
      </c>
      <c r="B4083" s="1">
        <v>41863</v>
      </c>
      <c r="C4083" s="1">
        <v>41867</v>
      </c>
      <c r="D4083" t="s">
        <v>47</v>
      </c>
      <c r="E4083" t="s">
        <v>4277</v>
      </c>
      <c r="F4083" t="s">
        <v>4278</v>
      </c>
      <c r="G4083" t="s">
        <v>24</v>
      </c>
      <c r="H4083" t="s">
        <v>25</v>
      </c>
      <c r="I4083" t="s">
        <v>4279</v>
      </c>
      <c r="J4083" t="s">
        <v>51</v>
      </c>
      <c r="K4083" t="s">
        <v>4280</v>
      </c>
      <c r="L4083" t="s">
        <v>29</v>
      </c>
      <c r="M4083" t="s">
        <v>5151</v>
      </c>
      <c r="N4083" t="s">
        <v>165</v>
      </c>
      <c r="O4083" t="s">
        <v>166</v>
      </c>
      <c r="P4083" t="s">
        <v>5152</v>
      </c>
      <c r="Q4083" s="2">
        <v>806.33600000000001</v>
      </c>
      <c r="R4083">
        <v>8</v>
      </c>
      <c r="S4083">
        <v>0</v>
      </c>
      <c r="T4083">
        <v>50.396000000000001</v>
      </c>
    </row>
    <row r="4084" spans="1:20" x14ac:dyDescent="0.3">
      <c r="A4084" t="s">
        <v>9544</v>
      </c>
      <c r="B4084" s="1">
        <v>41870</v>
      </c>
      <c r="C4084" s="1">
        <v>41874</v>
      </c>
      <c r="D4084" t="s">
        <v>47</v>
      </c>
      <c r="E4084" t="s">
        <v>6673</v>
      </c>
      <c r="F4084" t="s">
        <v>6674</v>
      </c>
      <c r="G4084" t="s">
        <v>37</v>
      </c>
      <c r="H4084" t="s">
        <v>25</v>
      </c>
      <c r="I4084" t="s">
        <v>231</v>
      </c>
      <c r="J4084" t="s">
        <v>232</v>
      </c>
      <c r="K4084" t="s">
        <v>1653</v>
      </c>
      <c r="L4084" t="s">
        <v>131</v>
      </c>
      <c r="M4084" t="s">
        <v>9545</v>
      </c>
      <c r="N4084" t="s">
        <v>43</v>
      </c>
      <c r="O4084" t="s">
        <v>99</v>
      </c>
      <c r="P4084" t="s">
        <v>9546</v>
      </c>
      <c r="Q4084" s="2">
        <v>344.91</v>
      </c>
      <c r="R4084">
        <v>3</v>
      </c>
      <c r="S4084">
        <v>0</v>
      </c>
      <c r="T4084">
        <v>10.347300000000001</v>
      </c>
    </row>
    <row r="4085" spans="1:20" x14ac:dyDescent="0.3">
      <c r="A4085" t="s">
        <v>9547</v>
      </c>
      <c r="B4085" s="1">
        <v>42134</v>
      </c>
      <c r="C4085" s="1">
        <v>42134</v>
      </c>
      <c r="D4085" t="s">
        <v>1040</v>
      </c>
      <c r="E4085" t="s">
        <v>3548</v>
      </c>
      <c r="F4085" t="s">
        <v>3549</v>
      </c>
      <c r="G4085" t="s">
        <v>84</v>
      </c>
      <c r="H4085" t="s">
        <v>25</v>
      </c>
      <c r="I4085" t="s">
        <v>1123</v>
      </c>
      <c r="J4085" t="s">
        <v>179</v>
      </c>
      <c r="K4085" t="s">
        <v>1124</v>
      </c>
      <c r="L4085" t="s">
        <v>88</v>
      </c>
      <c r="M4085" t="s">
        <v>1749</v>
      </c>
      <c r="N4085" t="s">
        <v>43</v>
      </c>
      <c r="O4085" t="s">
        <v>90</v>
      </c>
      <c r="P4085" t="s">
        <v>1750</v>
      </c>
      <c r="Q4085" s="2">
        <v>70.97</v>
      </c>
      <c r="R4085">
        <v>5</v>
      </c>
      <c r="S4085">
        <v>0</v>
      </c>
      <c r="T4085">
        <v>-191.619</v>
      </c>
    </row>
    <row r="4086" spans="1:20" x14ac:dyDescent="0.3">
      <c r="A4086" t="s">
        <v>9548</v>
      </c>
      <c r="B4086" s="1">
        <v>42500</v>
      </c>
      <c r="C4086" s="1">
        <v>42503</v>
      </c>
      <c r="D4086" t="s">
        <v>21</v>
      </c>
      <c r="E4086" t="s">
        <v>320</v>
      </c>
      <c r="F4086" t="s">
        <v>321</v>
      </c>
      <c r="G4086" t="s">
        <v>84</v>
      </c>
      <c r="H4086" t="s">
        <v>25</v>
      </c>
      <c r="I4086" t="s">
        <v>253</v>
      </c>
      <c r="J4086" t="s">
        <v>179</v>
      </c>
      <c r="K4086" t="s">
        <v>322</v>
      </c>
      <c r="L4086" t="s">
        <v>88</v>
      </c>
      <c r="M4086" t="s">
        <v>7699</v>
      </c>
      <c r="N4086" t="s">
        <v>165</v>
      </c>
      <c r="O4086" t="s">
        <v>166</v>
      </c>
      <c r="P4086" t="s">
        <v>7700</v>
      </c>
      <c r="Q4086" s="2">
        <v>743.98800000000006</v>
      </c>
      <c r="R4086">
        <v>2</v>
      </c>
      <c r="S4086">
        <v>0</v>
      </c>
      <c r="T4086">
        <v>-123.998</v>
      </c>
    </row>
    <row r="4087" spans="1:20" x14ac:dyDescent="0.3">
      <c r="A4087" t="s">
        <v>9549</v>
      </c>
      <c r="B4087" s="1">
        <v>42068</v>
      </c>
      <c r="C4087" s="1">
        <v>42072</v>
      </c>
      <c r="D4087" t="s">
        <v>21</v>
      </c>
      <c r="E4087" t="s">
        <v>2286</v>
      </c>
      <c r="F4087" t="s">
        <v>2287</v>
      </c>
      <c r="G4087" t="s">
        <v>24</v>
      </c>
      <c r="H4087" t="s">
        <v>25</v>
      </c>
      <c r="I4087" t="s">
        <v>742</v>
      </c>
      <c r="J4087" t="s">
        <v>208</v>
      </c>
      <c r="K4087" t="s">
        <v>743</v>
      </c>
      <c r="L4087" t="s">
        <v>88</v>
      </c>
      <c r="M4087" t="s">
        <v>6542</v>
      </c>
      <c r="N4087" t="s">
        <v>43</v>
      </c>
      <c r="O4087" t="s">
        <v>79</v>
      </c>
      <c r="P4087" t="s">
        <v>6543</v>
      </c>
      <c r="Q4087" s="2">
        <v>11.212</v>
      </c>
      <c r="R4087">
        <v>2</v>
      </c>
      <c r="S4087">
        <v>0</v>
      </c>
      <c r="T4087">
        <v>-16.818000000000001</v>
      </c>
    </row>
    <row r="4088" spans="1:20" x14ac:dyDescent="0.3">
      <c r="A4088" t="s">
        <v>9550</v>
      </c>
      <c r="B4088" s="1">
        <v>42959</v>
      </c>
      <c r="C4088" s="1">
        <v>42966</v>
      </c>
      <c r="D4088" t="s">
        <v>47</v>
      </c>
      <c r="E4088" t="s">
        <v>6429</v>
      </c>
      <c r="F4088" t="s">
        <v>6430</v>
      </c>
      <c r="G4088" t="s">
        <v>24</v>
      </c>
      <c r="H4088" t="s">
        <v>25</v>
      </c>
      <c r="I4088" t="s">
        <v>3826</v>
      </c>
      <c r="J4088" t="s">
        <v>96</v>
      </c>
      <c r="K4088" t="s">
        <v>3827</v>
      </c>
      <c r="L4088" t="s">
        <v>88</v>
      </c>
      <c r="M4088" t="s">
        <v>5364</v>
      </c>
      <c r="N4088" t="s">
        <v>165</v>
      </c>
      <c r="O4088" t="s">
        <v>1419</v>
      </c>
      <c r="P4088" t="s">
        <v>5365</v>
      </c>
      <c r="Q4088" s="2">
        <v>299.99</v>
      </c>
      <c r="R4088">
        <v>1</v>
      </c>
      <c r="S4088">
        <v>0</v>
      </c>
      <c r="T4088">
        <v>89.997</v>
      </c>
    </row>
    <row r="4089" spans="1:20" x14ac:dyDescent="0.3">
      <c r="A4089" t="s">
        <v>9551</v>
      </c>
      <c r="B4089" s="1">
        <v>42547</v>
      </c>
      <c r="C4089" s="1">
        <v>42547</v>
      </c>
      <c r="D4089" t="s">
        <v>1040</v>
      </c>
      <c r="E4089" t="s">
        <v>2615</v>
      </c>
      <c r="F4089" t="s">
        <v>2616</v>
      </c>
      <c r="G4089" t="s">
        <v>84</v>
      </c>
      <c r="H4089" t="s">
        <v>25</v>
      </c>
      <c r="I4089" t="s">
        <v>38</v>
      </c>
      <c r="J4089" t="s">
        <v>39</v>
      </c>
      <c r="K4089" t="s">
        <v>1554</v>
      </c>
      <c r="L4089" t="s">
        <v>41</v>
      </c>
      <c r="M4089" t="s">
        <v>3502</v>
      </c>
      <c r="N4089" t="s">
        <v>43</v>
      </c>
      <c r="O4089" t="s">
        <v>70</v>
      </c>
      <c r="P4089" t="s">
        <v>3503</v>
      </c>
      <c r="Q4089" s="2">
        <v>368.91</v>
      </c>
      <c r="R4089">
        <v>9</v>
      </c>
      <c r="S4089">
        <v>0</v>
      </c>
      <c r="T4089">
        <v>180.76589999999999</v>
      </c>
    </row>
    <row r="4090" spans="1:20" x14ac:dyDescent="0.3">
      <c r="A4090" t="s">
        <v>9552</v>
      </c>
      <c r="B4090" s="1">
        <v>42719</v>
      </c>
      <c r="C4090" s="1">
        <v>42723</v>
      </c>
      <c r="D4090" t="s">
        <v>47</v>
      </c>
      <c r="E4090" t="s">
        <v>5539</v>
      </c>
      <c r="F4090" t="s">
        <v>5540</v>
      </c>
      <c r="G4090" t="s">
        <v>84</v>
      </c>
      <c r="H4090" t="s">
        <v>25</v>
      </c>
      <c r="I4090" t="s">
        <v>426</v>
      </c>
      <c r="J4090" t="s">
        <v>1027</v>
      </c>
      <c r="K4090" t="s">
        <v>1028</v>
      </c>
      <c r="L4090" t="s">
        <v>29</v>
      </c>
      <c r="M4090" t="s">
        <v>9553</v>
      </c>
      <c r="N4090" t="s">
        <v>43</v>
      </c>
      <c r="O4090" t="s">
        <v>70</v>
      </c>
      <c r="P4090" t="s">
        <v>9554</v>
      </c>
      <c r="Q4090" s="2">
        <v>19.440000000000001</v>
      </c>
      <c r="R4090">
        <v>3</v>
      </c>
      <c r="S4090">
        <v>0</v>
      </c>
      <c r="T4090">
        <v>9.3312000000000008</v>
      </c>
    </row>
    <row r="4091" spans="1:20" x14ac:dyDescent="0.3">
      <c r="A4091" t="s">
        <v>9555</v>
      </c>
      <c r="B4091" s="1">
        <v>42260</v>
      </c>
      <c r="C4091" s="1">
        <v>42264</v>
      </c>
      <c r="D4091" t="s">
        <v>47</v>
      </c>
      <c r="E4091" t="s">
        <v>4167</v>
      </c>
      <c r="F4091" t="s">
        <v>4168</v>
      </c>
      <c r="G4091" t="s">
        <v>24</v>
      </c>
      <c r="H4091" t="s">
        <v>25</v>
      </c>
      <c r="I4091" t="s">
        <v>1271</v>
      </c>
      <c r="J4091" t="s">
        <v>302</v>
      </c>
      <c r="K4091" t="s">
        <v>4169</v>
      </c>
      <c r="L4091" t="s">
        <v>29</v>
      </c>
      <c r="M4091" t="s">
        <v>2024</v>
      </c>
      <c r="N4091" t="s">
        <v>43</v>
      </c>
      <c r="O4091" t="s">
        <v>79</v>
      </c>
      <c r="P4091" t="s">
        <v>2025</v>
      </c>
      <c r="Q4091" s="2">
        <v>13.092000000000001</v>
      </c>
      <c r="R4091">
        <v>4</v>
      </c>
      <c r="S4091">
        <v>0</v>
      </c>
      <c r="T4091">
        <v>-10.0372</v>
      </c>
    </row>
    <row r="4092" spans="1:20" x14ac:dyDescent="0.3">
      <c r="A4092" t="s">
        <v>9556</v>
      </c>
      <c r="B4092" s="1">
        <v>42003</v>
      </c>
      <c r="C4092" s="1">
        <v>42008</v>
      </c>
      <c r="D4092" t="s">
        <v>47</v>
      </c>
      <c r="E4092" t="s">
        <v>1363</v>
      </c>
      <c r="F4092" t="s">
        <v>1364</v>
      </c>
      <c r="G4092" t="s">
        <v>24</v>
      </c>
      <c r="H4092" t="s">
        <v>25</v>
      </c>
      <c r="I4092" t="s">
        <v>331</v>
      </c>
      <c r="J4092" t="s">
        <v>232</v>
      </c>
      <c r="K4092" t="s">
        <v>1365</v>
      </c>
      <c r="L4092" t="s">
        <v>131</v>
      </c>
      <c r="M4092" t="s">
        <v>9557</v>
      </c>
      <c r="N4092" t="s">
        <v>43</v>
      </c>
      <c r="O4092" t="s">
        <v>90</v>
      </c>
      <c r="P4092" t="s">
        <v>9558</v>
      </c>
      <c r="Q4092" s="2">
        <v>122.94</v>
      </c>
      <c r="R4092">
        <v>3</v>
      </c>
      <c r="S4092">
        <v>0</v>
      </c>
      <c r="T4092">
        <v>30.734999999999999</v>
      </c>
    </row>
    <row r="4093" spans="1:20" x14ac:dyDescent="0.3">
      <c r="A4093" t="s">
        <v>9559</v>
      </c>
      <c r="B4093" s="1">
        <v>41758</v>
      </c>
      <c r="C4093" s="1">
        <v>41763</v>
      </c>
      <c r="D4093" t="s">
        <v>47</v>
      </c>
      <c r="E4093" t="s">
        <v>2384</v>
      </c>
      <c r="F4093" t="s">
        <v>2385</v>
      </c>
      <c r="G4093" t="s">
        <v>24</v>
      </c>
      <c r="H4093" t="s">
        <v>25</v>
      </c>
      <c r="I4093" t="s">
        <v>128</v>
      </c>
      <c r="J4093" t="s">
        <v>129</v>
      </c>
      <c r="K4093" t="s">
        <v>948</v>
      </c>
      <c r="L4093" t="s">
        <v>131</v>
      </c>
      <c r="M4093" t="s">
        <v>1360</v>
      </c>
      <c r="N4093" t="s">
        <v>165</v>
      </c>
      <c r="O4093" t="s">
        <v>166</v>
      </c>
      <c r="P4093" t="s">
        <v>1361</v>
      </c>
      <c r="Q4093" s="2">
        <v>19.98</v>
      </c>
      <c r="R4093">
        <v>2</v>
      </c>
      <c r="S4093">
        <v>0</v>
      </c>
      <c r="T4093">
        <v>5.1947999999999999</v>
      </c>
    </row>
    <row r="4094" spans="1:20" x14ac:dyDescent="0.3">
      <c r="A4094" t="s">
        <v>9560</v>
      </c>
      <c r="B4094" s="1">
        <v>42765</v>
      </c>
      <c r="C4094" s="1">
        <v>42772</v>
      </c>
      <c r="D4094" t="s">
        <v>47</v>
      </c>
      <c r="E4094" t="s">
        <v>3017</v>
      </c>
      <c r="F4094" t="s">
        <v>3018</v>
      </c>
      <c r="G4094" t="s">
        <v>24</v>
      </c>
      <c r="H4094" t="s">
        <v>25</v>
      </c>
      <c r="I4094" t="s">
        <v>3019</v>
      </c>
      <c r="J4094" t="s">
        <v>27</v>
      </c>
      <c r="K4094" t="s">
        <v>3020</v>
      </c>
      <c r="L4094" t="s">
        <v>29</v>
      </c>
      <c r="M4094" t="s">
        <v>9510</v>
      </c>
      <c r="N4094" t="s">
        <v>31</v>
      </c>
      <c r="O4094" t="s">
        <v>54</v>
      </c>
      <c r="P4094" t="s">
        <v>9511</v>
      </c>
      <c r="Q4094" s="2">
        <v>69.375</v>
      </c>
      <c r="R4094">
        <v>1</v>
      </c>
      <c r="S4094">
        <v>0</v>
      </c>
      <c r="T4094">
        <v>-47.174999999999997</v>
      </c>
    </row>
    <row r="4095" spans="1:20" x14ac:dyDescent="0.3">
      <c r="A4095" t="s">
        <v>9561</v>
      </c>
      <c r="B4095" s="1">
        <v>42729</v>
      </c>
      <c r="C4095" s="1">
        <v>42735</v>
      </c>
      <c r="D4095" t="s">
        <v>47</v>
      </c>
      <c r="E4095" t="s">
        <v>4093</v>
      </c>
      <c r="F4095" t="s">
        <v>4094</v>
      </c>
      <c r="G4095" t="s">
        <v>24</v>
      </c>
      <c r="H4095" t="s">
        <v>25</v>
      </c>
      <c r="I4095" t="s">
        <v>4095</v>
      </c>
      <c r="J4095" t="s">
        <v>391</v>
      </c>
      <c r="K4095" t="s">
        <v>4096</v>
      </c>
      <c r="L4095" t="s">
        <v>41</v>
      </c>
      <c r="M4095" t="s">
        <v>1290</v>
      </c>
      <c r="N4095" t="s">
        <v>31</v>
      </c>
      <c r="O4095" t="s">
        <v>133</v>
      </c>
      <c r="P4095" t="s">
        <v>1291</v>
      </c>
      <c r="Q4095" s="2">
        <v>2563.056</v>
      </c>
      <c r="R4095">
        <v>8</v>
      </c>
      <c r="S4095">
        <v>0</v>
      </c>
      <c r="T4095">
        <v>313.26240000000001</v>
      </c>
    </row>
    <row r="4096" spans="1:20" x14ac:dyDescent="0.3">
      <c r="A4096" t="s">
        <v>9562</v>
      </c>
      <c r="B4096" s="1">
        <v>42663</v>
      </c>
      <c r="C4096" s="1">
        <v>42668</v>
      </c>
      <c r="D4096" t="s">
        <v>47</v>
      </c>
      <c r="E4096" t="s">
        <v>3531</v>
      </c>
      <c r="F4096" t="s">
        <v>3532</v>
      </c>
      <c r="G4096" t="s">
        <v>37</v>
      </c>
      <c r="H4096" t="s">
        <v>25</v>
      </c>
      <c r="I4096" t="s">
        <v>3533</v>
      </c>
      <c r="J4096" t="s">
        <v>86</v>
      </c>
      <c r="K4096" t="s">
        <v>3534</v>
      </c>
      <c r="L4096" t="s">
        <v>88</v>
      </c>
      <c r="M4096" t="s">
        <v>9563</v>
      </c>
      <c r="N4096" t="s">
        <v>31</v>
      </c>
      <c r="O4096" t="s">
        <v>133</v>
      </c>
      <c r="P4096" t="s">
        <v>9564</v>
      </c>
      <c r="Q4096" s="2">
        <v>387.13600000000002</v>
      </c>
      <c r="R4096">
        <v>4</v>
      </c>
      <c r="S4096">
        <v>0</v>
      </c>
      <c r="T4096">
        <v>4.8391999999999999</v>
      </c>
    </row>
    <row r="4097" spans="1:20" x14ac:dyDescent="0.3">
      <c r="A4097" t="s">
        <v>9565</v>
      </c>
      <c r="B4097" s="1">
        <v>42168</v>
      </c>
      <c r="C4097" s="1">
        <v>42170</v>
      </c>
      <c r="D4097" t="s">
        <v>21</v>
      </c>
      <c r="E4097" t="s">
        <v>7632</v>
      </c>
      <c r="F4097" t="s">
        <v>7633</v>
      </c>
      <c r="G4097" t="s">
        <v>84</v>
      </c>
      <c r="H4097" t="s">
        <v>25</v>
      </c>
      <c r="I4097" t="s">
        <v>913</v>
      </c>
      <c r="J4097" t="s">
        <v>427</v>
      </c>
      <c r="K4097" t="s">
        <v>7634</v>
      </c>
      <c r="L4097" t="s">
        <v>131</v>
      </c>
      <c r="M4097" t="s">
        <v>3290</v>
      </c>
      <c r="N4097" t="s">
        <v>43</v>
      </c>
      <c r="O4097" t="s">
        <v>115</v>
      </c>
      <c r="P4097" t="s">
        <v>3291</v>
      </c>
      <c r="Q4097" s="2">
        <v>3.4239999999999999</v>
      </c>
      <c r="R4097">
        <v>1</v>
      </c>
      <c r="S4097">
        <v>0</v>
      </c>
      <c r="T4097">
        <v>0.29959999999999998</v>
      </c>
    </row>
    <row r="4098" spans="1:20" x14ac:dyDescent="0.3">
      <c r="A4098" t="s">
        <v>9566</v>
      </c>
      <c r="B4098" s="1">
        <v>42916</v>
      </c>
      <c r="C4098" s="1">
        <v>42920</v>
      </c>
      <c r="D4098" t="s">
        <v>47</v>
      </c>
      <c r="E4098" t="s">
        <v>3897</v>
      </c>
      <c r="F4098" t="s">
        <v>3898</v>
      </c>
      <c r="G4098" t="s">
        <v>37</v>
      </c>
      <c r="H4098" t="s">
        <v>25</v>
      </c>
      <c r="I4098" t="s">
        <v>3899</v>
      </c>
      <c r="J4098" t="s">
        <v>1027</v>
      </c>
      <c r="K4098" t="s">
        <v>3900</v>
      </c>
      <c r="L4098" t="s">
        <v>29</v>
      </c>
      <c r="M4098" t="s">
        <v>5376</v>
      </c>
      <c r="N4098" t="s">
        <v>43</v>
      </c>
      <c r="O4098" t="s">
        <v>99</v>
      </c>
      <c r="P4098" t="s">
        <v>5377</v>
      </c>
      <c r="Q4098" s="2">
        <v>1085.42</v>
      </c>
      <c r="R4098">
        <v>7</v>
      </c>
      <c r="S4098">
        <v>0</v>
      </c>
      <c r="T4098">
        <v>282.20920000000001</v>
      </c>
    </row>
    <row r="4099" spans="1:20" x14ac:dyDescent="0.3">
      <c r="A4099" t="s">
        <v>9567</v>
      </c>
      <c r="B4099" s="1">
        <v>42181</v>
      </c>
      <c r="C4099" s="1">
        <v>42185</v>
      </c>
      <c r="D4099" t="s">
        <v>47</v>
      </c>
      <c r="E4099" t="s">
        <v>6997</v>
      </c>
      <c r="F4099" t="s">
        <v>6998</v>
      </c>
      <c r="G4099" t="s">
        <v>84</v>
      </c>
      <c r="H4099" t="s">
        <v>25</v>
      </c>
      <c r="I4099" t="s">
        <v>231</v>
      </c>
      <c r="J4099" t="s">
        <v>232</v>
      </c>
      <c r="K4099" t="s">
        <v>276</v>
      </c>
      <c r="L4099" t="s">
        <v>131</v>
      </c>
      <c r="M4099" t="s">
        <v>385</v>
      </c>
      <c r="N4099" t="s">
        <v>43</v>
      </c>
      <c r="O4099" t="s">
        <v>70</v>
      </c>
      <c r="P4099" t="s">
        <v>386</v>
      </c>
      <c r="Q4099" s="2">
        <v>43.055999999999997</v>
      </c>
      <c r="R4099">
        <v>9</v>
      </c>
      <c r="S4099">
        <v>0</v>
      </c>
      <c r="T4099">
        <v>15.607799999999999</v>
      </c>
    </row>
    <row r="4100" spans="1:20" x14ac:dyDescent="0.3">
      <c r="A4100" t="s">
        <v>9568</v>
      </c>
      <c r="B4100" s="1">
        <v>42421</v>
      </c>
      <c r="C4100" s="1">
        <v>42425</v>
      </c>
      <c r="D4100" t="s">
        <v>47</v>
      </c>
      <c r="E4100" t="s">
        <v>9446</v>
      </c>
      <c r="F4100" t="s">
        <v>9447</v>
      </c>
      <c r="G4100" t="s">
        <v>84</v>
      </c>
      <c r="H4100" t="s">
        <v>25</v>
      </c>
      <c r="I4100" t="s">
        <v>920</v>
      </c>
      <c r="J4100" t="s">
        <v>269</v>
      </c>
      <c r="K4100" t="s">
        <v>921</v>
      </c>
      <c r="L4100" t="s">
        <v>29</v>
      </c>
      <c r="M4100" t="s">
        <v>2632</v>
      </c>
      <c r="N4100" t="s">
        <v>43</v>
      </c>
      <c r="O4100" t="s">
        <v>79</v>
      </c>
      <c r="P4100" t="s">
        <v>2633</v>
      </c>
      <c r="Q4100" s="2">
        <v>3.762</v>
      </c>
      <c r="R4100">
        <v>3</v>
      </c>
      <c r="S4100">
        <v>0</v>
      </c>
      <c r="T4100">
        <v>-2.7587999999999999</v>
      </c>
    </row>
    <row r="4101" spans="1:20" x14ac:dyDescent="0.3">
      <c r="A4101" t="s">
        <v>9569</v>
      </c>
      <c r="B4101" s="1">
        <v>42847</v>
      </c>
      <c r="C4101" s="1">
        <v>42851</v>
      </c>
      <c r="D4101" t="s">
        <v>47</v>
      </c>
      <c r="E4101" t="s">
        <v>1589</v>
      </c>
      <c r="F4101" t="s">
        <v>1590</v>
      </c>
      <c r="G4101" t="s">
        <v>24</v>
      </c>
      <c r="H4101" t="s">
        <v>25</v>
      </c>
      <c r="I4101" t="s">
        <v>1591</v>
      </c>
      <c r="J4101" t="s">
        <v>27</v>
      </c>
      <c r="K4101" t="s">
        <v>1592</v>
      </c>
      <c r="L4101" t="s">
        <v>29</v>
      </c>
      <c r="M4101" t="s">
        <v>5986</v>
      </c>
      <c r="N4101" t="s">
        <v>43</v>
      </c>
      <c r="O4101" t="s">
        <v>99</v>
      </c>
      <c r="P4101" t="s">
        <v>5987</v>
      </c>
      <c r="Q4101" s="2">
        <v>675.06</v>
      </c>
      <c r="R4101">
        <v>3</v>
      </c>
      <c r="S4101">
        <v>0</v>
      </c>
      <c r="T4101">
        <v>87.757800000000003</v>
      </c>
    </row>
    <row r="4102" spans="1:20" x14ac:dyDescent="0.3">
      <c r="A4102" t="s">
        <v>9570</v>
      </c>
      <c r="B4102" s="1">
        <v>42864</v>
      </c>
      <c r="C4102" s="1">
        <v>42865</v>
      </c>
      <c r="D4102" t="s">
        <v>159</v>
      </c>
      <c r="E4102" t="s">
        <v>1425</v>
      </c>
      <c r="F4102" t="s">
        <v>1426</v>
      </c>
      <c r="G4102" t="s">
        <v>37</v>
      </c>
      <c r="H4102" t="s">
        <v>25</v>
      </c>
      <c r="I4102" t="s">
        <v>742</v>
      </c>
      <c r="J4102" t="s">
        <v>208</v>
      </c>
      <c r="K4102" t="s">
        <v>1427</v>
      </c>
      <c r="L4102" t="s">
        <v>88</v>
      </c>
      <c r="M4102" t="s">
        <v>2800</v>
      </c>
      <c r="N4102" t="s">
        <v>43</v>
      </c>
      <c r="O4102" t="s">
        <v>173</v>
      </c>
      <c r="P4102" t="s">
        <v>2801</v>
      </c>
      <c r="Q4102" s="2">
        <v>65.231999999999999</v>
      </c>
      <c r="R4102">
        <v>3</v>
      </c>
      <c r="S4102">
        <v>0</v>
      </c>
      <c r="T4102">
        <v>22.015799999999999</v>
      </c>
    </row>
    <row r="4103" spans="1:20" x14ac:dyDescent="0.3">
      <c r="A4103" t="s">
        <v>9571</v>
      </c>
      <c r="B4103" s="1">
        <v>42359</v>
      </c>
      <c r="C4103" s="1">
        <v>42364</v>
      </c>
      <c r="D4103" t="s">
        <v>21</v>
      </c>
      <c r="E4103" t="s">
        <v>3118</v>
      </c>
      <c r="F4103" t="s">
        <v>3119</v>
      </c>
      <c r="G4103" t="s">
        <v>84</v>
      </c>
      <c r="H4103" t="s">
        <v>25</v>
      </c>
      <c r="I4103" t="s">
        <v>3120</v>
      </c>
      <c r="J4103" t="s">
        <v>39</v>
      </c>
      <c r="K4103" t="s">
        <v>3121</v>
      </c>
      <c r="L4103" t="s">
        <v>41</v>
      </c>
      <c r="M4103" t="s">
        <v>9572</v>
      </c>
      <c r="N4103" t="s">
        <v>165</v>
      </c>
      <c r="O4103" t="s">
        <v>815</v>
      </c>
      <c r="P4103" t="s">
        <v>9573</v>
      </c>
      <c r="Q4103" s="2">
        <v>600.53</v>
      </c>
      <c r="R4103">
        <v>2</v>
      </c>
      <c r="S4103">
        <v>0</v>
      </c>
      <c r="T4103">
        <v>137.26400000000001</v>
      </c>
    </row>
    <row r="4104" spans="1:20" x14ac:dyDescent="0.3">
      <c r="A4104" t="s">
        <v>9574</v>
      </c>
      <c r="B4104" s="1">
        <v>41863</v>
      </c>
      <c r="C4104" s="1">
        <v>41867</v>
      </c>
      <c r="D4104" t="s">
        <v>47</v>
      </c>
      <c r="E4104" t="s">
        <v>6286</v>
      </c>
      <c r="F4104" t="s">
        <v>6287</v>
      </c>
      <c r="G4104" t="s">
        <v>84</v>
      </c>
      <c r="H4104" t="s">
        <v>25</v>
      </c>
      <c r="I4104" t="s">
        <v>1064</v>
      </c>
      <c r="J4104" t="s">
        <v>1011</v>
      </c>
      <c r="K4104" t="s">
        <v>6288</v>
      </c>
      <c r="L4104" t="s">
        <v>131</v>
      </c>
      <c r="M4104" t="s">
        <v>9575</v>
      </c>
      <c r="N4104" t="s">
        <v>43</v>
      </c>
      <c r="O4104" t="s">
        <v>70</v>
      </c>
      <c r="P4104" t="s">
        <v>9576</v>
      </c>
      <c r="Q4104" s="2">
        <v>31.103999999999999</v>
      </c>
      <c r="R4104">
        <v>6</v>
      </c>
      <c r="S4104">
        <v>0</v>
      </c>
      <c r="T4104">
        <v>10.8864</v>
      </c>
    </row>
    <row r="4105" spans="1:20" x14ac:dyDescent="0.3">
      <c r="A4105" t="s">
        <v>9577</v>
      </c>
      <c r="B4105" s="1">
        <v>42349</v>
      </c>
      <c r="C4105" s="1">
        <v>42353</v>
      </c>
      <c r="D4105" t="s">
        <v>47</v>
      </c>
      <c r="E4105" t="s">
        <v>478</v>
      </c>
      <c r="F4105" t="s">
        <v>479</v>
      </c>
      <c r="G4105" t="s">
        <v>24</v>
      </c>
      <c r="H4105" t="s">
        <v>25</v>
      </c>
      <c r="I4105" t="s">
        <v>480</v>
      </c>
      <c r="J4105" t="s">
        <v>39</v>
      </c>
      <c r="K4105" t="s">
        <v>481</v>
      </c>
      <c r="L4105" t="s">
        <v>41</v>
      </c>
      <c r="M4105" t="s">
        <v>5195</v>
      </c>
      <c r="N4105" t="s">
        <v>43</v>
      </c>
      <c r="O4105" t="s">
        <v>79</v>
      </c>
      <c r="P4105" t="s">
        <v>5196</v>
      </c>
      <c r="Q4105" s="2">
        <v>10.332000000000001</v>
      </c>
      <c r="R4105">
        <v>3</v>
      </c>
      <c r="S4105">
        <v>0</v>
      </c>
      <c r="T4105">
        <v>-7.5768000000000004</v>
      </c>
    </row>
    <row r="4106" spans="1:20" x14ac:dyDescent="0.3">
      <c r="A4106" t="s">
        <v>9578</v>
      </c>
      <c r="B4106" s="1">
        <v>43042</v>
      </c>
      <c r="C4106" s="1">
        <v>43046</v>
      </c>
      <c r="D4106" t="s">
        <v>47</v>
      </c>
      <c r="E4106" t="s">
        <v>5922</v>
      </c>
      <c r="F4106" t="s">
        <v>5923</v>
      </c>
      <c r="G4106" t="s">
        <v>37</v>
      </c>
      <c r="H4106" t="s">
        <v>25</v>
      </c>
      <c r="I4106" t="s">
        <v>128</v>
      </c>
      <c r="J4106" t="s">
        <v>129</v>
      </c>
      <c r="K4106" t="s">
        <v>130</v>
      </c>
      <c r="L4106" t="s">
        <v>131</v>
      </c>
      <c r="M4106" t="s">
        <v>4139</v>
      </c>
      <c r="N4106" t="s">
        <v>43</v>
      </c>
      <c r="O4106" t="s">
        <v>79</v>
      </c>
      <c r="P4106" t="s">
        <v>4140</v>
      </c>
      <c r="Q4106" s="2">
        <v>18.367999999999999</v>
      </c>
      <c r="R4106">
        <v>4</v>
      </c>
      <c r="S4106">
        <v>0</v>
      </c>
      <c r="T4106">
        <v>5.9695999999999998</v>
      </c>
    </row>
    <row r="4107" spans="1:20" x14ac:dyDescent="0.3">
      <c r="A4107" t="s">
        <v>9579</v>
      </c>
      <c r="B4107" s="1">
        <v>42807</v>
      </c>
      <c r="C4107" s="1">
        <v>42811</v>
      </c>
      <c r="D4107" t="s">
        <v>47</v>
      </c>
      <c r="E4107" t="s">
        <v>2492</v>
      </c>
      <c r="F4107" t="s">
        <v>2493</v>
      </c>
      <c r="G4107" t="s">
        <v>24</v>
      </c>
      <c r="H4107" t="s">
        <v>25</v>
      </c>
      <c r="I4107" t="s">
        <v>524</v>
      </c>
      <c r="J4107" t="s">
        <v>261</v>
      </c>
      <c r="K4107" t="s">
        <v>525</v>
      </c>
      <c r="L4107" t="s">
        <v>41</v>
      </c>
      <c r="M4107" t="s">
        <v>4051</v>
      </c>
      <c r="N4107" t="s">
        <v>165</v>
      </c>
      <c r="O4107" t="s">
        <v>166</v>
      </c>
      <c r="P4107" t="s">
        <v>4052</v>
      </c>
      <c r="Q4107" s="2">
        <v>299.89999999999998</v>
      </c>
      <c r="R4107">
        <v>2</v>
      </c>
      <c r="S4107">
        <v>0</v>
      </c>
      <c r="T4107">
        <v>74.974999999999994</v>
      </c>
    </row>
    <row r="4108" spans="1:20" x14ac:dyDescent="0.3">
      <c r="A4108" t="s">
        <v>9580</v>
      </c>
      <c r="B4108" s="1">
        <v>42520</v>
      </c>
      <c r="C4108" s="1">
        <v>42524</v>
      </c>
      <c r="D4108" t="s">
        <v>47</v>
      </c>
      <c r="E4108" t="s">
        <v>3476</v>
      </c>
      <c r="F4108" t="s">
        <v>3477</v>
      </c>
      <c r="G4108" t="s">
        <v>37</v>
      </c>
      <c r="H4108" t="s">
        <v>25</v>
      </c>
      <c r="I4108" t="s">
        <v>75</v>
      </c>
      <c r="J4108" t="s">
        <v>76</v>
      </c>
      <c r="K4108" t="s">
        <v>77</v>
      </c>
      <c r="L4108" t="s">
        <v>41</v>
      </c>
      <c r="M4108" t="s">
        <v>2494</v>
      </c>
      <c r="N4108" t="s">
        <v>43</v>
      </c>
      <c r="O4108" t="s">
        <v>173</v>
      </c>
      <c r="P4108" t="s">
        <v>2495</v>
      </c>
      <c r="Q4108" s="2">
        <v>26.55</v>
      </c>
      <c r="R4108">
        <v>9</v>
      </c>
      <c r="S4108">
        <v>0</v>
      </c>
      <c r="T4108">
        <v>12.744</v>
      </c>
    </row>
    <row r="4109" spans="1:20" x14ac:dyDescent="0.3">
      <c r="A4109" t="s">
        <v>9581</v>
      </c>
      <c r="B4109" s="1">
        <v>42190</v>
      </c>
      <c r="C4109" s="1">
        <v>42196</v>
      </c>
      <c r="D4109" t="s">
        <v>47</v>
      </c>
      <c r="E4109" t="s">
        <v>1864</v>
      </c>
      <c r="F4109" t="s">
        <v>1865</v>
      </c>
      <c r="G4109" t="s">
        <v>37</v>
      </c>
      <c r="H4109" t="s">
        <v>25</v>
      </c>
      <c r="I4109" t="s">
        <v>1866</v>
      </c>
      <c r="J4109" t="s">
        <v>232</v>
      </c>
      <c r="K4109" t="s">
        <v>1867</v>
      </c>
      <c r="L4109" t="s">
        <v>131</v>
      </c>
      <c r="M4109" t="s">
        <v>5016</v>
      </c>
      <c r="N4109" t="s">
        <v>31</v>
      </c>
      <c r="O4109" t="s">
        <v>61</v>
      </c>
      <c r="P4109" t="s">
        <v>5017</v>
      </c>
      <c r="Q4109" s="2">
        <v>4.9279999999999999</v>
      </c>
      <c r="R4109">
        <v>2</v>
      </c>
      <c r="S4109">
        <v>0</v>
      </c>
      <c r="T4109">
        <v>0.73919999999999997</v>
      </c>
    </row>
    <row r="4110" spans="1:20" x14ac:dyDescent="0.3">
      <c r="A4110" t="s">
        <v>9582</v>
      </c>
      <c r="B4110" s="1">
        <v>41709</v>
      </c>
      <c r="C4110" s="1">
        <v>41713</v>
      </c>
      <c r="D4110" t="s">
        <v>47</v>
      </c>
      <c r="E4110" t="s">
        <v>4346</v>
      </c>
      <c r="F4110" t="s">
        <v>4347</v>
      </c>
      <c r="G4110" t="s">
        <v>24</v>
      </c>
      <c r="H4110" t="s">
        <v>25</v>
      </c>
      <c r="I4110" t="s">
        <v>4348</v>
      </c>
      <c r="J4110" t="s">
        <v>498</v>
      </c>
      <c r="K4110" t="s">
        <v>4349</v>
      </c>
      <c r="L4110" t="s">
        <v>88</v>
      </c>
      <c r="M4110" t="s">
        <v>6304</v>
      </c>
      <c r="N4110" t="s">
        <v>43</v>
      </c>
      <c r="O4110" t="s">
        <v>115</v>
      </c>
      <c r="P4110" t="s">
        <v>6305</v>
      </c>
      <c r="Q4110" s="2">
        <v>7.98</v>
      </c>
      <c r="R4110">
        <v>3</v>
      </c>
      <c r="S4110">
        <v>0</v>
      </c>
      <c r="T4110">
        <v>2.0748000000000002</v>
      </c>
    </row>
    <row r="4111" spans="1:20" x14ac:dyDescent="0.3">
      <c r="A4111" t="s">
        <v>9583</v>
      </c>
      <c r="B4111" s="1">
        <v>42114</v>
      </c>
      <c r="C4111" s="1">
        <v>42118</v>
      </c>
      <c r="D4111" t="s">
        <v>47</v>
      </c>
      <c r="E4111" t="s">
        <v>1532</v>
      </c>
      <c r="F4111" t="s">
        <v>1533</v>
      </c>
      <c r="G4111" t="s">
        <v>24</v>
      </c>
      <c r="H4111" t="s">
        <v>25</v>
      </c>
      <c r="I4111" t="s">
        <v>38</v>
      </c>
      <c r="J4111" t="s">
        <v>39</v>
      </c>
      <c r="K4111" t="s">
        <v>556</v>
      </c>
      <c r="L4111" t="s">
        <v>41</v>
      </c>
      <c r="M4111" t="s">
        <v>4969</v>
      </c>
      <c r="N4111" t="s">
        <v>43</v>
      </c>
      <c r="O4111" t="s">
        <v>173</v>
      </c>
      <c r="P4111" t="s">
        <v>4970</v>
      </c>
      <c r="Q4111" s="2">
        <v>180.96</v>
      </c>
      <c r="R4111">
        <v>2</v>
      </c>
      <c r="S4111">
        <v>0</v>
      </c>
      <c r="T4111">
        <v>81.432000000000002</v>
      </c>
    </row>
    <row r="4112" spans="1:20" x14ac:dyDescent="0.3">
      <c r="A4112" t="s">
        <v>9584</v>
      </c>
      <c r="B4112" s="1">
        <v>42942</v>
      </c>
      <c r="C4112" s="1">
        <v>42948</v>
      </c>
      <c r="D4112" t="s">
        <v>47</v>
      </c>
      <c r="E4112" t="s">
        <v>3029</v>
      </c>
      <c r="F4112" t="s">
        <v>3030</v>
      </c>
      <c r="G4112" t="s">
        <v>37</v>
      </c>
      <c r="H4112" t="s">
        <v>25</v>
      </c>
      <c r="I4112" t="s">
        <v>1201</v>
      </c>
      <c r="J4112" t="s">
        <v>1011</v>
      </c>
      <c r="K4112" t="s">
        <v>1202</v>
      </c>
      <c r="L4112" t="s">
        <v>131</v>
      </c>
      <c r="M4112" t="s">
        <v>7622</v>
      </c>
      <c r="N4112" t="s">
        <v>165</v>
      </c>
      <c r="O4112" t="s">
        <v>202</v>
      </c>
      <c r="P4112" t="s">
        <v>7623</v>
      </c>
      <c r="Q4112" s="2">
        <v>1649.95</v>
      </c>
      <c r="R4112">
        <v>5</v>
      </c>
      <c r="S4112">
        <v>0</v>
      </c>
      <c r="T4112">
        <v>659.98</v>
      </c>
    </row>
    <row r="4113" spans="1:20" x14ac:dyDescent="0.3">
      <c r="A4113" t="s">
        <v>9585</v>
      </c>
      <c r="B4113" s="1">
        <v>41943</v>
      </c>
      <c r="C4113" s="1">
        <v>41945</v>
      </c>
      <c r="D4113" t="s">
        <v>21</v>
      </c>
      <c r="E4113" t="s">
        <v>5053</v>
      </c>
      <c r="F4113" t="s">
        <v>5054</v>
      </c>
      <c r="G4113" t="s">
        <v>84</v>
      </c>
      <c r="H4113" t="s">
        <v>25</v>
      </c>
      <c r="I4113" t="s">
        <v>38</v>
      </c>
      <c r="J4113" t="s">
        <v>39</v>
      </c>
      <c r="K4113" t="s">
        <v>556</v>
      </c>
      <c r="L4113" t="s">
        <v>41</v>
      </c>
      <c r="M4113" t="s">
        <v>3095</v>
      </c>
      <c r="N4113" t="s">
        <v>165</v>
      </c>
      <c r="O4113" t="s">
        <v>166</v>
      </c>
      <c r="P4113" t="s">
        <v>3096</v>
      </c>
      <c r="Q4113" s="2">
        <v>73.584000000000003</v>
      </c>
      <c r="R4113">
        <v>2</v>
      </c>
      <c r="S4113">
        <v>0</v>
      </c>
      <c r="T4113">
        <v>8.2782</v>
      </c>
    </row>
    <row r="4114" spans="1:20" x14ac:dyDescent="0.3">
      <c r="A4114" t="s">
        <v>9586</v>
      </c>
      <c r="B4114" s="1">
        <v>43042</v>
      </c>
      <c r="C4114" s="1">
        <v>43048</v>
      </c>
      <c r="D4114" t="s">
        <v>47</v>
      </c>
      <c r="E4114" t="s">
        <v>5755</v>
      </c>
      <c r="F4114" t="s">
        <v>5756</v>
      </c>
      <c r="G4114" t="s">
        <v>24</v>
      </c>
      <c r="H4114" t="s">
        <v>25</v>
      </c>
      <c r="I4114" t="s">
        <v>128</v>
      </c>
      <c r="J4114" t="s">
        <v>129</v>
      </c>
      <c r="K4114" t="s">
        <v>673</v>
      </c>
      <c r="L4114" t="s">
        <v>131</v>
      </c>
      <c r="M4114" t="s">
        <v>7719</v>
      </c>
      <c r="N4114" t="s">
        <v>31</v>
      </c>
      <c r="O4114" t="s">
        <v>54</v>
      </c>
      <c r="P4114" t="s">
        <v>7720</v>
      </c>
      <c r="Q4114" s="2">
        <v>486.36799999999999</v>
      </c>
      <c r="R4114">
        <v>4</v>
      </c>
      <c r="S4114">
        <v>0</v>
      </c>
      <c r="T4114">
        <v>36.477600000000002</v>
      </c>
    </row>
    <row r="4115" spans="1:20" x14ac:dyDescent="0.3">
      <c r="A4115" t="s">
        <v>9587</v>
      </c>
      <c r="B4115" s="1">
        <v>42593</v>
      </c>
      <c r="C4115" s="1">
        <v>42598</v>
      </c>
      <c r="D4115" t="s">
        <v>47</v>
      </c>
      <c r="E4115" t="s">
        <v>1346</v>
      </c>
      <c r="F4115" t="s">
        <v>1347</v>
      </c>
      <c r="G4115" t="s">
        <v>84</v>
      </c>
      <c r="H4115" t="s">
        <v>25</v>
      </c>
      <c r="I4115" t="s">
        <v>38</v>
      </c>
      <c r="J4115" t="s">
        <v>39</v>
      </c>
      <c r="K4115" t="s">
        <v>556</v>
      </c>
      <c r="L4115" t="s">
        <v>41</v>
      </c>
      <c r="M4115" t="s">
        <v>7582</v>
      </c>
      <c r="N4115" t="s">
        <v>43</v>
      </c>
      <c r="O4115" t="s">
        <v>70</v>
      </c>
      <c r="P4115" t="s">
        <v>7583</v>
      </c>
      <c r="Q4115" s="2">
        <v>32.4</v>
      </c>
      <c r="R4115">
        <v>5</v>
      </c>
      <c r="S4115">
        <v>0</v>
      </c>
      <c r="T4115">
        <v>15.552</v>
      </c>
    </row>
    <row r="4116" spans="1:20" x14ac:dyDescent="0.3">
      <c r="A4116" t="s">
        <v>9588</v>
      </c>
      <c r="B4116" s="1">
        <v>42576</v>
      </c>
      <c r="C4116" s="1">
        <v>42576</v>
      </c>
      <c r="D4116" t="s">
        <v>1040</v>
      </c>
      <c r="E4116" t="s">
        <v>4605</v>
      </c>
      <c r="F4116" t="s">
        <v>4606</v>
      </c>
      <c r="G4116" t="s">
        <v>84</v>
      </c>
      <c r="H4116" t="s">
        <v>25</v>
      </c>
      <c r="I4116" t="s">
        <v>1123</v>
      </c>
      <c r="J4116" t="s">
        <v>261</v>
      </c>
      <c r="K4116" t="s">
        <v>4607</v>
      </c>
      <c r="L4116" t="s">
        <v>41</v>
      </c>
      <c r="M4116" t="s">
        <v>3397</v>
      </c>
      <c r="N4116" t="s">
        <v>43</v>
      </c>
      <c r="O4116" t="s">
        <v>115</v>
      </c>
      <c r="P4116" t="s">
        <v>3398</v>
      </c>
      <c r="Q4116" s="2">
        <v>37.17</v>
      </c>
      <c r="R4116">
        <v>9</v>
      </c>
      <c r="S4116">
        <v>0</v>
      </c>
      <c r="T4116">
        <v>11.151</v>
      </c>
    </row>
    <row r="4117" spans="1:20" x14ac:dyDescent="0.3">
      <c r="A4117" t="s">
        <v>9589</v>
      </c>
      <c r="B4117" s="1">
        <v>41699</v>
      </c>
      <c r="C4117" s="1">
        <v>41705</v>
      </c>
      <c r="D4117" t="s">
        <v>47</v>
      </c>
      <c r="E4117" t="s">
        <v>3931</v>
      </c>
      <c r="F4117" t="s">
        <v>3932</v>
      </c>
      <c r="G4117" t="s">
        <v>24</v>
      </c>
      <c r="H4117" t="s">
        <v>25</v>
      </c>
      <c r="I4117" t="s">
        <v>75</v>
      </c>
      <c r="J4117" t="s">
        <v>76</v>
      </c>
      <c r="K4117" t="s">
        <v>544</v>
      </c>
      <c r="L4117" t="s">
        <v>41</v>
      </c>
      <c r="M4117" t="s">
        <v>4482</v>
      </c>
      <c r="N4117" t="s">
        <v>43</v>
      </c>
      <c r="O4117" t="s">
        <v>99</v>
      </c>
      <c r="P4117" t="s">
        <v>4483</v>
      </c>
      <c r="Q4117" s="2">
        <v>137.352</v>
      </c>
      <c r="R4117">
        <v>3</v>
      </c>
      <c r="S4117">
        <v>0</v>
      </c>
      <c r="T4117">
        <v>8.5845000000000002</v>
      </c>
    </row>
    <row r="4118" spans="1:20" x14ac:dyDescent="0.3">
      <c r="A4118" t="s">
        <v>9590</v>
      </c>
      <c r="B4118" s="1">
        <v>42761</v>
      </c>
      <c r="C4118" s="1">
        <v>42766</v>
      </c>
      <c r="D4118" t="s">
        <v>47</v>
      </c>
      <c r="E4118" t="s">
        <v>1487</v>
      </c>
      <c r="F4118" t="s">
        <v>1488</v>
      </c>
      <c r="G4118" t="s">
        <v>24</v>
      </c>
      <c r="H4118" t="s">
        <v>25</v>
      </c>
      <c r="I4118" t="s">
        <v>1489</v>
      </c>
      <c r="J4118" t="s">
        <v>96</v>
      </c>
      <c r="K4118" t="s">
        <v>1490</v>
      </c>
      <c r="L4118" t="s">
        <v>88</v>
      </c>
      <c r="M4118" t="s">
        <v>448</v>
      </c>
      <c r="N4118" t="s">
        <v>31</v>
      </c>
      <c r="O4118" t="s">
        <v>61</v>
      </c>
      <c r="P4118" t="s">
        <v>449</v>
      </c>
      <c r="Q4118" s="2">
        <v>62.72</v>
      </c>
      <c r="R4118">
        <v>4</v>
      </c>
      <c r="S4118">
        <v>0</v>
      </c>
      <c r="T4118">
        <v>24.460799999999999</v>
      </c>
    </row>
    <row r="4119" spans="1:20" x14ac:dyDescent="0.3">
      <c r="A4119" t="s">
        <v>9591</v>
      </c>
      <c r="B4119" s="1">
        <v>41832</v>
      </c>
      <c r="C4119" s="1">
        <v>41836</v>
      </c>
      <c r="D4119" t="s">
        <v>47</v>
      </c>
      <c r="E4119" t="s">
        <v>2679</v>
      </c>
      <c r="F4119" t="s">
        <v>2680</v>
      </c>
      <c r="G4119" t="s">
        <v>84</v>
      </c>
      <c r="H4119" t="s">
        <v>25</v>
      </c>
      <c r="I4119" t="s">
        <v>112</v>
      </c>
      <c r="J4119" t="s">
        <v>39</v>
      </c>
      <c r="K4119" t="s">
        <v>309</v>
      </c>
      <c r="L4119" t="s">
        <v>41</v>
      </c>
      <c r="M4119" t="s">
        <v>2744</v>
      </c>
      <c r="N4119" t="s">
        <v>31</v>
      </c>
      <c r="O4119" t="s">
        <v>133</v>
      </c>
      <c r="P4119" t="s">
        <v>2745</v>
      </c>
      <c r="Q4119" s="2">
        <v>512.35799999999995</v>
      </c>
      <c r="R4119">
        <v>3</v>
      </c>
      <c r="S4119">
        <v>0</v>
      </c>
      <c r="T4119">
        <v>-14.6388</v>
      </c>
    </row>
    <row r="4120" spans="1:20" x14ac:dyDescent="0.3">
      <c r="A4120" t="s">
        <v>9592</v>
      </c>
      <c r="B4120" s="1">
        <v>42836</v>
      </c>
      <c r="C4120" s="1">
        <v>42841</v>
      </c>
      <c r="D4120" t="s">
        <v>47</v>
      </c>
      <c r="E4120" t="s">
        <v>274</v>
      </c>
      <c r="F4120" t="s">
        <v>275</v>
      </c>
      <c r="G4120" t="s">
        <v>24</v>
      </c>
      <c r="H4120" t="s">
        <v>25</v>
      </c>
      <c r="I4120" t="s">
        <v>231</v>
      </c>
      <c r="J4120" t="s">
        <v>232</v>
      </c>
      <c r="K4120" t="s">
        <v>276</v>
      </c>
      <c r="L4120" t="s">
        <v>131</v>
      </c>
      <c r="M4120" t="s">
        <v>2905</v>
      </c>
      <c r="N4120" t="s">
        <v>43</v>
      </c>
      <c r="O4120" t="s">
        <v>115</v>
      </c>
      <c r="P4120" t="s">
        <v>2906</v>
      </c>
      <c r="Q4120" s="2">
        <v>1.752</v>
      </c>
      <c r="R4120">
        <v>1</v>
      </c>
      <c r="S4120">
        <v>0</v>
      </c>
      <c r="T4120">
        <v>0.15329999999999999</v>
      </c>
    </row>
    <row r="4121" spans="1:20" x14ac:dyDescent="0.3">
      <c r="A4121" t="s">
        <v>9593</v>
      </c>
      <c r="B4121" s="1">
        <v>43052</v>
      </c>
      <c r="C4121" s="1">
        <v>43057</v>
      </c>
      <c r="D4121" t="s">
        <v>47</v>
      </c>
      <c r="E4121" t="s">
        <v>1343</v>
      </c>
      <c r="F4121" t="s">
        <v>1344</v>
      </c>
      <c r="G4121" t="s">
        <v>24</v>
      </c>
      <c r="H4121" t="s">
        <v>25</v>
      </c>
      <c r="I4121" t="s">
        <v>231</v>
      </c>
      <c r="J4121" t="s">
        <v>232</v>
      </c>
      <c r="K4121" t="s">
        <v>233</v>
      </c>
      <c r="L4121" t="s">
        <v>131</v>
      </c>
      <c r="M4121" t="s">
        <v>2825</v>
      </c>
      <c r="N4121" t="s">
        <v>43</v>
      </c>
      <c r="O4121" t="s">
        <v>99</v>
      </c>
      <c r="P4121" t="s">
        <v>2826</v>
      </c>
      <c r="Q4121" s="2">
        <v>11.21</v>
      </c>
      <c r="R4121">
        <v>1</v>
      </c>
      <c r="S4121">
        <v>0</v>
      </c>
      <c r="T4121">
        <v>3.363</v>
      </c>
    </row>
    <row r="4122" spans="1:20" x14ac:dyDescent="0.3">
      <c r="A4122" t="s">
        <v>9594</v>
      </c>
      <c r="B4122" s="1">
        <v>42343</v>
      </c>
      <c r="C4122" s="1">
        <v>42344</v>
      </c>
      <c r="D4122" t="s">
        <v>159</v>
      </c>
      <c r="E4122" t="s">
        <v>126</v>
      </c>
      <c r="F4122" t="s">
        <v>127</v>
      </c>
      <c r="G4122" t="s">
        <v>24</v>
      </c>
      <c r="H4122" t="s">
        <v>25</v>
      </c>
      <c r="I4122" t="s">
        <v>128</v>
      </c>
      <c r="J4122" t="s">
        <v>129</v>
      </c>
      <c r="K4122" t="s">
        <v>130</v>
      </c>
      <c r="L4122" t="s">
        <v>131</v>
      </c>
      <c r="M4122" t="s">
        <v>6582</v>
      </c>
      <c r="N4122" t="s">
        <v>43</v>
      </c>
      <c r="O4122" t="s">
        <v>115</v>
      </c>
      <c r="P4122" t="s">
        <v>6583</v>
      </c>
      <c r="Q4122" s="2">
        <v>45.04</v>
      </c>
      <c r="R4122">
        <v>2</v>
      </c>
      <c r="S4122">
        <v>0</v>
      </c>
      <c r="T4122">
        <v>4.5039999999999996</v>
      </c>
    </row>
    <row r="4123" spans="1:20" x14ac:dyDescent="0.3">
      <c r="A4123" t="s">
        <v>9595</v>
      </c>
      <c r="B4123" s="1">
        <v>42639</v>
      </c>
      <c r="C4123" s="1">
        <v>42644</v>
      </c>
      <c r="D4123" t="s">
        <v>47</v>
      </c>
      <c r="E4123" t="s">
        <v>4791</v>
      </c>
      <c r="F4123" t="s">
        <v>4792</v>
      </c>
      <c r="G4123" t="s">
        <v>24</v>
      </c>
      <c r="H4123" t="s">
        <v>25</v>
      </c>
      <c r="I4123" t="s">
        <v>75</v>
      </c>
      <c r="J4123" t="s">
        <v>76</v>
      </c>
      <c r="K4123" t="s">
        <v>544</v>
      </c>
      <c r="L4123" t="s">
        <v>41</v>
      </c>
      <c r="M4123" t="s">
        <v>5812</v>
      </c>
      <c r="N4123" t="s">
        <v>43</v>
      </c>
      <c r="O4123" t="s">
        <v>79</v>
      </c>
      <c r="P4123" t="s">
        <v>5813</v>
      </c>
      <c r="Q4123" s="2">
        <v>15.624000000000001</v>
      </c>
      <c r="R4123">
        <v>2</v>
      </c>
      <c r="S4123">
        <v>0</v>
      </c>
      <c r="T4123">
        <v>-24.9984</v>
      </c>
    </row>
    <row r="4124" spans="1:20" x14ac:dyDescent="0.3">
      <c r="A4124" t="s">
        <v>9596</v>
      </c>
      <c r="B4124" s="1">
        <v>42693</v>
      </c>
      <c r="C4124" s="1">
        <v>42699</v>
      </c>
      <c r="D4124" t="s">
        <v>47</v>
      </c>
      <c r="E4124" t="s">
        <v>3099</v>
      </c>
      <c r="F4124" t="s">
        <v>3100</v>
      </c>
      <c r="G4124" t="s">
        <v>24</v>
      </c>
      <c r="H4124" t="s">
        <v>25</v>
      </c>
      <c r="I4124" t="s">
        <v>2152</v>
      </c>
      <c r="J4124" t="s">
        <v>27</v>
      </c>
      <c r="K4124" t="s">
        <v>2153</v>
      </c>
      <c r="L4124" t="s">
        <v>29</v>
      </c>
      <c r="M4124" t="s">
        <v>9597</v>
      </c>
      <c r="N4124" t="s">
        <v>43</v>
      </c>
      <c r="O4124" t="s">
        <v>90</v>
      </c>
      <c r="P4124" t="s">
        <v>9598</v>
      </c>
      <c r="Q4124" s="2">
        <v>8.74</v>
      </c>
      <c r="R4124">
        <v>2</v>
      </c>
      <c r="S4124">
        <v>0</v>
      </c>
      <c r="T4124">
        <v>2.2724000000000002</v>
      </c>
    </row>
    <row r="4125" spans="1:20" x14ac:dyDescent="0.3">
      <c r="A4125" t="s">
        <v>9599</v>
      </c>
      <c r="B4125" s="1">
        <v>42986</v>
      </c>
      <c r="C4125" s="1">
        <v>42987</v>
      </c>
      <c r="D4125" t="s">
        <v>159</v>
      </c>
      <c r="E4125" t="s">
        <v>7632</v>
      </c>
      <c r="F4125" t="s">
        <v>7633</v>
      </c>
      <c r="G4125" t="s">
        <v>84</v>
      </c>
      <c r="H4125" t="s">
        <v>25</v>
      </c>
      <c r="I4125" t="s">
        <v>913</v>
      </c>
      <c r="J4125" t="s">
        <v>427</v>
      </c>
      <c r="K4125" t="s">
        <v>7634</v>
      </c>
      <c r="L4125" t="s">
        <v>131</v>
      </c>
      <c r="M4125" t="s">
        <v>2241</v>
      </c>
      <c r="N4125" t="s">
        <v>43</v>
      </c>
      <c r="O4125" t="s">
        <v>99</v>
      </c>
      <c r="P4125" t="s">
        <v>2242</v>
      </c>
      <c r="Q4125" s="2">
        <v>61.68</v>
      </c>
      <c r="R4125">
        <v>5</v>
      </c>
      <c r="S4125">
        <v>0</v>
      </c>
      <c r="T4125">
        <v>5.3970000000000002</v>
      </c>
    </row>
    <row r="4126" spans="1:20" x14ac:dyDescent="0.3">
      <c r="A4126" t="s">
        <v>9600</v>
      </c>
      <c r="B4126" s="1">
        <v>42937</v>
      </c>
      <c r="C4126" s="1">
        <v>42940</v>
      </c>
      <c r="D4126" t="s">
        <v>21</v>
      </c>
      <c r="E4126" t="s">
        <v>890</v>
      </c>
      <c r="F4126" t="s">
        <v>891</v>
      </c>
      <c r="G4126" t="s">
        <v>37</v>
      </c>
      <c r="H4126" t="s">
        <v>25</v>
      </c>
      <c r="I4126" t="s">
        <v>892</v>
      </c>
      <c r="J4126" t="s">
        <v>391</v>
      </c>
      <c r="K4126" t="s">
        <v>893</v>
      </c>
      <c r="L4126" t="s">
        <v>41</v>
      </c>
      <c r="M4126" t="s">
        <v>629</v>
      </c>
      <c r="N4126" t="s">
        <v>43</v>
      </c>
      <c r="O4126" t="s">
        <v>79</v>
      </c>
      <c r="P4126" t="s">
        <v>630</v>
      </c>
      <c r="Q4126" s="2">
        <v>2.8639999999999999</v>
      </c>
      <c r="R4126">
        <v>4</v>
      </c>
      <c r="S4126">
        <v>0</v>
      </c>
      <c r="T4126">
        <v>-4.5823999999999998</v>
      </c>
    </row>
    <row r="4127" spans="1:20" x14ac:dyDescent="0.3">
      <c r="A4127" t="s">
        <v>9601</v>
      </c>
      <c r="B4127" s="1">
        <v>43014</v>
      </c>
      <c r="C4127" s="1">
        <v>43019</v>
      </c>
      <c r="D4127" t="s">
        <v>47</v>
      </c>
      <c r="E4127" t="s">
        <v>1337</v>
      </c>
      <c r="F4127" t="s">
        <v>1338</v>
      </c>
      <c r="G4127" t="s">
        <v>24</v>
      </c>
      <c r="H4127" t="s">
        <v>25</v>
      </c>
      <c r="I4127" t="s">
        <v>786</v>
      </c>
      <c r="J4127" t="s">
        <v>39</v>
      </c>
      <c r="K4127" t="s">
        <v>1339</v>
      </c>
      <c r="L4127" t="s">
        <v>41</v>
      </c>
      <c r="M4127" t="s">
        <v>9344</v>
      </c>
      <c r="N4127" t="s">
        <v>43</v>
      </c>
      <c r="O4127" t="s">
        <v>70</v>
      </c>
      <c r="P4127" t="s">
        <v>9345</v>
      </c>
      <c r="Q4127" s="2">
        <v>143.69999999999999</v>
      </c>
      <c r="R4127">
        <v>3</v>
      </c>
      <c r="S4127">
        <v>0</v>
      </c>
      <c r="T4127">
        <v>68.975999999999999</v>
      </c>
    </row>
    <row r="4128" spans="1:20" x14ac:dyDescent="0.3">
      <c r="A4128" t="s">
        <v>9602</v>
      </c>
      <c r="B4128" s="1">
        <v>43046</v>
      </c>
      <c r="C4128" s="1">
        <v>43050</v>
      </c>
      <c r="D4128" t="s">
        <v>47</v>
      </c>
      <c r="E4128" t="s">
        <v>1552</v>
      </c>
      <c r="F4128" t="s">
        <v>1553</v>
      </c>
      <c r="G4128" t="s">
        <v>24</v>
      </c>
      <c r="H4128" t="s">
        <v>25</v>
      </c>
      <c r="I4128" t="s">
        <v>38</v>
      </c>
      <c r="J4128" t="s">
        <v>39</v>
      </c>
      <c r="K4128" t="s">
        <v>1554</v>
      </c>
      <c r="L4128" t="s">
        <v>41</v>
      </c>
      <c r="M4128" t="s">
        <v>9603</v>
      </c>
      <c r="N4128" t="s">
        <v>165</v>
      </c>
      <c r="O4128" t="s">
        <v>202</v>
      </c>
      <c r="P4128" t="s">
        <v>9604</v>
      </c>
      <c r="Q4128" s="2">
        <v>7.88</v>
      </c>
      <c r="R4128">
        <v>4</v>
      </c>
      <c r="S4128">
        <v>0</v>
      </c>
      <c r="T4128">
        <v>2.5215999999999998</v>
      </c>
    </row>
    <row r="4129" spans="1:20" x14ac:dyDescent="0.3">
      <c r="A4129" t="s">
        <v>9605</v>
      </c>
      <c r="B4129" s="1">
        <v>42438</v>
      </c>
      <c r="C4129" s="1">
        <v>42441</v>
      </c>
      <c r="D4129" t="s">
        <v>159</v>
      </c>
      <c r="E4129" t="s">
        <v>3684</v>
      </c>
      <c r="F4129" t="s">
        <v>3685</v>
      </c>
      <c r="G4129" t="s">
        <v>24</v>
      </c>
      <c r="H4129" t="s">
        <v>25</v>
      </c>
      <c r="I4129" t="s">
        <v>38</v>
      </c>
      <c r="J4129" t="s">
        <v>39</v>
      </c>
      <c r="K4129" t="s">
        <v>1554</v>
      </c>
      <c r="L4129" t="s">
        <v>41</v>
      </c>
      <c r="M4129" t="s">
        <v>2825</v>
      </c>
      <c r="N4129" t="s">
        <v>43</v>
      </c>
      <c r="O4129" t="s">
        <v>99</v>
      </c>
      <c r="P4129" t="s">
        <v>2826</v>
      </c>
      <c r="Q4129" s="2">
        <v>11.21</v>
      </c>
      <c r="R4129">
        <v>1</v>
      </c>
      <c r="S4129">
        <v>0</v>
      </c>
      <c r="T4129">
        <v>3.363</v>
      </c>
    </row>
    <row r="4130" spans="1:20" x14ac:dyDescent="0.3">
      <c r="A4130" t="s">
        <v>9606</v>
      </c>
      <c r="B4130" s="1">
        <v>42868</v>
      </c>
      <c r="C4130" s="1">
        <v>42873</v>
      </c>
      <c r="D4130" t="s">
        <v>21</v>
      </c>
      <c r="E4130" t="s">
        <v>1356</v>
      </c>
      <c r="F4130" t="s">
        <v>1357</v>
      </c>
      <c r="G4130" t="s">
        <v>84</v>
      </c>
      <c r="H4130" t="s">
        <v>25</v>
      </c>
      <c r="I4130" t="s">
        <v>1358</v>
      </c>
      <c r="J4130" t="s">
        <v>86</v>
      </c>
      <c r="K4130" t="s">
        <v>1359</v>
      </c>
      <c r="L4130" t="s">
        <v>88</v>
      </c>
      <c r="M4130" t="s">
        <v>4097</v>
      </c>
      <c r="N4130" t="s">
        <v>43</v>
      </c>
      <c r="O4130" t="s">
        <v>79</v>
      </c>
      <c r="P4130" t="s">
        <v>4098</v>
      </c>
      <c r="Q4130" s="2">
        <v>299.52</v>
      </c>
      <c r="R4130">
        <v>9</v>
      </c>
      <c r="S4130">
        <v>0</v>
      </c>
      <c r="T4130">
        <v>149.76</v>
      </c>
    </row>
    <row r="4131" spans="1:20" x14ac:dyDescent="0.3">
      <c r="A4131" t="s">
        <v>9607</v>
      </c>
      <c r="B4131" s="1">
        <v>42553</v>
      </c>
      <c r="C4131" s="1">
        <v>42559</v>
      </c>
      <c r="D4131" t="s">
        <v>47</v>
      </c>
      <c r="E4131" t="s">
        <v>2384</v>
      </c>
      <c r="F4131" t="s">
        <v>2385</v>
      </c>
      <c r="G4131" t="s">
        <v>24</v>
      </c>
      <c r="H4131" t="s">
        <v>25</v>
      </c>
      <c r="I4131" t="s">
        <v>128</v>
      </c>
      <c r="J4131" t="s">
        <v>129</v>
      </c>
      <c r="K4131" t="s">
        <v>948</v>
      </c>
      <c r="L4131" t="s">
        <v>131</v>
      </c>
      <c r="M4131" t="s">
        <v>9608</v>
      </c>
      <c r="N4131" t="s">
        <v>43</v>
      </c>
      <c r="O4131" t="s">
        <v>115</v>
      </c>
      <c r="P4131" t="s">
        <v>9609</v>
      </c>
      <c r="Q4131" s="2">
        <v>7.7</v>
      </c>
      <c r="R4131">
        <v>2</v>
      </c>
      <c r="S4131">
        <v>0</v>
      </c>
      <c r="T4131">
        <v>3.157</v>
      </c>
    </row>
    <row r="4132" spans="1:20" x14ac:dyDescent="0.3">
      <c r="A4132" t="s">
        <v>9610</v>
      </c>
      <c r="B4132" s="1">
        <v>42000</v>
      </c>
      <c r="C4132" s="1">
        <v>42007</v>
      </c>
      <c r="D4132" t="s">
        <v>47</v>
      </c>
      <c r="E4132" t="s">
        <v>4225</v>
      </c>
      <c r="F4132" t="s">
        <v>4226</v>
      </c>
      <c r="G4132" t="s">
        <v>37</v>
      </c>
      <c r="H4132" t="s">
        <v>25</v>
      </c>
      <c r="I4132" t="s">
        <v>75</v>
      </c>
      <c r="J4132" t="s">
        <v>76</v>
      </c>
      <c r="K4132" t="s">
        <v>538</v>
      </c>
      <c r="L4132" t="s">
        <v>41</v>
      </c>
      <c r="M4132" t="s">
        <v>9611</v>
      </c>
      <c r="N4132" t="s">
        <v>43</v>
      </c>
      <c r="O4132" t="s">
        <v>70</v>
      </c>
      <c r="P4132" t="s">
        <v>9612</v>
      </c>
      <c r="Q4132" s="2">
        <v>23.92</v>
      </c>
      <c r="R4132">
        <v>4</v>
      </c>
      <c r="S4132">
        <v>0</v>
      </c>
      <c r="T4132">
        <v>11.720800000000001</v>
      </c>
    </row>
    <row r="4133" spans="1:20" x14ac:dyDescent="0.3">
      <c r="A4133" t="s">
        <v>9613</v>
      </c>
      <c r="B4133" s="1">
        <v>42838</v>
      </c>
      <c r="C4133" s="1">
        <v>42842</v>
      </c>
      <c r="D4133" t="s">
        <v>47</v>
      </c>
      <c r="E4133" t="s">
        <v>3148</v>
      </c>
      <c r="F4133" t="s">
        <v>3149</v>
      </c>
      <c r="G4133" t="s">
        <v>37</v>
      </c>
      <c r="H4133" t="s">
        <v>25</v>
      </c>
      <c r="I4133" t="s">
        <v>1803</v>
      </c>
      <c r="J4133" t="s">
        <v>67</v>
      </c>
      <c r="K4133" t="s">
        <v>1804</v>
      </c>
      <c r="L4133" t="s">
        <v>29</v>
      </c>
      <c r="M4133" t="s">
        <v>5740</v>
      </c>
      <c r="N4133" t="s">
        <v>31</v>
      </c>
      <c r="O4133" t="s">
        <v>133</v>
      </c>
      <c r="P4133" t="s">
        <v>5741</v>
      </c>
      <c r="Q4133" s="2">
        <v>436.70400000000001</v>
      </c>
      <c r="R4133">
        <v>6</v>
      </c>
      <c r="S4133">
        <v>0</v>
      </c>
      <c r="T4133">
        <v>-38.211599999999997</v>
      </c>
    </row>
    <row r="4134" spans="1:20" x14ac:dyDescent="0.3">
      <c r="A4134" t="s">
        <v>9614</v>
      </c>
      <c r="B4134" s="1">
        <v>41957</v>
      </c>
      <c r="C4134" s="1">
        <v>41963</v>
      </c>
      <c r="D4134" t="s">
        <v>47</v>
      </c>
      <c r="E4134" t="s">
        <v>2900</v>
      </c>
      <c r="F4134" t="s">
        <v>2901</v>
      </c>
      <c r="G4134" t="s">
        <v>24</v>
      </c>
      <c r="H4134" t="s">
        <v>25</v>
      </c>
      <c r="I4134" t="s">
        <v>2722</v>
      </c>
      <c r="J4134" t="s">
        <v>224</v>
      </c>
      <c r="K4134" t="s">
        <v>2723</v>
      </c>
      <c r="L4134" t="s">
        <v>88</v>
      </c>
      <c r="M4134" t="s">
        <v>3315</v>
      </c>
      <c r="N4134" t="s">
        <v>43</v>
      </c>
      <c r="O4134" t="s">
        <v>70</v>
      </c>
      <c r="P4134" t="s">
        <v>3316</v>
      </c>
      <c r="Q4134" s="2">
        <v>32.4</v>
      </c>
      <c r="R4134">
        <v>5</v>
      </c>
      <c r="S4134">
        <v>0</v>
      </c>
      <c r="T4134">
        <v>15.552</v>
      </c>
    </row>
    <row r="4135" spans="1:20" x14ac:dyDescent="0.3">
      <c r="A4135" t="s">
        <v>9615</v>
      </c>
      <c r="B4135" s="1">
        <v>42897</v>
      </c>
      <c r="C4135" s="1">
        <v>42900</v>
      </c>
      <c r="D4135" t="s">
        <v>159</v>
      </c>
      <c r="E4135" t="s">
        <v>110</v>
      </c>
      <c r="F4135" t="s">
        <v>111</v>
      </c>
      <c r="G4135" t="s">
        <v>24</v>
      </c>
      <c r="H4135" t="s">
        <v>25</v>
      </c>
      <c r="I4135" t="s">
        <v>112</v>
      </c>
      <c r="J4135" t="s">
        <v>39</v>
      </c>
      <c r="K4135" t="s">
        <v>113</v>
      </c>
      <c r="L4135" t="s">
        <v>41</v>
      </c>
      <c r="M4135" t="s">
        <v>1786</v>
      </c>
      <c r="N4135" t="s">
        <v>43</v>
      </c>
      <c r="O4135" t="s">
        <v>90</v>
      </c>
      <c r="P4135" t="s">
        <v>1787</v>
      </c>
      <c r="Q4135" s="2">
        <v>61.44</v>
      </c>
      <c r="R4135">
        <v>3</v>
      </c>
      <c r="S4135">
        <v>0</v>
      </c>
      <c r="T4135">
        <v>16.588799999999999</v>
      </c>
    </row>
    <row r="4136" spans="1:20" x14ac:dyDescent="0.3">
      <c r="A4136" t="s">
        <v>9616</v>
      </c>
      <c r="B4136" s="1">
        <v>42699</v>
      </c>
      <c r="C4136" s="1">
        <v>42704</v>
      </c>
      <c r="D4136" t="s">
        <v>47</v>
      </c>
      <c r="E4136" t="s">
        <v>1839</v>
      </c>
      <c r="F4136" t="s">
        <v>1840</v>
      </c>
      <c r="G4136" t="s">
        <v>24</v>
      </c>
      <c r="H4136" t="s">
        <v>25</v>
      </c>
      <c r="I4136" t="s">
        <v>959</v>
      </c>
      <c r="J4136" t="s">
        <v>39</v>
      </c>
      <c r="K4136" t="s">
        <v>960</v>
      </c>
      <c r="L4136" t="s">
        <v>41</v>
      </c>
      <c r="M4136" t="s">
        <v>1470</v>
      </c>
      <c r="N4136" t="s">
        <v>43</v>
      </c>
      <c r="O4136" t="s">
        <v>99</v>
      </c>
      <c r="P4136" t="s">
        <v>1471</v>
      </c>
      <c r="Q4136" s="2">
        <v>73.36</v>
      </c>
      <c r="R4136">
        <v>7</v>
      </c>
      <c r="S4136">
        <v>0</v>
      </c>
      <c r="T4136">
        <v>19.807200000000002</v>
      </c>
    </row>
    <row r="4137" spans="1:20" x14ac:dyDescent="0.3">
      <c r="A4137" t="s">
        <v>9617</v>
      </c>
      <c r="B4137" s="1">
        <v>41719</v>
      </c>
      <c r="C4137" s="1">
        <v>41723</v>
      </c>
      <c r="D4137" t="s">
        <v>47</v>
      </c>
      <c r="E4137" t="s">
        <v>2078</v>
      </c>
      <c r="F4137" t="s">
        <v>2079</v>
      </c>
      <c r="G4137" t="s">
        <v>24</v>
      </c>
      <c r="H4137" t="s">
        <v>25</v>
      </c>
      <c r="I4137" t="s">
        <v>112</v>
      </c>
      <c r="J4137" t="s">
        <v>39</v>
      </c>
      <c r="K4137" t="s">
        <v>309</v>
      </c>
      <c r="L4137" t="s">
        <v>41</v>
      </c>
      <c r="M4137" t="s">
        <v>727</v>
      </c>
      <c r="N4137" t="s">
        <v>43</v>
      </c>
      <c r="O4137" t="s">
        <v>44</v>
      </c>
      <c r="P4137" t="s">
        <v>728</v>
      </c>
      <c r="Q4137" s="2">
        <v>59.2</v>
      </c>
      <c r="R4137">
        <v>5</v>
      </c>
      <c r="S4137">
        <v>0</v>
      </c>
      <c r="T4137">
        <v>22.2</v>
      </c>
    </row>
    <row r="4138" spans="1:20" x14ac:dyDescent="0.3">
      <c r="A4138" t="s">
        <v>9618</v>
      </c>
      <c r="B4138" s="1">
        <v>42124</v>
      </c>
      <c r="C4138" s="1">
        <v>42128</v>
      </c>
      <c r="D4138" t="s">
        <v>47</v>
      </c>
      <c r="E4138" t="s">
        <v>3342</v>
      </c>
      <c r="F4138" t="s">
        <v>3343</v>
      </c>
      <c r="G4138" t="s">
        <v>37</v>
      </c>
      <c r="H4138" t="s">
        <v>25</v>
      </c>
      <c r="I4138" t="s">
        <v>1736</v>
      </c>
      <c r="J4138" t="s">
        <v>76</v>
      </c>
      <c r="K4138" t="s">
        <v>1737</v>
      </c>
      <c r="L4138" t="s">
        <v>41</v>
      </c>
      <c r="M4138" t="s">
        <v>701</v>
      </c>
      <c r="N4138" t="s">
        <v>31</v>
      </c>
      <c r="O4138" t="s">
        <v>61</v>
      </c>
      <c r="P4138" t="s">
        <v>702</v>
      </c>
      <c r="Q4138" s="2">
        <v>31.4</v>
      </c>
      <c r="R4138">
        <v>5</v>
      </c>
      <c r="S4138">
        <v>0</v>
      </c>
      <c r="T4138">
        <v>13.188000000000001</v>
      </c>
    </row>
    <row r="4139" spans="1:20" x14ac:dyDescent="0.3">
      <c r="A4139" t="s">
        <v>9619</v>
      </c>
      <c r="B4139" s="1">
        <v>42858</v>
      </c>
      <c r="C4139" s="1">
        <v>42863</v>
      </c>
      <c r="D4139" t="s">
        <v>47</v>
      </c>
      <c r="E4139" t="s">
        <v>4989</v>
      </c>
      <c r="F4139" t="s">
        <v>4990</v>
      </c>
      <c r="G4139" t="s">
        <v>37</v>
      </c>
      <c r="H4139" t="s">
        <v>25</v>
      </c>
      <c r="I4139" t="s">
        <v>38</v>
      </c>
      <c r="J4139" t="s">
        <v>39</v>
      </c>
      <c r="K4139" t="s">
        <v>556</v>
      </c>
      <c r="L4139" t="s">
        <v>41</v>
      </c>
      <c r="M4139" t="s">
        <v>7801</v>
      </c>
      <c r="N4139" t="s">
        <v>31</v>
      </c>
      <c r="O4139" t="s">
        <v>61</v>
      </c>
      <c r="P4139" t="s">
        <v>7802</v>
      </c>
      <c r="Q4139" s="2">
        <v>32.448</v>
      </c>
      <c r="R4139">
        <v>2</v>
      </c>
      <c r="S4139">
        <v>0</v>
      </c>
      <c r="T4139">
        <v>7.3007999999999997</v>
      </c>
    </row>
    <row r="4140" spans="1:20" x14ac:dyDescent="0.3">
      <c r="A4140" t="s">
        <v>9620</v>
      </c>
      <c r="B4140" s="1">
        <v>42608</v>
      </c>
      <c r="C4140" s="1">
        <v>42612</v>
      </c>
      <c r="D4140" t="s">
        <v>47</v>
      </c>
      <c r="E4140" t="s">
        <v>1337</v>
      </c>
      <c r="F4140" t="s">
        <v>1338</v>
      </c>
      <c r="G4140" t="s">
        <v>24</v>
      </c>
      <c r="H4140" t="s">
        <v>25</v>
      </c>
      <c r="I4140" t="s">
        <v>786</v>
      </c>
      <c r="J4140" t="s">
        <v>39</v>
      </c>
      <c r="K4140" t="s">
        <v>1339</v>
      </c>
      <c r="L4140" t="s">
        <v>41</v>
      </c>
      <c r="M4140" t="s">
        <v>4550</v>
      </c>
      <c r="N4140" t="s">
        <v>31</v>
      </c>
      <c r="O4140" t="s">
        <v>61</v>
      </c>
      <c r="P4140" t="s">
        <v>4551</v>
      </c>
      <c r="Q4140" s="2">
        <v>186.54</v>
      </c>
      <c r="R4140">
        <v>3</v>
      </c>
      <c r="S4140">
        <v>0</v>
      </c>
      <c r="T4140">
        <v>41.038800000000002</v>
      </c>
    </row>
    <row r="4141" spans="1:20" x14ac:dyDescent="0.3">
      <c r="A4141" t="s">
        <v>9621</v>
      </c>
      <c r="B4141" s="1">
        <v>41740</v>
      </c>
      <c r="C4141" s="1">
        <v>41747</v>
      </c>
      <c r="D4141" t="s">
        <v>47</v>
      </c>
      <c r="E4141" t="s">
        <v>3643</v>
      </c>
      <c r="F4141" t="s">
        <v>3644</v>
      </c>
      <c r="G4141" t="s">
        <v>24</v>
      </c>
      <c r="H4141" t="s">
        <v>25</v>
      </c>
      <c r="I4141" t="s">
        <v>75</v>
      </c>
      <c r="J4141" t="s">
        <v>76</v>
      </c>
      <c r="K4141" t="s">
        <v>544</v>
      </c>
      <c r="L4141" t="s">
        <v>41</v>
      </c>
      <c r="M4141" t="s">
        <v>9622</v>
      </c>
      <c r="N4141" t="s">
        <v>43</v>
      </c>
      <c r="O4141" t="s">
        <v>99</v>
      </c>
      <c r="P4141" t="s">
        <v>9623</v>
      </c>
      <c r="Q4141" s="2">
        <v>87.08</v>
      </c>
      <c r="R4141">
        <v>7</v>
      </c>
      <c r="S4141">
        <v>0</v>
      </c>
      <c r="T4141">
        <v>24.382400000000001</v>
      </c>
    </row>
    <row r="4142" spans="1:20" x14ac:dyDescent="0.3">
      <c r="A4142" t="s">
        <v>9624</v>
      </c>
      <c r="B4142" s="1">
        <v>42737</v>
      </c>
      <c r="C4142" s="1">
        <v>42739</v>
      </c>
      <c r="D4142" t="s">
        <v>21</v>
      </c>
      <c r="E4142" t="s">
        <v>8129</v>
      </c>
      <c r="F4142" t="s">
        <v>8130</v>
      </c>
      <c r="G4142" t="s">
        <v>24</v>
      </c>
      <c r="H4142" t="s">
        <v>25</v>
      </c>
      <c r="I4142" t="s">
        <v>2097</v>
      </c>
      <c r="J4142" t="s">
        <v>96</v>
      </c>
      <c r="K4142" t="s">
        <v>2098</v>
      </c>
      <c r="L4142" t="s">
        <v>88</v>
      </c>
      <c r="M4142" t="s">
        <v>8823</v>
      </c>
      <c r="N4142" t="s">
        <v>43</v>
      </c>
      <c r="O4142" t="s">
        <v>115</v>
      </c>
      <c r="P4142" t="s">
        <v>8824</v>
      </c>
      <c r="Q4142" s="2">
        <v>31.744</v>
      </c>
      <c r="R4142">
        <v>2</v>
      </c>
      <c r="S4142">
        <v>0</v>
      </c>
      <c r="T4142">
        <v>3.968</v>
      </c>
    </row>
    <row r="4143" spans="1:20" x14ac:dyDescent="0.3">
      <c r="A4143" t="s">
        <v>9625</v>
      </c>
      <c r="B4143" s="1">
        <v>42853</v>
      </c>
      <c r="C4143" s="1">
        <v>42857</v>
      </c>
      <c r="D4143" t="s">
        <v>47</v>
      </c>
      <c r="E4143" t="s">
        <v>3881</v>
      </c>
      <c r="F4143" t="s">
        <v>3882</v>
      </c>
      <c r="G4143" t="s">
        <v>24</v>
      </c>
      <c r="H4143" t="s">
        <v>25</v>
      </c>
      <c r="I4143" t="s">
        <v>253</v>
      </c>
      <c r="J4143" t="s">
        <v>179</v>
      </c>
      <c r="K4143" t="s">
        <v>322</v>
      </c>
      <c r="L4143" t="s">
        <v>88</v>
      </c>
      <c r="M4143" t="s">
        <v>3894</v>
      </c>
      <c r="N4143" t="s">
        <v>165</v>
      </c>
      <c r="O4143" t="s">
        <v>166</v>
      </c>
      <c r="P4143" t="s">
        <v>3895</v>
      </c>
      <c r="Q4143" s="2">
        <v>751.98400000000004</v>
      </c>
      <c r="R4143">
        <v>2</v>
      </c>
      <c r="S4143">
        <v>0</v>
      </c>
      <c r="T4143">
        <v>84.598200000000006</v>
      </c>
    </row>
    <row r="4144" spans="1:20" x14ac:dyDescent="0.3">
      <c r="A4144" t="s">
        <v>9626</v>
      </c>
      <c r="B4144" s="1">
        <v>42765</v>
      </c>
      <c r="C4144" s="1">
        <v>42768</v>
      </c>
      <c r="D4144" t="s">
        <v>159</v>
      </c>
      <c r="E4144" t="s">
        <v>3118</v>
      </c>
      <c r="F4144" t="s">
        <v>3119</v>
      </c>
      <c r="G4144" t="s">
        <v>84</v>
      </c>
      <c r="H4144" t="s">
        <v>25</v>
      </c>
      <c r="I4144" t="s">
        <v>3120</v>
      </c>
      <c r="J4144" t="s">
        <v>39</v>
      </c>
      <c r="K4144" t="s">
        <v>3121</v>
      </c>
      <c r="L4144" t="s">
        <v>41</v>
      </c>
      <c r="M4144" t="s">
        <v>6497</v>
      </c>
      <c r="N4144" t="s">
        <v>165</v>
      </c>
      <c r="O4144" t="s">
        <v>166</v>
      </c>
      <c r="P4144" t="s">
        <v>6498</v>
      </c>
      <c r="Q4144" s="2">
        <v>604.76800000000003</v>
      </c>
      <c r="R4144">
        <v>4</v>
      </c>
      <c r="S4144">
        <v>0</v>
      </c>
      <c r="T4144">
        <v>60.476799999999997</v>
      </c>
    </row>
    <row r="4145" spans="1:20" x14ac:dyDescent="0.3">
      <c r="A4145" t="s">
        <v>9627</v>
      </c>
      <c r="B4145" s="1">
        <v>41889</v>
      </c>
      <c r="C4145" s="1">
        <v>41894</v>
      </c>
      <c r="D4145" t="s">
        <v>21</v>
      </c>
      <c r="E4145" t="s">
        <v>7288</v>
      </c>
      <c r="F4145" t="s">
        <v>7289</v>
      </c>
      <c r="G4145" t="s">
        <v>37</v>
      </c>
      <c r="H4145" t="s">
        <v>25</v>
      </c>
      <c r="I4145" t="s">
        <v>128</v>
      </c>
      <c r="J4145" t="s">
        <v>129</v>
      </c>
      <c r="K4145" t="s">
        <v>562</v>
      </c>
      <c r="L4145" t="s">
        <v>131</v>
      </c>
      <c r="M4145" t="s">
        <v>9628</v>
      </c>
      <c r="N4145" t="s">
        <v>43</v>
      </c>
      <c r="O4145" t="s">
        <v>1145</v>
      </c>
      <c r="P4145" t="s">
        <v>9629</v>
      </c>
      <c r="Q4145" s="2">
        <v>27.36</v>
      </c>
      <c r="R4145">
        <v>4</v>
      </c>
      <c r="S4145">
        <v>0</v>
      </c>
      <c r="T4145">
        <v>7.3872</v>
      </c>
    </row>
    <row r="4146" spans="1:20" x14ac:dyDescent="0.3">
      <c r="A4146" t="s">
        <v>9630</v>
      </c>
      <c r="B4146" s="1">
        <v>42532</v>
      </c>
      <c r="C4146" s="1">
        <v>42537</v>
      </c>
      <c r="D4146" t="s">
        <v>47</v>
      </c>
      <c r="E4146" t="s">
        <v>1874</v>
      </c>
      <c r="F4146" t="s">
        <v>1875</v>
      </c>
      <c r="G4146" t="s">
        <v>24</v>
      </c>
      <c r="H4146" t="s">
        <v>25</v>
      </c>
      <c r="I4146" t="s">
        <v>215</v>
      </c>
      <c r="J4146" t="s">
        <v>216</v>
      </c>
      <c r="K4146" t="s">
        <v>217</v>
      </c>
      <c r="L4146" t="s">
        <v>131</v>
      </c>
      <c r="M4146" t="s">
        <v>4668</v>
      </c>
      <c r="N4146" t="s">
        <v>31</v>
      </c>
      <c r="O4146" t="s">
        <v>54</v>
      </c>
      <c r="P4146" t="s">
        <v>4669</v>
      </c>
      <c r="Q4146" s="2">
        <v>902.71199999999999</v>
      </c>
      <c r="R4146">
        <v>3</v>
      </c>
      <c r="S4146">
        <v>0</v>
      </c>
      <c r="T4146">
        <v>33.851700000000001</v>
      </c>
    </row>
    <row r="4147" spans="1:20" x14ac:dyDescent="0.3">
      <c r="A4147" t="s">
        <v>9631</v>
      </c>
      <c r="B4147" s="1">
        <v>42660</v>
      </c>
      <c r="C4147" s="1">
        <v>42664</v>
      </c>
      <c r="D4147" t="s">
        <v>47</v>
      </c>
      <c r="E4147" t="s">
        <v>3124</v>
      </c>
      <c r="F4147" t="s">
        <v>3125</v>
      </c>
      <c r="G4147" t="s">
        <v>84</v>
      </c>
      <c r="H4147" t="s">
        <v>25</v>
      </c>
      <c r="I4147" t="s">
        <v>2666</v>
      </c>
      <c r="J4147" t="s">
        <v>2265</v>
      </c>
      <c r="K4147" t="s">
        <v>2667</v>
      </c>
      <c r="L4147" t="s">
        <v>131</v>
      </c>
      <c r="M4147" t="s">
        <v>6632</v>
      </c>
      <c r="N4147" t="s">
        <v>31</v>
      </c>
      <c r="O4147" t="s">
        <v>32</v>
      </c>
      <c r="P4147" t="s">
        <v>6633</v>
      </c>
      <c r="Q4147" s="2">
        <v>120.666</v>
      </c>
      <c r="R4147">
        <v>2</v>
      </c>
      <c r="S4147">
        <v>0</v>
      </c>
      <c r="T4147">
        <v>21.294</v>
      </c>
    </row>
    <row r="4148" spans="1:20" x14ac:dyDescent="0.3">
      <c r="A4148" t="s">
        <v>9632</v>
      </c>
      <c r="B4148" s="1">
        <v>42000</v>
      </c>
      <c r="C4148" s="1">
        <v>42003</v>
      </c>
      <c r="D4148" t="s">
        <v>159</v>
      </c>
      <c r="E4148" t="s">
        <v>6245</v>
      </c>
      <c r="F4148" t="s">
        <v>6246</v>
      </c>
      <c r="G4148" t="s">
        <v>24</v>
      </c>
      <c r="H4148" t="s">
        <v>25</v>
      </c>
      <c r="I4148" t="s">
        <v>1241</v>
      </c>
      <c r="J4148" t="s">
        <v>67</v>
      </c>
      <c r="K4148" t="s">
        <v>3079</v>
      </c>
      <c r="L4148" t="s">
        <v>29</v>
      </c>
      <c r="M4148" t="s">
        <v>1884</v>
      </c>
      <c r="N4148" t="s">
        <v>43</v>
      </c>
      <c r="O4148" t="s">
        <v>79</v>
      </c>
      <c r="P4148" t="s">
        <v>1885</v>
      </c>
      <c r="Q4148" s="2">
        <v>4.984</v>
      </c>
      <c r="R4148">
        <v>1</v>
      </c>
      <c r="S4148">
        <v>0</v>
      </c>
      <c r="T4148">
        <v>-8.4727999999999994</v>
      </c>
    </row>
    <row r="4149" spans="1:20" x14ac:dyDescent="0.3">
      <c r="A4149" t="s">
        <v>9633</v>
      </c>
      <c r="B4149" s="1">
        <v>42698</v>
      </c>
      <c r="C4149" s="1">
        <v>42705</v>
      </c>
      <c r="D4149" t="s">
        <v>47</v>
      </c>
      <c r="E4149" t="s">
        <v>5125</v>
      </c>
      <c r="F4149" t="s">
        <v>5126</v>
      </c>
      <c r="G4149" t="s">
        <v>84</v>
      </c>
      <c r="H4149" t="s">
        <v>25</v>
      </c>
      <c r="I4149" t="s">
        <v>426</v>
      </c>
      <c r="J4149" t="s">
        <v>1027</v>
      </c>
      <c r="K4149" t="s">
        <v>1028</v>
      </c>
      <c r="L4149" t="s">
        <v>29</v>
      </c>
      <c r="M4149" t="s">
        <v>3677</v>
      </c>
      <c r="N4149" t="s">
        <v>31</v>
      </c>
      <c r="O4149" t="s">
        <v>61</v>
      </c>
      <c r="P4149" t="s">
        <v>3678</v>
      </c>
      <c r="Q4149" s="2">
        <v>82.26</v>
      </c>
      <c r="R4149">
        <v>3</v>
      </c>
      <c r="S4149">
        <v>0</v>
      </c>
      <c r="T4149">
        <v>33.726599999999998</v>
      </c>
    </row>
    <row r="4150" spans="1:20" x14ac:dyDescent="0.3">
      <c r="A4150" t="s">
        <v>9634</v>
      </c>
      <c r="B4150" s="1">
        <v>42684</v>
      </c>
      <c r="C4150" s="1">
        <v>42687</v>
      </c>
      <c r="D4150" t="s">
        <v>159</v>
      </c>
      <c r="E4150" t="s">
        <v>1374</v>
      </c>
      <c r="F4150" t="s">
        <v>1375</v>
      </c>
      <c r="G4150" t="s">
        <v>24</v>
      </c>
      <c r="H4150" t="s">
        <v>25</v>
      </c>
      <c r="I4150" t="s">
        <v>285</v>
      </c>
      <c r="J4150" t="s">
        <v>286</v>
      </c>
      <c r="K4150" t="s">
        <v>287</v>
      </c>
      <c r="L4150" t="s">
        <v>29</v>
      </c>
      <c r="M4150" t="s">
        <v>3580</v>
      </c>
      <c r="N4150" t="s">
        <v>43</v>
      </c>
      <c r="O4150" t="s">
        <v>99</v>
      </c>
      <c r="P4150" t="s">
        <v>3581</v>
      </c>
      <c r="Q4150" s="2">
        <v>29.74</v>
      </c>
      <c r="R4150">
        <v>1</v>
      </c>
      <c r="S4150">
        <v>0</v>
      </c>
      <c r="T4150">
        <v>4.4610000000000003</v>
      </c>
    </row>
    <row r="4151" spans="1:20" x14ac:dyDescent="0.3">
      <c r="A4151" t="s">
        <v>9635</v>
      </c>
      <c r="B4151" s="1">
        <v>42009</v>
      </c>
      <c r="C4151" s="1">
        <v>42014</v>
      </c>
      <c r="D4151" t="s">
        <v>47</v>
      </c>
      <c r="E4151" t="s">
        <v>2132</v>
      </c>
      <c r="F4151" t="s">
        <v>2133</v>
      </c>
      <c r="G4151" t="s">
        <v>84</v>
      </c>
      <c r="H4151" t="s">
        <v>25</v>
      </c>
      <c r="I4151" t="s">
        <v>749</v>
      </c>
      <c r="J4151" t="s">
        <v>286</v>
      </c>
      <c r="K4151" t="s">
        <v>750</v>
      </c>
      <c r="L4151" t="s">
        <v>29</v>
      </c>
      <c r="M4151" t="s">
        <v>3021</v>
      </c>
      <c r="N4151" t="s">
        <v>43</v>
      </c>
      <c r="O4151" t="s">
        <v>90</v>
      </c>
      <c r="P4151" t="s">
        <v>3022</v>
      </c>
      <c r="Q4151" s="2">
        <v>87.36</v>
      </c>
      <c r="R4151">
        <v>6</v>
      </c>
      <c r="S4151">
        <v>0</v>
      </c>
      <c r="T4151">
        <v>23.587199999999999</v>
      </c>
    </row>
    <row r="4152" spans="1:20" x14ac:dyDescent="0.3">
      <c r="A4152" t="s">
        <v>9636</v>
      </c>
      <c r="B4152" s="1">
        <v>42815</v>
      </c>
      <c r="C4152" s="1">
        <v>42821</v>
      </c>
      <c r="D4152" t="s">
        <v>47</v>
      </c>
      <c r="E4152" t="s">
        <v>3228</v>
      </c>
      <c r="F4152" t="s">
        <v>3229</v>
      </c>
      <c r="G4152" t="s">
        <v>37</v>
      </c>
      <c r="H4152" t="s">
        <v>25</v>
      </c>
      <c r="I4152" t="s">
        <v>1591</v>
      </c>
      <c r="J4152" t="s">
        <v>27</v>
      </c>
      <c r="K4152" t="s">
        <v>1592</v>
      </c>
      <c r="L4152" t="s">
        <v>29</v>
      </c>
      <c r="M4152" t="s">
        <v>5203</v>
      </c>
      <c r="N4152" t="s">
        <v>43</v>
      </c>
      <c r="O4152" t="s">
        <v>90</v>
      </c>
      <c r="P4152" t="s">
        <v>5204</v>
      </c>
      <c r="Q4152" s="2">
        <v>64.384</v>
      </c>
      <c r="R4152">
        <v>1</v>
      </c>
      <c r="S4152">
        <v>0</v>
      </c>
      <c r="T4152">
        <v>8.048</v>
      </c>
    </row>
    <row r="4153" spans="1:20" x14ac:dyDescent="0.3">
      <c r="A4153" t="s">
        <v>9637</v>
      </c>
      <c r="B4153" s="1">
        <v>42320</v>
      </c>
      <c r="C4153" s="1">
        <v>42326</v>
      </c>
      <c r="D4153" t="s">
        <v>47</v>
      </c>
      <c r="E4153" t="s">
        <v>7114</v>
      </c>
      <c r="F4153" t="s">
        <v>7115</v>
      </c>
      <c r="G4153" t="s">
        <v>37</v>
      </c>
      <c r="H4153" t="s">
        <v>25</v>
      </c>
      <c r="I4153" t="s">
        <v>38</v>
      </c>
      <c r="J4153" t="s">
        <v>39</v>
      </c>
      <c r="K4153" t="s">
        <v>40</v>
      </c>
      <c r="L4153" t="s">
        <v>41</v>
      </c>
      <c r="M4153" t="s">
        <v>3145</v>
      </c>
      <c r="N4153" t="s">
        <v>43</v>
      </c>
      <c r="O4153" t="s">
        <v>99</v>
      </c>
      <c r="P4153" t="s">
        <v>3146</v>
      </c>
      <c r="Q4153" s="2">
        <v>64.784000000000006</v>
      </c>
      <c r="R4153">
        <v>1</v>
      </c>
      <c r="S4153">
        <v>0</v>
      </c>
      <c r="T4153">
        <v>-14.5764</v>
      </c>
    </row>
    <row r="4154" spans="1:20" x14ac:dyDescent="0.3">
      <c r="A4154" t="s">
        <v>9638</v>
      </c>
      <c r="B4154" s="1">
        <v>41891</v>
      </c>
      <c r="C4154" s="1">
        <v>41896</v>
      </c>
      <c r="D4154" t="s">
        <v>21</v>
      </c>
      <c r="E4154" t="s">
        <v>2900</v>
      </c>
      <c r="F4154" t="s">
        <v>2901</v>
      </c>
      <c r="G4154" t="s">
        <v>24</v>
      </c>
      <c r="H4154" t="s">
        <v>25</v>
      </c>
      <c r="I4154" t="s">
        <v>2722</v>
      </c>
      <c r="J4154" t="s">
        <v>224</v>
      </c>
      <c r="K4154" t="s">
        <v>2723</v>
      </c>
      <c r="L4154" t="s">
        <v>88</v>
      </c>
      <c r="M4154" t="s">
        <v>2274</v>
      </c>
      <c r="N4154" t="s">
        <v>43</v>
      </c>
      <c r="O4154" t="s">
        <v>70</v>
      </c>
      <c r="P4154" t="s">
        <v>2275</v>
      </c>
      <c r="Q4154" s="2">
        <v>10.896000000000001</v>
      </c>
      <c r="R4154">
        <v>3</v>
      </c>
      <c r="S4154">
        <v>0</v>
      </c>
      <c r="T4154">
        <v>3.4049999999999998</v>
      </c>
    </row>
    <row r="4155" spans="1:20" x14ac:dyDescent="0.3">
      <c r="A4155" t="s">
        <v>9639</v>
      </c>
      <c r="B4155" s="1">
        <v>42446</v>
      </c>
      <c r="C4155" s="1">
        <v>42448</v>
      </c>
      <c r="D4155" t="s">
        <v>21</v>
      </c>
      <c r="E4155" t="s">
        <v>5295</v>
      </c>
      <c r="F4155" t="s">
        <v>5296</v>
      </c>
      <c r="G4155" t="s">
        <v>24</v>
      </c>
      <c r="H4155" t="s">
        <v>25</v>
      </c>
      <c r="I4155" t="s">
        <v>1358</v>
      </c>
      <c r="J4155" t="s">
        <v>86</v>
      </c>
      <c r="K4155" t="s">
        <v>1359</v>
      </c>
      <c r="L4155" t="s">
        <v>88</v>
      </c>
      <c r="M4155" t="s">
        <v>1600</v>
      </c>
      <c r="N4155" t="s">
        <v>165</v>
      </c>
      <c r="O4155" t="s">
        <v>166</v>
      </c>
      <c r="P4155" t="s">
        <v>1601</v>
      </c>
      <c r="Q4155" s="2">
        <v>84.784000000000006</v>
      </c>
      <c r="R4155">
        <v>2</v>
      </c>
      <c r="S4155">
        <v>0</v>
      </c>
      <c r="T4155">
        <v>-20.136199999999999</v>
      </c>
    </row>
    <row r="4156" spans="1:20" x14ac:dyDescent="0.3">
      <c r="A4156" t="s">
        <v>9640</v>
      </c>
      <c r="B4156" s="1">
        <v>42408</v>
      </c>
      <c r="C4156" s="1">
        <v>42415</v>
      </c>
      <c r="D4156" t="s">
        <v>47</v>
      </c>
      <c r="E4156" t="s">
        <v>8211</v>
      </c>
      <c r="F4156" t="s">
        <v>8212</v>
      </c>
      <c r="G4156" t="s">
        <v>37</v>
      </c>
      <c r="H4156" t="s">
        <v>25</v>
      </c>
      <c r="I4156" t="s">
        <v>231</v>
      </c>
      <c r="J4156" t="s">
        <v>232</v>
      </c>
      <c r="K4156" t="s">
        <v>412</v>
      </c>
      <c r="L4156" t="s">
        <v>131</v>
      </c>
      <c r="M4156" t="s">
        <v>2789</v>
      </c>
      <c r="N4156" t="s">
        <v>31</v>
      </c>
      <c r="O4156" t="s">
        <v>133</v>
      </c>
      <c r="P4156" t="s">
        <v>2790</v>
      </c>
      <c r="Q4156" s="2">
        <v>241.5</v>
      </c>
      <c r="R4156">
        <v>4</v>
      </c>
      <c r="S4156">
        <v>0</v>
      </c>
      <c r="T4156">
        <v>0</v>
      </c>
    </row>
    <row r="4157" spans="1:20" x14ac:dyDescent="0.3">
      <c r="A4157" t="s">
        <v>9641</v>
      </c>
      <c r="B4157" s="1">
        <v>42700</v>
      </c>
      <c r="C4157" s="1">
        <v>42702</v>
      </c>
      <c r="D4157" t="s">
        <v>159</v>
      </c>
      <c r="E4157" t="s">
        <v>3720</v>
      </c>
      <c r="F4157" t="s">
        <v>3721</v>
      </c>
      <c r="G4157" t="s">
        <v>84</v>
      </c>
      <c r="H4157" t="s">
        <v>25</v>
      </c>
      <c r="I4157" t="s">
        <v>786</v>
      </c>
      <c r="J4157" t="s">
        <v>39</v>
      </c>
      <c r="K4157" t="s">
        <v>787</v>
      </c>
      <c r="L4157" t="s">
        <v>41</v>
      </c>
      <c r="M4157" t="s">
        <v>3815</v>
      </c>
      <c r="N4157" t="s">
        <v>165</v>
      </c>
      <c r="O4157" t="s">
        <v>202</v>
      </c>
      <c r="P4157" t="s">
        <v>3816</v>
      </c>
      <c r="Q4157" s="2">
        <v>59.97</v>
      </c>
      <c r="R4157">
        <v>3</v>
      </c>
      <c r="S4157">
        <v>0</v>
      </c>
      <c r="T4157">
        <v>14.9925</v>
      </c>
    </row>
    <row r="4158" spans="1:20" x14ac:dyDescent="0.3">
      <c r="A4158" t="s">
        <v>9642</v>
      </c>
      <c r="B4158" s="1">
        <v>42982</v>
      </c>
      <c r="C4158" s="1">
        <v>42986</v>
      </c>
      <c r="D4158" t="s">
        <v>47</v>
      </c>
      <c r="E4158" t="s">
        <v>410</v>
      </c>
      <c r="F4158" t="s">
        <v>411</v>
      </c>
      <c r="G4158" t="s">
        <v>37</v>
      </c>
      <c r="H4158" t="s">
        <v>25</v>
      </c>
      <c r="I4158" t="s">
        <v>231</v>
      </c>
      <c r="J4158" t="s">
        <v>232</v>
      </c>
      <c r="K4158" t="s">
        <v>412</v>
      </c>
      <c r="L4158" t="s">
        <v>131</v>
      </c>
      <c r="M4158" t="s">
        <v>4029</v>
      </c>
      <c r="N4158" t="s">
        <v>43</v>
      </c>
      <c r="O4158" t="s">
        <v>79</v>
      </c>
      <c r="P4158" t="s">
        <v>4030</v>
      </c>
      <c r="Q4158" s="2">
        <v>11.808</v>
      </c>
      <c r="R4158">
        <v>3</v>
      </c>
      <c r="S4158">
        <v>0</v>
      </c>
      <c r="T4158">
        <v>4.1327999999999996</v>
      </c>
    </row>
    <row r="4159" spans="1:20" x14ac:dyDescent="0.3">
      <c r="A4159" t="s">
        <v>9643</v>
      </c>
      <c r="B4159" s="1">
        <v>42152</v>
      </c>
      <c r="C4159" s="1">
        <v>42158</v>
      </c>
      <c r="D4159" t="s">
        <v>47</v>
      </c>
      <c r="E4159" t="s">
        <v>4326</v>
      </c>
      <c r="F4159" t="s">
        <v>4327</v>
      </c>
      <c r="G4159" t="s">
        <v>24</v>
      </c>
      <c r="H4159" t="s">
        <v>25</v>
      </c>
      <c r="I4159" t="s">
        <v>639</v>
      </c>
      <c r="J4159" t="s">
        <v>86</v>
      </c>
      <c r="K4159" t="s">
        <v>640</v>
      </c>
      <c r="L4159" t="s">
        <v>88</v>
      </c>
      <c r="M4159" t="s">
        <v>5134</v>
      </c>
      <c r="N4159" t="s">
        <v>43</v>
      </c>
      <c r="O4159" t="s">
        <v>99</v>
      </c>
      <c r="P4159" t="s">
        <v>5135</v>
      </c>
      <c r="Q4159" s="2">
        <v>16.239999999999998</v>
      </c>
      <c r="R4159">
        <v>1</v>
      </c>
      <c r="S4159">
        <v>0</v>
      </c>
      <c r="T4159">
        <v>2.4359999999999999</v>
      </c>
    </row>
    <row r="4160" spans="1:20" x14ac:dyDescent="0.3">
      <c r="A4160" t="s">
        <v>9644</v>
      </c>
      <c r="B4160" s="1">
        <v>41944</v>
      </c>
      <c r="C4160" s="1">
        <v>41948</v>
      </c>
      <c r="D4160" t="s">
        <v>47</v>
      </c>
      <c r="E4160" t="s">
        <v>2577</v>
      </c>
      <c r="F4160" t="s">
        <v>2578</v>
      </c>
      <c r="G4160" t="s">
        <v>37</v>
      </c>
      <c r="H4160" t="s">
        <v>25</v>
      </c>
      <c r="I4160" t="s">
        <v>128</v>
      </c>
      <c r="J4160" t="s">
        <v>129</v>
      </c>
      <c r="K4160" t="s">
        <v>562</v>
      </c>
      <c r="L4160" t="s">
        <v>131</v>
      </c>
      <c r="M4160" t="s">
        <v>1612</v>
      </c>
      <c r="N4160" t="s">
        <v>43</v>
      </c>
      <c r="O4160" t="s">
        <v>90</v>
      </c>
      <c r="P4160" t="s">
        <v>1613</v>
      </c>
      <c r="Q4160" s="2">
        <v>76.12</v>
      </c>
      <c r="R4160">
        <v>2</v>
      </c>
      <c r="S4160">
        <v>0</v>
      </c>
      <c r="T4160">
        <v>22.0748</v>
      </c>
    </row>
    <row r="4161" spans="1:20" x14ac:dyDescent="0.3">
      <c r="A4161" t="s">
        <v>9645</v>
      </c>
      <c r="B4161" s="1">
        <v>42731</v>
      </c>
      <c r="C4161" s="1">
        <v>42734</v>
      </c>
      <c r="D4161" t="s">
        <v>159</v>
      </c>
      <c r="E4161" t="s">
        <v>1887</v>
      </c>
      <c r="F4161" t="s">
        <v>1888</v>
      </c>
      <c r="G4161" t="s">
        <v>84</v>
      </c>
      <c r="H4161" t="s">
        <v>25</v>
      </c>
      <c r="I4161" t="s">
        <v>38</v>
      </c>
      <c r="J4161" t="s">
        <v>39</v>
      </c>
      <c r="K4161" t="s">
        <v>556</v>
      </c>
      <c r="L4161" t="s">
        <v>41</v>
      </c>
      <c r="M4161" t="s">
        <v>429</v>
      </c>
      <c r="N4161" t="s">
        <v>43</v>
      </c>
      <c r="O4161" t="s">
        <v>235</v>
      </c>
      <c r="P4161" t="s">
        <v>430</v>
      </c>
      <c r="Q4161" s="2">
        <v>17.184000000000001</v>
      </c>
      <c r="R4161">
        <v>6</v>
      </c>
      <c r="S4161">
        <v>0</v>
      </c>
      <c r="T4161">
        <v>6.2291999999999996</v>
      </c>
    </row>
    <row r="4162" spans="1:20" x14ac:dyDescent="0.3">
      <c r="A4162" t="s">
        <v>9646</v>
      </c>
      <c r="B4162" s="1">
        <v>43073</v>
      </c>
      <c r="C4162" s="1">
        <v>43075</v>
      </c>
      <c r="D4162" t="s">
        <v>159</v>
      </c>
      <c r="E4162" t="s">
        <v>1989</v>
      </c>
      <c r="F4162" t="s">
        <v>1990</v>
      </c>
      <c r="G4162" t="s">
        <v>37</v>
      </c>
      <c r="H4162" t="s">
        <v>25</v>
      </c>
      <c r="I4162" t="s">
        <v>1991</v>
      </c>
      <c r="J4162" t="s">
        <v>619</v>
      </c>
      <c r="K4162" t="s">
        <v>1992</v>
      </c>
      <c r="L4162" t="s">
        <v>29</v>
      </c>
      <c r="M4162" t="s">
        <v>3339</v>
      </c>
      <c r="N4162" t="s">
        <v>43</v>
      </c>
      <c r="O4162" t="s">
        <v>70</v>
      </c>
      <c r="P4162" t="s">
        <v>3340</v>
      </c>
      <c r="Q4162" s="2">
        <v>11.76</v>
      </c>
      <c r="R4162">
        <v>2</v>
      </c>
      <c r="S4162">
        <v>0</v>
      </c>
      <c r="T4162">
        <v>5.7624000000000004</v>
      </c>
    </row>
    <row r="4163" spans="1:20" x14ac:dyDescent="0.3">
      <c r="A4163" t="s">
        <v>9647</v>
      </c>
      <c r="B4163" s="1">
        <v>43092</v>
      </c>
      <c r="C4163" s="1">
        <v>43099</v>
      </c>
      <c r="D4163" t="s">
        <v>47</v>
      </c>
      <c r="E4163" t="s">
        <v>5463</v>
      </c>
      <c r="F4163" t="s">
        <v>5464</v>
      </c>
      <c r="G4163" t="s">
        <v>84</v>
      </c>
      <c r="H4163" t="s">
        <v>25</v>
      </c>
      <c r="I4163" t="s">
        <v>426</v>
      </c>
      <c r="J4163" t="s">
        <v>1027</v>
      </c>
      <c r="K4163" t="s">
        <v>1028</v>
      </c>
      <c r="L4163" t="s">
        <v>29</v>
      </c>
      <c r="M4163" t="s">
        <v>3268</v>
      </c>
      <c r="N4163" t="s">
        <v>31</v>
      </c>
      <c r="O4163" t="s">
        <v>61</v>
      </c>
      <c r="P4163" t="s">
        <v>3269</v>
      </c>
      <c r="Q4163" s="2">
        <v>27.46</v>
      </c>
      <c r="R4163">
        <v>2</v>
      </c>
      <c r="S4163">
        <v>0</v>
      </c>
      <c r="T4163">
        <v>9.8856000000000002</v>
      </c>
    </row>
    <row r="4164" spans="1:20" x14ac:dyDescent="0.3">
      <c r="A4164" t="s">
        <v>9648</v>
      </c>
      <c r="B4164" s="1">
        <v>42705</v>
      </c>
      <c r="C4164" s="1">
        <v>42710</v>
      </c>
      <c r="D4164" t="s">
        <v>21</v>
      </c>
      <c r="E4164" t="s">
        <v>2860</v>
      </c>
      <c r="F4164" t="s">
        <v>2861</v>
      </c>
      <c r="G4164" t="s">
        <v>24</v>
      </c>
      <c r="H4164" t="s">
        <v>25</v>
      </c>
      <c r="I4164" t="s">
        <v>2862</v>
      </c>
      <c r="J4164" t="s">
        <v>1209</v>
      </c>
      <c r="K4164" t="s">
        <v>2863</v>
      </c>
      <c r="L4164" t="s">
        <v>29</v>
      </c>
      <c r="M4164" t="s">
        <v>8912</v>
      </c>
      <c r="N4164" t="s">
        <v>165</v>
      </c>
      <c r="O4164" t="s">
        <v>166</v>
      </c>
      <c r="P4164" t="s">
        <v>8913</v>
      </c>
      <c r="Q4164" s="2">
        <v>137.94</v>
      </c>
      <c r="R4164">
        <v>3</v>
      </c>
      <c r="S4164">
        <v>0</v>
      </c>
      <c r="T4164">
        <v>35.864400000000003</v>
      </c>
    </row>
    <row r="4165" spans="1:20" x14ac:dyDescent="0.3">
      <c r="A4165" t="s">
        <v>9649</v>
      </c>
      <c r="B4165" s="1">
        <v>41820</v>
      </c>
      <c r="C4165" s="1">
        <v>41820</v>
      </c>
      <c r="D4165" t="s">
        <v>1040</v>
      </c>
      <c r="E4165" t="s">
        <v>2603</v>
      </c>
      <c r="F4165" t="s">
        <v>2604</v>
      </c>
      <c r="G4165" t="s">
        <v>24</v>
      </c>
      <c r="H4165" t="s">
        <v>25</v>
      </c>
      <c r="I4165" t="s">
        <v>112</v>
      </c>
      <c r="J4165" t="s">
        <v>39</v>
      </c>
      <c r="K4165" t="s">
        <v>309</v>
      </c>
      <c r="L4165" t="s">
        <v>41</v>
      </c>
      <c r="M4165" t="s">
        <v>5058</v>
      </c>
      <c r="N4165" t="s">
        <v>43</v>
      </c>
      <c r="O4165" t="s">
        <v>70</v>
      </c>
      <c r="P4165" t="s">
        <v>5059</v>
      </c>
      <c r="Q4165" s="2">
        <v>310.68799999999999</v>
      </c>
      <c r="R4165">
        <v>7</v>
      </c>
      <c r="S4165">
        <v>0</v>
      </c>
      <c r="T4165">
        <v>108.74079999999999</v>
      </c>
    </row>
    <row r="4166" spans="1:20" x14ac:dyDescent="0.3">
      <c r="A4166" t="s">
        <v>9650</v>
      </c>
      <c r="B4166" s="1">
        <v>41885</v>
      </c>
      <c r="C4166" s="1">
        <v>41886</v>
      </c>
      <c r="D4166" t="s">
        <v>159</v>
      </c>
      <c r="E4166" t="s">
        <v>1895</v>
      </c>
      <c r="F4166" t="s">
        <v>1896</v>
      </c>
      <c r="G4166" t="s">
        <v>84</v>
      </c>
      <c r="H4166" t="s">
        <v>25</v>
      </c>
      <c r="I4166" t="s">
        <v>128</v>
      </c>
      <c r="J4166" t="s">
        <v>129</v>
      </c>
      <c r="K4166" t="s">
        <v>130</v>
      </c>
      <c r="L4166" t="s">
        <v>131</v>
      </c>
      <c r="M4166" t="s">
        <v>7612</v>
      </c>
      <c r="N4166" t="s">
        <v>43</v>
      </c>
      <c r="O4166" t="s">
        <v>79</v>
      </c>
      <c r="P4166" t="s">
        <v>7613</v>
      </c>
      <c r="Q4166" s="2">
        <v>7.68</v>
      </c>
      <c r="R4166">
        <v>5</v>
      </c>
      <c r="S4166">
        <v>0</v>
      </c>
      <c r="T4166">
        <v>-11.52</v>
      </c>
    </row>
    <row r="4167" spans="1:20" x14ac:dyDescent="0.3">
      <c r="A4167" t="s">
        <v>9651</v>
      </c>
      <c r="B4167" s="1">
        <v>43041</v>
      </c>
      <c r="C4167" s="1">
        <v>43046</v>
      </c>
      <c r="D4167" t="s">
        <v>21</v>
      </c>
      <c r="E4167" t="s">
        <v>5499</v>
      </c>
      <c r="F4167" t="s">
        <v>5500</v>
      </c>
      <c r="G4167" t="s">
        <v>84</v>
      </c>
      <c r="H4167" t="s">
        <v>25</v>
      </c>
      <c r="I4167" t="s">
        <v>2152</v>
      </c>
      <c r="J4167" t="s">
        <v>391</v>
      </c>
      <c r="K4167" t="s">
        <v>2448</v>
      </c>
      <c r="L4167" t="s">
        <v>41</v>
      </c>
      <c r="M4167" t="s">
        <v>4343</v>
      </c>
      <c r="N4167" t="s">
        <v>31</v>
      </c>
      <c r="O4167" t="s">
        <v>133</v>
      </c>
      <c r="P4167" t="s">
        <v>4344</v>
      </c>
      <c r="Q4167" s="2">
        <v>155.37200000000001</v>
      </c>
      <c r="R4167">
        <v>2</v>
      </c>
      <c r="S4167">
        <v>0</v>
      </c>
      <c r="T4167">
        <v>-35.513599999999997</v>
      </c>
    </row>
    <row r="4168" spans="1:20" x14ac:dyDescent="0.3">
      <c r="A4168" t="s">
        <v>9652</v>
      </c>
      <c r="B4168" s="1">
        <v>42107</v>
      </c>
      <c r="C4168" s="1">
        <v>42112</v>
      </c>
      <c r="D4168" t="s">
        <v>47</v>
      </c>
      <c r="E4168" t="s">
        <v>3638</v>
      </c>
      <c r="F4168" t="s">
        <v>3639</v>
      </c>
      <c r="G4168" t="s">
        <v>24</v>
      </c>
      <c r="H4168" t="s">
        <v>25</v>
      </c>
      <c r="I4168" t="s">
        <v>38</v>
      </c>
      <c r="J4168" t="s">
        <v>39</v>
      </c>
      <c r="K4168" t="s">
        <v>556</v>
      </c>
      <c r="L4168" t="s">
        <v>41</v>
      </c>
      <c r="M4168" t="s">
        <v>3412</v>
      </c>
      <c r="N4168" t="s">
        <v>43</v>
      </c>
      <c r="O4168" t="s">
        <v>99</v>
      </c>
      <c r="P4168" t="s">
        <v>3413</v>
      </c>
      <c r="Q4168" s="2">
        <v>10.744</v>
      </c>
      <c r="R4168">
        <v>1</v>
      </c>
      <c r="S4168">
        <v>0</v>
      </c>
      <c r="T4168">
        <v>0.80579999999999996</v>
      </c>
    </row>
    <row r="4169" spans="1:20" x14ac:dyDescent="0.3">
      <c r="A4169" t="s">
        <v>9653</v>
      </c>
      <c r="B4169" s="1">
        <v>42343</v>
      </c>
      <c r="C4169" s="1">
        <v>42347</v>
      </c>
      <c r="D4169" t="s">
        <v>21</v>
      </c>
      <c r="E4169" t="s">
        <v>4935</v>
      </c>
      <c r="F4169" t="s">
        <v>4936</v>
      </c>
      <c r="G4169" t="s">
        <v>24</v>
      </c>
      <c r="H4169" t="s">
        <v>25</v>
      </c>
      <c r="I4169" t="s">
        <v>3923</v>
      </c>
      <c r="J4169" t="s">
        <v>27</v>
      </c>
      <c r="K4169" t="s">
        <v>3924</v>
      </c>
      <c r="L4169" t="s">
        <v>29</v>
      </c>
      <c r="M4169" t="s">
        <v>5812</v>
      </c>
      <c r="N4169" t="s">
        <v>43</v>
      </c>
      <c r="O4169" t="s">
        <v>79</v>
      </c>
      <c r="P4169" t="s">
        <v>5813</v>
      </c>
      <c r="Q4169" s="2">
        <v>232.4</v>
      </c>
      <c r="R4169">
        <v>5</v>
      </c>
      <c r="S4169">
        <v>0</v>
      </c>
      <c r="T4169">
        <v>78.435000000000002</v>
      </c>
    </row>
    <row r="4170" spans="1:20" x14ac:dyDescent="0.3">
      <c r="A4170" t="s">
        <v>9654</v>
      </c>
      <c r="B4170" s="1">
        <v>42401</v>
      </c>
      <c r="C4170" s="1">
        <v>42407</v>
      </c>
      <c r="D4170" t="s">
        <v>47</v>
      </c>
      <c r="E4170" t="s">
        <v>2892</v>
      </c>
      <c r="F4170" t="s">
        <v>2893</v>
      </c>
      <c r="G4170" t="s">
        <v>37</v>
      </c>
      <c r="H4170" t="s">
        <v>25</v>
      </c>
      <c r="I4170" t="s">
        <v>2894</v>
      </c>
      <c r="J4170" t="s">
        <v>67</v>
      </c>
      <c r="K4170" t="s">
        <v>2895</v>
      </c>
      <c r="L4170" t="s">
        <v>29</v>
      </c>
      <c r="M4170" t="s">
        <v>6175</v>
      </c>
      <c r="N4170" t="s">
        <v>43</v>
      </c>
      <c r="O4170" t="s">
        <v>70</v>
      </c>
      <c r="P4170" t="s">
        <v>6176</v>
      </c>
      <c r="Q4170" s="2">
        <v>105.52</v>
      </c>
      <c r="R4170">
        <v>4</v>
      </c>
      <c r="S4170">
        <v>0</v>
      </c>
      <c r="T4170">
        <v>48.539200000000001</v>
      </c>
    </row>
    <row r="4171" spans="1:20" x14ac:dyDescent="0.3">
      <c r="A4171" t="s">
        <v>9655</v>
      </c>
      <c r="B4171" s="1">
        <v>42924</v>
      </c>
      <c r="C4171" s="1">
        <v>42928</v>
      </c>
      <c r="D4171" t="s">
        <v>47</v>
      </c>
      <c r="E4171" t="s">
        <v>9504</v>
      </c>
      <c r="F4171" t="s">
        <v>9505</v>
      </c>
      <c r="G4171" t="s">
        <v>37</v>
      </c>
      <c r="H4171" t="s">
        <v>25</v>
      </c>
      <c r="I4171" t="s">
        <v>253</v>
      </c>
      <c r="J4171" t="s">
        <v>179</v>
      </c>
      <c r="K4171" t="s">
        <v>322</v>
      </c>
      <c r="L4171" t="s">
        <v>88</v>
      </c>
      <c r="M4171" t="s">
        <v>5542</v>
      </c>
      <c r="N4171" t="s">
        <v>31</v>
      </c>
      <c r="O4171" t="s">
        <v>61</v>
      </c>
      <c r="P4171" t="s">
        <v>5543</v>
      </c>
      <c r="Q4171" s="2">
        <v>83.92</v>
      </c>
      <c r="R4171">
        <v>4</v>
      </c>
      <c r="S4171">
        <v>0</v>
      </c>
      <c r="T4171">
        <v>5.8743999999999996</v>
      </c>
    </row>
    <row r="4172" spans="1:20" x14ac:dyDescent="0.3">
      <c r="A4172" t="s">
        <v>9656</v>
      </c>
      <c r="B4172" s="1">
        <v>42349</v>
      </c>
      <c r="C4172" s="1">
        <v>42355</v>
      </c>
      <c r="D4172" t="s">
        <v>47</v>
      </c>
      <c r="E4172" t="s">
        <v>605</v>
      </c>
      <c r="F4172" t="s">
        <v>606</v>
      </c>
      <c r="G4172" t="s">
        <v>84</v>
      </c>
      <c r="H4172" t="s">
        <v>25</v>
      </c>
      <c r="I4172" t="s">
        <v>231</v>
      </c>
      <c r="J4172" t="s">
        <v>232</v>
      </c>
      <c r="K4172" t="s">
        <v>276</v>
      </c>
      <c r="L4172" t="s">
        <v>131</v>
      </c>
      <c r="M4172" t="s">
        <v>3441</v>
      </c>
      <c r="N4172" t="s">
        <v>43</v>
      </c>
      <c r="O4172" t="s">
        <v>79</v>
      </c>
      <c r="P4172" t="s">
        <v>3442</v>
      </c>
      <c r="Q4172" s="2">
        <v>110.52800000000001</v>
      </c>
      <c r="R4172">
        <v>4</v>
      </c>
      <c r="S4172">
        <v>0</v>
      </c>
      <c r="T4172">
        <v>38.684800000000003</v>
      </c>
    </row>
    <row r="4173" spans="1:20" x14ac:dyDescent="0.3">
      <c r="A4173" t="s">
        <v>9657</v>
      </c>
      <c r="B4173" s="1">
        <v>42689</v>
      </c>
      <c r="C4173" s="1">
        <v>42689</v>
      </c>
      <c r="D4173" t="s">
        <v>1040</v>
      </c>
      <c r="E4173" t="s">
        <v>196</v>
      </c>
      <c r="F4173" t="s">
        <v>197</v>
      </c>
      <c r="G4173" t="s">
        <v>37</v>
      </c>
      <c r="H4173" t="s">
        <v>25</v>
      </c>
      <c r="I4173" t="s">
        <v>198</v>
      </c>
      <c r="J4173" t="s">
        <v>199</v>
      </c>
      <c r="K4173" t="s">
        <v>200</v>
      </c>
      <c r="L4173" t="s">
        <v>88</v>
      </c>
      <c r="M4173" t="s">
        <v>434</v>
      </c>
      <c r="N4173" t="s">
        <v>31</v>
      </c>
      <c r="O4173" t="s">
        <v>54</v>
      </c>
      <c r="P4173" t="s">
        <v>435</v>
      </c>
      <c r="Q4173" s="2">
        <v>630.024</v>
      </c>
      <c r="R4173">
        <v>4</v>
      </c>
      <c r="S4173">
        <v>0</v>
      </c>
      <c r="T4173">
        <v>-199.5076</v>
      </c>
    </row>
    <row r="4174" spans="1:20" x14ac:dyDescent="0.3">
      <c r="A4174" t="s">
        <v>9658</v>
      </c>
      <c r="B4174" s="1">
        <v>42499</v>
      </c>
      <c r="C4174" s="1">
        <v>42502</v>
      </c>
      <c r="D4174" t="s">
        <v>21</v>
      </c>
      <c r="E4174" t="s">
        <v>3638</v>
      </c>
      <c r="F4174" t="s">
        <v>3639</v>
      </c>
      <c r="G4174" t="s">
        <v>24</v>
      </c>
      <c r="H4174" t="s">
        <v>25</v>
      </c>
      <c r="I4174" t="s">
        <v>38</v>
      </c>
      <c r="J4174" t="s">
        <v>39</v>
      </c>
      <c r="K4174" t="s">
        <v>556</v>
      </c>
      <c r="L4174" t="s">
        <v>41</v>
      </c>
      <c r="M4174" t="s">
        <v>3150</v>
      </c>
      <c r="N4174" t="s">
        <v>43</v>
      </c>
      <c r="O4174" t="s">
        <v>115</v>
      </c>
      <c r="P4174" t="s">
        <v>3151</v>
      </c>
      <c r="Q4174" s="2">
        <v>27.86</v>
      </c>
      <c r="R4174">
        <v>7</v>
      </c>
      <c r="S4174">
        <v>0</v>
      </c>
      <c r="T4174">
        <v>9.1937999999999995</v>
      </c>
    </row>
    <row r="4175" spans="1:20" x14ac:dyDescent="0.3">
      <c r="A4175" t="s">
        <v>9659</v>
      </c>
      <c r="B4175" s="1">
        <v>42804</v>
      </c>
      <c r="C4175" s="1">
        <v>42808</v>
      </c>
      <c r="D4175" t="s">
        <v>47</v>
      </c>
      <c r="E4175" t="s">
        <v>1379</v>
      </c>
      <c r="F4175" t="s">
        <v>1380</v>
      </c>
      <c r="G4175" t="s">
        <v>24</v>
      </c>
      <c r="H4175" t="s">
        <v>25</v>
      </c>
      <c r="I4175" t="s">
        <v>1381</v>
      </c>
      <c r="J4175" t="s">
        <v>1382</v>
      </c>
      <c r="K4175" t="s">
        <v>1383</v>
      </c>
      <c r="L4175" t="s">
        <v>29</v>
      </c>
      <c r="M4175" t="s">
        <v>5163</v>
      </c>
      <c r="N4175" t="s">
        <v>31</v>
      </c>
      <c r="O4175" t="s">
        <v>54</v>
      </c>
      <c r="P4175" t="s">
        <v>5164</v>
      </c>
      <c r="Q4175" s="2">
        <v>933.40800000000002</v>
      </c>
      <c r="R4175">
        <v>4</v>
      </c>
      <c r="S4175">
        <v>0</v>
      </c>
      <c r="T4175">
        <v>-173.34719999999999</v>
      </c>
    </row>
    <row r="4176" spans="1:20" x14ac:dyDescent="0.3">
      <c r="A4176" t="s">
        <v>9660</v>
      </c>
      <c r="B4176" s="1">
        <v>42721</v>
      </c>
      <c r="C4176" s="1">
        <v>42725</v>
      </c>
      <c r="D4176" t="s">
        <v>47</v>
      </c>
      <c r="E4176" t="s">
        <v>2335</v>
      </c>
      <c r="F4176" t="s">
        <v>2336</v>
      </c>
      <c r="G4176" t="s">
        <v>37</v>
      </c>
      <c r="H4176" t="s">
        <v>25</v>
      </c>
      <c r="I4176" t="s">
        <v>231</v>
      </c>
      <c r="J4176" t="s">
        <v>232</v>
      </c>
      <c r="K4176" t="s">
        <v>1653</v>
      </c>
      <c r="L4176" t="s">
        <v>131</v>
      </c>
      <c r="M4176" t="s">
        <v>4078</v>
      </c>
      <c r="N4176" t="s">
        <v>43</v>
      </c>
      <c r="O4176" t="s">
        <v>70</v>
      </c>
      <c r="P4176" t="s">
        <v>4079</v>
      </c>
      <c r="Q4176" s="2">
        <v>51.84</v>
      </c>
      <c r="R4176">
        <v>10</v>
      </c>
      <c r="S4176">
        <v>0</v>
      </c>
      <c r="T4176">
        <v>18.143999999999998</v>
      </c>
    </row>
    <row r="4177" spans="1:20" x14ac:dyDescent="0.3">
      <c r="A4177" t="s">
        <v>9661</v>
      </c>
      <c r="B4177" s="1">
        <v>42831</v>
      </c>
      <c r="C4177" s="1">
        <v>42837</v>
      </c>
      <c r="D4177" t="s">
        <v>47</v>
      </c>
      <c r="E4177" t="s">
        <v>3799</v>
      </c>
      <c r="F4177" t="s">
        <v>3800</v>
      </c>
      <c r="G4177" t="s">
        <v>84</v>
      </c>
      <c r="H4177" t="s">
        <v>25</v>
      </c>
      <c r="I4177" t="s">
        <v>3672</v>
      </c>
      <c r="J4177" t="s">
        <v>269</v>
      </c>
      <c r="K4177" t="s">
        <v>3673</v>
      </c>
      <c r="L4177" t="s">
        <v>29</v>
      </c>
      <c r="M4177" t="s">
        <v>876</v>
      </c>
      <c r="N4177" t="s">
        <v>43</v>
      </c>
      <c r="O4177" t="s">
        <v>70</v>
      </c>
      <c r="P4177" t="s">
        <v>157</v>
      </c>
      <c r="Q4177" s="2">
        <v>106.32</v>
      </c>
      <c r="R4177">
        <v>3</v>
      </c>
      <c r="S4177">
        <v>0</v>
      </c>
      <c r="T4177">
        <v>49.970399999999998</v>
      </c>
    </row>
    <row r="4178" spans="1:20" x14ac:dyDescent="0.3">
      <c r="A4178" t="s">
        <v>9662</v>
      </c>
      <c r="B4178" s="1">
        <v>42864</v>
      </c>
      <c r="C4178" s="1">
        <v>42866</v>
      </c>
      <c r="D4178" t="s">
        <v>159</v>
      </c>
      <c r="E4178" t="s">
        <v>5766</v>
      </c>
      <c r="F4178" t="s">
        <v>5767</v>
      </c>
      <c r="G4178" t="s">
        <v>84</v>
      </c>
      <c r="H4178" t="s">
        <v>25</v>
      </c>
      <c r="I4178" t="s">
        <v>5768</v>
      </c>
      <c r="J4178" t="s">
        <v>179</v>
      </c>
      <c r="K4178" t="s">
        <v>5769</v>
      </c>
      <c r="L4178" t="s">
        <v>88</v>
      </c>
      <c r="M4178" t="s">
        <v>3645</v>
      </c>
      <c r="N4178" t="s">
        <v>43</v>
      </c>
      <c r="O4178" t="s">
        <v>79</v>
      </c>
      <c r="P4178" t="s">
        <v>3646</v>
      </c>
      <c r="Q4178" s="2">
        <v>147.91999999999999</v>
      </c>
      <c r="R4178">
        <v>5</v>
      </c>
      <c r="S4178">
        <v>0</v>
      </c>
      <c r="T4178">
        <v>46.225000000000001</v>
      </c>
    </row>
    <row r="4179" spans="1:20" x14ac:dyDescent="0.3">
      <c r="A4179" t="s">
        <v>9663</v>
      </c>
      <c r="B4179" s="1">
        <v>43020</v>
      </c>
      <c r="C4179" s="1">
        <v>43024</v>
      </c>
      <c r="D4179" t="s">
        <v>47</v>
      </c>
      <c r="E4179" t="s">
        <v>546</v>
      </c>
      <c r="F4179" t="s">
        <v>547</v>
      </c>
      <c r="G4179" t="s">
        <v>24</v>
      </c>
      <c r="H4179" t="s">
        <v>25</v>
      </c>
      <c r="I4179" t="s">
        <v>548</v>
      </c>
      <c r="J4179" t="s">
        <v>549</v>
      </c>
      <c r="K4179" t="s">
        <v>550</v>
      </c>
      <c r="L4179" t="s">
        <v>88</v>
      </c>
      <c r="M4179" t="s">
        <v>218</v>
      </c>
      <c r="N4179" t="s">
        <v>165</v>
      </c>
      <c r="O4179" t="s">
        <v>202</v>
      </c>
      <c r="P4179" t="s">
        <v>219</v>
      </c>
      <c r="Q4179" s="2">
        <v>45</v>
      </c>
      <c r="R4179">
        <v>3</v>
      </c>
      <c r="S4179">
        <v>0</v>
      </c>
      <c r="T4179">
        <v>4.95</v>
      </c>
    </row>
    <row r="4180" spans="1:20" x14ac:dyDescent="0.3">
      <c r="A4180" t="s">
        <v>9664</v>
      </c>
      <c r="B4180" s="1">
        <v>42610</v>
      </c>
      <c r="C4180" s="1">
        <v>42612</v>
      </c>
      <c r="D4180" t="s">
        <v>159</v>
      </c>
      <c r="E4180" t="s">
        <v>3476</v>
      </c>
      <c r="F4180" t="s">
        <v>3477</v>
      </c>
      <c r="G4180" t="s">
        <v>37</v>
      </c>
      <c r="H4180" t="s">
        <v>25</v>
      </c>
      <c r="I4180" t="s">
        <v>75</v>
      </c>
      <c r="J4180" t="s">
        <v>76</v>
      </c>
      <c r="K4180" t="s">
        <v>77</v>
      </c>
      <c r="L4180" t="s">
        <v>41</v>
      </c>
      <c r="M4180" t="s">
        <v>7612</v>
      </c>
      <c r="N4180" t="s">
        <v>43</v>
      </c>
      <c r="O4180" t="s">
        <v>79</v>
      </c>
      <c r="P4180" t="s">
        <v>7613</v>
      </c>
      <c r="Q4180" s="2">
        <v>18.431999999999999</v>
      </c>
      <c r="R4180">
        <v>8</v>
      </c>
      <c r="S4180">
        <v>0</v>
      </c>
      <c r="T4180">
        <v>-12.288</v>
      </c>
    </row>
    <row r="4181" spans="1:20" x14ac:dyDescent="0.3">
      <c r="A4181" t="s">
        <v>9665</v>
      </c>
      <c r="B4181" s="1">
        <v>42279</v>
      </c>
      <c r="C4181" s="1">
        <v>42284</v>
      </c>
      <c r="D4181" t="s">
        <v>47</v>
      </c>
      <c r="E4181" t="s">
        <v>1771</v>
      </c>
      <c r="F4181" t="s">
        <v>1772</v>
      </c>
      <c r="G4181" t="s">
        <v>24</v>
      </c>
      <c r="H4181" t="s">
        <v>25</v>
      </c>
      <c r="I4181" t="s">
        <v>1773</v>
      </c>
      <c r="J4181" t="s">
        <v>427</v>
      </c>
      <c r="K4181" t="s">
        <v>1774</v>
      </c>
      <c r="L4181" t="s">
        <v>131</v>
      </c>
      <c r="M4181" t="s">
        <v>9628</v>
      </c>
      <c r="N4181" t="s">
        <v>43</v>
      </c>
      <c r="O4181" t="s">
        <v>1145</v>
      </c>
      <c r="P4181" t="s">
        <v>9629</v>
      </c>
      <c r="Q4181" s="2">
        <v>10.944000000000001</v>
      </c>
      <c r="R4181">
        <v>2</v>
      </c>
      <c r="S4181">
        <v>0</v>
      </c>
      <c r="T4181">
        <v>0.95760000000000001</v>
      </c>
    </row>
    <row r="4182" spans="1:20" x14ac:dyDescent="0.3">
      <c r="A4182" t="s">
        <v>9666</v>
      </c>
      <c r="B4182" s="1">
        <v>43062</v>
      </c>
      <c r="C4182" s="1">
        <v>43064</v>
      </c>
      <c r="D4182" t="s">
        <v>159</v>
      </c>
      <c r="E4182" t="s">
        <v>2910</v>
      </c>
      <c r="F4182" t="s">
        <v>2911</v>
      </c>
      <c r="G4182" t="s">
        <v>24</v>
      </c>
      <c r="H4182" t="s">
        <v>25</v>
      </c>
      <c r="I4182" t="s">
        <v>2912</v>
      </c>
      <c r="J4182" t="s">
        <v>302</v>
      </c>
      <c r="K4182" t="s">
        <v>2913</v>
      </c>
      <c r="L4182" t="s">
        <v>29</v>
      </c>
      <c r="M4182" t="s">
        <v>2610</v>
      </c>
      <c r="N4182" t="s">
        <v>43</v>
      </c>
      <c r="O4182" t="s">
        <v>1145</v>
      </c>
      <c r="P4182" t="s">
        <v>2193</v>
      </c>
      <c r="Q4182" s="2">
        <v>4.3600000000000003</v>
      </c>
      <c r="R4182">
        <v>2</v>
      </c>
      <c r="S4182">
        <v>0</v>
      </c>
      <c r="T4182">
        <v>0.1744</v>
      </c>
    </row>
    <row r="4183" spans="1:20" x14ac:dyDescent="0.3">
      <c r="A4183" t="s">
        <v>9667</v>
      </c>
      <c r="B4183" s="1">
        <v>43051</v>
      </c>
      <c r="C4183" s="1">
        <v>43055</v>
      </c>
      <c r="D4183" t="s">
        <v>47</v>
      </c>
      <c r="E4183" t="s">
        <v>971</v>
      </c>
      <c r="F4183" t="s">
        <v>972</v>
      </c>
      <c r="G4183" t="s">
        <v>37</v>
      </c>
      <c r="H4183" t="s">
        <v>25</v>
      </c>
      <c r="I4183" t="s">
        <v>973</v>
      </c>
      <c r="J4183" t="s">
        <v>286</v>
      </c>
      <c r="K4183" t="s">
        <v>974</v>
      </c>
      <c r="L4183" t="s">
        <v>29</v>
      </c>
      <c r="M4183" t="s">
        <v>5468</v>
      </c>
      <c r="N4183" t="s">
        <v>165</v>
      </c>
      <c r="O4183" t="s">
        <v>202</v>
      </c>
      <c r="P4183" t="s">
        <v>5469</v>
      </c>
      <c r="Q4183" s="2">
        <v>62.351999999999997</v>
      </c>
      <c r="R4183">
        <v>6</v>
      </c>
      <c r="S4183">
        <v>0</v>
      </c>
      <c r="T4183">
        <v>-10.9116</v>
      </c>
    </row>
    <row r="4184" spans="1:20" x14ac:dyDescent="0.3">
      <c r="A4184" t="s">
        <v>9668</v>
      </c>
      <c r="B4184" s="1">
        <v>42723</v>
      </c>
      <c r="C4184" s="1">
        <v>42725</v>
      </c>
      <c r="D4184" t="s">
        <v>21</v>
      </c>
      <c r="E4184" t="s">
        <v>416</v>
      </c>
      <c r="F4184" t="s">
        <v>417</v>
      </c>
      <c r="G4184" t="s">
        <v>24</v>
      </c>
      <c r="H4184" t="s">
        <v>25</v>
      </c>
      <c r="I4184" t="s">
        <v>418</v>
      </c>
      <c r="J4184" t="s">
        <v>419</v>
      </c>
      <c r="K4184" t="s">
        <v>420</v>
      </c>
      <c r="L4184" t="s">
        <v>88</v>
      </c>
      <c r="M4184" t="s">
        <v>6307</v>
      </c>
      <c r="N4184" t="s">
        <v>31</v>
      </c>
      <c r="O4184" t="s">
        <v>61</v>
      </c>
      <c r="P4184" t="s">
        <v>6308</v>
      </c>
      <c r="Q4184" s="2">
        <v>303.92</v>
      </c>
      <c r="R4184">
        <v>5</v>
      </c>
      <c r="S4184">
        <v>0</v>
      </c>
      <c r="T4184">
        <v>-30.391999999999999</v>
      </c>
    </row>
    <row r="4185" spans="1:20" x14ac:dyDescent="0.3">
      <c r="A4185" t="s">
        <v>9669</v>
      </c>
      <c r="B4185" s="1">
        <v>41728</v>
      </c>
      <c r="C4185" s="1">
        <v>41734</v>
      </c>
      <c r="D4185" t="s">
        <v>47</v>
      </c>
      <c r="E4185" t="s">
        <v>2728</v>
      </c>
      <c r="F4185" t="s">
        <v>2729</v>
      </c>
      <c r="G4185" t="s">
        <v>24</v>
      </c>
      <c r="H4185" t="s">
        <v>25</v>
      </c>
      <c r="I4185" t="s">
        <v>2730</v>
      </c>
      <c r="J4185" t="s">
        <v>208</v>
      </c>
      <c r="K4185" t="s">
        <v>2731</v>
      </c>
      <c r="L4185" t="s">
        <v>88</v>
      </c>
      <c r="M4185" t="s">
        <v>5395</v>
      </c>
      <c r="N4185" t="s">
        <v>43</v>
      </c>
      <c r="O4185" t="s">
        <v>99</v>
      </c>
      <c r="P4185" t="s">
        <v>5396</v>
      </c>
      <c r="Q4185" s="2">
        <v>129.30000000000001</v>
      </c>
      <c r="R4185">
        <v>2</v>
      </c>
      <c r="S4185">
        <v>0</v>
      </c>
      <c r="T4185">
        <v>6.4649999999999999</v>
      </c>
    </row>
    <row r="4186" spans="1:20" x14ac:dyDescent="0.3">
      <c r="A4186" t="s">
        <v>9670</v>
      </c>
      <c r="B4186" s="1">
        <v>43047</v>
      </c>
      <c r="C4186" s="1">
        <v>43052</v>
      </c>
      <c r="D4186" t="s">
        <v>47</v>
      </c>
      <c r="E4186" t="s">
        <v>4978</v>
      </c>
      <c r="F4186" t="s">
        <v>4979</v>
      </c>
      <c r="G4186" t="s">
        <v>37</v>
      </c>
      <c r="H4186" t="s">
        <v>25</v>
      </c>
      <c r="I4186" t="s">
        <v>1241</v>
      </c>
      <c r="J4186" t="s">
        <v>51</v>
      </c>
      <c r="K4186" t="s">
        <v>1242</v>
      </c>
      <c r="L4186" t="s">
        <v>29</v>
      </c>
      <c r="M4186" t="s">
        <v>3677</v>
      </c>
      <c r="N4186" t="s">
        <v>31</v>
      </c>
      <c r="O4186" t="s">
        <v>61</v>
      </c>
      <c r="P4186" t="s">
        <v>3678</v>
      </c>
      <c r="Q4186" s="2">
        <v>274.2</v>
      </c>
      <c r="R4186">
        <v>10</v>
      </c>
      <c r="S4186">
        <v>0</v>
      </c>
      <c r="T4186">
        <v>112.422</v>
      </c>
    </row>
    <row r="4187" spans="1:20" x14ac:dyDescent="0.3">
      <c r="A4187" t="s">
        <v>9671</v>
      </c>
      <c r="B4187" s="1">
        <v>41896</v>
      </c>
      <c r="C4187" s="1">
        <v>41900</v>
      </c>
      <c r="D4187" t="s">
        <v>21</v>
      </c>
      <c r="E4187" t="s">
        <v>4663</v>
      </c>
      <c r="F4187" t="s">
        <v>4664</v>
      </c>
      <c r="G4187" t="s">
        <v>37</v>
      </c>
      <c r="H4187" t="s">
        <v>25</v>
      </c>
      <c r="I4187" t="s">
        <v>112</v>
      </c>
      <c r="J4187" t="s">
        <v>39</v>
      </c>
      <c r="K4187" t="s">
        <v>309</v>
      </c>
      <c r="L4187" t="s">
        <v>41</v>
      </c>
      <c r="M4187" t="s">
        <v>4690</v>
      </c>
      <c r="N4187" t="s">
        <v>43</v>
      </c>
      <c r="O4187" t="s">
        <v>235</v>
      </c>
      <c r="P4187" t="s">
        <v>4691</v>
      </c>
      <c r="Q4187" s="2">
        <v>6.048</v>
      </c>
      <c r="R4187">
        <v>4</v>
      </c>
      <c r="S4187">
        <v>0</v>
      </c>
      <c r="T4187">
        <v>-1.3608</v>
      </c>
    </row>
    <row r="4188" spans="1:20" x14ac:dyDescent="0.3">
      <c r="A4188" t="s">
        <v>9672</v>
      </c>
      <c r="B4188" s="1">
        <v>42267</v>
      </c>
      <c r="C4188" s="1">
        <v>42273</v>
      </c>
      <c r="D4188" t="s">
        <v>47</v>
      </c>
      <c r="E4188" t="s">
        <v>4167</v>
      </c>
      <c r="F4188" t="s">
        <v>4168</v>
      </c>
      <c r="G4188" t="s">
        <v>24</v>
      </c>
      <c r="H4188" t="s">
        <v>25</v>
      </c>
      <c r="I4188" t="s">
        <v>1271</v>
      </c>
      <c r="J4188" t="s">
        <v>302</v>
      </c>
      <c r="K4188" t="s">
        <v>4169</v>
      </c>
      <c r="L4188" t="s">
        <v>29</v>
      </c>
      <c r="M4188" t="s">
        <v>5655</v>
      </c>
      <c r="N4188" t="s">
        <v>43</v>
      </c>
      <c r="O4188" t="s">
        <v>79</v>
      </c>
      <c r="P4188" t="s">
        <v>5656</v>
      </c>
      <c r="Q4188" s="2">
        <v>45.584000000000003</v>
      </c>
      <c r="R4188">
        <v>11</v>
      </c>
      <c r="S4188">
        <v>0</v>
      </c>
      <c r="T4188">
        <v>16.5242</v>
      </c>
    </row>
    <row r="4189" spans="1:20" x14ac:dyDescent="0.3">
      <c r="A4189" t="s">
        <v>9673</v>
      </c>
      <c r="B4189" s="1">
        <v>42348</v>
      </c>
      <c r="C4189" s="1">
        <v>42354</v>
      </c>
      <c r="D4189" t="s">
        <v>47</v>
      </c>
      <c r="E4189" t="s">
        <v>2484</v>
      </c>
      <c r="F4189" t="s">
        <v>2485</v>
      </c>
      <c r="G4189" t="s">
        <v>24</v>
      </c>
      <c r="H4189" t="s">
        <v>25</v>
      </c>
      <c r="I4189" t="s">
        <v>2486</v>
      </c>
      <c r="J4189" t="s">
        <v>39</v>
      </c>
      <c r="K4189" t="s">
        <v>2487</v>
      </c>
      <c r="L4189" t="s">
        <v>41</v>
      </c>
      <c r="M4189" t="s">
        <v>7281</v>
      </c>
      <c r="N4189" t="s">
        <v>165</v>
      </c>
      <c r="O4189" t="s">
        <v>202</v>
      </c>
      <c r="P4189" t="s">
        <v>7282</v>
      </c>
      <c r="Q4189" s="2">
        <v>25.488</v>
      </c>
      <c r="R4189">
        <v>2</v>
      </c>
      <c r="S4189">
        <v>0</v>
      </c>
      <c r="T4189">
        <v>4.4603999999999999</v>
      </c>
    </row>
    <row r="4190" spans="1:20" x14ac:dyDescent="0.3">
      <c r="A4190" t="s">
        <v>9674</v>
      </c>
      <c r="B4190" s="1">
        <v>41787</v>
      </c>
      <c r="C4190" s="1">
        <v>41791</v>
      </c>
      <c r="D4190" t="s">
        <v>47</v>
      </c>
      <c r="E4190" t="s">
        <v>4252</v>
      </c>
      <c r="F4190" t="s">
        <v>4253</v>
      </c>
      <c r="G4190" t="s">
        <v>24</v>
      </c>
      <c r="H4190" t="s">
        <v>25</v>
      </c>
      <c r="I4190" t="s">
        <v>446</v>
      </c>
      <c r="J4190" t="s">
        <v>216</v>
      </c>
      <c r="K4190" t="s">
        <v>447</v>
      </c>
      <c r="L4190" t="s">
        <v>131</v>
      </c>
      <c r="M4190" t="s">
        <v>6623</v>
      </c>
      <c r="N4190" t="s">
        <v>43</v>
      </c>
      <c r="O4190" t="s">
        <v>79</v>
      </c>
      <c r="P4190" t="s">
        <v>6624</v>
      </c>
      <c r="Q4190" s="2">
        <v>136.96</v>
      </c>
      <c r="R4190">
        <v>4</v>
      </c>
      <c r="S4190">
        <v>0</v>
      </c>
      <c r="T4190">
        <v>51.36</v>
      </c>
    </row>
    <row r="4191" spans="1:20" x14ac:dyDescent="0.3">
      <c r="A4191" t="s">
        <v>9675</v>
      </c>
      <c r="B4191" s="1">
        <v>42808</v>
      </c>
      <c r="C4191" s="1">
        <v>42811</v>
      </c>
      <c r="D4191" t="s">
        <v>21</v>
      </c>
      <c r="E4191" t="s">
        <v>1844</v>
      </c>
      <c r="F4191" t="s">
        <v>1845</v>
      </c>
      <c r="G4191" t="s">
        <v>37</v>
      </c>
      <c r="H4191" t="s">
        <v>25</v>
      </c>
      <c r="I4191" t="s">
        <v>1846</v>
      </c>
      <c r="J4191" t="s">
        <v>67</v>
      </c>
      <c r="K4191" t="s">
        <v>1847</v>
      </c>
      <c r="L4191" t="s">
        <v>29</v>
      </c>
      <c r="M4191" t="s">
        <v>6875</v>
      </c>
      <c r="N4191" t="s">
        <v>165</v>
      </c>
      <c r="O4191" t="s">
        <v>166</v>
      </c>
      <c r="P4191" t="s">
        <v>6876</v>
      </c>
      <c r="Q4191" s="2">
        <v>49.616</v>
      </c>
      <c r="R4191">
        <v>2</v>
      </c>
      <c r="S4191">
        <v>0</v>
      </c>
      <c r="T4191">
        <v>4.9615999999999998</v>
      </c>
    </row>
    <row r="4192" spans="1:20" x14ac:dyDescent="0.3">
      <c r="A4192" t="s">
        <v>9676</v>
      </c>
      <c r="B4192" s="1">
        <v>42712</v>
      </c>
      <c r="C4192" s="1">
        <v>42716</v>
      </c>
      <c r="D4192" t="s">
        <v>21</v>
      </c>
      <c r="E4192" t="s">
        <v>5463</v>
      </c>
      <c r="F4192" t="s">
        <v>5464</v>
      </c>
      <c r="G4192" t="s">
        <v>84</v>
      </c>
      <c r="H4192" t="s">
        <v>25</v>
      </c>
      <c r="I4192" t="s">
        <v>426</v>
      </c>
      <c r="J4192" t="s">
        <v>1027</v>
      </c>
      <c r="K4192" t="s">
        <v>1028</v>
      </c>
      <c r="L4192" t="s">
        <v>29</v>
      </c>
      <c r="M4192" t="s">
        <v>860</v>
      </c>
      <c r="N4192" t="s">
        <v>43</v>
      </c>
      <c r="O4192" t="s">
        <v>70</v>
      </c>
      <c r="P4192" t="s">
        <v>861</v>
      </c>
      <c r="Q4192" s="2">
        <v>10.584</v>
      </c>
      <c r="R4192">
        <v>3</v>
      </c>
      <c r="S4192">
        <v>0</v>
      </c>
      <c r="T4192">
        <v>3.4398</v>
      </c>
    </row>
    <row r="4193" spans="1:20" x14ac:dyDescent="0.3">
      <c r="A4193" t="s">
        <v>9677</v>
      </c>
      <c r="B4193" s="1">
        <v>42861</v>
      </c>
      <c r="C4193" s="1">
        <v>42865</v>
      </c>
      <c r="D4193" t="s">
        <v>47</v>
      </c>
      <c r="E4193" t="s">
        <v>988</v>
      </c>
      <c r="F4193" t="s">
        <v>989</v>
      </c>
      <c r="G4193" t="s">
        <v>24</v>
      </c>
      <c r="H4193" t="s">
        <v>25</v>
      </c>
      <c r="I4193" t="s">
        <v>38</v>
      </c>
      <c r="J4193" t="s">
        <v>39</v>
      </c>
      <c r="K4193" t="s">
        <v>556</v>
      </c>
      <c r="L4193" t="s">
        <v>41</v>
      </c>
      <c r="M4193" t="s">
        <v>6175</v>
      </c>
      <c r="N4193" t="s">
        <v>43</v>
      </c>
      <c r="O4193" t="s">
        <v>70</v>
      </c>
      <c r="P4193" t="s">
        <v>6176</v>
      </c>
      <c r="Q4193" s="2">
        <v>84.415999999999997</v>
      </c>
      <c r="R4193">
        <v>4</v>
      </c>
      <c r="S4193">
        <v>0</v>
      </c>
      <c r="T4193">
        <v>27.435199999999998</v>
      </c>
    </row>
    <row r="4194" spans="1:20" x14ac:dyDescent="0.3">
      <c r="A4194" t="s">
        <v>9678</v>
      </c>
      <c r="B4194" s="1">
        <v>42435</v>
      </c>
      <c r="C4194" s="1">
        <v>42439</v>
      </c>
      <c r="D4194" t="s">
        <v>47</v>
      </c>
      <c r="E4194" t="s">
        <v>5463</v>
      </c>
      <c r="F4194" t="s">
        <v>5464</v>
      </c>
      <c r="G4194" t="s">
        <v>84</v>
      </c>
      <c r="H4194" t="s">
        <v>25</v>
      </c>
      <c r="I4194" t="s">
        <v>426</v>
      </c>
      <c r="J4194" t="s">
        <v>1027</v>
      </c>
      <c r="K4194" t="s">
        <v>1028</v>
      </c>
      <c r="L4194" t="s">
        <v>29</v>
      </c>
      <c r="M4194" t="s">
        <v>2889</v>
      </c>
      <c r="N4194" t="s">
        <v>165</v>
      </c>
      <c r="O4194" t="s">
        <v>166</v>
      </c>
      <c r="P4194" t="s">
        <v>2890</v>
      </c>
      <c r="Q4194" s="2">
        <v>431.94</v>
      </c>
      <c r="R4194">
        <v>2</v>
      </c>
      <c r="S4194">
        <v>0</v>
      </c>
      <c r="T4194">
        <v>-71.989999999999995</v>
      </c>
    </row>
    <row r="4195" spans="1:20" x14ac:dyDescent="0.3">
      <c r="A4195" t="s">
        <v>9679</v>
      </c>
      <c r="B4195" s="1">
        <v>43031</v>
      </c>
      <c r="C4195" s="1">
        <v>43032</v>
      </c>
      <c r="D4195" t="s">
        <v>159</v>
      </c>
      <c r="E4195" t="s">
        <v>2335</v>
      </c>
      <c r="F4195" t="s">
        <v>2336</v>
      </c>
      <c r="G4195" t="s">
        <v>37</v>
      </c>
      <c r="H4195" t="s">
        <v>25</v>
      </c>
      <c r="I4195" t="s">
        <v>231</v>
      </c>
      <c r="J4195" t="s">
        <v>232</v>
      </c>
      <c r="K4195" t="s">
        <v>1653</v>
      </c>
      <c r="L4195" t="s">
        <v>131</v>
      </c>
      <c r="M4195" t="s">
        <v>3474</v>
      </c>
      <c r="N4195" t="s">
        <v>31</v>
      </c>
      <c r="O4195" t="s">
        <v>54</v>
      </c>
      <c r="P4195" t="s">
        <v>2713</v>
      </c>
      <c r="Q4195" s="2">
        <v>240.744</v>
      </c>
      <c r="R4195">
        <v>4</v>
      </c>
      <c r="S4195">
        <v>0</v>
      </c>
      <c r="T4195">
        <v>-13.7568</v>
      </c>
    </row>
    <row r="4196" spans="1:20" x14ac:dyDescent="0.3">
      <c r="A4196" t="s">
        <v>9680</v>
      </c>
      <c r="B4196" s="1">
        <v>41757</v>
      </c>
      <c r="C4196" s="1">
        <v>41759</v>
      </c>
      <c r="D4196" t="s">
        <v>159</v>
      </c>
      <c r="E4196" t="s">
        <v>3385</v>
      </c>
      <c r="F4196" t="s">
        <v>3386</v>
      </c>
      <c r="G4196" t="s">
        <v>24</v>
      </c>
      <c r="H4196" t="s">
        <v>25</v>
      </c>
      <c r="I4196" t="s">
        <v>128</v>
      </c>
      <c r="J4196" t="s">
        <v>129</v>
      </c>
      <c r="K4196" t="s">
        <v>673</v>
      </c>
      <c r="L4196" t="s">
        <v>131</v>
      </c>
      <c r="M4196" t="s">
        <v>6722</v>
      </c>
      <c r="N4196" t="s">
        <v>165</v>
      </c>
      <c r="O4196" t="s">
        <v>166</v>
      </c>
      <c r="P4196" t="s">
        <v>6723</v>
      </c>
      <c r="Q4196" s="2">
        <v>1679.96</v>
      </c>
      <c r="R4196">
        <v>5</v>
      </c>
      <c r="S4196">
        <v>0</v>
      </c>
      <c r="T4196">
        <v>125.997</v>
      </c>
    </row>
    <row r="4197" spans="1:20" x14ac:dyDescent="0.3">
      <c r="A4197" t="s">
        <v>9681</v>
      </c>
      <c r="B4197" s="1">
        <v>42478</v>
      </c>
      <c r="C4197" s="1">
        <v>42483</v>
      </c>
      <c r="D4197" t="s">
        <v>47</v>
      </c>
      <c r="E4197" t="s">
        <v>7687</v>
      </c>
      <c r="F4197" t="s">
        <v>7688</v>
      </c>
      <c r="G4197" t="s">
        <v>37</v>
      </c>
      <c r="H4197" t="s">
        <v>25</v>
      </c>
      <c r="I4197" t="s">
        <v>128</v>
      </c>
      <c r="J4197" t="s">
        <v>129</v>
      </c>
      <c r="K4197" t="s">
        <v>130</v>
      </c>
      <c r="L4197" t="s">
        <v>131</v>
      </c>
      <c r="M4197" t="s">
        <v>3089</v>
      </c>
      <c r="N4197" t="s">
        <v>31</v>
      </c>
      <c r="O4197" t="s">
        <v>133</v>
      </c>
      <c r="P4197" t="s">
        <v>3090</v>
      </c>
      <c r="Q4197" s="2">
        <v>344.37200000000001</v>
      </c>
      <c r="R4197">
        <v>4</v>
      </c>
      <c r="S4197">
        <v>0</v>
      </c>
      <c r="T4197">
        <v>-93.472399999999993</v>
      </c>
    </row>
    <row r="4198" spans="1:20" x14ac:dyDescent="0.3">
      <c r="A4198" t="s">
        <v>9682</v>
      </c>
      <c r="B4198" s="1">
        <v>42512</v>
      </c>
      <c r="C4198" s="1">
        <v>42519</v>
      </c>
      <c r="D4198" t="s">
        <v>47</v>
      </c>
      <c r="E4198" t="s">
        <v>3821</v>
      </c>
      <c r="F4198" t="s">
        <v>3822</v>
      </c>
      <c r="G4198" t="s">
        <v>37</v>
      </c>
      <c r="H4198" t="s">
        <v>25</v>
      </c>
      <c r="I4198" t="s">
        <v>2097</v>
      </c>
      <c r="J4198" t="s">
        <v>96</v>
      </c>
      <c r="K4198" t="s">
        <v>2098</v>
      </c>
      <c r="L4198" t="s">
        <v>88</v>
      </c>
      <c r="M4198" t="s">
        <v>708</v>
      </c>
      <c r="N4198" t="s">
        <v>165</v>
      </c>
      <c r="O4198" t="s">
        <v>166</v>
      </c>
      <c r="P4198" t="s">
        <v>709</v>
      </c>
      <c r="Q4198" s="2">
        <v>222.38399999999999</v>
      </c>
      <c r="R4198">
        <v>2</v>
      </c>
      <c r="S4198">
        <v>0</v>
      </c>
      <c r="T4198">
        <v>22.238399999999999</v>
      </c>
    </row>
    <row r="4199" spans="1:20" x14ac:dyDescent="0.3">
      <c r="A4199" t="s">
        <v>9683</v>
      </c>
      <c r="B4199" s="1">
        <v>42883</v>
      </c>
      <c r="C4199" s="1">
        <v>42888</v>
      </c>
      <c r="D4199" t="s">
        <v>21</v>
      </c>
      <c r="E4199" t="s">
        <v>1765</v>
      </c>
      <c r="F4199" t="s">
        <v>1766</v>
      </c>
      <c r="G4199" t="s">
        <v>37</v>
      </c>
      <c r="H4199" t="s">
        <v>25</v>
      </c>
      <c r="I4199" t="s">
        <v>693</v>
      </c>
      <c r="J4199" t="s">
        <v>86</v>
      </c>
      <c r="K4199" t="s">
        <v>1767</v>
      </c>
      <c r="L4199" t="s">
        <v>88</v>
      </c>
      <c r="M4199" t="s">
        <v>255</v>
      </c>
      <c r="N4199" t="s">
        <v>31</v>
      </c>
      <c r="O4199" t="s">
        <v>133</v>
      </c>
      <c r="P4199" t="s">
        <v>256</v>
      </c>
      <c r="Q4199" s="2">
        <v>106.869</v>
      </c>
      <c r="R4199">
        <v>3</v>
      </c>
      <c r="S4199">
        <v>0</v>
      </c>
      <c r="T4199">
        <v>-29.007300000000001</v>
      </c>
    </row>
    <row r="4200" spans="1:20" x14ac:dyDescent="0.3">
      <c r="A4200" t="s">
        <v>9684</v>
      </c>
      <c r="B4200" s="1">
        <v>41876</v>
      </c>
      <c r="C4200" s="1">
        <v>41880</v>
      </c>
      <c r="D4200" t="s">
        <v>47</v>
      </c>
      <c r="E4200" t="s">
        <v>4093</v>
      </c>
      <c r="F4200" t="s">
        <v>4094</v>
      </c>
      <c r="G4200" t="s">
        <v>24</v>
      </c>
      <c r="H4200" t="s">
        <v>25</v>
      </c>
      <c r="I4200" t="s">
        <v>4095</v>
      </c>
      <c r="J4200" t="s">
        <v>391</v>
      </c>
      <c r="K4200" t="s">
        <v>4096</v>
      </c>
      <c r="L4200" t="s">
        <v>41</v>
      </c>
      <c r="M4200" t="s">
        <v>7671</v>
      </c>
      <c r="N4200" t="s">
        <v>43</v>
      </c>
      <c r="O4200" t="s">
        <v>79</v>
      </c>
      <c r="P4200" t="s">
        <v>7672</v>
      </c>
      <c r="Q4200" s="2">
        <v>25.68</v>
      </c>
      <c r="R4200">
        <v>3</v>
      </c>
      <c r="S4200">
        <v>0</v>
      </c>
      <c r="T4200">
        <v>-39.804000000000002</v>
      </c>
    </row>
    <row r="4201" spans="1:20" x14ac:dyDescent="0.3">
      <c r="A4201" t="s">
        <v>9685</v>
      </c>
      <c r="B4201" s="1">
        <v>41881</v>
      </c>
      <c r="C4201" s="1">
        <v>41886</v>
      </c>
      <c r="D4201" t="s">
        <v>47</v>
      </c>
      <c r="E4201" t="s">
        <v>1674</v>
      </c>
      <c r="F4201" t="s">
        <v>1675</v>
      </c>
      <c r="G4201" t="s">
        <v>24</v>
      </c>
      <c r="H4201" t="s">
        <v>25</v>
      </c>
      <c r="I4201" t="s">
        <v>75</v>
      </c>
      <c r="J4201" t="s">
        <v>76</v>
      </c>
      <c r="K4201" t="s">
        <v>544</v>
      </c>
      <c r="L4201" t="s">
        <v>41</v>
      </c>
      <c r="M4201" t="s">
        <v>7382</v>
      </c>
      <c r="N4201" t="s">
        <v>43</v>
      </c>
      <c r="O4201" t="s">
        <v>79</v>
      </c>
      <c r="P4201" t="s">
        <v>7383</v>
      </c>
      <c r="Q4201" s="2">
        <v>25.3</v>
      </c>
      <c r="R4201">
        <v>5</v>
      </c>
      <c r="S4201">
        <v>0</v>
      </c>
      <c r="T4201">
        <v>11.891</v>
      </c>
    </row>
    <row r="4202" spans="1:20" x14ac:dyDescent="0.3">
      <c r="A4202" t="s">
        <v>9686</v>
      </c>
      <c r="B4202" s="1">
        <v>42250</v>
      </c>
      <c r="C4202" s="1">
        <v>42254</v>
      </c>
      <c r="D4202" t="s">
        <v>21</v>
      </c>
      <c r="E4202" t="s">
        <v>4378</v>
      </c>
      <c r="F4202" t="s">
        <v>4379</v>
      </c>
      <c r="G4202" t="s">
        <v>24</v>
      </c>
      <c r="H4202" t="s">
        <v>25</v>
      </c>
      <c r="I4202" t="s">
        <v>3585</v>
      </c>
      <c r="J4202" t="s">
        <v>427</v>
      </c>
      <c r="K4202" t="s">
        <v>4380</v>
      </c>
      <c r="L4202" t="s">
        <v>131</v>
      </c>
      <c r="M4202" t="s">
        <v>8158</v>
      </c>
      <c r="N4202" t="s">
        <v>43</v>
      </c>
      <c r="O4202" t="s">
        <v>44</v>
      </c>
      <c r="P4202" t="s">
        <v>8159</v>
      </c>
      <c r="Q4202" s="2">
        <v>7.5</v>
      </c>
      <c r="R4202">
        <v>2</v>
      </c>
      <c r="S4202">
        <v>0</v>
      </c>
      <c r="T4202">
        <v>3.6</v>
      </c>
    </row>
    <row r="4203" spans="1:20" x14ac:dyDescent="0.3">
      <c r="A4203" t="s">
        <v>9687</v>
      </c>
      <c r="B4203" s="1">
        <v>41726</v>
      </c>
      <c r="C4203" s="1">
        <v>41730</v>
      </c>
      <c r="D4203" t="s">
        <v>47</v>
      </c>
      <c r="E4203" t="s">
        <v>5263</v>
      </c>
      <c r="F4203" t="s">
        <v>5264</v>
      </c>
      <c r="G4203" t="s">
        <v>84</v>
      </c>
      <c r="H4203" t="s">
        <v>25</v>
      </c>
      <c r="I4203" t="s">
        <v>517</v>
      </c>
      <c r="J4203" t="s">
        <v>1011</v>
      </c>
      <c r="K4203" t="s">
        <v>1071</v>
      </c>
      <c r="L4203" t="s">
        <v>131</v>
      </c>
      <c r="M4203" t="s">
        <v>621</v>
      </c>
      <c r="N4203" t="s">
        <v>165</v>
      </c>
      <c r="O4203" t="s">
        <v>166</v>
      </c>
      <c r="P4203" t="s">
        <v>622</v>
      </c>
      <c r="Q4203" s="2">
        <v>302.37599999999998</v>
      </c>
      <c r="R4203">
        <v>3</v>
      </c>
      <c r="S4203">
        <v>0</v>
      </c>
      <c r="T4203">
        <v>22.6782</v>
      </c>
    </row>
    <row r="4204" spans="1:20" x14ac:dyDescent="0.3">
      <c r="A4204" t="s">
        <v>9688</v>
      </c>
      <c r="B4204" s="1">
        <v>42134</v>
      </c>
      <c r="C4204" s="1">
        <v>42139</v>
      </c>
      <c r="D4204" t="s">
        <v>47</v>
      </c>
      <c r="E4204" t="s">
        <v>1825</v>
      </c>
      <c r="F4204" t="s">
        <v>1826</v>
      </c>
      <c r="G4204" t="s">
        <v>24</v>
      </c>
      <c r="H4204" t="s">
        <v>25</v>
      </c>
      <c r="I4204" t="s">
        <v>38</v>
      </c>
      <c r="J4204" t="s">
        <v>39</v>
      </c>
      <c r="K4204" t="s">
        <v>40</v>
      </c>
      <c r="L4204" t="s">
        <v>41</v>
      </c>
      <c r="M4204" t="s">
        <v>7951</v>
      </c>
      <c r="N4204" t="s">
        <v>165</v>
      </c>
      <c r="O4204" t="s">
        <v>202</v>
      </c>
      <c r="P4204" t="s">
        <v>7952</v>
      </c>
      <c r="Q4204" s="2">
        <v>46.688000000000002</v>
      </c>
      <c r="R4204">
        <v>4</v>
      </c>
      <c r="S4204">
        <v>0</v>
      </c>
      <c r="T4204">
        <v>-2.9180000000000001</v>
      </c>
    </row>
    <row r="4205" spans="1:20" x14ac:dyDescent="0.3">
      <c r="A4205" t="s">
        <v>9689</v>
      </c>
      <c r="B4205" s="1">
        <v>42103</v>
      </c>
      <c r="C4205" s="1">
        <v>42108</v>
      </c>
      <c r="D4205" t="s">
        <v>47</v>
      </c>
      <c r="E4205" t="s">
        <v>3509</v>
      </c>
      <c r="F4205" t="s">
        <v>3510</v>
      </c>
      <c r="G4205" t="s">
        <v>24</v>
      </c>
      <c r="H4205" t="s">
        <v>25</v>
      </c>
      <c r="I4205" t="s">
        <v>3511</v>
      </c>
      <c r="J4205" t="s">
        <v>86</v>
      </c>
      <c r="K4205" t="s">
        <v>3512</v>
      </c>
      <c r="L4205" t="s">
        <v>88</v>
      </c>
      <c r="M4205" t="s">
        <v>4960</v>
      </c>
      <c r="N4205" t="s">
        <v>43</v>
      </c>
      <c r="O4205" t="s">
        <v>99</v>
      </c>
      <c r="P4205" t="s">
        <v>4961</v>
      </c>
      <c r="Q4205" s="2">
        <v>17.940000000000001</v>
      </c>
      <c r="R4205">
        <v>3</v>
      </c>
      <c r="S4205">
        <v>0</v>
      </c>
      <c r="T4205">
        <v>3.0497999999999998</v>
      </c>
    </row>
    <row r="4206" spans="1:20" x14ac:dyDescent="0.3">
      <c r="A4206" t="s">
        <v>9690</v>
      </c>
      <c r="B4206" s="1">
        <v>42103</v>
      </c>
      <c r="C4206" s="1">
        <v>42108</v>
      </c>
      <c r="D4206" t="s">
        <v>47</v>
      </c>
      <c r="E4206" t="s">
        <v>3452</v>
      </c>
      <c r="F4206" t="s">
        <v>3453</v>
      </c>
      <c r="G4206" t="s">
        <v>24</v>
      </c>
      <c r="H4206" t="s">
        <v>25</v>
      </c>
      <c r="I4206" t="s">
        <v>786</v>
      </c>
      <c r="J4206" t="s">
        <v>39</v>
      </c>
      <c r="K4206" t="s">
        <v>1339</v>
      </c>
      <c r="L4206" t="s">
        <v>41</v>
      </c>
      <c r="M4206" t="s">
        <v>6612</v>
      </c>
      <c r="N4206" t="s">
        <v>43</v>
      </c>
      <c r="O4206" t="s">
        <v>90</v>
      </c>
      <c r="P4206" t="s">
        <v>6613</v>
      </c>
      <c r="Q4206" s="2">
        <v>370.14</v>
      </c>
      <c r="R4206">
        <v>3</v>
      </c>
      <c r="S4206">
        <v>0</v>
      </c>
      <c r="T4206">
        <v>144.3546</v>
      </c>
    </row>
    <row r="4207" spans="1:20" x14ac:dyDescent="0.3">
      <c r="A4207" t="s">
        <v>9691</v>
      </c>
      <c r="B4207" s="1">
        <v>42632</v>
      </c>
      <c r="C4207" s="1">
        <v>42636</v>
      </c>
      <c r="D4207" t="s">
        <v>47</v>
      </c>
      <c r="E4207" t="s">
        <v>2720</v>
      </c>
      <c r="F4207" t="s">
        <v>2721</v>
      </c>
      <c r="G4207" t="s">
        <v>37</v>
      </c>
      <c r="H4207" t="s">
        <v>25</v>
      </c>
      <c r="I4207" t="s">
        <v>2722</v>
      </c>
      <c r="J4207" t="s">
        <v>224</v>
      </c>
      <c r="K4207" t="s">
        <v>2723</v>
      </c>
      <c r="L4207" t="s">
        <v>88</v>
      </c>
      <c r="M4207" t="s">
        <v>9363</v>
      </c>
      <c r="N4207" t="s">
        <v>43</v>
      </c>
      <c r="O4207" t="s">
        <v>79</v>
      </c>
      <c r="P4207" t="s">
        <v>9364</v>
      </c>
      <c r="Q4207" s="2">
        <v>8.9280000000000008</v>
      </c>
      <c r="R4207">
        <v>2</v>
      </c>
      <c r="S4207">
        <v>0</v>
      </c>
      <c r="T4207">
        <v>3.1248</v>
      </c>
    </row>
    <row r="4208" spans="1:20" x14ac:dyDescent="0.3">
      <c r="A4208" t="s">
        <v>9692</v>
      </c>
      <c r="B4208" s="1">
        <v>42685</v>
      </c>
      <c r="C4208" s="1">
        <v>42691</v>
      </c>
      <c r="D4208" t="s">
        <v>47</v>
      </c>
      <c r="E4208" t="s">
        <v>1080</v>
      </c>
      <c r="F4208" t="s">
        <v>1081</v>
      </c>
      <c r="G4208" t="s">
        <v>37</v>
      </c>
      <c r="H4208" t="s">
        <v>25</v>
      </c>
      <c r="I4208" t="s">
        <v>112</v>
      </c>
      <c r="J4208" t="s">
        <v>39</v>
      </c>
      <c r="K4208" t="s">
        <v>113</v>
      </c>
      <c r="L4208" t="s">
        <v>41</v>
      </c>
      <c r="M4208" t="s">
        <v>4580</v>
      </c>
      <c r="N4208" t="s">
        <v>31</v>
      </c>
      <c r="O4208" t="s">
        <v>54</v>
      </c>
      <c r="P4208" t="s">
        <v>4581</v>
      </c>
      <c r="Q4208" s="2">
        <v>2678.94</v>
      </c>
      <c r="R4208">
        <v>6</v>
      </c>
      <c r="S4208">
        <v>0</v>
      </c>
      <c r="T4208">
        <v>241.1046</v>
      </c>
    </row>
    <row r="4209" spans="1:20" x14ac:dyDescent="0.3">
      <c r="A4209" t="s">
        <v>9693</v>
      </c>
      <c r="B4209" s="1">
        <v>42848</v>
      </c>
      <c r="C4209" s="1">
        <v>42852</v>
      </c>
      <c r="D4209" t="s">
        <v>47</v>
      </c>
      <c r="E4209" t="s">
        <v>361</v>
      </c>
      <c r="F4209" t="s">
        <v>362</v>
      </c>
      <c r="G4209" t="s">
        <v>84</v>
      </c>
      <c r="H4209" t="s">
        <v>25</v>
      </c>
      <c r="I4209" t="s">
        <v>231</v>
      </c>
      <c r="J4209" t="s">
        <v>232</v>
      </c>
      <c r="K4209" t="s">
        <v>276</v>
      </c>
      <c r="L4209" t="s">
        <v>131</v>
      </c>
      <c r="M4209" t="s">
        <v>4301</v>
      </c>
      <c r="N4209" t="s">
        <v>31</v>
      </c>
      <c r="O4209" t="s">
        <v>32</v>
      </c>
      <c r="P4209" t="s">
        <v>4302</v>
      </c>
      <c r="Q4209" s="2">
        <v>387.13600000000002</v>
      </c>
      <c r="R4209">
        <v>4</v>
      </c>
      <c r="S4209">
        <v>0</v>
      </c>
      <c r="T4209">
        <v>-14.5176</v>
      </c>
    </row>
    <row r="4210" spans="1:20" x14ac:dyDescent="0.3">
      <c r="A4210" t="s">
        <v>9694</v>
      </c>
      <c r="B4210" s="1">
        <v>42299</v>
      </c>
      <c r="C4210" s="1">
        <v>42303</v>
      </c>
      <c r="D4210" t="s">
        <v>21</v>
      </c>
      <c r="E4210" t="s">
        <v>2940</v>
      </c>
      <c r="F4210" t="s">
        <v>2941</v>
      </c>
      <c r="G4210" t="s">
        <v>24</v>
      </c>
      <c r="H4210" t="s">
        <v>25</v>
      </c>
      <c r="I4210" t="s">
        <v>2942</v>
      </c>
      <c r="J4210" t="s">
        <v>1139</v>
      </c>
      <c r="K4210" t="s">
        <v>2943</v>
      </c>
      <c r="L4210" t="s">
        <v>131</v>
      </c>
      <c r="M4210" t="s">
        <v>9622</v>
      </c>
      <c r="N4210" t="s">
        <v>43</v>
      </c>
      <c r="O4210" t="s">
        <v>99</v>
      </c>
      <c r="P4210" t="s">
        <v>9623</v>
      </c>
      <c r="Q4210" s="2">
        <v>9.952</v>
      </c>
      <c r="R4210">
        <v>1</v>
      </c>
      <c r="S4210">
        <v>0</v>
      </c>
      <c r="T4210">
        <v>0.99519999999999997</v>
      </c>
    </row>
    <row r="4211" spans="1:20" x14ac:dyDescent="0.3">
      <c r="A4211" t="s">
        <v>9695</v>
      </c>
      <c r="B4211" s="1">
        <v>42834</v>
      </c>
      <c r="C4211" s="1">
        <v>42839</v>
      </c>
      <c r="D4211" t="s">
        <v>47</v>
      </c>
      <c r="E4211" t="s">
        <v>3949</v>
      </c>
      <c r="F4211" t="s">
        <v>3950</v>
      </c>
      <c r="G4211" t="s">
        <v>37</v>
      </c>
      <c r="H4211" t="s">
        <v>25</v>
      </c>
      <c r="I4211" t="s">
        <v>390</v>
      </c>
      <c r="J4211" t="s">
        <v>391</v>
      </c>
      <c r="K4211" t="s">
        <v>392</v>
      </c>
      <c r="L4211" t="s">
        <v>41</v>
      </c>
      <c r="M4211" t="s">
        <v>1133</v>
      </c>
      <c r="N4211" t="s">
        <v>43</v>
      </c>
      <c r="O4211" t="s">
        <v>79</v>
      </c>
      <c r="P4211" t="s">
        <v>1134</v>
      </c>
      <c r="Q4211" s="2">
        <v>37.896000000000001</v>
      </c>
      <c r="R4211">
        <v>4</v>
      </c>
      <c r="S4211">
        <v>0</v>
      </c>
      <c r="T4211">
        <v>-29.053599999999999</v>
      </c>
    </row>
    <row r="4212" spans="1:20" x14ac:dyDescent="0.3">
      <c r="A4212" t="s">
        <v>9696</v>
      </c>
      <c r="B4212" s="1">
        <v>43035</v>
      </c>
      <c r="C4212" s="1">
        <v>43040</v>
      </c>
      <c r="D4212" t="s">
        <v>47</v>
      </c>
      <c r="E4212" t="s">
        <v>522</v>
      </c>
      <c r="F4212" t="s">
        <v>523</v>
      </c>
      <c r="G4212" t="s">
        <v>84</v>
      </c>
      <c r="H4212" t="s">
        <v>25</v>
      </c>
      <c r="I4212" t="s">
        <v>524</v>
      </c>
      <c r="J4212" t="s">
        <v>261</v>
      </c>
      <c r="K4212" t="s">
        <v>525</v>
      </c>
      <c r="L4212" t="s">
        <v>41</v>
      </c>
      <c r="M4212" t="s">
        <v>8944</v>
      </c>
      <c r="N4212" t="s">
        <v>43</v>
      </c>
      <c r="O4212" t="s">
        <v>70</v>
      </c>
      <c r="P4212" t="s">
        <v>8945</v>
      </c>
      <c r="Q4212" s="2">
        <v>44.783999999999999</v>
      </c>
      <c r="R4212">
        <v>1</v>
      </c>
      <c r="S4212">
        <v>0</v>
      </c>
      <c r="T4212">
        <v>16.234200000000001</v>
      </c>
    </row>
    <row r="4213" spans="1:20" x14ac:dyDescent="0.3">
      <c r="A4213" t="s">
        <v>9697</v>
      </c>
      <c r="B4213" s="1">
        <v>42307</v>
      </c>
      <c r="C4213" s="1">
        <v>42307</v>
      </c>
      <c r="D4213" t="s">
        <v>1040</v>
      </c>
      <c r="E4213" t="s">
        <v>1973</v>
      </c>
      <c r="F4213" t="s">
        <v>1974</v>
      </c>
      <c r="G4213" t="s">
        <v>37</v>
      </c>
      <c r="H4213" t="s">
        <v>25</v>
      </c>
      <c r="I4213" t="s">
        <v>1489</v>
      </c>
      <c r="J4213" t="s">
        <v>96</v>
      </c>
      <c r="K4213" t="s">
        <v>1490</v>
      </c>
      <c r="L4213" t="s">
        <v>88</v>
      </c>
      <c r="M4213" t="s">
        <v>9698</v>
      </c>
      <c r="N4213" t="s">
        <v>165</v>
      </c>
      <c r="O4213" t="s">
        <v>815</v>
      </c>
      <c r="P4213" t="s">
        <v>9699</v>
      </c>
      <c r="Q4213" s="2">
        <v>1035.8</v>
      </c>
      <c r="R4213">
        <v>4</v>
      </c>
      <c r="S4213">
        <v>0</v>
      </c>
      <c r="T4213">
        <v>269.30799999999999</v>
      </c>
    </row>
    <row r="4214" spans="1:20" x14ac:dyDescent="0.3">
      <c r="A4214" t="s">
        <v>9700</v>
      </c>
      <c r="B4214" s="1">
        <v>43087</v>
      </c>
      <c r="C4214" s="1">
        <v>43093</v>
      </c>
      <c r="D4214" t="s">
        <v>47</v>
      </c>
      <c r="E4214" t="s">
        <v>3516</v>
      </c>
      <c r="F4214" t="s">
        <v>3517</v>
      </c>
      <c r="G4214" t="s">
        <v>84</v>
      </c>
      <c r="H4214" t="s">
        <v>25</v>
      </c>
      <c r="I4214" t="s">
        <v>390</v>
      </c>
      <c r="J4214" t="s">
        <v>179</v>
      </c>
      <c r="K4214" t="s">
        <v>1754</v>
      </c>
      <c r="L4214" t="s">
        <v>88</v>
      </c>
      <c r="M4214" t="s">
        <v>9701</v>
      </c>
      <c r="N4214" t="s">
        <v>43</v>
      </c>
      <c r="O4214" t="s">
        <v>115</v>
      </c>
      <c r="P4214" t="s">
        <v>9702</v>
      </c>
      <c r="Q4214" s="2">
        <v>5.76</v>
      </c>
      <c r="R4214">
        <v>2</v>
      </c>
      <c r="S4214">
        <v>0</v>
      </c>
      <c r="T4214">
        <v>1.6704000000000001</v>
      </c>
    </row>
    <row r="4215" spans="1:20" x14ac:dyDescent="0.3">
      <c r="A4215" t="s">
        <v>9703</v>
      </c>
      <c r="B4215" s="1">
        <v>42441</v>
      </c>
      <c r="C4215" s="1">
        <v>42445</v>
      </c>
      <c r="D4215" t="s">
        <v>47</v>
      </c>
      <c r="E4215" t="s">
        <v>4289</v>
      </c>
      <c r="F4215" t="s">
        <v>4290</v>
      </c>
      <c r="G4215" t="s">
        <v>24</v>
      </c>
      <c r="H4215" t="s">
        <v>25</v>
      </c>
      <c r="I4215" t="s">
        <v>4291</v>
      </c>
      <c r="J4215" t="s">
        <v>39</v>
      </c>
      <c r="K4215" t="s">
        <v>4292</v>
      </c>
      <c r="L4215" t="s">
        <v>41</v>
      </c>
      <c r="M4215" t="s">
        <v>6601</v>
      </c>
      <c r="N4215" t="s">
        <v>43</v>
      </c>
      <c r="O4215" t="s">
        <v>70</v>
      </c>
      <c r="P4215" t="s">
        <v>6602</v>
      </c>
      <c r="Q4215" s="2">
        <v>19.98</v>
      </c>
      <c r="R4215">
        <v>2</v>
      </c>
      <c r="S4215">
        <v>0</v>
      </c>
      <c r="T4215">
        <v>8.9909999999999997</v>
      </c>
    </row>
    <row r="4216" spans="1:20" x14ac:dyDescent="0.3">
      <c r="A4216" t="s">
        <v>9704</v>
      </c>
      <c r="B4216" s="1">
        <v>41841</v>
      </c>
      <c r="C4216" s="1">
        <v>41847</v>
      </c>
      <c r="D4216" t="s">
        <v>47</v>
      </c>
      <c r="E4216" t="s">
        <v>2115</v>
      </c>
      <c r="F4216" t="s">
        <v>2116</v>
      </c>
      <c r="G4216" t="s">
        <v>24</v>
      </c>
      <c r="H4216" t="s">
        <v>25</v>
      </c>
      <c r="I4216" t="s">
        <v>112</v>
      </c>
      <c r="J4216" t="s">
        <v>39</v>
      </c>
      <c r="K4216" t="s">
        <v>849</v>
      </c>
      <c r="L4216" t="s">
        <v>41</v>
      </c>
      <c r="M4216" t="s">
        <v>7970</v>
      </c>
      <c r="N4216" t="s">
        <v>165</v>
      </c>
      <c r="O4216" t="s">
        <v>166</v>
      </c>
      <c r="P4216" t="s">
        <v>7971</v>
      </c>
      <c r="Q4216" s="2">
        <v>35.979999999999997</v>
      </c>
      <c r="R4216">
        <v>2</v>
      </c>
      <c r="S4216">
        <v>0</v>
      </c>
      <c r="T4216">
        <v>10.074400000000001</v>
      </c>
    </row>
    <row r="4217" spans="1:20" x14ac:dyDescent="0.3">
      <c r="A4217" t="s">
        <v>9705</v>
      </c>
      <c r="B4217" s="1">
        <v>42514</v>
      </c>
      <c r="C4217" s="1">
        <v>42518</v>
      </c>
      <c r="D4217" t="s">
        <v>47</v>
      </c>
      <c r="E4217" t="s">
        <v>3548</v>
      </c>
      <c r="F4217" t="s">
        <v>3549</v>
      </c>
      <c r="G4217" t="s">
        <v>84</v>
      </c>
      <c r="H4217" t="s">
        <v>25</v>
      </c>
      <c r="I4217" t="s">
        <v>1123</v>
      </c>
      <c r="J4217" t="s">
        <v>179</v>
      </c>
      <c r="K4217" t="s">
        <v>1124</v>
      </c>
      <c r="L4217" t="s">
        <v>88</v>
      </c>
      <c r="M4217" t="s">
        <v>4198</v>
      </c>
      <c r="N4217" t="s">
        <v>43</v>
      </c>
      <c r="O4217" t="s">
        <v>115</v>
      </c>
      <c r="P4217" t="s">
        <v>4199</v>
      </c>
      <c r="Q4217" s="2">
        <v>16.655999999999999</v>
      </c>
      <c r="R4217">
        <v>3</v>
      </c>
      <c r="S4217">
        <v>0</v>
      </c>
      <c r="T4217">
        <v>3.3311999999999999</v>
      </c>
    </row>
    <row r="4218" spans="1:20" x14ac:dyDescent="0.3">
      <c r="A4218" t="s">
        <v>9706</v>
      </c>
      <c r="B4218" s="1">
        <v>42777</v>
      </c>
      <c r="C4218" s="1">
        <v>42781</v>
      </c>
      <c r="D4218" t="s">
        <v>47</v>
      </c>
      <c r="E4218" t="s">
        <v>971</v>
      </c>
      <c r="F4218" t="s">
        <v>972</v>
      </c>
      <c r="G4218" t="s">
        <v>37</v>
      </c>
      <c r="H4218" t="s">
        <v>25</v>
      </c>
      <c r="I4218" t="s">
        <v>973</v>
      </c>
      <c r="J4218" t="s">
        <v>286</v>
      </c>
      <c r="K4218" t="s">
        <v>974</v>
      </c>
      <c r="L4218" t="s">
        <v>29</v>
      </c>
      <c r="M4218" t="s">
        <v>1534</v>
      </c>
      <c r="N4218" t="s">
        <v>43</v>
      </c>
      <c r="O4218" t="s">
        <v>44</v>
      </c>
      <c r="P4218" t="s">
        <v>1535</v>
      </c>
      <c r="Q4218" s="2">
        <v>20.7</v>
      </c>
      <c r="R4218">
        <v>2</v>
      </c>
      <c r="S4218">
        <v>0</v>
      </c>
      <c r="T4218">
        <v>9.9359999999999999</v>
      </c>
    </row>
    <row r="4219" spans="1:20" x14ac:dyDescent="0.3">
      <c r="A4219" t="s">
        <v>9707</v>
      </c>
      <c r="B4219" s="1">
        <v>42633</v>
      </c>
      <c r="C4219" s="1">
        <v>42637</v>
      </c>
      <c r="D4219" t="s">
        <v>47</v>
      </c>
      <c r="E4219" t="s">
        <v>4975</v>
      </c>
      <c r="F4219" t="s">
        <v>4976</v>
      </c>
      <c r="G4219" t="s">
        <v>24</v>
      </c>
      <c r="H4219" t="s">
        <v>25</v>
      </c>
      <c r="I4219" t="s">
        <v>231</v>
      </c>
      <c r="J4219" t="s">
        <v>232</v>
      </c>
      <c r="K4219" t="s">
        <v>412</v>
      </c>
      <c r="L4219" t="s">
        <v>131</v>
      </c>
      <c r="M4219" t="s">
        <v>6301</v>
      </c>
      <c r="N4219" t="s">
        <v>43</v>
      </c>
      <c r="O4219" t="s">
        <v>79</v>
      </c>
      <c r="P4219" t="s">
        <v>6302</v>
      </c>
      <c r="Q4219" s="2">
        <v>83.7</v>
      </c>
      <c r="R4219">
        <v>5</v>
      </c>
      <c r="S4219">
        <v>0</v>
      </c>
      <c r="T4219">
        <v>41.012999999999998</v>
      </c>
    </row>
    <row r="4220" spans="1:20" x14ac:dyDescent="0.3">
      <c r="A4220" t="s">
        <v>9708</v>
      </c>
      <c r="B4220" s="1">
        <v>43002</v>
      </c>
      <c r="C4220" s="1">
        <v>43002</v>
      </c>
      <c r="D4220" t="s">
        <v>1040</v>
      </c>
      <c r="E4220" t="s">
        <v>1185</v>
      </c>
      <c r="F4220" t="s">
        <v>1186</v>
      </c>
      <c r="G4220" t="s">
        <v>24</v>
      </c>
      <c r="H4220" t="s">
        <v>25</v>
      </c>
      <c r="I4220" t="s">
        <v>38</v>
      </c>
      <c r="J4220" t="s">
        <v>39</v>
      </c>
      <c r="K4220" t="s">
        <v>247</v>
      </c>
      <c r="L4220" t="s">
        <v>41</v>
      </c>
      <c r="M4220" t="s">
        <v>1778</v>
      </c>
      <c r="N4220" t="s">
        <v>31</v>
      </c>
      <c r="O4220" t="s">
        <v>61</v>
      </c>
      <c r="P4220" t="s">
        <v>1779</v>
      </c>
      <c r="Q4220" s="2">
        <v>199.8</v>
      </c>
      <c r="R4220">
        <v>10</v>
      </c>
      <c r="S4220">
        <v>0</v>
      </c>
      <c r="T4220">
        <v>71.927999999999997</v>
      </c>
    </row>
    <row r="4221" spans="1:20" x14ac:dyDescent="0.3">
      <c r="A4221" t="s">
        <v>9709</v>
      </c>
      <c r="B4221" s="1">
        <v>42821</v>
      </c>
      <c r="C4221" s="1">
        <v>42825</v>
      </c>
      <c r="D4221" t="s">
        <v>47</v>
      </c>
      <c r="E4221" t="s">
        <v>9710</v>
      </c>
      <c r="F4221" t="s">
        <v>9711</v>
      </c>
      <c r="G4221" t="s">
        <v>84</v>
      </c>
      <c r="H4221" t="s">
        <v>25</v>
      </c>
      <c r="I4221" t="s">
        <v>2869</v>
      </c>
      <c r="J4221" t="s">
        <v>39</v>
      </c>
      <c r="K4221" t="s">
        <v>2870</v>
      </c>
      <c r="L4221" t="s">
        <v>41</v>
      </c>
      <c r="M4221" t="s">
        <v>4398</v>
      </c>
      <c r="N4221" t="s">
        <v>43</v>
      </c>
      <c r="O4221" t="s">
        <v>70</v>
      </c>
      <c r="P4221" t="s">
        <v>4399</v>
      </c>
      <c r="Q4221" s="2">
        <v>45.68</v>
      </c>
      <c r="R4221">
        <v>2</v>
      </c>
      <c r="S4221">
        <v>0</v>
      </c>
      <c r="T4221">
        <v>21.012799999999999</v>
      </c>
    </row>
    <row r="4222" spans="1:20" x14ac:dyDescent="0.3">
      <c r="A4222" t="s">
        <v>9712</v>
      </c>
      <c r="B4222" s="1">
        <v>42402</v>
      </c>
      <c r="C4222" s="1">
        <v>42404</v>
      </c>
      <c r="D4222" t="s">
        <v>21</v>
      </c>
      <c r="E4222" t="s">
        <v>2330</v>
      </c>
      <c r="F4222" t="s">
        <v>2331</v>
      </c>
      <c r="G4222" t="s">
        <v>24</v>
      </c>
      <c r="H4222" t="s">
        <v>25</v>
      </c>
      <c r="I4222" t="s">
        <v>231</v>
      </c>
      <c r="J4222" t="s">
        <v>232</v>
      </c>
      <c r="K4222" t="s">
        <v>276</v>
      </c>
      <c r="L4222" t="s">
        <v>131</v>
      </c>
      <c r="M4222" t="s">
        <v>8520</v>
      </c>
      <c r="N4222" t="s">
        <v>165</v>
      </c>
      <c r="O4222" t="s">
        <v>815</v>
      </c>
      <c r="P4222" t="s">
        <v>8521</v>
      </c>
      <c r="Q4222" s="2">
        <v>8749.9500000000007</v>
      </c>
      <c r="R4222">
        <v>5</v>
      </c>
      <c r="S4222">
        <v>0</v>
      </c>
      <c r="T4222">
        <v>2799.9839999999999</v>
      </c>
    </row>
    <row r="4223" spans="1:20" x14ac:dyDescent="0.3">
      <c r="A4223" t="s">
        <v>9713</v>
      </c>
      <c r="B4223" s="1">
        <v>42923</v>
      </c>
      <c r="C4223" s="1">
        <v>42927</v>
      </c>
      <c r="D4223" t="s">
        <v>47</v>
      </c>
      <c r="E4223" t="s">
        <v>1674</v>
      </c>
      <c r="F4223" t="s">
        <v>1675</v>
      </c>
      <c r="G4223" t="s">
        <v>24</v>
      </c>
      <c r="H4223" t="s">
        <v>25</v>
      </c>
      <c r="I4223" t="s">
        <v>75</v>
      </c>
      <c r="J4223" t="s">
        <v>76</v>
      </c>
      <c r="K4223" t="s">
        <v>544</v>
      </c>
      <c r="L4223" t="s">
        <v>41</v>
      </c>
      <c r="M4223" t="s">
        <v>9714</v>
      </c>
      <c r="N4223" t="s">
        <v>43</v>
      </c>
      <c r="O4223" t="s">
        <v>235</v>
      </c>
      <c r="P4223" t="s">
        <v>9715</v>
      </c>
      <c r="Q4223" s="2">
        <v>5.94</v>
      </c>
      <c r="R4223">
        <v>3</v>
      </c>
      <c r="S4223">
        <v>0</v>
      </c>
      <c r="T4223">
        <v>0.1188</v>
      </c>
    </row>
    <row r="4224" spans="1:20" x14ac:dyDescent="0.3">
      <c r="A4224" t="s">
        <v>9716</v>
      </c>
      <c r="B4224" s="1">
        <v>42300</v>
      </c>
      <c r="C4224" s="1">
        <v>42305</v>
      </c>
      <c r="D4224" t="s">
        <v>47</v>
      </c>
      <c r="E4224" t="s">
        <v>3802</v>
      </c>
      <c r="F4224" t="s">
        <v>3803</v>
      </c>
      <c r="G4224" t="s">
        <v>24</v>
      </c>
      <c r="H4224" t="s">
        <v>25</v>
      </c>
      <c r="I4224" t="s">
        <v>3804</v>
      </c>
      <c r="J4224" t="s">
        <v>67</v>
      </c>
      <c r="K4224" t="s">
        <v>3805</v>
      </c>
      <c r="L4224" t="s">
        <v>29</v>
      </c>
      <c r="M4224" t="s">
        <v>9717</v>
      </c>
      <c r="N4224" t="s">
        <v>43</v>
      </c>
      <c r="O4224" t="s">
        <v>70</v>
      </c>
      <c r="P4224" t="s">
        <v>9718</v>
      </c>
      <c r="Q4224" s="2">
        <v>60.735999999999997</v>
      </c>
      <c r="R4224">
        <v>8</v>
      </c>
      <c r="S4224">
        <v>0</v>
      </c>
      <c r="T4224">
        <v>20.4984</v>
      </c>
    </row>
    <row r="4225" spans="1:20" x14ac:dyDescent="0.3">
      <c r="A4225" t="s">
        <v>9719</v>
      </c>
      <c r="B4225" s="1">
        <v>42706</v>
      </c>
      <c r="C4225" s="1">
        <v>42712</v>
      </c>
      <c r="D4225" t="s">
        <v>47</v>
      </c>
      <c r="E4225" t="s">
        <v>903</v>
      </c>
      <c r="F4225" t="s">
        <v>904</v>
      </c>
      <c r="G4225" t="s">
        <v>37</v>
      </c>
      <c r="H4225" t="s">
        <v>25</v>
      </c>
      <c r="I4225" t="s">
        <v>231</v>
      </c>
      <c r="J4225" t="s">
        <v>232</v>
      </c>
      <c r="K4225" t="s">
        <v>233</v>
      </c>
      <c r="L4225" t="s">
        <v>131</v>
      </c>
      <c r="M4225" t="s">
        <v>9720</v>
      </c>
      <c r="N4225" t="s">
        <v>165</v>
      </c>
      <c r="O4225" t="s">
        <v>202</v>
      </c>
      <c r="P4225" t="s">
        <v>9721</v>
      </c>
      <c r="Q4225" s="2">
        <v>165.6</v>
      </c>
      <c r="R4225">
        <v>3</v>
      </c>
      <c r="S4225">
        <v>0</v>
      </c>
      <c r="T4225">
        <v>-6.21</v>
      </c>
    </row>
    <row r="4226" spans="1:20" x14ac:dyDescent="0.3">
      <c r="A4226" t="s">
        <v>9722</v>
      </c>
      <c r="B4226" s="1">
        <v>41703</v>
      </c>
      <c r="C4226" s="1">
        <v>41706</v>
      </c>
      <c r="D4226" t="s">
        <v>21</v>
      </c>
      <c r="E4226" t="s">
        <v>3466</v>
      </c>
      <c r="F4226" t="s">
        <v>3467</v>
      </c>
      <c r="G4226" t="s">
        <v>24</v>
      </c>
      <c r="H4226" t="s">
        <v>25</v>
      </c>
      <c r="I4226" t="s">
        <v>959</v>
      </c>
      <c r="J4226" t="s">
        <v>232</v>
      </c>
      <c r="K4226" t="s">
        <v>3468</v>
      </c>
      <c r="L4226" t="s">
        <v>131</v>
      </c>
      <c r="M4226" t="s">
        <v>1273</v>
      </c>
      <c r="N4226" t="s">
        <v>43</v>
      </c>
      <c r="O4226" t="s">
        <v>115</v>
      </c>
      <c r="P4226" t="s">
        <v>1274</v>
      </c>
      <c r="Q4226" s="2">
        <v>59.52</v>
      </c>
      <c r="R4226">
        <v>3</v>
      </c>
      <c r="S4226">
        <v>0</v>
      </c>
      <c r="T4226">
        <v>15.475199999999999</v>
      </c>
    </row>
    <row r="4227" spans="1:20" x14ac:dyDescent="0.3">
      <c r="A4227" t="s">
        <v>9723</v>
      </c>
      <c r="B4227" s="1">
        <v>42064</v>
      </c>
      <c r="C4227" s="1">
        <v>42066</v>
      </c>
      <c r="D4227" t="s">
        <v>21</v>
      </c>
      <c r="E4227" t="s">
        <v>5886</v>
      </c>
      <c r="F4227" t="s">
        <v>5887</v>
      </c>
      <c r="G4227" t="s">
        <v>37</v>
      </c>
      <c r="H4227" t="s">
        <v>25</v>
      </c>
      <c r="I4227" t="s">
        <v>1591</v>
      </c>
      <c r="J4227" t="s">
        <v>27</v>
      </c>
      <c r="K4227" t="s">
        <v>1592</v>
      </c>
      <c r="L4227" t="s">
        <v>29</v>
      </c>
      <c r="M4227" t="s">
        <v>1360</v>
      </c>
      <c r="N4227" t="s">
        <v>165</v>
      </c>
      <c r="O4227" t="s">
        <v>166</v>
      </c>
      <c r="P4227" t="s">
        <v>1361</v>
      </c>
      <c r="Q4227" s="2">
        <v>15.984</v>
      </c>
      <c r="R4227">
        <v>2</v>
      </c>
      <c r="S4227">
        <v>0</v>
      </c>
      <c r="T4227">
        <v>1.1988000000000001</v>
      </c>
    </row>
    <row r="4228" spans="1:20" x14ac:dyDescent="0.3">
      <c r="A4228" t="s">
        <v>9724</v>
      </c>
      <c r="B4228" s="1">
        <v>41690</v>
      </c>
      <c r="C4228" s="1">
        <v>41694</v>
      </c>
      <c r="D4228" t="s">
        <v>47</v>
      </c>
      <c r="E4228" t="s">
        <v>1741</v>
      </c>
      <c r="F4228" t="s">
        <v>1742</v>
      </c>
      <c r="G4228" t="s">
        <v>84</v>
      </c>
      <c r="H4228" t="s">
        <v>25</v>
      </c>
      <c r="I4228" t="s">
        <v>231</v>
      </c>
      <c r="J4228" t="s">
        <v>232</v>
      </c>
      <c r="K4228" t="s">
        <v>233</v>
      </c>
      <c r="L4228" t="s">
        <v>131</v>
      </c>
      <c r="M4228" t="s">
        <v>9725</v>
      </c>
      <c r="N4228" t="s">
        <v>43</v>
      </c>
      <c r="O4228" t="s">
        <v>70</v>
      </c>
      <c r="P4228" t="s">
        <v>9726</v>
      </c>
      <c r="Q4228" s="2">
        <v>12.96</v>
      </c>
      <c r="R4228">
        <v>2</v>
      </c>
      <c r="S4228">
        <v>0</v>
      </c>
      <c r="T4228">
        <v>6.2207999999999997</v>
      </c>
    </row>
    <row r="4229" spans="1:20" x14ac:dyDescent="0.3">
      <c r="A4229" t="s">
        <v>9727</v>
      </c>
      <c r="B4229" s="1">
        <v>42492</v>
      </c>
      <c r="C4229" s="1">
        <v>42496</v>
      </c>
      <c r="D4229" t="s">
        <v>47</v>
      </c>
      <c r="E4229" t="s">
        <v>7052</v>
      </c>
      <c r="F4229" t="s">
        <v>7053</v>
      </c>
      <c r="G4229" t="s">
        <v>24</v>
      </c>
      <c r="H4229" t="s">
        <v>25</v>
      </c>
      <c r="I4229" t="s">
        <v>390</v>
      </c>
      <c r="J4229" t="s">
        <v>179</v>
      </c>
      <c r="K4229" t="s">
        <v>1754</v>
      </c>
      <c r="L4229" t="s">
        <v>88</v>
      </c>
      <c r="M4229" t="s">
        <v>6935</v>
      </c>
      <c r="N4229" t="s">
        <v>31</v>
      </c>
      <c r="O4229" t="s">
        <v>133</v>
      </c>
      <c r="P4229" t="s">
        <v>6936</v>
      </c>
      <c r="Q4229" s="2">
        <v>366.74400000000003</v>
      </c>
      <c r="R4229">
        <v>4</v>
      </c>
      <c r="S4229">
        <v>0</v>
      </c>
      <c r="T4229">
        <v>-110.0232</v>
      </c>
    </row>
    <row r="4230" spans="1:20" x14ac:dyDescent="0.3">
      <c r="A4230" t="s">
        <v>9728</v>
      </c>
      <c r="B4230" s="1">
        <v>42437</v>
      </c>
      <c r="C4230" s="1">
        <v>42441</v>
      </c>
      <c r="D4230" t="s">
        <v>47</v>
      </c>
      <c r="E4230" t="s">
        <v>2185</v>
      </c>
      <c r="F4230" t="s">
        <v>2186</v>
      </c>
      <c r="G4230" t="s">
        <v>84</v>
      </c>
      <c r="H4230" t="s">
        <v>25</v>
      </c>
      <c r="I4230" t="s">
        <v>2187</v>
      </c>
      <c r="J4230" t="s">
        <v>666</v>
      </c>
      <c r="K4230" t="s">
        <v>2188</v>
      </c>
      <c r="L4230" t="s">
        <v>131</v>
      </c>
      <c r="M4230" t="s">
        <v>4029</v>
      </c>
      <c r="N4230" t="s">
        <v>43</v>
      </c>
      <c r="O4230" t="s">
        <v>79</v>
      </c>
      <c r="P4230" t="s">
        <v>4030</v>
      </c>
      <c r="Q4230" s="2">
        <v>8.8559999999999999</v>
      </c>
      <c r="R4230">
        <v>9</v>
      </c>
      <c r="S4230">
        <v>0</v>
      </c>
      <c r="T4230">
        <v>-14.169600000000001</v>
      </c>
    </row>
    <row r="4231" spans="1:20" x14ac:dyDescent="0.3">
      <c r="A4231" t="s">
        <v>9729</v>
      </c>
      <c r="B4231" s="1">
        <v>42349</v>
      </c>
      <c r="C4231" s="1">
        <v>42352</v>
      </c>
      <c r="D4231" t="s">
        <v>159</v>
      </c>
      <c r="E4231" t="s">
        <v>1540</v>
      </c>
      <c r="F4231" t="s">
        <v>1541</v>
      </c>
      <c r="G4231" t="s">
        <v>24</v>
      </c>
      <c r="H4231" t="s">
        <v>25</v>
      </c>
      <c r="I4231" t="s">
        <v>1542</v>
      </c>
      <c r="J4231" t="s">
        <v>51</v>
      </c>
      <c r="K4231" t="s">
        <v>1543</v>
      </c>
      <c r="L4231" t="s">
        <v>29</v>
      </c>
      <c r="M4231" t="s">
        <v>2562</v>
      </c>
      <c r="N4231" t="s">
        <v>165</v>
      </c>
      <c r="O4231" t="s">
        <v>202</v>
      </c>
      <c r="P4231" t="s">
        <v>2563</v>
      </c>
      <c r="Q4231" s="2">
        <v>175.23</v>
      </c>
      <c r="R4231">
        <v>11</v>
      </c>
      <c r="S4231">
        <v>0</v>
      </c>
      <c r="T4231">
        <v>61.330500000000001</v>
      </c>
    </row>
    <row r="4232" spans="1:20" x14ac:dyDescent="0.3">
      <c r="A4232" t="s">
        <v>9730</v>
      </c>
      <c r="B4232" s="1">
        <v>42726</v>
      </c>
      <c r="C4232" s="1">
        <v>42730</v>
      </c>
      <c r="D4232" t="s">
        <v>47</v>
      </c>
      <c r="E4232" t="s">
        <v>478</v>
      </c>
      <c r="F4232" t="s">
        <v>479</v>
      </c>
      <c r="G4232" t="s">
        <v>24</v>
      </c>
      <c r="H4232" t="s">
        <v>25</v>
      </c>
      <c r="I4232" t="s">
        <v>480</v>
      </c>
      <c r="J4232" t="s">
        <v>39</v>
      </c>
      <c r="K4232" t="s">
        <v>481</v>
      </c>
      <c r="L4232" t="s">
        <v>41</v>
      </c>
      <c r="M4232" t="s">
        <v>7882</v>
      </c>
      <c r="N4232" t="s">
        <v>43</v>
      </c>
      <c r="O4232" t="s">
        <v>79</v>
      </c>
      <c r="P4232" t="s">
        <v>7883</v>
      </c>
      <c r="Q4232" s="2">
        <v>25.584</v>
      </c>
      <c r="R4232">
        <v>2</v>
      </c>
      <c r="S4232">
        <v>0</v>
      </c>
      <c r="T4232">
        <v>8.9543999999999997</v>
      </c>
    </row>
    <row r="4233" spans="1:20" x14ac:dyDescent="0.3">
      <c r="A4233" t="s">
        <v>9731</v>
      </c>
      <c r="B4233" s="1">
        <v>42402</v>
      </c>
      <c r="C4233" s="1">
        <v>42408</v>
      </c>
      <c r="D4233" t="s">
        <v>47</v>
      </c>
      <c r="E4233" t="s">
        <v>2565</v>
      </c>
      <c r="F4233" t="s">
        <v>2566</v>
      </c>
      <c r="G4233" t="s">
        <v>37</v>
      </c>
      <c r="H4233" t="s">
        <v>25</v>
      </c>
      <c r="I4233" t="s">
        <v>253</v>
      </c>
      <c r="J4233" t="s">
        <v>179</v>
      </c>
      <c r="K4233" t="s">
        <v>254</v>
      </c>
      <c r="L4233" t="s">
        <v>88</v>
      </c>
      <c r="M4233" t="s">
        <v>2381</v>
      </c>
      <c r="N4233" t="s">
        <v>31</v>
      </c>
      <c r="O4233" t="s">
        <v>61</v>
      </c>
      <c r="P4233" t="s">
        <v>2382</v>
      </c>
      <c r="Q4233" s="2">
        <v>73.784000000000006</v>
      </c>
      <c r="R4233">
        <v>2</v>
      </c>
      <c r="S4233">
        <v>0</v>
      </c>
      <c r="T4233">
        <v>-77.473200000000006</v>
      </c>
    </row>
    <row r="4234" spans="1:20" x14ac:dyDescent="0.3">
      <c r="A4234" t="s">
        <v>9732</v>
      </c>
      <c r="B4234" s="1">
        <v>42891</v>
      </c>
      <c r="C4234" s="1">
        <v>42895</v>
      </c>
      <c r="D4234" t="s">
        <v>47</v>
      </c>
      <c r="E4234" t="s">
        <v>2565</v>
      </c>
      <c r="F4234" t="s">
        <v>2566</v>
      </c>
      <c r="G4234" t="s">
        <v>37</v>
      </c>
      <c r="H4234" t="s">
        <v>25</v>
      </c>
      <c r="I4234" t="s">
        <v>253</v>
      </c>
      <c r="J4234" t="s">
        <v>179</v>
      </c>
      <c r="K4234" t="s">
        <v>254</v>
      </c>
      <c r="L4234" t="s">
        <v>88</v>
      </c>
      <c r="M4234" t="s">
        <v>4543</v>
      </c>
      <c r="N4234" t="s">
        <v>43</v>
      </c>
      <c r="O4234" t="s">
        <v>70</v>
      </c>
      <c r="P4234" t="s">
        <v>4544</v>
      </c>
      <c r="Q4234" s="2">
        <v>20.736000000000001</v>
      </c>
      <c r="R4234">
        <v>4</v>
      </c>
      <c r="S4234">
        <v>0</v>
      </c>
      <c r="T4234">
        <v>7.2576000000000001</v>
      </c>
    </row>
    <row r="4235" spans="1:20" x14ac:dyDescent="0.3">
      <c r="A4235" t="s">
        <v>9733</v>
      </c>
      <c r="B4235" s="1">
        <v>42237</v>
      </c>
      <c r="C4235" s="1">
        <v>42242</v>
      </c>
      <c r="D4235" t="s">
        <v>47</v>
      </c>
      <c r="E4235" t="s">
        <v>3001</v>
      </c>
      <c r="F4235" t="s">
        <v>3002</v>
      </c>
      <c r="G4235" t="s">
        <v>37</v>
      </c>
      <c r="H4235" t="s">
        <v>25</v>
      </c>
      <c r="I4235" t="s">
        <v>38</v>
      </c>
      <c r="J4235" t="s">
        <v>39</v>
      </c>
      <c r="K4235" t="s">
        <v>59</v>
      </c>
      <c r="L4235" t="s">
        <v>41</v>
      </c>
      <c r="M4235" t="s">
        <v>834</v>
      </c>
      <c r="N4235" t="s">
        <v>43</v>
      </c>
      <c r="O4235" t="s">
        <v>115</v>
      </c>
      <c r="P4235" t="s">
        <v>835</v>
      </c>
      <c r="Q4235" s="2">
        <v>17.52</v>
      </c>
      <c r="R4235">
        <v>3</v>
      </c>
      <c r="S4235">
        <v>0</v>
      </c>
      <c r="T4235">
        <v>8.2344000000000008</v>
      </c>
    </row>
    <row r="4236" spans="1:20" x14ac:dyDescent="0.3">
      <c r="A4236" t="s">
        <v>9734</v>
      </c>
      <c r="B4236" s="1">
        <v>42467</v>
      </c>
      <c r="C4236" s="1">
        <v>42471</v>
      </c>
      <c r="D4236" t="s">
        <v>47</v>
      </c>
      <c r="E4236" t="s">
        <v>1566</v>
      </c>
      <c r="F4236" t="s">
        <v>1567</v>
      </c>
      <c r="G4236" t="s">
        <v>24</v>
      </c>
      <c r="H4236" t="s">
        <v>25</v>
      </c>
      <c r="I4236" t="s">
        <v>1568</v>
      </c>
      <c r="J4236" t="s">
        <v>76</v>
      </c>
      <c r="K4236" t="s">
        <v>1569</v>
      </c>
      <c r="L4236" t="s">
        <v>41</v>
      </c>
      <c r="M4236" t="s">
        <v>4812</v>
      </c>
      <c r="N4236" t="s">
        <v>43</v>
      </c>
      <c r="O4236" t="s">
        <v>115</v>
      </c>
      <c r="P4236" t="s">
        <v>4813</v>
      </c>
      <c r="Q4236" s="2">
        <v>3.64</v>
      </c>
      <c r="R4236">
        <v>2</v>
      </c>
      <c r="S4236">
        <v>0</v>
      </c>
      <c r="T4236">
        <v>0.98280000000000001</v>
      </c>
    </row>
    <row r="4237" spans="1:20" x14ac:dyDescent="0.3">
      <c r="A4237" t="s">
        <v>9735</v>
      </c>
      <c r="B4237" s="1">
        <v>42890</v>
      </c>
      <c r="C4237" s="1">
        <v>42893</v>
      </c>
      <c r="D4237" t="s">
        <v>21</v>
      </c>
      <c r="E4237" t="s">
        <v>1343</v>
      </c>
      <c r="F4237" t="s">
        <v>1344</v>
      </c>
      <c r="G4237" t="s">
        <v>24</v>
      </c>
      <c r="H4237" t="s">
        <v>25</v>
      </c>
      <c r="I4237" t="s">
        <v>231</v>
      </c>
      <c r="J4237" t="s">
        <v>232</v>
      </c>
      <c r="K4237" t="s">
        <v>233</v>
      </c>
      <c r="L4237" t="s">
        <v>131</v>
      </c>
      <c r="M4237" t="s">
        <v>4654</v>
      </c>
      <c r="N4237" t="s">
        <v>31</v>
      </c>
      <c r="O4237" t="s">
        <v>61</v>
      </c>
      <c r="P4237" t="s">
        <v>4655</v>
      </c>
      <c r="Q4237" s="2">
        <v>30.335999999999999</v>
      </c>
      <c r="R4237">
        <v>6</v>
      </c>
      <c r="S4237">
        <v>0</v>
      </c>
      <c r="T4237">
        <v>-17.443200000000001</v>
      </c>
    </row>
    <row r="4238" spans="1:20" x14ac:dyDescent="0.3">
      <c r="A4238" t="s">
        <v>9736</v>
      </c>
      <c r="B4238" s="1">
        <v>43073</v>
      </c>
      <c r="C4238" s="1">
        <v>43079</v>
      </c>
      <c r="D4238" t="s">
        <v>47</v>
      </c>
      <c r="E4238" t="s">
        <v>7968</v>
      </c>
      <c r="F4238" t="s">
        <v>7969</v>
      </c>
      <c r="G4238" t="s">
        <v>24</v>
      </c>
      <c r="H4238" t="s">
        <v>25</v>
      </c>
      <c r="I4238" t="s">
        <v>38</v>
      </c>
      <c r="J4238" t="s">
        <v>39</v>
      </c>
      <c r="K4238" t="s">
        <v>40</v>
      </c>
      <c r="L4238" t="s">
        <v>41</v>
      </c>
      <c r="M4238" t="s">
        <v>9737</v>
      </c>
      <c r="N4238" t="s">
        <v>31</v>
      </c>
      <c r="O4238" t="s">
        <v>61</v>
      </c>
      <c r="P4238" t="s">
        <v>9738</v>
      </c>
      <c r="Q4238" s="2">
        <v>12.99</v>
      </c>
      <c r="R4238">
        <v>1</v>
      </c>
      <c r="S4238">
        <v>0</v>
      </c>
      <c r="T4238">
        <v>1.5588</v>
      </c>
    </row>
    <row r="4239" spans="1:20" x14ac:dyDescent="0.3">
      <c r="A4239" t="s">
        <v>9739</v>
      </c>
      <c r="B4239" s="1">
        <v>42380</v>
      </c>
      <c r="C4239" s="1">
        <v>42384</v>
      </c>
      <c r="D4239" t="s">
        <v>47</v>
      </c>
      <c r="E4239" t="s">
        <v>644</v>
      </c>
      <c r="F4239" t="s">
        <v>645</v>
      </c>
      <c r="G4239" t="s">
        <v>84</v>
      </c>
      <c r="H4239" t="s">
        <v>25</v>
      </c>
      <c r="I4239" t="s">
        <v>231</v>
      </c>
      <c r="J4239" t="s">
        <v>232</v>
      </c>
      <c r="K4239" t="s">
        <v>412</v>
      </c>
      <c r="L4239" t="s">
        <v>131</v>
      </c>
      <c r="M4239" t="s">
        <v>4090</v>
      </c>
      <c r="N4239" t="s">
        <v>31</v>
      </c>
      <c r="O4239" t="s">
        <v>61</v>
      </c>
      <c r="P4239" t="s">
        <v>4091</v>
      </c>
      <c r="Q4239" s="2">
        <v>54.991999999999997</v>
      </c>
      <c r="R4239">
        <v>14</v>
      </c>
      <c r="S4239">
        <v>0</v>
      </c>
      <c r="T4239">
        <v>8.9361999999999995</v>
      </c>
    </row>
    <row r="4240" spans="1:20" x14ac:dyDescent="0.3">
      <c r="A4240" t="s">
        <v>9740</v>
      </c>
      <c r="B4240" s="1">
        <v>42461</v>
      </c>
      <c r="C4240" s="1">
        <v>42467</v>
      </c>
      <c r="D4240" t="s">
        <v>47</v>
      </c>
      <c r="E4240" t="s">
        <v>3531</v>
      </c>
      <c r="F4240" t="s">
        <v>3532</v>
      </c>
      <c r="G4240" t="s">
        <v>37</v>
      </c>
      <c r="H4240" t="s">
        <v>25</v>
      </c>
      <c r="I4240" t="s">
        <v>3533</v>
      </c>
      <c r="J4240" t="s">
        <v>86</v>
      </c>
      <c r="K4240" t="s">
        <v>3534</v>
      </c>
      <c r="L4240" t="s">
        <v>88</v>
      </c>
      <c r="M4240" t="s">
        <v>9741</v>
      </c>
      <c r="N4240" t="s">
        <v>165</v>
      </c>
      <c r="O4240" t="s">
        <v>166</v>
      </c>
      <c r="P4240" t="s">
        <v>9742</v>
      </c>
      <c r="Q4240" s="2">
        <v>12.99</v>
      </c>
      <c r="R4240">
        <v>1</v>
      </c>
      <c r="S4240">
        <v>0</v>
      </c>
      <c r="T4240">
        <v>0.25979999999999998</v>
      </c>
    </row>
    <row r="4241" spans="1:20" x14ac:dyDescent="0.3">
      <c r="A4241" t="s">
        <v>9743</v>
      </c>
      <c r="B4241" s="1">
        <v>42999</v>
      </c>
      <c r="C4241" s="1">
        <v>43003</v>
      </c>
      <c r="D4241" t="s">
        <v>47</v>
      </c>
      <c r="E4241" t="s">
        <v>988</v>
      </c>
      <c r="F4241" t="s">
        <v>989</v>
      </c>
      <c r="G4241" t="s">
        <v>24</v>
      </c>
      <c r="H4241" t="s">
        <v>25</v>
      </c>
      <c r="I4241" t="s">
        <v>38</v>
      </c>
      <c r="J4241" t="s">
        <v>39</v>
      </c>
      <c r="K4241" t="s">
        <v>556</v>
      </c>
      <c r="L4241" t="s">
        <v>41</v>
      </c>
      <c r="M4241" t="s">
        <v>4238</v>
      </c>
      <c r="N4241" t="s">
        <v>43</v>
      </c>
      <c r="O4241" t="s">
        <v>70</v>
      </c>
      <c r="P4241" t="s">
        <v>4239</v>
      </c>
      <c r="Q4241" s="2">
        <v>55.86</v>
      </c>
      <c r="R4241">
        <v>7</v>
      </c>
      <c r="S4241">
        <v>0</v>
      </c>
      <c r="T4241">
        <v>27.93</v>
      </c>
    </row>
    <row r="4242" spans="1:20" x14ac:dyDescent="0.3">
      <c r="A4242" t="s">
        <v>9744</v>
      </c>
      <c r="B4242" s="1">
        <v>42810</v>
      </c>
      <c r="C4242" s="1">
        <v>42810</v>
      </c>
      <c r="D4242" t="s">
        <v>1040</v>
      </c>
      <c r="E4242" t="s">
        <v>6404</v>
      </c>
      <c r="F4242" t="s">
        <v>6405</v>
      </c>
      <c r="G4242" t="s">
        <v>24</v>
      </c>
      <c r="H4242" t="s">
        <v>25</v>
      </c>
      <c r="I4242" t="s">
        <v>38</v>
      </c>
      <c r="J4242" t="s">
        <v>39</v>
      </c>
      <c r="K4242" t="s">
        <v>40</v>
      </c>
      <c r="L4242" t="s">
        <v>41</v>
      </c>
      <c r="M4242" t="s">
        <v>3243</v>
      </c>
      <c r="N4242" t="s">
        <v>165</v>
      </c>
      <c r="O4242" t="s">
        <v>166</v>
      </c>
      <c r="P4242" t="s">
        <v>3244</v>
      </c>
      <c r="Q4242" s="2">
        <v>44.375999999999998</v>
      </c>
      <c r="R4242">
        <v>2</v>
      </c>
      <c r="S4242">
        <v>0</v>
      </c>
      <c r="T4242">
        <v>-7.3959999999999999</v>
      </c>
    </row>
    <row r="4243" spans="1:20" x14ac:dyDescent="0.3">
      <c r="A4243" t="s">
        <v>9745</v>
      </c>
      <c r="B4243" s="1">
        <v>43049</v>
      </c>
      <c r="C4243" s="1">
        <v>43056</v>
      </c>
      <c r="D4243" t="s">
        <v>47</v>
      </c>
      <c r="E4243" t="s">
        <v>3257</v>
      </c>
      <c r="F4243" t="s">
        <v>3258</v>
      </c>
      <c r="G4243" t="s">
        <v>84</v>
      </c>
      <c r="H4243" t="s">
        <v>25</v>
      </c>
      <c r="I4243" t="s">
        <v>426</v>
      </c>
      <c r="J4243" t="s">
        <v>1027</v>
      </c>
      <c r="K4243" t="s">
        <v>1028</v>
      </c>
      <c r="L4243" t="s">
        <v>29</v>
      </c>
      <c r="M4243" t="s">
        <v>4677</v>
      </c>
      <c r="N4243" t="s">
        <v>31</v>
      </c>
      <c r="O4243" t="s">
        <v>133</v>
      </c>
      <c r="P4243" t="s">
        <v>4678</v>
      </c>
      <c r="Q4243" s="2">
        <v>241.42400000000001</v>
      </c>
      <c r="R4243">
        <v>2</v>
      </c>
      <c r="S4243">
        <v>0</v>
      </c>
      <c r="T4243">
        <v>-36.2136</v>
      </c>
    </row>
    <row r="4244" spans="1:20" x14ac:dyDescent="0.3">
      <c r="A4244" t="s">
        <v>9746</v>
      </c>
      <c r="B4244" s="1">
        <v>42704</v>
      </c>
      <c r="C4244" s="1">
        <v>42710</v>
      </c>
      <c r="D4244" t="s">
        <v>47</v>
      </c>
      <c r="E4244" t="s">
        <v>684</v>
      </c>
      <c r="F4244" t="s">
        <v>685</v>
      </c>
      <c r="G4244" t="s">
        <v>24</v>
      </c>
      <c r="H4244" t="s">
        <v>25</v>
      </c>
      <c r="I4244" t="s">
        <v>686</v>
      </c>
      <c r="J4244" t="s">
        <v>391</v>
      </c>
      <c r="K4244" t="s">
        <v>687</v>
      </c>
      <c r="L4244" t="s">
        <v>41</v>
      </c>
      <c r="M4244" t="s">
        <v>5882</v>
      </c>
      <c r="N4244" t="s">
        <v>43</v>
      </c>
      <c r="O4244" t="s">
        <v>70</v>
      </c>
      <c r="P4244" t="s">
        <v>5883</v>
      </c>
      <c r="Q4244" s="2">
        <v>33.36</v>
      </c>
      <c r="R4244">
        <v>4</v>
      </c>
      <c r="S4244">
        <v>0</v>
      </c>
      <c r="T4244">
        <v>16.68</v>
      </c>
    </row>
    <row r="4245" spans="1:20" x14ac:dyDescent="0.3">
      <c r="A4245" t="s">
        <v>9747</v>
      </c>
      <c r="B4245" s="1">
        <v>42017</v>
      </c>
      <c r="C4245" s="1">
        <v>42019</v>
      </c>
      <c r="D4245" t="s">
        <v>21</v>
      </c>
      <c r="E4245" t="s">
        <v>7211</v>
      </c>
      <c r="F4245" t="s">
        <v>7212</v>
      </c>
      <c r="G4245" t="s">
        <v>37</v>
      </c>
      <c r="H4245" t="s">
        <v>25</v>
      </c>
      <c r="I4245" t="s">
        <v>7213</v>
      </c>
      <c r="J4245" t="s">
        <v>105</v>
      </c>
      <c r="K4245" t="s">
        <v>7214</v>
      </c>
      <c r="L4245" t="s">
        <v>41</v>
      </c>
      <c r="M4245" t="s">
        <v>1931</v>
      </c>
      <c r="N4245" t="s">
        <v>43</v>
      </c>
      <c r="O4245" t="s">
        <v>44</v>
      </c>
      <c r="P4245" t="s">
        <v>1932</v>
      </c>
      <c r="Q4245" s="2">
        <v>9.82</v>
      </c>
      <c r="R4245">
        <v>2</v>
      </c>
      <c r="S4245">
        <v>0</v>
      </c>
      <c r="T4245">
        <v>4.8117999999999999</v>
      </c>
    </row>
    <row r="4246" spans="1:20" x14ac:dyDescent="0.3">
      <c r="A4246" t="s">
        <v>9748</v>
      </c>
      <c r="B4246" s="1">
        <v>41775</v>
      </c>
      <c r="C4246" s="1">
        <v>41779</v>
      </c>
      <c r="D4246" t="s">
        <v>47</v>
      </c>
      <c r="E4246" t="s">
        <v>5735</v>
      </c>
      <c r="F4246" t="s">
        <v>5736</v>
      </c>
      <c r="G4246" t="s">
        <v>24</v>
      </c>
      <c r="H4246" t="s">
        <v>25</v>
      </c>
      <c r="I4246" t="s">
        <v>231</v>
      </c>
      <c r="J4246" t="s">
        <v>232</v>
      </c>
      <c r="K4246" t="s">
        <v>233</v>
      </c>
      <c r="L4246" t="s">
        <v>131</v>
      </c>
      <c r="M4246" t="s">
        <v>4709</v>
      </c>
      <c r="N4246" t="s">
        <v>165</v>
      </c>
      <c r="O4246" t="s">
        <v>202</v>
      </c>
      <c r="P4246" t="s">
        <v>4710</v>
      </c>
      <c r="Q4246" s="2">
        <v>56.4</v>
      </c>
      <c r="R4246">
        <v>3</v>
      </c>
      <c r="S4246">
        <v>0</v>
      </c>
      <c r="T4246">
        <v>3.3839999999999999</v>
      </c>
    </row>
    <row r="4247" spans="1:20" x14ac:dyDescent="0.3">
      <c r="A4247" t="s">
        <v>9749</v>
      </c>
      <c r="B4247" s="1">
        <v>42162</v>
      </c>
      <c r="C4247" s="1">
        <v>42166</v>
      </c>
      <c r="D4247" t="s">
        <v>47</v>
      </c>
      <c r="E4247" t="s">
        <v>9750</v>
      </c>
      <c r="F4247" t="s">
        <v>9751</v>
      </c>
      <c r="G4247" t="s">
        <v>84</v>
      </c>
      <c r="H4247" t="s">
        <v>25</v>
      </c>
      <c r="I4247" t="s">
        <v>128</v>
      </c>
      <c r="J4247" t="s">
        <v>129</v>
      </c>
      <c r="K4247" t="s">
        <v>948</v>
      </c>
      <c r="L4247" t="s">
        <v>131</v>
      </c>
      <c r="M4247" t="s">
        <v>2547</v>
      </c>
      <c r="N4247" t="s">
        <v>43</v>
      </c>
      <c r="O4247" t="s">
        <v>79</v>
      </c>
      <c r="P4247" t="s">
        <v>2548</v>
      </c>
      <c r="Q4247" s="2">
        <v>18.312000000000001</v>
      </c>
      <c r="R4247">
        <v>4</v>
      </c>
      <c r="S4247">
        <v>0</v>
      </c>
      <c r="T4247">
        <v>-12.208</v>
      </c>
    </row>
    <row r="4248" spans="1:20" x14ac:dyDescent="0.3">
      <c r="A4248" t="s">
        <v>9752</v>
      </c>
      <c r="B4248" s="1">
        <v>42803</v>
      </c>
      <c r="C4248" s="1">
        <v>42807</v>
      </c>
      <c r="D4248" t="s">
        <v>47</v>
      </c>
      <c r="E4248" t="s">
        <v>346</v>
      </c>
      <c r="F4248" t="s">
        <v>347</v>
      </c>
      <c r="G4248" t="s">
        <v>24</v>
      </c>
      <c r="H4248" t="s">
        <v>25</v>
      </c>
      <c r="I4248" t="s">
        <v>348</v>
      </c>
      <c r="J4248" t="s">
        <v>199</v>
      </c>
      <c r="K4248" t="s">
        <v>349</v>
      </c>
      <c r="L4248" t="s">
        <v>88</v>
      </c>
      <c r="M4248" t="s">
        <v>5364</v>
      </c>
      <c r="N4248" t="s">
        <v>165</v>
      </c>
      <c r="O4248" t="s">
        <v>1419</v>
      </c>
      <c r="P4248" t="s">
        <v>5365</v>
      </c>
      <c r="Q4248" s="2">
        <v>479.98399999999998</v>
      </c>
      <c r="R4248">
        <v>2</v>
      </c>
      <c r="S4248">
        <v>0</v>
      </c>
      <c r="T4248">
        <v>59.997999999999998</v>
      </c>
    </row>
    <row r="4249" spans="1:20" x14ac:dyDescent="0.3">
      <c r="A4249" t="s">
        <v>9753</v>
      </c>
      <c r="B4249" s="1">
        <v>42360</v>
      </c>
      <c r="C4249" s="1">
        <v>42361</v>
      </c>
      <c r="D4249" t="s">
        <v>159</v>
      </c>
      <c r="E4249" t="s">
        <v>2803</v>
      </c>
      <c r="F4249" t="s">
        <v>2804</v>
      </c>
      <c r="G4249" t="s">
        <v>37</v>
      </c>
      <c r="H4249" t="s">
        <v>25</v>
      </c>
      <c r="I4249" t="s">
        <v>75</v>
      </c>
      <c r="J4249" t="s">
        <v>76</v>
      </c>
      <c r="K4249" t="s">
        <v>77</v>
      </c>
      <c r="L4249" t="s">
        <v>41</v>
      </c>
      <c r="M4249" t="s">
        <v>8145</v>
      </c>
      <c r="N4249" t="s">
        <v>43</v>
      </c>
      <c r="O4249" t="s">
        <v>99</v>
      </c>
      <c r="P4249" t="s">
        <v>8146</v>
      </c>
      <c r="Q4249" s="2">
        <v>33.567999999999998</v>
      </c>
      <c r="R4249">
        <v>2</v>
      </c>
      <c r="S4249">
        <v>0</v>
      </c>
      <c r="T4249">
        <v>1.6783999999999999</v>
      </c>
    </row>
    <row r="4250" spans="1:20" x14ac:dyDescent="0.3">
      <c r="A4250" t="s">
        <v>9754</v>
      </c>
      <c r="B4250" s="1">
        <v>41857</v>
      </c>
      <c r="C4250" s="1">
        <v>41862</v>
      </c>
      <c r="D4250" t="s">
        <v>47</v>
      </c>
      <c r="E4250" t="s">
        <v>4326</v>
      </c>
      <c r="F4250" t="s">
        <v>4327</v>
      </c>
      <c r="G4250" t="s">
        <v>24</v>
      </c>
      <c r="H4250" t="s">
        <v>25</v>
      </c>
      <c r="I4250" t="s">
        <v>639</v>
      </c>
      <c r="J4250" t="s">
        <v>86</v>
      </c>
      <c r="K4250" t="s">
        <v>640</v>
      </c>
      <c r="L4250" t="s">
        <v>88</v>
      </c>
      <c r="M4250" t="s">
        <v>3279</v>
      </c>
      <c r="N4250" t="s">
        <v>165</v>
      </c>
      <c r="O4250" t="s">
        <v>202</v>
      </c>
      <c r="P4250" t="s">
        <v>3280</v>
      </c>
      <c r="Q4250" s="2">
        <v>199.98</v>
      </c>
      <c r="R4250">
        <v>2</v>
      </c>
      <c r="S4250">
        <v>0</v>
      </c>
      <c r="T4250">
        <v>83.991600000000005</v>
      </c>
    </row>
    <row r="4251" spans="1:20" x14ac:dyDescent="0.3">
      <c r="A4251" t="s">
        <v>9755</v>
      </c>
      <c r="B4251" s="1">
        <v>42456</v>
      </c>
      <c r="C4251" s="1">
        <v>42460</v>
      </c>
      <c r="D4251" t="s">
        <v>47</v>
      </c>
      <c r="E4251" t="s">
        <v>740</v>
      </c>
      <c r="F4251" t="s">
        <v>741</v>
      </c>
      <c r="G4251" t="s">
        <v>37</v>
      </c>
      <c r="H4251" t="s">
        <v>25</v>
      </c>
      <c r="I4251" t="s">
        <v>742</v>
      </c>
      <c r="J4251" t="s">
        <v>208</v>
      </c>
      <c r="K4251" t="s">
        <v>743</v>
      </c>
      <c r="L4251" t="s">
        <v>88</v>
      </c>
      <c r="M4251" t="s">
        <v>9316</v>
      </c>
      <c r="N4251" t="s">
        <v>31</v>
      </c>
      <c r="O4251" t="s">
        <v>61</v>
      </c>
      <c r="P4251" t="s">
        <v>9317</v>
      </c>
      <c r="Q4251" s="2">
        <v>20.239999999999998</v>
      </c>
      <c r="R4251">
        <v>1</v>
      </c>
      <c r="S4251">
        <v>0</v>
      </c>
      <c r="T4251">
        <v>8.7032000000000007</v>
      </c>
    </row>
    <row r="4252" spans="1:20" x14ac:dyDescent="0.3">
      <c r="A4252" t="s">
        <v>9756</v>
      </c>
      <c r="B4252" s="1">
        <v>42343</v>
      </c>
      <c r="C4252" s="1">
        <v>42348</v>
      </c>
      <c r="D4252" t="s">
        <v>47</v>
      </c>
      <c r="E4252" t="s">
        <v>2289</v>
      </c>
      <c r="F4252" t="s">
        <v>2290</v>
      </c>
      <c r="G4252" t="s">
        <v>37</v>
      </c>
      <c r="H4252" t="s">
        <v>25</v>
      </c>
      <c r="I4252" t="s">
        <v>1271</v>
      </c>
      <c r="J4252" t="s">
        <v>232</v>
      </c>
      <c r="K4252" t="s">
        <v>1272</v>
      </c>
      <c r="L4252" t="s">
        <v>131</v>
      </c>
      <c r="M4252" t="s">
        <v>720</v>
      </c>
      <c r="N4252" t="s">
        <v>165</v>
      </c>
      <c r="O4252" t="s">
        <v>202</v>
      </c>
      <c r="P4252" t="s">
        <v>721</v>
      </c>
      <c r="Q4252" s="2">
        <v>39</v>
      </c>
      <c r="R4252">
        <v>3</v>
      </c>
      <c r="S4252">
        <v>0</v>
      </c>
      <c r="T4252">
        <v>17.55</v>
      </c>
    </row>
    <row r="4253" spans="1:20" x14ac:dyDescent="0.3">
      <c r="A4253" t="s">
        <v>9757</v>
      </c>
      <c r="B4253" s="1">
        <v>42258</v>
      </c>
      <c r="C4253" s="1">
        <v>42259</v>
      </c>
      <c r="D4253" t="s">
        <v>159</v>
      </c>
      <c r="E4253" t="s">
        <v>2289</v>
      </c>
      <c r="F4253" t="s">
        <v>2290</v>
      </c>
      <c r="G4253" t="s">
        <v>37</v>
      </c>
      <c r="H4253" t="s">
        <v>25</v>
      </c>
      <c r="I4253" t="s">
        <v>1271</v>
      </c>
      <c r="J4253" t="s">
        <v>232</v>
      </c>
      <c r="K4253" t="s">
        <v>1272</v>
      </c>
      <c r="L4253" t="s">
        <v>131</v>
      </c>
      <c r="M4253" t="s">
        <v>9758</v>
      </c>
      <c r="N4253" t="s">
        <v>31</v>
      </c>
      <c r="O4253" t="s">
        <v>61</v>
      </c>
      <c r="P4253" t="s">
        <v>9759</v>
      </c>
      <c r="Q4253" s="2">
        <v>24.64</v>
      </c>
      <c r="R4253">
        <v>4</v>
      </c>
      <c r="S4253">
        <v>0</v>
      </c>
      <c r="T4253">
        <v>4.0039999999999996</v>
      </c>
    </row>
    <row r="4254" spans="1:20" x14ac:dyDescent="0.3">
      <c r="A4254" t="s">
        <v>9760</v>
      </c>
      <c r="B4254" s="1">
        <v>42202</v>
      </c>
      <c r="C4254" s="1">
        <v>42209</v>
      </c>
      <c r="D4254" t="s">
        <v>47</v>
      </c>
      <c r="E4254" t="s">
        <v>1025</v>
      </c>
      <c r="F4254" t="s">
        <v>1026</v>
      </c>
      <c r="G4254" t="s">
        <v>37</v>
      </c>
      <c r="H4254" t="s">
        <v>25</v>
      </c>
      <c r="I4254" t="s">
        <v>426</v>
      </c>
      <c r="J4254" t="s">
        <v>1027</v>
      </c>
      <c r="K4254" t="s">
        <v>1028</v>
      </c>
      <c r="L4254" t="s">
        <v>29</v>
      </c>
      <c r="M4254" t="s">
        <v>8575</v>
      </c>
      <c r="N4254" t="s">
        <v>43</v>
      </c>
      <c r="O4254" t="s">
        <v>44</v>
      </c>
      <c r="P4254" t="s">
        <v>8576</v>
      </c>
      <c r="Q4254" s="2">
        <v>6.2640000000000002</v>
      </c>
      <c r="R4254">
        <v>3</v>
      </c>
      <c r="S4254">
        <v>0</v>
      </c>
      <c r="T4254">
        <v>2.0358000000000001</v>
      </c>
    </row>
    <row r="4255" spans="1:20" x14ac:dyDescent="0.3">
      <c r="A4255" t="s">
        <v>9761</v>
      </c>
      <c r="B4255" s="1">
        <v>41789</v>
      </c>
      <c r="C4255" s="1">
        <v>41793</v>
      </c>
      <c r="D4255" t="s">
        <v>47</v>
      </c>
      <c r="E4255" t="s">
        <v>3251</v>
      </c>
      <c r="F4255" t="s">
        <v>3252</v>
      </c>
      <c r="G4255" t="s">
        <v>37</v>
      </c>
      <c r="H4255" t="s">
        <v>25</v>
      </c>
      <c r="I4255" t="s">
        <v>3253</v>
      </c>
      <c r="J4255" t="s">
        <v>302</v>
      </c>
      <c r="K4255" t="s">
        <v>3254</v>
      </c>
      <c r="L4255" t="s">
        <v>29</v>
      </c>
      <c r="M4255" t="s">
        <v>6943</v>
      </c>
      <c r="N4255" t="s">
        <v>165</v>
      </c>
      <c r="O4255" t="s">
        <v>1419</v>
      </c>
      <c r="P4255" t="s">
        <v>6944</v>
      </c>
      <c r="Q4255" s="2">
        <v>719.976</v>
      </c>
      <c r="R4255">
        <v>3</v>
      </c>
      <c r="S4255">
        <v>0</v>
      </c>
      <c r="T4255">
        <v>134.99549999999999</v>
      </c>
    </row>
    <row r="4256" spans="1:20" x14ac:dyDescent="0.3">
      <c r="A4256" t="s">
        <v>9762</v>
      </c>
      <c r="B4256" s="1">
        <v>43052</v>
      </c>
      <c r="C4256" s="1">
        <v>43059</v>
      </c>
      <c r="D4256" t="s">
        <v>47</v>
      </c>
      <c r="E4256" t="s">
        <v>656</v>
      </c>
      <c r="F4256" t="s">
        <v>657</v>
      </c>
      <c r="G4256" t="s">
        <v>24</v>
      </c>
      <c r="H4256" t="s">
        <v>25</v>
      </c>
      <c r="I4256" t="s">
        <v>658</v>
      </c>
      <c r="J4256" t="s">
        <v>427</v>
      </c>
      <c r="K4256" t="s">
        <v>659</v>
      </c>
      <c r="L4256" t="s">
        <v>131</v>
      </c>
      <c r="M4256" t="s">
        <v>2271</v>
      </c>
      <c r="N4256" t="s">
        <v>165</v>
      </c>
      <c r="O4256" t="s">
        <v>202</v>
      </c>
      <c r="P4256" t="s">
        <v>2272</v>
      </c>
      <c r="Q4256" s="2">
        <v>239.92</v>
      </c>
      <c r="R4256">
        <v>8</v>
      </c>
      <c r="S4256">
        <v>0</v>
      </c>
      <c r="T4256">
        <v>23.992000000000001</v>
      </c>
    </row>
    <row r="4257" spans="1:20" x14ac:dyDescent="0.3">
      <c r="A4257" t="s">
        <v>9763</v>
      </c>
      <c r="B4257" s="1">
        <v>42713</v>
      </c>
      <c r="C4257" s="1">
        <v>42715</v>
      </c>
      <c r="D4257" t="s">
        <v>159</v>
      </c>
      <c r="E4257" t="s">
        <v>2762</v>
      </c>
      <c r="F4257" t="s">
        <v>2763</v>
      </c>
      <c r="G4257" t="s">
        <v>24</v>
      </c>
      <c r="H4257" t="s">
        <v>25</v>
      </c>
      <c r="I4257" t="s">
        <v>1208</v>
      </c>
      <c r="J4257" t="s">
        <v>208</v>
      </c>
      <c r="K4257" t="s">
        <v>2313</v>
      </c>
      <c r="L4257" t="s">
        <v>88</v>
      </c>
      <c r="M4257" t="s">
        <v>7794</v>
      </c>
      <c r="N4257" t="s">
        <v>31</v>
      </c>
      <c r="O4257" t="s">
        <v>54</v>
      </c>
      <c r="P4257" t="s">
        <v>7795</v>
      </c>
      <c r="Q4257" s="2">
        <v>1056.8599999999999</v>
      </c>
      <c r="R4257">
        <v>7</v>
      </c>
      <c r="S4257">
        <v>0</v>
      </c>
      <c r="T4257">
        <v>158.529</v>
      </c>
    </row>
    <row r="4258" spans="1:20" x14ac:dyDescent="0.3">
      <c r="A4258" t="s">
        <v>9764</v>
      </c>
      <c r="B4258" s="1">
        <v>42085</v>
      </c>
      <c r="C4258" s="1">
        <v>42085</v>
      </c>
      <c r="D4258" t="s">
        <v>1040</v>
      </c>
      <c r="E4258" t="s">
        <v>1963</v>
      </c>
      <c r="F4258" t="s">
        <v>1964</v>
      </c>
      <c r="G4258" t="s">
        <v>24</v>
      </c>
      <c r="H4258" t="s">
        <v>25</v>
      </c>
      <c r="I4258" t="s">
        <v>1965</v>
      </c>
      <c r="J4258" t="s">
        <v>199</v>
      </c>
      <c r="K4258" t="s">
        <v>1966</v>
      </c>
      <c r="L4258" t="s">
        <v>88</v>
      </c>
      <c r="M4258" t="s">
        <v>6341</v>
      </c>
      <c r="N4258" t="s">
        <v>165</v>
      </c>
      <c r="O4258" t="s">
        <v>202</v>
      </c>
      <c r="P4258" t="s">
        <v>6342</v>
      </c>
      <c r="Q4258" s="2">
        <v>447.94400000000002</v>
      </c>
      <c r="R4258">
        <v>7</v>
      </c>
      <c r="S4258">
        <v>0</v>
      </c>
      <c r="T4258">
        <v>89.588800000000006</v>
      </c>
    </row>
    <row r="4259" spans="1:20" x14ac:dyDescent="0.3">
      <c r="A4259" t="s">
        <v>9765</v>
      </c>
      <c r="B4259" s="1">
        <v>42727</v>
      </c>
      <c r="C4259" s="1">
        <v>42730</v>
      </c>
      <c r="D4259" t="s">
        <v>21</v>
      </c>
      <c r="E4259" t="s">
        <v>1085</v>
      </c>
      <c r="F4259" t="s">
        <v>1086</v>
      </c>
      <c r="G4259" t="s">
        <v>37</v>
      </c>
      <c r="H4259" t="s">
        <v>25</v>
      </c>
      <c r="I4259" t="s">
        <v>1087</v>
      </c>
      <c r="J4259" t="s">
        <v>208</v>
      </c>
      <c r="K4259" t="s">
        <v>1088</v>
      </c>
      <c r="L4259" t="s">
        <v>88</v>
      </c>
      <c r="M4259" t="s">
        <v>2797</v>
      </c>
      <c r="N4259" t="s">
        <v>165</v>
      </c>
      <c r="O4259" t="s">
        <v>166</v>
      </c>
      <c r="P4259" t="s">
        <v>2798</v>
      </c>
      <c r="Q4259" s="2">
        <v>453.57600000000002</v>
      </c>
      <c r="R4259">
        <v>3</v>
      </c>
      <c r="S4259">
        <v>0</v>
      </c>
      <c r="T4259">
        <v>39.687899999999999</v>
      </c>
    </row>
    <row r="4260" spans="1:20" x14ac:dyDescent="0.3">
      <c r="A4260" t="s">
        <v>9766</v>
      </c>
      <c r="B4260" s="1">
        <v>42462</v>
      </c>
      <c r="C4260" s="1">
        <v>42466</v>
      </c>
      <c r="D4260" t="s">
        <v>21</v>
      </c>
      <c r="E4260" t="s">
        <v>1690</v>
      </c>
      <c r="F4260" t="s">
        <v>1691</v>
      </c>
      <c r="G4260" t="s">
        <v>37</v>
      </c>
      <c r="H4260" t="s">
        <v>25</v>
      </c>
      <c r="I4260" t="s">
        <v>1692</v>
      </c>
      <c r="J4260" t="s">
        <v>1027</v>
      </c>
      <c r="K4260" t="s">
        <v>1693</v>
      </c>
      <c r="L4260" t="s">
        <v>29</v>
      </c>
      <c r="M4260" t="s">
        <v>3287</v>
      </c>
      <c r="N4260" t="s">
        <v>31</v>
      </c>
      <c r="O4260" t="s">
        <v>133</v>
      </c>
      <c r="P4260" t="s">
        <v>3288</v>
      </c>
      <c r="Q4260" s="2">
        <v>1454.9</v>
      </c>
      <c r="R4260">
        <v>5</v>
      </c>
      <c r="S4260">
        <v>0</v>
      </c>
      <c r="T4260">
        <v>378.274</v>
      </c>
    </row>
    <row r="4261" spans="1:20" x14ac:dyDescent="0.3">
      <c r="A4261" t="s">
        <v>9767</v>
      </c>
      <c r="B4261" s="1">
        <v>42855</v>
      </c>
      <c r="C4261" s="1">
        <v>42859</v>
      </c>
      <c r="D4261" t="s">
        <v>47</v>
      </c>
      <c r="E4261" t="s">
        <v>2879</v>
      </c>
      <c r="F4261" t="s">
        <v>2880</v>
      </c>
      <c r="G4261" t="s">
        <v>84</v>
      </c>
      <c r="H4261" t="s">
        <v>25</v>
      </c>
      <c r="I4261" t="s">
        <v>1832</v>
      </c>
      <c r="J4261" t="s">
        <v>129</v>
      </c>
      <c r="K4261" t="s">
        <v>1833</v>
      </c>
      <c r="L4261" t="s">
        <v>131</v>
      </c>
      <c r="M4261" t="s">
        <v>3156</v>
      </c>
      <c r="N4261" t="s">
        <v>43</v>
      </c>
      <c r="O4261" t="s">
        <v>79</v>
      </c>
      <c r="P4261" t="s">
        <v>3157</v>
      </c>
      <c r="Q4261" s="2">
        <v>4.8419999999999996</v>
      </c>
      <c r="R4261">
        <v>3</v>
      </c>
      <c r="S4261">
        <v>0</v>
      </c>
      <c r="T4261">
        <v>-3.5508000000000002</v>
      </c>
    </row>
    <row r="4262" spans="1:20" x14ac:dyDescent="0.3">
      <c r="A4262" t="s">
        <v>9768</v>
      </c>
      <c r="B4262" s="1">
        <v>42691</v>
      </c>
      <c r="C4262" s="1">
        <v>42692</v>
      </c>
      <c r="D4262" t="s">
        <v>159</v>
      </c>
      <c r="E4262" t="s">
        <v>7779</v>
      </c>
      <c r="F4262" t="s">
        <v>7780</v>
      </c>
      <c r="G4262" t="s">
        <v>24</v>
      </c>
      <c r="H4262" t="s">
        <v>25</v>
      </c>
      <c r="I4262" t="s">
        <v>618</v>
      </c>
      <c r="J4262" t="s">
        <v>619</v>
      </c>
      <c r="K4262" t="s">
        <v>620</v>
      </c>
      <c r="L4262" t="s">
        <v>29</v>
      </c>
      <c r="M4262" t="s">
        <v>5560</v>
      </c>
      <c r="N4262" t="s">
        <v>165</v>
      </c>
      <c r="O4262" t="s">
        <v>166</v>
      </c>
      <c r="P4262" t="s">
        <v>5561</v>
      </c>
      <c r="Q4262" s="2">
        <v>67.176000000000002</v>
      </c>
      <c r="R4262">
        <v>3</v>
      </c>
      <c r="S4262">
        <v>0</v>
      </c>
      <c r="T4262">
        <v>6.7176</v>
      </c>
    </row>
    <row r="4263" spans="1:20" x14ac:dyDescent="0.3">
      <c r="A4263" t="s">
        <v>9769</v>
      </c>
      <c r="B4263" s="1">
        <v>42684</v>
      </c>
      <c r="C4263" s="1">
        <v>42686</v>
      </c>
      <c r="D4263" t="s">
        <v>159</v>
      </c>
      <c r="E4263" t="s">
        <v>1874</v>
      </c>
      <c r="F4263" t="s">
        <v>1875</v>
      </c>
      <c r="G4263" t="s">
        <v>24</v>
      </c>
      <c r="H4263" t="s">
        <v>25</v>
      </c>
      <c r="I4263" t="s">
        <v>215</v>
      </c>
      <c r="J4263" t="s">
        <v>216</v>
      </c>
      <c r="K4263" t="s">
        <v>217</v>
      </c>
      <c r="L4263" t="s">
        <v>131</v>
      </c>
      <c r="M4263" t="s">
        <v>4543</v>
      </c>
      <c r="N4263" t="s">
        <v>43</v>
      </c>
      <c r="O4263" t="s">
        <v>70</v>
      </c>
      <c r="P4263" t="s">
        <v>4544</v>
      </c>
      <c r="Q4263" s="2">
        <v>31.103999999999999</v>
      </c>
      <c r="R4263">
        <v>6</v>
      </c>
      <c r="S4263">
        <v>0</v>
      </c>
      <c r="T4263">
        <v>10.8864</v>
      </c>
    </row>
    <row r="4264" spans="1:20" x14ac:dyDescent="0.3">
      <c r="A4264" t="s">
        <v>9770</v>
      </c>
      <c r="B4264" s="1">
        <v>42710</v>
      </c>
      <c r="C4264" s="1">
        <v>42716</v>
      </c>
      <c r="D4264" t="s">
        <v>47</v>
      </c>
      <c r="E4264" t="s">
        <v>2171</v>
      </c>
      <c r="F4264" t="s">
        <v>2172</v>
      </c>
      <c r="G4264" t="s">
        <v>37</v>
      </c>
      <c r="H4264" t="s">
        <v>25</v>
      </c>
      <c r="I4264" t="s">
        <v>2173</v>
      </c>
      <c r="J4264" t="s">
        <v>39</v>
      </c>
      <c r="K4264" t="s">
        <v>2174</v>
      </c>
      <c r="L4264" t="s">
        <v>41</v>
      </c>
      <c r="M4264" t="s">
        <v>6282</v>
      </c>
      <c r="N4264" t="s">
        <v>43</v>
      </c>
      <c r="O4264" t="s">
        <v>79</v>
      </c>
      <c r="P4264" t="s">
        <v>6283</v>
      </c>
      <c r="Q4264" s="2">
        <v>968.74400000000003</v>
      </c>
      <c r="R4264">
        <v>7</v>
      </c>
      <c r="S4264">
        <v>0</v>
      </c>
      <c r="T4264">
        <v>314.84179999999998</v>
      </c>
    </row>
    <row r="4265" spans="1:20" x14ac:dyDescent="0.3">
      <c r="A4265" t="s">
        <v>9771</v>
      </c>
      <c r="B4265" s="1">
        <v>42463</v>
      </c>
      <c r="C4265" s="1">
        <v>42463</v>
      </c>
      <c r="D4265" t="s">
        <v>1040</v>
      </c>
      <c r="E4265" t="s">
        <v>1741</v>
      </c>
      <c r="F4265" t="s">
        <v>1742</v>
      </c>
      <c r="G4265" t="s">
        <v>84</v>
      </c>
      <c r="H4265" t="s">
        <v>25</v>
      </c>
      <c r="I4265" t="s">
        <v>231</v>
      </c>
      <c r="J4265" t="s">
        <v>232</v>
      </c>
      <c r="K4265" t="s">
        <v>233</v>
      </c>
      <c r="L4265" t="s">
        <v>131</v>
      </c>
      <c r="M4265" t="s">
        <v>5251</v>
      </c>
      <c r="N4265" t="s">
        <v>43</v>
      </c>
      <c r="O4265" t="s">
        <v>70</v>
      </c>
      <c r="P4265" t="s">
        <v>5252</v>
      </c>
      <c r="Q4265" s="2">
        <v>10.272</v>
      </c>
      <c r="R4265">
        <v>3</v>
      </c>
      <c r="S4265">
        <v>0</v>
      </c>
      <c r="T4265">
        <v>3.21</v>
      </c>
    </row>
    <row r="4266" spans="1:20" x14ac:dyDescent="0.3">
      <c r="A4266" t="s">
        <v>9772</v>
      </c>
      <c r="B4266" s="1">
        <v>41971</v>
      </c>
      <c r="C4266" s="1">
        <v>41975</v>
      </c>
      <c r="D4266" t="s">
        <v>47</v>
      </c>
      <c r="E4266" t="s">
        <v>3869</v>
      </c>
      <c r="F4266" t="s">
        <v>3870</v>
      </c>
      <c r="G4266" t="s">
        <v>24</v>
      </c>
      <c r="H4266" t="s">
        <v>25</v>
      </c>
      <c r="I4266" t="s">
        <v>510</v>
      </c>
      <c r="J4266" t="s">
        <v>427</v>
      </c>
      <c r="K4266" t="s">
        <v>511</v>
      </c>
      <c r="L4266" t="s">
        <v>131</v>
      </c>
      <c r="M4266" t="s">
        <v>9773</v>
      </c>
      <c r="N4266" t="s">
        <v>165</v>
      </c>
      <c r="O4266" t="s">
        <v>815</v>
      </c>
      <c r="P4266" t="s">
        <v>9774</v>
      </c>
      <c r="Q4266" s="2">
        <v>998.85</v>
      </c>
      <c r="R4266">
        <v>5</v>
      </c>
      <c r="S4266">
        <v>0</v>
      </c>
      <c r="T4266">
        <v>-199.77</v>
      </c>
    </row>
    <row r="4267" spans="1:20" x14ac:dyDescent="0.3">
      <c r="A4267" t="s">
        <v>9775</v>
      </c>
      <c r="B4267" s="1">
        <v>42297</v>
      </c>
      <c r="C4267" s="1">
        <v>42299</v>
      </c>
      <c r="D4267" t="s">
        <v>159</v>
      </c>
      <c r="E4267" t="s">
        <v>3322</v>
      </c>
      <c r="F4267" t="s">
        <v>3323</v>
      </c>
      <c r="G4267" t="s">
        <v>24</v>
      </c>
      <c r="H4267" t="s">
        <v>25</v>
      </c>
      <c r="I4267" t="s">
        <v>231</v>
      </c>
      <c r="J4267" t="s">
        <v>232</v>
      </c>
      <c r="K4267" t="s">
        <v>412</v>
      </c>
      <c r="L4267" t="s">
        <v>131</v>
      </c>
      <c r="M4267" t="s">
        <v>156</v>
      </c>
      <c r="N4267" t="s">
        <v>43</v>
      </c>
      <c r="O4267" t="s">
        <v>70</v>
      </c>
      <c r="P4267" t="s">
        <v>157</v>
      </c>
      <c r="Q4267" s="2">
        <v>24.56</v>
      </c>
      <c r="R4267">
        <v>2</v>
      </c>
      <c r="S4267">
        <v>0</v>
      </c>
      <c r="T4267">
        <v>11.543200000000001</v>
      </c>
    </row>
    <row r="4268" spans="1:20" x14ac:dyDescent="0.3">
      <c r="A4268" t="s">
        <v>9776</v>
      </c>
      <c r="B4268" s="1">
        <v>41901</v>
      </c>
      <c r="C4268" s="1">
        <v>41901</v>
      </c>
      <c r="D4268" t="s">
        <v>1040</v>
      </c>
      <c r="E4268" t="s">
        <v>605</v>
      </c>
      <c r="F4268" t="s">
        <v>606</v>
      </c>
      <c r="G4268" t="s">
        <v>84</v>
      </c>
      <c r="H4268" t="s">
        <v>25</v>
      </c>
      <c r="I4268" t="s">
        <v>231</v>
      </c>
      <c r="J4268" t="s">
        <v>232</v>
      </c>
      <c r="K4268" t="s">
        <v>276</v>
      </c>
      <c r="L4268" t="s">
        <v>131</v>
      </c>
      <c r="M4268" t="s">
        <v>4690</v>
      </c>
      <c r="N4268" t="s">
        <v>43</v>
      </c>
      <c r="O4268" t="s">
        <v>235</v>
      </c>
      <c r="P4268" t="s">
        <v>4691</v>
      </c>
      <c r="Q4268" s="2">
        <v>5.67</v>
      </c>
      <c r="R4268">
        <v>3</v>
      </c>
      <c r="S4268">
        <v>0</v>
      </c>
      <c r="T4268">
        <v>0.1134</v>
      </c>
    </row>
    <row r="4269" spans="1:20" x14ac:dyDescent="0.3">
      <c r="A4269" t="s">
        <v>9777</v>
      </c>
      <c r="B4269" s="1">
        <v>42974</v>
      </c>
      <c r="C4269" s="1">
        <v>42977</v>
      </c>
      <c r="D4269" t="s">
        <v>21</v>
      </c>
      <c r="E4269" t="s">
        <v>3211</v>
      </c>
      <c r="F4269" t="s">
        <v>3212</v>
      </c>
      <c r="G4269" t="s">
        <v>24</v>
      </c>
      <c r="H4269" t="s">
        <v>25</v>
      </c>
      <c r="I4269" t="s">
        <v>3213</v>
      </c>
      <c r="J4269" t="s">
        <v>427</v>
      </c>
      <c r="K4269" t="s">
        <v>3214</v>
      </c>
      <c r="L4269" t="s">
        <v>131</v>
      </c>
      <c r="M4269" t="s">
        <v>1793</v>
      </c>
      <c r="N4269" t="s">
        <v>43</v>
      </c>
      <c r="O4269" t="s">
        <v>90</v>
      </c>
      <c r="P4269" t="s">
        <v>1794</v>
      </c>
      <c r="Q4269" s="2">
        <v>14.336</v>
      </c>
      <c r="R4269">
        <v>4</v>
      </c>
      <c r="S4269">
        <v>0</v>
      </c>
      <c r="T4269">
        <v>0.89600000000000002</v>
      </c>
    </row>
    <row r="4270" spans="1:20" x14ac:dyDescent="0.3">
      <c r="A4270" t="s">
        <v>9778</v>
      </c>
      <c r="B4270" s="1">
        <v>42919</v>
      </c>
      <c r="C4270" s="1">
        <v>42920</v>
      </c>
      <c r="D4270" t="s">
        <v>159</v>
      </c>
      <c r="E4270" t="s">
        <v>5820</v>
      </c>
      <c r="F4270" t="s">
        <v>5821</v>
      </c>
      <c r="G4270" t="s">
        <v>24</v>
      </c>
      <c r="H4270" t="s">
        <v>25</v>
      </c>
      <c r="I4270" t="s">
        <v>749</v>
      </c>
      <c r="J4270" t="s">
        <v>286</v>
      </c>
      <c r="K4270" t="s">
        <v>750</v>
      </c>
      <c r="L4270" t="s">
        <v>29</v>
      </c>
      <c r="M4270" t="s">
        <v>2407</v>
      </c>
      <c r="N4270" t="s">
        <v>31</v>
      </c>
      <c r="O4270" t="s">
        <v>61</v>
      </c>
      <c r="P4270" t="s">
        <v>2408</v>
      </c>
      <c r="Q4270" s="2">
        <v>102.3</v>
      </c>
      <c r="R4270">
        <v>1</v>
      </c>
      <c r="S4270">
        <v>0</v>
      </c>
      <c r="T4270">
        <v>26.597999999999999</v>
      </c>
    </row>
    <row r="4271" spans="1:20" x14ac:dyDescent="0.3">
      <c r="A4271" t="s">
        <v>9779</v>
      </c>
      <c r="B4271" s="1">
        <v>43091</v>
      </c>
      <c r="C4271" s="1">
        <v>43095</v>
      </c>
      <c r="D4271" t="s">
        <v>47</v>
      </c>
      <c r="E4271" t="s">
        <v>3486</v>
      </c>
      <c r="F4271" t="s">
        <v>3487</v>
      </c>
      <c r="G4271" t="s">
        <v>24</v>
      </c>
      <c r="H4271" t="s">
        <v>25</v>
      </c>
      <c r="I4271" t="s">
        <v>128</v>
      </c>
      <c r="J4271" t="s">
        <v>129</v>
      </c>
      <c r="K4271" t="s">
        <v>562</v>
      </c>
      <c r="L4271" t="s">
        <v>131</v>
      </c>
      <c r="M4271" t="s">
        <v>1072</v>
      </c>
      <c r="N4271" t="s">
        <v>31</v>
      </c>
      <c r="O4271" t="s">
        <v>54</v>
      </c>
      <c r="P4271" t="s">
        <v>1073</v>
      </c>
      <c r="Q4271" s="2">
        <v>607.52</v>
      </c>
      <c r="R4271">
        <v>2</v>
      </c>
      <c r="S4271">
        <v>0</v>
      </c>
      <c r="T4271">
        <v>97.203199999999995</v>
      </c>
    </row>
    <row r="4272" spans="1:20" x14ac:dyDescent="0.3">
      <c r="A4272" t="s">
        <v>9780</v>
      </c>
      <c r="B4272" s="1">
        <v>42731</v>
      </c>
      <c r="C4272" s="1">
        <v>42737</v>
      </c>
      <c r="D4272" t="s">
        <v>47</v>
      </c>
      <c r="E4272" t="s">
        <v>3784</v>
      </c>
      <c r="F4272" t="s">
        <v>3785</v>
      </c>
      <c r="G4272" t="s">
        <v>24</v>
      </c>
      <c r="H4272" t="s">
        <v>25</v>
      </c>
      <c r="I4272" t="s">
        <v>2655</v>
      </c>
      <c r="J4272" t="s">
        <v>39</v>
      </c>
      <c r="K4272" t="s">
        <v>2656</v>
      </c>
      <c r="L4272" t="s">
        <v>41</v>
      </c>
      <c r="M4272" t="s">
        <v>8575</v>
      </c>
      <c r="N4272" t="s">
        <v>43</v>
      </c>
      <c r="O4272" t="s">
        <v>44</v>
      </c>
      <c r="P4272" t="s">
        <v>8576</v>
      </c>
      <c r="Q4272" s="2">
        <v>2.61</v>
      </c>
      <c r="R4272">
        <v>1</v>
      </c>
      <c r="S4272">
        <v>0</v>
      </c>
      <c r="T4272">
        <v>1.2005999999999999</v>
      </c>
    </row>
    <row r="4273" spans="1:20" x14ac:dyDescent="0.3">
      <c r="A4273" t="s">
        <v>9781</v>
      </c>
      <c r="B4273" s="1">
        <v>41779</v>
      </c>
      <c r="C4273" s="1">
        <v>41781</v>
      </c>
      <c r="D4273" t="s">
        <v>21</v>
      </c>
      <c r="E4273" t="s">
        <v>4202</v>
      </c>
      <c r="F4273" t="s">
        <v>4203</v>
      </c>
      <c r="G4273" t="s">
        <v>37</v>
      </c>
      <c r="H4273" t="s">
        <v>25</v>
      </c>
      <c r="I4273" t="s">
        <v>4204</v>
      </c>
      <c r="J4273" t="s">
        <v>666</v>
      </c>
      <c r="K4273" t="s">
        <v>4205</v>
      </c>
      <c r="L4273" t="s">
        <v>131</v>
      </c>
      <c r="M4273" t="s">
        <v>8311</v>
      </c>
      <c r="N4273" t="s">
        <v>31</v>
      </c>
      <c r="O4273" t="s">
        <v>61</v>
      </c>
      <c r="P4273" t="s">
        <v>8312</v>
      </c>
      <c r="Q4273" s="2">
        <v>10.332000000000001</v>
      </c>
      <c r="R4273">
        <v>3</v>
      </c>
      <c r="S4273">
        <v>0</v>
      </c>
      <c r="T4273">
        <v>-5.9409000000000001</v>
      </c>
    </row>
    <row r="4274" spans="1:20" x14ac:dyDescent="0.3">
      <c r="A4274" t="s">
        <v>9782</v>
      </c>
      <c r="B4274" s="1">
        <v>41674</v>
      </c>
      <c r="C4274" s="1">
        <v>41678</v>
      </c>
      <c r="D4274" t="s">
        <v>21</v>
      </c>
      <c r="E4274" t="s">
        <v>8211</v>
      </c>
      <c r="F4274" t="s">
        <v>8212</v>
      </c>
      <c r="G4274" t="s">
        <v>37</v>
      </c>
      <c r="H4274" t="s">
        <v>25</v>
      </c>
      <c r="I4274" t="s">
        <v>231</v>
      </c>
      <c r="J4274" t="s">
        <v>232</v>
      </c>
      <c r="K4274" t="s">
        <v>412</v>
      </c>
      <c r="L4274" t="s">
        <v>131</v>
      </c>
      <c r="M4274" t="s">
        <v>3724</v>
      </c>
      <c r="N4274" t="s">
        <v>43</v>
      </c>
      <c r="O4274" t="s">
        <v>79</v>
      </c>
      <c r="P4274" t="s">
        <v>3725</v>
      </c>
      <c r="Q4274" s="2">
        <v>17.248000000000001</v>
      </c>
      <c r="R4274">
        <v>2</v>
      </c>
      <c r="S4274">
        <v>0</v>
      </c>
      <c r="T4274">
        <v>6.0368000000000004</v>
      </c>
    </row>
    <row r="4275" spans="1:20" x14ac:dyDescent="0.3">
      <c r="A4275" t="s">
        <v>9783</v>
      </c>
      <c r="B4275" s="1">
        <v>43078</v>
      </c>
      <c r="C4275" s="1">
        <v>43084</v>
      </c>
      <c r="D4275" t="s">
        <v>47</v>
      </c>
      <c r="E4275" t="s">
        <v>6753</v>
      </c>
      <c r="F4275" t="s">
        <v>6754</v>
      </c>
      <c r="G4275" t="s">
        <v>24</v>
      </c>
      <c r="H4275" t="s">
        <v>25</v>
      </c>
      <c r="I4275" t="s">
        <v>6755</v>
      </c>
      <c r="J4275" t="s">
        <v>51</v>
      </c>
      <c r="K4275" t="s">
        <v>6756</v>
      </c>
      <c r="L4275" t="s">
        <v>29</v>
      </c>
      <c r="M4275" t="s">
        <v>5067</v>
      </c>
      <c r="N4275" t="s">
        <v>43</v>
      </c>
      <c r="O4275" t="s">
        <v>79</v>
      </c>
      <c r="P4275" t="s">
        <v>5068</v>
      </c>
      <c r="Q4275" s="2">
        <v>11.087999999999999</v>
      </c>
      <c r="R4275">
        <v>7</v>
      </c>
      <c r="S4275">
        <v>0</v>
      </c>
      <c r="T4275">
        <v>-8.1311999999999998</v>
      </c>
    </row>
    <row r="4276" spans="1:20" x14ac:dyDescent="0.3">
      <c r="A4276" t="s">
        <v>9784</v>
      </c>
      <c r="B4276" s="1">
        <v>42927</v>
      </c>
      <c r="C4276" s="1">
        <v>42934</v>
      </c>
      <c r="D4276" t="s">
        <v>47</v>
      </c>
      <c r="E4276" t="s">
        <v>1449</v>
      </c>
      <c r="F4276" t="s">
        <v>1450</v>
      </c>
      <c r="G4276" t="s">
        <v>37</v>
      </c>
      <c r="H4276" t="s">
        <v>25</v>
      </c>
      <c r="I4276" t="s">
        <v>38</v>
      </c>
      <c r="J4276" t="s">
        <v>39</v>
      </c>
      <c r="K4276" t="s">
        <v>40</v>
      </c>
      <c r="L4276" t="s">
        <v>41</v>
      </c>
      <c r="M4276" t="s">
        <v>1721</v>
      </c>
      <c r="N4276" t="s">
        <v>165</v>
      </c>
      <c r="O4276" t="s">
        <v>202</v>
      </c>
      <c r="P4276" t="s">
        <v>1722</v>
      </c>
      <c r="Q4276" s="2">
        <v>1287.45</v>
      </c>
      <c r="R4276">
        <v>5</v>
      </c>
      <c r="S4276">
        <v>0</v>
      </c>
      <c r="T4276">
        <v>244.6155</v>
      </c>
    </row>
    <row r="4277" spans="1:20" x14ac:dyDescent="0.3">
      <c r="A4277" t="s">
        <v>9785</v>
      </c>
      <c r="B4277" s="1">
        <v>42139</v>
      </c>
      <c r="C4277" s="1">
        <v>42146</v>
      </c>
      <c r="D4277" t="s">
        <v>47</v>
      </c>
      <c r="E4277" t="s">
        <v>6045</v>
      </c>
      <c r="F4277" t="s">
        <v>6046</v>
      </c>
      <c r="G4277" t="s">
        <v>37</v>
      </c>
      <c r="H4277" t="s">
        <v>25</v>
      </c>
      <c r="I4277" t="s">
        <v>6047</v>
      </c>
      <c r="J4277" t="s">
        <v>86</v>
      </c>
      <c r="K4277" t="s">
        <v>6048</v>
      </c>
      <c r="L4277" t="s">
        <v>88</v>
      </c>
      <c r="M4277" t="s">
        <v>6802</v>
      </c>
      <c r="N4277" t="s">
        <v>43</v>
      </c>
      <c r="O4277" t="s">
        <v>99</v>
      </c>
      <c r="P4277" t="s">
        <v>6803</v>
      </c>
      <c r="Q4277" s="2">
        <v>51.968000000000004</v>
      </c>
      <c r="R4277">
        <v>2</v>
      </c>
      <c r="S4277">
        <v>0</v>
      </c>
      <c r="T4277">
        <v>-10.393599999999999</v>
      </c>
    </row>
    <row r="4278" spans="1:20" x14ac:dyDescent="0.3">
      <c r="A4278" t="s">
        <v>9786</v>
      </c>
      <c r="B4278" s="1">
        <v>42764</v>
      </c>
      <c r="C4278" s="1">
        <v>42767</v>
      </c>
      <c r="D4278" t="s">
        <v>159</v>
      </c>
      <c r="E4278" t="s">
        <v>2923</v>
      </c>
      <c r="F4278" t="s">
        <v>2924</v>
      </c>
      <c r="G4278" t="s">
        <v>24</v>
      </c>
      <c r="H4278" t="s">
        <v>25</v>
      </c>
      <c r="I4278" t="s">
        <v>154</v>
      </c>
      <c r="J4278" t="s">
        <v>86</v>
      </c>
      <c r="K4278" t="s">
        <v>1253</v>
      </c>
      <c r="L4278" t="s">
        <v>88</v>
      </c>
      <c r="M4278" t="s">
        <v>310</v>
      </c>
      <c r="N4278" t="s">
        <v>43</v>
      </c>
      <c r="O4278" t="s">
        <v>115</v>
      </c>
      <c r="P4278" t="s">
        <v>311</v>
      </c>
      <c r="Q4278" s="2">
        <v>4.7679999999999998</v>
      </c>
      <c r="R4278">
        <v>2</v>
      </c>
      <c r="S4278">
        <v>0</v>
      </c>
      <c r="T4278">
        <v>0.4768</v>
      </c>
    </row>
    <row r="4279" spans="1:20" x14ac:dyDescent="0.3">
      <c r="A4279" t="s">
        <v>9787</v>
      </c>
      <c r="B4279" s="1">
        <v>43007</v>
      </c>
      <c r="C4279" s="1">
        <v>43009</v>
      </c>
      <c r="D4279" t="s">
        <v>159</v>
      </c>
      <c r="E4279" t="s">
        <v>671</v>
      </c>
      <c r="F4279" t="s">
        <v>672</v>
      </c>
      <c r="G4279" t="s">
        <v>37</v>
      </c>
      <c r="H4279" t="s">
        <v>25</v>
      </c>
      <c r="I4279" t="s">
        <v>128</v>
      </c>
      <c r="J4279" t="s">
        <v>129</v>
      </c>
      <c r="K4279" t="s">
        <v>673</v>
      </c>
      <c r="L4279" t="s">
        <v>131</v>
      </c>
      <c r="M4279" t="s">
        <v>7177</v>
      </c>
      <c r="N4279" t="s">
        <v>43</v>
      </c>
      <c r="O4279" t="s">
        <v>173</v>
      </c>
      <c r="P4279" t="s">
        <v>7178</v>
      </c>
      <c r="Q4279" s="2">
        <v>7.98</v>
      </c>
      <c r="R4279">
        <v>3</v>
      </c>
      <c r="S4279">
        <v>0</v>
      </c>
      <c r="T4279">
        <v>3.9102000000000001</v>
      </c>
    </row>
    <row r="4280" spans="1:20" x14ac:dyDescent="0.3">
      <c r="A4280" t="s">
        <v>9788</v>
      </c>
      <c r="B4280" s="1">
        <v>42848</v>
      </c>
      <c r="C4280" s="1">
        <v>42851</v>
      </c>
      <c r="D4280" t="s">
        <v>159</v>
      </c>
      <c r="E4280" t="s">
        <v>48</v>
      </c>
      <c r="F4280" t="s">
        <v>49</v>
      </c>
      <c r="G4280" t="s">
        <v>24</v>
      </c>
      <c r="H4280" t="s">
        <v>25</v>
      </c>
      <c r="I4280" t="s">
        <v>50</v>
      </c>
      <c r="J4280" t="s">
        <v>51</v>
      </c>
      <c r="K4280" t="s">
        <v>52</v>
      </c>
      <c r="L4280" t="s">
        <v>29</v>
      </c>
      <c r="M4280" t="s">
        <v>3472</v>
      </c>
      <c r="N4280" t="s">
        <v>43</v>
      </c>
      <c r="O4280" t="s">
        <v>173</v>
      </c>
      <c r="P4280" t="s">
        <v>572</v>
      </c>
      <c r="Q4280" s="2">
        <v>18.687999999999999</v>
      </c>
      <c r="R4280">
        <v>2</v>
      </c>
      <c r="S4280">
        <v>0</v>
      </c>
      <c r="T4280">
        <v>7.008</v>
      </c>
    </row>
    <row r="4281" spans="1:20" x14ac:dyDescent="0.3">
      <c r="A4281" t="s">
        <v>9789</v>
      </c>
      <c r="B4281" s="1">
        <v>43048</v>
      </c>
      <c r="C4281" s="1">
        <v>43052</v>
      </c>
      <c r="D4281" t="s">
        <v>47</v>
      </c>
      <c r="E4281" t="s">
        <v>2247</v>
      </c>
      <c r="F4281" t="s">
        <v>2248</v>
      </c>
      <c r="G4281" t="s">
        <v>84</v>
      </c>
      <c r="H4281" t="s">
        <v>25</v>
      </c>
      <c r="I4281" t="s">
        <v>742</v>
      </c>
      <c r="J4281" t="s">
        <v>208</v>
      </c>
      <c r="K4281" t="s">
        <v>743</v>
      </c>
      <c r="L4281" t="s">
        <v>88</v>
      </c>
      <c r="M4281" t="s">
        <v>6341</v>
      </c>
      <c r="N4281" t="s">
        <v>165</v>
      </c>
      <c r="O4281" t="s">
        <v>202</v>
      </c>
      <c r="P4281" t="s">
        <v>6342</v>
      </c>
      <c r="Q4281" s="2">
        <v>191.976</v>
      </c>
      <c r="R4281">
        <v>3</v>
      </c>
      <c r="S4281">
        <v>0</v>
      </c>
      <c r="T4281">
        <v>38.395200000000003</v>
      </c>
    </row>
    <row r="4282" spans="1:20" x14ac:dyDescent="0.3">
      <c r="A4282" t="s">
        <v>9790</v>
      </c>
      <c r="B4282" s="1">
        <v>41764</v>
      </c>
      <c r="C4282" s="1">
        <v>41766</v>
      </c>
      <c r="D4282" t="s">
        <v>159</v>
      </c>
      <c r="E4282" t="s">
        <v>1639</v>
      </c>
      <c r="F4282" t="s">
        <v>1640</v>
      </c>
      <c r="G4282" t="s">
        <v>37</v>
      </c>
      <c r="H4282" t="s">
        <v>25</v>
      </c>
      <c r="I4282" t="s">
        <v>128</v>
      </c>
      <c r="J4282" t="s">
        <v>129</v>
      </c>
      <c r="K4282" t="s">
        <v>948</v>
      </c>
      <c r="L4282" t="s">
        <v>131</v>
      </c>
      <c r="M4282" t="s">
        <v>3221</v>
      </c>
      <c r="N4282" t="s">
        <v>43</v>
      </c>
      <c r="O4282" t="s">
        <v>79</v>
      </c>
      <c r="P4282" t="s">
        <v>991</v>
      </c>
      <c r="Q4282" s="2">
        <v>11.88</v>
      </c>
      <c r="R4282">
        <v>2</v>
      </c>
      <c r="S4282">
        <v>0</v>
      </c>
      <c r="T4282">
        <v>5.3460000000000001</v>
      </c>
    </row>
    <row r="4283" spans="1:20" x14ac:dyDescent="0.3">
      <c r="A4283" t="s">
        <v>9791</v>
      </c>
      <c r="B4283" s="1">
        <v>42670</v>
      </c>
      <c r="C4283" s="1">
        <v>42674</v>
      </c>
      <c r="D4283" t="s">
        <v>47</v>
      </c>
      <c r="E4283" t="s">
        <v>403</v>
      </c>
      <c r="F4283" t="s">
        <v>404</v>
      </c>
      <c r="G4283" t="s">
        <v>84</v>
      </c>
      <c r="H4283" t="s">
        <v>25</v>
      </c>
      <c r="I4283" t="s">
        <v>405</v>
      </c>
      <c r="J4283" t="s">
        <v>179</v>
      </c>
      <c r="K4283" t="s">
        <v>406</v>
      </c>
      <c r="L4283" t="s">
        <v>88</v>
      </c>
      <c r="M4283" t="s">
        <v>9792</v>
      </c>
      <c r="N4283" t="s">
        <v>43</v>
      </c>
      <c r="O4283" t="s">
        <v>79</v>
      </c>
      <c r="P4283" t="s">
        <v>9793</v>
      </c>
      <c r="Q4283" s="2">
        <v>67.135999999999996</v>
      </c>
      <c r="R4283">
        <v>4</v>
      </c>
      <c r="S4283">
        <v>0</v>
      </c>
      <c r="T4283">
        <v>25.175999999999998</v>
      </c>
    </row>
    <row r="4284" spans="1:20" x14ac:dyDescent="0.3">
      <c r="A4284" t="s">
        <v>9794</v>
      </c>
      <c r="B4284" s="1">
        <v>41969</v>
      </c>
      <c r="C4284" s="1">
        <v>41974</v>
      </c>
      <c r="D4284" t="s">
        <v>47</v>
      </c>
      <c r="E4284" t="s">
        <v>4849</v>
      </c>
      <c r="F4284" t="s">
        <v>4850</v>
      </c>
      <c r="G4284" t="s">
        <v>37</v>
      </c>
      <c r="H4284" t="s">
        <v>25</v>
      </c>
      <c r="I4284" t="s">
        <v>3619</v>
      </c>
      <c r="J4284" t="s">
        <v>179</v>
      </c>
      <c r="K4284" t="s">
        <v>3620</v>
      </c>
      <c r="L4284" t="s">
        <v>88</v>
      </c>
      <c r="M4284" t="s">
        <v>2433</v>
      </c>
      <c r="N4284" t="s">
        <v>43</v>
      </c>
      <c r="O4284" t="s">
        <v>79</v>
      </c>
      <c r="P4284" t="s">
        <v>2434</v>
      </c>
      <c r="Q4284" s="2">
        <v>4.32</v>
      </c>
      <c r="R4284">
        <v>3</v>
      </c>
      <c r="S4284">
        <v>0</v>
      </c>
      <c r="T4284">
        <v>1.512</v>
      </c>
    </row>
    <row r="4285" spans="1:20" x14ac:dyDescent="0.3">
      <c r="A4285" t="s">
        <v>9795</v>
      </c>
      <c r="B4285" s="1">
        <v>42004</v>
      </c>
      <c r="C4285" s="1">
        <v>42004</v>
      </c>
      <c r="D4285" t="s">
        <v>1040</v>
      </c>
      <c r="E4285" t="s">
        <v>2132</v>
      </c>
      <c r="F4285" t="s">
        <v>2133</v>
      </c>
      <c r="G4285" t="s">
        <v>84</v>
      </c>
      <c r="H4285" t="s">
        <v>25</v>
      </c>
      <c r="I4285" t="s">
        <v>749</v>
      </c>
      <c r="J4285" t="s">
        <v>286</v>
      </c>
      <c r="K4285" t="s">
        <v>750</v>
      </c>
      <c r="L4285" t="s">
        <v>29</v>
      </c>
      <c r="M4285" t="s">
        <v>8885</v>
      </c>
      <c r="N4285" t="s">
        <v>165</v>
      </c>
      <c r="O4285" t="s">
        <v>166</v>
      </c>
      <c r="P4285" t="s">
        <v>8886</v>
      </c>
      <c r="Q4285" s="2">
        <v>475.94400000000002</v>
      </c>
      <c r="R4285">
        <v>7</v>
      </c>
      <c r="S4285">
        <v>0</v>
      </c>
      <c r="T4285">
        <v>59.493000000000002</v>
      </c>
    </row>
    <row r="4286" spans="1:20" x14ac:dyDescent="0.3">
      <c r="A4286" t="s">
        <v>9796</v>
      </c>
      <c r="B4286" s="1">
        <v>42372</v>
      </c>
      <c r="C4286" s="1">
        <v>42377</v>
      </c>
      <c r="D4286" t="s">
        <v>47</v>
      </c>
      <c r="E4286" t="s">
        <v>840</v>
      </c>
      <c r="F4286" t="s">
        <v>841</v>
      </c>
      <c r="G4286" t="s">
        <v>37</v>
      </c>
      <c r="H4286" t="s">
        <v>25</v>
      </c>
      <c r="I4286" t="s">
        <v>842</v>
      </c>
      <c r="J4286" t="s">
        <v>427</v>
      </c>
      <c r="K4286" t="s">
        <v>843</v>
      </c>
      <c r="L4286" t="s">
        <v>131</v>
      </c>
      <c r="M4286" t="s">
        <v>4709</v>
      </c>
      <c r="N4286" t="s">
        <v>165</v>
      </c>
      <c r="O4286" t="s">
        <v>202</v>
      </c>
      <c r="P4286" t="s">
        <v>4710</v>
      </c>
      <c r="Q4286" s="2">
        <v>30.08</v>
      </c>
      <c r="R4286">
        <v>2</v>
      </c>
      <c r="S4286">
        <v>0</v>
      </c>
      <c r="T4286">
        <v>-5.2640000000000002</v>
      </c>
    </row>
    <row r="4287" spans="1:20" x14ac:dyDescent="0.3">
      <c r="A4287" t="s">
        <v>9797</v>
      </c>
      <c r="B4287" s="1">
        <v>42965</v>
      </c>
      <c r="C4287" s="1">
        <v>42969</v>
      </c>
      <c r="D4287" t="s">
        <v>47</v>
      </c>
      <c r="E4287" t="s">
        <v>2606</v>
      </c>
      <c r="F4287" t="s">
        <v>2607</v>
      </c>
      <c r="G4287" t="s">
        <v>24</v>
      </c>
      <c r="H4287" t="s">
        <v>25</v>
      </c>
      <c r="I4287" t="s">
        <v>2608</v>
      </c>
      <c r="J4287" t="s">
        <v>86</v>
      </c>
      <c r="K4287" t="s">
        <v>2609</v>
      </c>
      <c r="L4287" t="s">
        <v>88</v>
      </c>
      <c r="M4287" t="s">
        <v>8959</v>
      </c>
      <c r="N4287" t="s">
        <v>165</v>
      </c>
      <c r="O4287" t="s">
        <v>202</v>
      </c>
      <c r="P4287" t="s">
        <v>8960</v>
      </c>
      <c r="Q4287" s="2">
        <v>23.18</v>
      </c>
      <c r="R4287">
        <v>2</v>
      </c>
      <c r="S4287">
        <v>0</v>
      </c>
      <c r="T4287">
        <v>7.6494</v>
      </c>
    </row>
    <row r="4288" spans="1:20" x14ac:dyDescent="0.3">
      <c r="A4288" t="s">
        <v>9798</v>
      </c>
      <c r="B4288" s="1">
        <v>41794</v>
      </c>
      <c r="C4288" s="1">
        <v>41799</v>
      </c>
      <c r="D4288" t="s">
        <v>47</v>
      </c>
      <c r="E4288" t="s">
        <v>4463</v>
      </c>
      <c r="F4288" t="s">
        <v>4464</v>
      </c>
      <c r="G4288" t="s">
        <v>24</v>
      </c>
      <c r="H4288" t="s">
        <v>25</v>
      </c>
      <c r="I4288" t="s">
        <v>4465</v>
      </c>
      <c r="J4288" t="s">
        <v>391</v>
      </c>
      <c r="K4288" t="s">
        <v>4466</v>
      </c>
      <c r="L4288" t="s">
        <v>41</v>
      </c>
      <c r="M4288" t="s">
        <v>6091</v>
      </c>
      <c r="N4288" t="s">
        <v>31</v>
      </c>
      <c r="O4288" t="s">
        <v>61</v>
      </c>
      <c r="P4288" t="s">
        <v>6092</v>
      </c>
      <c r="Q4288" s="2">
        <v>56.96</v>
      </c>
      <c r="R4288">
        <v>2</v>
      </c>
      <c r="S4288">
        <v>0</v>
      </c>
      <c r="T4288">
        <v>21.075199999999999</v>
      </c>
    </row>
    <row r="4289" spans="1:20" x14ac:dyDescent="0.3">
      <c r="A4289" t="s">
        <v>9799</v>
      </c>
      <c r="B4289" s="1">
        <v>43052</v>
      </c>
      <c r="C4289" s="1">
        <v>43056</v>
      </c>
      <c r="D4289" t="s">
        <v>21</v>
      </c>
      <c r="E4289" t="s">
        <v>2330</v>
      </c>
      <c r="F4289" t="s">
        <v>2331</v>
      </c>
      <c r="G4289" t="s">
        <v>24</v>
      </c>
      <c r="H4289" t="s">
        <v>25</v>
      </c>
      <c r="I4289" t="s">
        <v>231</v>
      </c>
      <c r="J4289" t="s">
        <v>232</v>
      </c>
      <c r="K4289" t="s">
        <v>276</v>
      </c>
      <c r="L4289" t="s">
        <v>131</v>
      </c>
      <c r="M4289" t="s">
        <v>7361</v>
      </c>
      <c r="N4289" t="s">
        <v>165</v>
      </c>
      <c r="O4289" t="s">
        <v>202</v>
      </c>
      <c r="P4289" t="s">
        <v>7362</v>
      </c>
      <c r="Q4289" s="2">
        <v>82.95</v>
      </c>
      <c r="R4289">
        <v>5</v>
      </c>
      <c r="S4289">
        <v>0</v>
      </c>
      <c r="T4289">
        <v>29.032499999999999</v>
      </c>
    </row>
    <row r="4290" spans="1:20" x14ac:dyDescent="0.3">
      <c r="A4290" t="s">
        <v>9800</v>
      </c>
      <c r="B4290" s="1">
        <v>42397</v>
      </c>
      <c r="C4290" s="1">
        <v>42401</v>
      </c>
      <c r="D4290" t="s">
        <v>21</v>
      </c>
      <c r="E4290" t="s">
        <v>3001</v>
      </c>
      <c r="F4290" t="s">
        <v>3002</v>
      </c>
      <c r="G4290" t="s">
        <v>37</v>
      </c>
      <c r="H4290" t="s">
        <v>25</v>
      </c>
      <c r="I4290" t="s">
        <v>38</v>
      </c>
      <c r="J4290" t="s">
        <v>39</v>
      </c>
      <c r="K4290" t="s">
        <v>59</v>
      </c>
      <c r="L4290" t="s">
        <v>41</v>
      </c>
      <c r="M4290" t="s">
        <v>1273</v>
      </c>
      <c r="N4290" t="s">
        <v>43</v>
      </c>
      <c r="O4290" t="s">
        <v>115</v>
      </c>
      <c r="P4290" t="s">
        <v>1274</v>
      </c>
      <c r="Q4290" s="2">
        <v>39.68</v>
      </c>
      <c r="R4290">
        <v>2</v>
      </c>
      <c r="S4290">
        <v>0</v>
      </c>
      <c r="T4290">
        <v>10.316800000000001</v>
      </c>
    </row>
    <row r="4291" spans="1:20" x14ac:dyDescent="0.3">
      <c r="A4291" t="s">
        <v>9801</v>
      </c>
      <c r="B4291" s="1">
        <v>42683</v>
      </c>
      <c r="C4291" s="1">
        <v>42688</v>
      </c>
      <c r="D4291" t="s">
        <v>47</v>
      </c>
      <c r="E4291" t="s">
        <v>456</v>
      </c>
      <c r="F4291" t="s">
        <v>457</v>
      </c>
      <c r="G4291" t="s">
        <v>24</v>
      </c>
      <c r="H4291" t="s">
        <v>25</v>
      </c>
      <c r="I4291" t="s">
        <v>458</v>
      </c>
      <c r="J4291" t="s">
        <v>179</v>
      </c>
      <c r="K4291" t="s">
        <v>459</v>
      </c>
      <c r="L4291" t="s">
        <v>88</v>
      </c>
      <c r="M4291" t="s">
        <v>7328</v>
      </c>
      <c r="N4291" t="s">
        <v>165</v>
      </c>
      <c r="O4291" t="s">
        <v>202</v>
      </c>
      <c r="P4291" t="s">
        <v>7329</v>
      </c>
      <c r="Q4291" s="2">
        <v>479.97</v>
      </c>
      <c r="R4291">
        <v>3</v>
      </c>
      <c r="S4291">
        <v>0</v>
      </c>
      <c r="T4291">
        <v>177.5889</v>
      </c>
    </row>
    <row r="4292" spans="1:20" x14ac:dyDescent="0.3">
      <c r="A4292" t="s">
        <v>9802</v>
      </c>
      <c r="B4292" s="1">
        <v>42623</v>
      </c>
      <c r="C4292" s="1">
        <v>42627</v>
      </c>
      <c r="D4292" t="s">
        <v>47</v>
      </c>
      <c r="E4292" t="s">
        <v>2923</v>
      </c>
      <c r="F4292" t="s">
        <v>2924</v>
      </c>
      <c r="G4292" t="s">
        <v>24</v>
      </c>
      <c r="H4292" t="s">
        <v>25</v>
      </c>
      <c r="I4292" t="s">
        <v>154</v>
      </c>
      <c r="J4292" t="s">
        <v>86</v>
      </c>
      <c r="K4292" t="s">
        <v>1253</v>
      </c>
      <c r="L4292" t="s">
        <v>88</v>
      </c>
      <c r="M4292" t="s">
        <v>6711</v>
      </c>
      <c r="N4292" t="s">
        <v>43</v>
      </c>
      <c r="O4292" t="s">
        <v>44</v>
      </c>
      <c r="P4292" t="s">
        <v>6712</v>
      </c>
      <c r="Q4292" s="2">
        <v>7.38</v>
      </c>
      <c r="R4292">
        <v>2</v>
      </c>
      <c r="S4292">
        <v>0</v>
      </c>
      <c r="T4292">
        <v>3.4685999999999999</v>
      </c>
    </row>
    <row r="4293" spans="1:20" x14ac:dyDescent="0.3">
      <c r="A4293" t="s">
        <v>9803</v>
      </c>
      <c r="B4293" s="1">
        <v>42797</v>
      </c>
      <c r="C4293" s="1">
        <v>42802</v>
      </c>
      <c r="D4293" t="s">
        <v>47</v>
      </c>
      <c r="E4293" t="s">
        <v>2645</v>
      </c>
      <c r="F4293" t="s">
        <v>2646</v>
      </c>
      <c r="G4293" t="s">
        <v>37</v>
      </c>
      <c r="H4293" t="s">
        <v>25</v>
      </c>
      <c r="I4293" t="s">
        <v>742</v>
      </c>
      <c r="J4293" t="s">
        <v>208</v>
      </c>
      <c r="K4293" t="s">
        <v>743</v>
      </c>
      <c r="L4293" t="s">
        <v>88</v>
      </c>
      <c r="M4293" t="s">
        <v>2323</v>
      </c>
      <c r="N4293" t="s">
        <v>31</v>
      </c>
      <c r="O4293" t="s">
        <v>54</v>
      </c>
      <c r="P4293" t="s">
        <v>2324</v>
      </c>
      <c r="Q4293" s="2">
        <v>399.67200000000003</v>
      </c>
      <c r="R4293">
        <v>7</v>
      </c>
      <c r="S4293">
        <v>0</v>
      </c>
      <c r="T4293">
        <v>-14.9877</v>
      </c>
    </row>
    <row r="4294" spans="1:20" x14ac:dyDescent="0.3">
      <c r="A4294" t="s">
        <v>9804</v>
      </c>
      <c r="B4294" s="1">
        <v>42986</v>
      </c>
      <c r="C4294" s="1">
        <v>42991</v>
      </c>
      <c r="D4294" t="s">
        <v>21</v>
      </c>
      <c r="E4294" t="s">
        <v>2145</v>
      </c>
      <c r="F4294" t="s">
        <v>2146</v>
      </c>
      <c r="G4294" t="s">
        <v>37</v>
      </c>
      <c r="H4294" t="s">
        <v>25</v>
      </c>
      <c r="I4294" t="s">
        <v>38</v>
      </c>
      <c r="J4294" t="s">
        <v>39</v>
      </c>
      <c r="K4294" t="s">
        <v>40</v>
      </c>
      <c r="L4294" t="s">
        <v>41</v>
      </c>
      <c r="M4294" t="s">
        <v>7864</v>
      </c>
      <c r="N4294" t="s">
        <v>43</v>
      </c>
      <c r="O4294" t="s">
        <v>99</v>
      </c>
      <c r="P4294" t="s">
        <v>7865</v>
      </c>
      <c r="Q4294" s="2">
        <v>65.12</v>
      </c>
      <c r="R4294">
        <v>4</v>
      </c>
      <c r="S4294">
        <v>0</v>
      </c>
      <c r="T4294">
        <v>16.9312</v>
      </c>
    </row>
    <row r="4295" spans="1:20" x14ac:dyDescent="0.3">
      <c r="A4295" t="s">
        <v>9805</v>
      </c>
      <c r="B4295" s="1">
        <v>43045</v>
      </c>
      <c r="C4295" s="1">
        <v>43048</v>
      </c>
      <c r="D4295" t="s">
        <v>21</v>
      </c>
      <c r="E4295" t="s">
        <v>5849</v>
      </c>
      <c r="F4295" t="s">
        <v>5850</v>
      </c>
      <c r="G4295" t="s">
        <v>24</v>
      </c>
      <c r="H4295" t="s">
        <v>25</v>
      </c>
      <c r="I4295" t="s">
        <v>1712</v>
      </c>
      <c r="J4295" t="s">
        <v>39</v>
      </c>
      <c r="K4295" t="s">
        <v>1713</v>
      </c>
      <c r="L4295" t="s">
        <v>41</v>
      </c>
      <c r="M4295" t="s">
        <v>2161</v>
      </c>
      <c r="N4295" t="s">
        <v>31</v>
      </c>
      <c r="O4295" t="s">
        <v>61</v>
      </c>
      <c r="P4295" t="s">
        <v>2162</v>
      </c>
      <c r="Q4295" s="2">
        <v>30.56</v>
      </c>
      <c r="R4295">
        <v>5</v>
      </c>
      <c r="S4295">
        <v>0</v>
      </c>
      <c r="T4295">
        <v>-19.864000000000001</v>
      </c>
    </row>
    <row r="4296" spans="1:20" x14ac:dyDescent="0.3">
      <c r="A4296" t="s">
        <v>9806</v>
      </c>
      <c r="B4296" s="1">
        <v>42868</v>
      </c>
      <c r="C4296" s="1">
        <v>42873</v>
      </c>
      <c r="D4296" t="s">
        <v>47</v>
      </c>
      <c r="E4296" t="s">
        <v>2720</v>
      </c>
      <c r="F4296" t="s">
        <v>2721</v>
      </c>
      <c r="G4296" t="s">
        <v>37</v>
      </c>
      <c r="H4296" t="s">
        <v>25</v>
      </c>
      <c r="I4296" t="s">
        <v>2722</v>
      </c>
      <c r="J4296" t="s">
        <v>224</v>
      </c>
      <c r="K4296" t="s">
        <v>2723</v>
      </c>
      <c r="L4296" t="s">
        <v>88</v>
      </c>
      <c r="M4296" t="s">
        <v>375</v>
      </c>
      <c r="N4296" t="s">
        <v>43</v>
      </c>
      <c r="O4296" t="s">
        <v>90</v>
      </c>
      <c r="P4296" t="s">
        <v>376</v>
      </c>
      <c r="Q4296" s="2">
        <v>20.768000000000001</v>
      </c>
      <c r="R4296">
        <v>2</v>
      </c>
      <c r="S4296">
        <v>0</v>
      </c>
      <c r="T4296">
        <v>2.3363999999999998</v>
      </c>
    </row>
    <row r="4297" spans="1:20" x14ac:dyDescent="0.3">
      <c r="A4297" t="s">
        <v>9807</v>
      </c>
      <c r="B4297" s="1">
        <v>42701</v>
      </c>
      <c r="C4297" s="1">
        <v>42705</v>
      </c>
      <c r="D4297" t="s">
        <v>47</v>
      </c>
      <c r="E4297" t="s">
        <v>4946</v>
      </c>
      <c r="F4297" t="s">
        <v>4947</v>
      </c>
      <c r="G4297" t="s">
        <v>24</v>
      </c>
      <c r="H4297" t="s">
        <v>25</v>
      </c>
      <c r="I4297" t="s">
        <v>4948</v>
      </c>
      <c r="J4297" t="s">
        <v>86</v>
      </c>
      <c r="K4297" t="s">
        <v>4949</v>
      </c>
      <c r="L4297" t="s">
        <v>88</v>
      </c>
      <c r="M4297" t="s">
        <v>9622</v>
      </c>
      <c r="N4297" t="s">
        <v>43</v>
      </c>
      <c r="O4297" t="s">
        <v>99</v>
      </c>
      <c r="P4297" t="s">
        <v>9623</v>
      </c>
      <c r="Q4297" s="2">
        <v>39.808</v>
      </c>
      <c r="R4297">
        <v>4</v>
      </c>
      <c r="S4297">
        <v>0</v>
      </c>
      <c r="T4297">
        <v>3.9807999999999999</v>
      </c>
    </row>
    <row r="4298" spans="1:20" x14ac:dyDescent="0.3">
      <c r="A4298" t="s">
        <v>9808</v>
      </c>
      <c r="B4298" s="1">
        <v>42321</v>
      </c>
      <c r="C4298" s="1">
        <v>42326</v>
      </c>
      <c r="D4298" t="s">
        <v>47</v>
      </c>
      <c r="E4298" t="s">
        <v>1682</v>
      </c>
      <c r="F4298" t="s">
        <v>1683</v>
      </c>
      <c r="G4298" t="s">
        <v>24</v>
      </c>
      <c r="H4298" t="s">
        <v>25</v>
      </c>
      <c r="I4298" t="s">
        <v>390</v>
      </c>
      <c r="J4298" t="s">
        <v>391</v>
      </c>
      <c r="K4298" t="s">
        <v>392</v>
      </c>
      <c r="L4298" t="s">
        <v>41</v>
      </c>
      <c r="M4298" t="s">
        <v>3626</v>
      </c>
      <c r="N4298" t="s">
        <v>43</v>
      </c>
      <c r="O4298" t="s">
        <v>79</v>
      </c>
      <c r="P4298" t="s">
        <v>3627</v>
      </c>
      <c r="Q4298" s="2">
        <v>121.104</v>
      </c>
      <c r="R4298">
        <v>6</v>
      </c>
      <c r="S4298">
        <v>0</v>
      </c>
      <c r="T4298">
        <v>-100.92</v>
      </c>
    </row>
    <row r="4299" spans="1:20" x14ac:dyDescent="0.3">
      <c r="A4299" t="s">
        <v>9809</v>
      </c>
      <c r="B4299" s="1">
        <v>42346</v>
      </c>
      <c r="C4299" s="1">
        <v>42350</v>
      </c>
      <c r="D4299" t="s">
        <v>47</v>
      </c>
      <c r="E4299" t="s">
        <v>3001</v>
      </c>
      <c r="F4299" t="s">
        <v>3002</v>
      </c>
      <c r="G4299" t="s">
        <v>37</v>
      </c>
      <c r="H4299" t="s">
        <v>25</v>
      </c>
      <c r="I4299" t="s">
        <v>38</v>
      </c>
      <c r="J4299" t="s">
        <v>39</v>
      </c>
      <c r="K4299" t="s">
        <v>59</v>
      </c>
      <c r="L4299" t="s">
        <v>41</v>
      </c>
      <c r="M4299" t="s">
        <v>6562</v>
      </c>
      <c r="N4299" t="s">
        <v>43</v>
      </c>
      <c r="O4299" t="s">
        <v>70</v>
      </c>
      <c r="P4299" t="s">
        <v>6563</v>
      </c>
      <c r="Q4299" s="2">
        <v>15.696</v>
      </c>
      <c r="R4299">
        <v>3</v>
      </c>
      <c r="S4299">
        <v>0</v>
      </c>
      <c r="T4299">
        <v>5.1012000000000004</v>
      </c>
    </row>
    <row r="4300" spans="1:20" x14ac:dyDescent="0.3">
      <c r="A4300" t="s">
        <v>9810</v>
      </c>
      <c r="B4300" s="1">
        <v>42254</v>
      </c>
      <c r="C4300" s="1">
        <v>42259</v>
      </c>
      <c r="D4300" t="s">
        <v>47</v>
      </c>
      <c r="E4300" t="s">
        <v>939</v>
      </c>
      <c r="F4300" t="s">
        <v>940</v>
      </c>
      <c r="G4300" t="s">
        <v>37</v>
      </c>
      <c r="H4300" t="s">
        <v>25</v>
      </c>
      <c r="I4300" t="s">
        <v>941</v>
      </c>
      <c r="J4300" t="s">
        <v>51</v>
      </c>
      <c r="K4300" t="s">
        <v>942</v>
      </c>
      <c r="L4300" t="s">
        <v>29</v>
      </c>
      <c r="M4300" t="s">
        <v>8717</v>
      </c>
      <c r="N4300" t="s">
        <v>43</v>
      </c>
      <c r="O4300" t="s">
        <v>99</v>
      </c>
      <c r="P4300" t="s">
        <v>8718</v>
      </c>
      <c r="Q4300" s="2">
        <v>70.260000000000005</v>
      </c>
      <c r="R4300">
        <v>3</v>
      </c>
      <c r="S4300">
        <v>0</v>
      </c>
      <c r="T4300">
        <v>18.970199999999998</v>
      </c>
    </row>
    <row r="4301" spans="1:20" x14ac:dyDescent="0.3">
      <c r="A4301" t="s">
        <v>9811</v>
      </c>
      <c r="B4301" s="1">
        <v>42579</v>
      </c>
      <c r="C4301" s="1">
        <v>42580</v>
      </c>
      <c r="D4301" t="s">
        <v>159</v>
      </c>
      <c r="E4301" t="s">
        <v>1532</v>
      </c>
      <c r="F4301" t="s">
        <v>1533</v>
      </c>
      <c r="G4301" t="s">
        <v>24</v>
      </c>
      <c r="H4301" t="s">
        <v>25</v>
      </c>
      <c r="I4301" t="s">
        <v>38</v>
      </c>
      <c r="J4301" t="s">
        <v>39</v>
      </c>
      <c r="K4301" t="s">
        <v>556</v>
      </c>
      <c r="L4301" t="s">
        <v>41</v>
      </c>
      <c r="M4301" t="s">
        <v>4178</v>
      </c>
      <c r="N4301" t="s">
        <v>31</v>
      </c>
      <c r="O4301" t="s">
        <v>32</v>
      </c>
      <c r="P4301" t="s">
        <v>4179</v>
      </c>
      <c r="Q4301" s="2">
        <v>177.45</v>
      </c>
      <c r="R4301">
        <v>5</v>
      </c>
      <c r="S4301">
        <v>0</v>
      </c>
      <c r="T4301">
        <v>-78.078000000000003</v>
      </c>
    </row>
    <row r="4302" spans="1:20" x14ac:dyDescent="0.3">
      <c r="A4302" t="s">
        <v>9812</v>
      </c>
      <c r="B4302" s="1">
        <v>42972</v>
      </c>
      <c r="C4302" s="1">
        <v>42976</v>
      </c>
      <c r="D4302" t="s">
        <v>47</v>
      </c>
      <c r="E4302" t="s">
        <v>1874</v>
      </c>
      <c r="F4302" t="s">
        <v>1875</v>
      </c>
      <c r="G4302" t="s">
        <v>24</v>
      </c>
      <c r="H4302" t="s">
        <v>25</v>
      </c>
      <c r="I4302" t="s">
        <v>215</v>
      </c>
      <c r="J4302" t="s">
        <v>216</v>
      </c>
      <c r="K4302" t="s">
        <v>217</v>
      </c>
      <c r="L4302" t="s">
        <v>131</v>
      </c>
      <c r="M4302" t="s">
        <v>30</v>
      </c>
      <c r="N4302" t="s">
        <v>31</v>
      </c>
      <c r="O4302" t="s">
        <v>32</v>
      </c>
      <c r="P4302" t="s">
        <v>33</v>
      </c>
      <c r="Q4302" s="2">
        <v>130.97999999999999</v>
      </c>
      <c r="R4302">
        <v>2</v>
      </c>
      <c r="S4302">
        <v>0</v>
      </c>
      <c r="T4302">
        <v>-89.066400000000002</v>
      </c>
    </row>
    <row r="4303" spans="1:20" x14ac:dyDescent="0.3">
      <c r="A4303" t="s">
        <v>9813</v>
      </c>
      <c r="B4303" s="1">
        <v>41759</v>
      </c>
      <c r="C4303" s="1">
        <v>41761</v>
      </c>
      <c r="D4303" t="s">
        <v>159</v>
      </c>
      <c r="E4303" t="s">
        <v>4507</v>
      </c>
      <c r="F4303" t="s">
        <v>4508</v>
      </c>
      <c r="G4303" t="s">
        <v>24</v>
      </c>
      <c r="H4303" t="s">
        <v>25</v>
      </c>
      <c r="I4303" t="s">
        <v>38</v>
      </c>
      <c r="J4303" t="s">
        <v>39</v>
      </c>
      <c r="K4303" t="s">
        <v>247</v>
      </c>
      <c r="L4303" t="s">
        <v>41</v>
      </c>
      <c r="M4303" t="s">
        <v>7765</v>
      </c>
      <c r="N4303" t="s">
        <v>43</v>
      </c>
      <c r="O4303" t="s">
        <v>115</v>
      </c>
      <c r="P4303" t="s">
        <v>7766</v>
      </c>
      <c r="Q4303" s="2">
        <v>174.95</v>
      </c>
      <c r="R4303">
        <v>5</v>
      </c>
      <c r="S4303">
        <v>0</v>
      </c>
      <c r="T4303">
        <v>45.487000000000002</v>
      </c>
    </row>
    <row r="4304" spans="1:20" x14ac:dyDescent="0.3">
      <c r="A4304" t="s">
        <v>9814</v>
      </c>
      <c r="B4304" s="1">
        <v>42852</v>
      </c>
      <c r="C4304" s="1">
        <v>42857</v>
      </c>
      <c r="D4304" t="s">
        <v>47</v>
      </c>
      <c r="E4304" t="s">
        <v>274</v>
      </c>
      <c r="F4304" t="s">
        <v>275</v>
      </c>
      <c r="G4304" t="s">
        <v>24</v>
      </c>
      <c r="H4304" t="s">
        <v>25</v>
      </c>
      <c r="I4304" t="s">
        <v>231</v>
      </c>
      <c r="J4304" t="s">
        <v>232</v>
      </c>
      <c r="K4304" t="s">
        <v>276</v>
      </c>
      <c r="L4304" t="s">
        <v>131</v>
      </c>
      <c r="M4304" t="s">
        <v>2952</v>
      </c>
      <c r="N4304" t="s">
        <v>31</v>
      </c>
      <c r="O4304" t="s">
        <v>61</v>
      </c>
      <c r="P4304" t="s">
        <v>2953</v>
      </c>
      <c r="Q4304" s="2">
        <v>139.58000000000001</v>
      </c>
      <c r="R4304">
        <v>7</v>
      </c>
      <c r="S4304">
        <v>0</v>
      </c>
      <c r="T4304">
        <v>39.0824</v>
      </c>
    </row>
    <row r="4305" spans="1:20" x14ac:dyDescent="0.3">
      <c r="A4305" t="s">
        <v>9815</v>
      </c>
      <c r="B4305" s="1">
        <v>42939</v>
      </c>
      <c r="C4305" s="1">
        <v>42940</v>
      </c>
      <c r="D4305" t="s">
        <v>159</v>
      </c>
      <c r="E4305" t="s">
        <v>1246</v>
      </c>
      <c r="F4305" t="s">
        <v>1247</v>
      </c>
      <c r="G4305" t="s">
        <v>84</v>
      </c>
      <c r="H4305" t="s">
        <v>25</v>
      </c>
      <c r="I4305" t="s">
        <v>253</v>
      </c>
      <c r="J4305" t="s">
        <v>179</v>
      </c>
      <c r="K4305" t="s">
        <v>322</v>
      </c>
      <c r="L4305" t="s">
        <v>88</v>
      </c>
      <c r="M4305" t="s">
        <v>7272</v>
      </c>
      <c r="N4305" t="s">
        <v>165</v>
      </c>
      <c r="O4305" t="s">
        <v>202</v>
      </c>
      <c r="P4305" t="s">
        <v>7273</v>
      </c>
      <c r="Q4305" s="2">
        <v>399.95</v>
      </c>
      <c r="R4305">
        <v>5</v>
      </c>
      <c r="S4305">
        <v>0</v>
      </c>
      <c r="T4305">
        <v>143.982</v>
      </c>
    </row>
    <row r="4306" spans="1:20" x14ac:dyDescent="0.3">
      <c r="A4306" t="s">
        <v>9816</v>
      </c>
      <c r="B4306" s="1">
        <v>41986</v>
      </c>
      <c r="C4306" s="1">
        <v>41988</v>
      </c>
      <c r="D4306" t="s">
        <v>21</v>
      </c>
      <c r="E4306" t="s">
        <v>1173</v>
      </c>
      <c r="F4306" t="s">
        <v>1174</v>
      </c>
      <c r="G4306" t="s">
        <v>37</v>
      </c>
      <c r="H4306" t="s">
        <v>25</v>
      </c>
      <c r="I4306" t="s">
        <v>75</v>
      </c>
      <c r="J4306" t="s">
        <v>76</v>
      </c>
      <c r="K4306" t="s">
        <v>538</v>
      </c>
      <c r="L4306" t="s">
        <v>41</v>
      </c>
      <c r="M4306" t="s">
        <v>2955</v>
      </c>
      <c r="N4306" t="s">
        <v>43</v>
      </c>
      <c r="O4306" t="s">
        <v>79</v>
      </c>
      <c r="P4306" t="s">
        <v>2956</v>
      </c>
      <c r="Q4306" s="2">
        <v>12.39</v>
      </c>
      <c r="R4306">
        <v>3</v>
      </c>
      <c r="S4306">
        <v>0</v>
      </c>
      <c r="T4306">
        <v>5.8232999999999997</v>
      </c>
    </row>
    <row r="4307" spans="1:20" x14ac:dyDescent="0.3">
      <c r="A4307" t="s">
        <v>9817</v>
      </c>
      <c r="B4307" s="1">
        <v>42747</v>
      </c>
      <c r="C4307" s="1">
        <v>42751</v>
      </c>
      <c r="D4307" t="s">
        <v>47</v>
      </c>
      <c r="E4307" t="s">
        <v>762</v>
      </c>
      <c r="F4307" t="s">
        <v>763</v>
      </c>
      <c r="G4307" t="s">
        <v>37</v>
      </c>
      <c r="H4307" t="s">
        <v>25</v>
      </c>
      <c r="I4307" t="s">
        <v>764</v>
      </c>
      <c r="J4307" t="s">
        <v>39</v>
      </c>
      <c r="K4307" t="s">
        <v>765</v>
      </c>
      <c r="L4307" t="s">
        <v>41</v>
      </c>
      <c r="M4307" t="s">
        <v>2216</v>
      </c>
      <c r="N4307" t="s">
        <v>43</v>
      </c>
      <c r="O4307" t="s">
        <v>79</v>
      </c>
      <c r="P4307" t="s">
        <v>2217</v>
      </c>
      <c r="Q4307" s="2">
        <v>760.98</v>
      </c>
      <c r="R4307">
        <v>5</v>
      </c>
      <c r="S4307">
        <v>0</v>
      </c>
      <c r="T4307">
        <v>-1141.47</v>
      </c>
    </row>
    <row r="4308" spans="1:20" x14ac:dyDescent="0.3">
      <c r="A4308" t="s">
        <v>9818</v>
      </c>
      <c r="B4308" s="1">
        <v>43071</v>
      </c>
      <c r="C4308" s="1">
        <v>43071</v>
      </c>
      <c r="D4308" t="s">
        <v>1040</v>
      </c>
      <c r="E4308" t="s">
        <v>4602</v>
      </c>
      <c r="F4308" t="s">
        <v>4603</v>
      </c>
      <c r="G4308" t="s">
        <v>24</v>
      </c>
      <c r="H4308" t="s">
        <v>25</v>
      </c>
      <c r="I4308" t="s">
        <v>231</v>
      </c>
      <c r="J4308" t="s">
        <v>232</v>
      </c>
      <c r="K4308" t="s">
        <v>276</v>
      </c>
      <c r="L4308" t="s">
        <v>131</v>
      </c>
      <c r="M4308" t="s">
        <v>1394</v>
      </c>
      <c r="N4308" t="s">
        <v>43</v>
      </c>
      <c r="O4308" t="s">
        <v>79</v>
      </c>
      <c r="P4308" t="s">
        <v>1395</v>
      </c>
      <c r="Q4308" s="2">
        <v>67.86</v>
      </c>
      <c r="R4308">
        <v>6</v>
      </c>
      <c r="S4308">
        <v>0</v>
      </c>
      <c r="T4308">
        <v>-45.24</v>
      </c>
    </row>
    <row r="4309" spans="1:20" x14ac:dyDescent="0.3">
      <c r="A4309" t="s">
        <v>9819</v>
      </c>
      <c r="B4309" s="1">
        <v>42316</v>
      </c>
      <c r="C4309" s="1">
        <v>42323</v>
      </c>
      <c r="D4309" t="s">
        <v>47</v>
      </c>
      <c r="E4309" t="s">
        <v>2565</v>
      </c>
      <c r="F4309" t="s">
        <v>2566</v>
      </c>
      <c r="G4309" t="s">
        <v>37</v>
      </c>
      <c r="H4309" t="s">
        <v>25</v>
      </c>
      <c r="I4309" t="s">
        <v>253</v>
      </c>
      <c r="J4309" t="s">
        <v>179</v>
      </c>
      <c r="K4309" t="s">
        <v>254</v>
      </c>
      <c r="L4309" t="s">
        <v>88</v>
      </c>
      <c r="M4309" t="s">
        <v>961</v>
      </c>
      <c r="N4309" t="s">
        <v>43</v>
      </c>
      <c r="O4309" t="s">
        <v>235</v>
      </c>
      <c r="P4309" t="s">
        <v>962</v>
      </c>
      <c r="Q4309" s="2">
        <v>31.504000000000001</v>
      </c>
      <c r="R4309">
        <v>11</v>
      </c>
      <c r="S4309">
        <v>0</v>
      </c>
      <c r="T4309">
        <v>11.814</v>
      </c>
    </row>
    <row r="4310" spans="1:20" x14ac:dyDescent="0.3">
      <c r="A4310" t="s">
        <v>9820</v>
      </c>
      <c r="B4310" s="1">
        <v>42699</v>
      </c>
      <c r="C4310" s="1">
        <v>42703</v>
      </c>
      <c r="D4310" t="s">
        <v>47</v>
      </c>
      <c r="E4310" t="s">
        <v>5959</v>
      </c>
      <c r="F4310" t="s">
        <v>5960</v>
      </c>
      <c r="G4310" t="s">
        <v>24</v>
      </c>
      <c r="H4310" t="s">
        <v>25</v>
      </c>
      <c r="I4310" t="s">
        <v>1241</v>
      </c>
      <c r="J4310" t="s">
        <v>67</v>
      </c>
      <c r="K4310" t="s">
        <v>3079</v>
      </c>
      <c r="L4310" t="s">
        <v>29</v>
      </c>
      <c r="M4310" t="s">
        <v>602</v>
      </c>
      <c r="N4310" t="s">
        <v>31</v>
      </c>
      <c r="O4310" t="s">
        <v>133</v>
      </c>
      <c r="P4310" t="s">
        <v>603</v>
      </c>
      <c r="Q4310" s="2">
        <v>194.352</v>
      </c>
      <c r="R4310">
        <v>3</v>
      </c>
      <c r="S4310">
        <v>0</v>
      </c>
      <c r="T4310">
        <v>19.435199999999998</v>
      </c>
    </row>
    <row r="4311" spans="1:20" x14ac:dyDescent="0.3">
      <c r="A4311" t="s">
        <v>9821</v>
      </c>
      <c r="B4311" s="1">
        <v>42343</v>
      </c>
      <c r="C4311" s="1">
        <v>42346</v>
      </c>
      <c r="D4311" t="s">
        <v>159</v>
      </c>
      <c r="E4311" t="s">
        <v>5056</v>
      </c>
      <c r="F4311" t="s">
        <v>5057</v>
      </c>
      <c r="G4311" t="s">
        <v>37</v>
      </c>
      <c r="H4311" t="s">
        <v>25</v>
      </c>
      <c r="I4311" t="s">
        <v>1010</v>
      </c>
      <c r="J4311" t="s">
        <v>1011</v>
      </c>
      <c r="K4311" t="s">
        <v>1012</v>
      </c>
      <c r="L4311" t="s">
        <v>131</v>
      </c>
      <c r="M4311" t="s">
        <v>6918</v>
      </c>
      <c r="N4311" t="s">
        <v>31</v>
      </c>
      <c r="O4311" t="s">
        <v>133</v>
      </c>
      <c r="P4311" t="s">
        <v>6919</v>
      </c>
      <c r="Q4311" s="2">
        <v>97.424000000000007</v>
      </c>
      <c r="R4311">
        <v>2</v>
      </c>
      <c r="S4311">
        <v>0</v>
      </c>
      <c r="T4311">
        <v>10.9602</v>
      </c>
    </row>
    <row r="4312" spans="1:20" x14ac:dyDescent="0.3">
      <c r="A4312" t="s">
        <v>9822</v>
      </c>
      <c r="B4312" s="1">
        <v>42580</v>
      </c>
      <c r="C4312" s="1">
        <v>42585</v>
      </c>
      <c r="D4312" t="s">
        <v>47</v>
      </c>
      <c r="E4312" t="s">
        <v>5169</v>
      </c>
      <c r="F4312" t="s">
        <v>5170</v>
      </c>
      <c r="G4312" t="s">
        <v>24</v>
      </c>
      <c r="H4312" t="s">
        <v>25</v>
      </c>
      <c r="I4312" t="s">
        <v>5171</v>
      </c>
      <c r="J4312" t="s">
        <v>51</v>
      </c>
      <c r="K4312" t="s">
        <v>5172</v>
      </c>
      <c r="L4312" t="s">
        <v>29</v>
      </c>
      <c r="M4312" t="s">
        <v>5782</v>
      </c>
      <c r="N4312" t="s">
        <v>43</v>
      </c>
      <c r="O4312" t="s">
        <v>99</v>
      </c>
      <c r="P4312" t="s">
        <v>5783</v>
      </c>
      <c r="Q4312" s="2">
        <v>704.76</v>
      </c>
      <c r="R4312">
        <v>5</v>
      </c>
      <c r="S4312">
        <v>0</v>
      </c>
      <c r="T4312">
        <v>26.4285</v>
      </c>
    </row>
    <row r="4313" spans="1:20" x14ac:dyDescent="0.3">
      <c r="A4313" t="s">
        <v>9823</v>
      </c>
      <c r="B4313" s="1">
        <v>41895</v>
      </c>
      <c r="C4313" s="1">
        <v>41895</v>
      </c>
      <c r="D4313" t="s">
        <v>1040</v>
      </c>
      <c r="E4313" t="s">
        <v>1771</v>
      </c>
      <c r="F4313" t="s">
        <v>1772</v>
      </c>
      <c r="G4313" t="s">
        <v>24</v>
      </c>
      <c r="H4313" t="s">
        <v>25</v>
      </c>
      <c r="I4313" t="s">
        <v>1773</v>
      </c>
      <c r="J4313" t="s">
        <v>427</v>
      </c>
      <c r="K4313" t="s">
        <v>1774</v>
      </c>
      <c r="L4313" t="s">
        <v>131</v>
      </c>
      <c r="M4313" t="s">
        <v>7167</v>
      </c>
      <c r="N4313" t="s">
        <v>43</v>
      </c>
      <c r="O4313" t="s">
        <v>235</v>
      </c>
      <c r="P4313" t="s">
        <v>7168</v>
      </c>
      <c r="Q4313" s="2">
        <v>5.7</v>
      </c>
      <c r="R4313">
        <v>5</v>
      </c>
      <c r="S4313">
        <v>0</v>
      </c>
      <c r="T4313">
        <v>2.6789999999999998</v>
      </c>
    </row>
    <row r="4314" spans="1:20" x14ac:dyDescent="0.3">
      <c r="A4314" t="s">
        <v>9824</v>
      </c>
      <c r="B4314" s="1">
        <v>42542</v>
      </c>
      <c r="C4314" s="1">
        <v>42546</v>
      </c>
      <c r="D4314" t="s">
        <v>47</v>
      </c>
      <c r="E4314" t="s">
        <v>291</v>
      </c>
      <c r="F4314" t="s">
        <v>292</v>
      </c>
      <c r="G4314" t="s">
        <v>37</v>
      </c>
      <c r="H4314" t="s">
        <v>25</v>
      </c>
      <c r="I4314" t="s">
        <v>154</v>
      </c>
      <c r="J4314" t="s">
        <v>86</v>
      </c>
      <c r="K4314" t="s">
        <v>171</v>
      </c>
      <c r="L4314" t="s">
        <v>88</v>
      </c>
      <c r="M4314" t="s">
        <v>2632</v>
      </c>
      <c r="N4314" t="s">
        <v>43</v>
      </c>
      <c r="O4314" t="s">
        <v>79</v>
      </c>
      <c r="P4314" t="s">
        <v>2633</v>
      </c>
      <c r="Q4314" s="2">
        <v>0.83599999999999997</v>
      </c>
      <c r="R4314">
        <v>1</v>
      </c>
      <c r="S4314">
        <v>0</v>
      </c>
      <c r="T4314">
        <v>-1.3375999999999999</v>
      </c>
    </row>
    <row r="4315" spans="1:20" x14ac:dyDescent="0.3">
      <c r="A4315" t="s">
        <v>9825</v>
      </c>
      <c r="B4315" s="1">
        <v>42616</v>
      </c>
      <c r="C4315" s="1">
        <v>42621</v>
      </c>
      <c r="D4315" t="s">
        <v>47</v>
      </c>
      <c r="E4315" t="s">
        <v>4450</v>
      </c>
      <c r="F4315" t="s">
        <v>4451</v>
      </c>
      <c r="G4315" t="s">
        <v>37</v>
      </c>
      <c r="H4315" t="s">
        <v>25</v>
      </c>
      <c r="I4315" t="s">
        <v>112</v>
      </c>
      <c r="J4315" t="s">
        <v>39</v>
      </c>
      <c r="K4315" t="s">
        <v>849</v>
      </c>
      <c r="L4315" t="s">
        <v>41</v>
      </c>
      <c r="M4315" t="s">
        <v>5087</v>
      </c>
      <c r="N4315" t="s">
        <v>43</v>
      </c>
      <c r="O4315" t="s">
        <v>70</v>
      </c>
      <c r="P4315" t="s">
        <v>5088</v>
      </c>
      <c r="Q4315" s="2">
        <v>30.96</v>
      </c>
      <c r="R4315">
        <v>6</v>
      </c>
      <c r="S4315">
        <v>0</v>
      </c>
      <c r="T4315">
        <v>11.223000000000001</v>
      </c>
    </row>
    <row r="4316" spans="1:20" x14ac:dyDescent="0.3">
      <c r="A4316" t="s">
        <v>9826</v>
      </c>
      <c r="B4316" s="1">
        <v>43064</v>
      </c>
      <c r="C4316" s="1">
        <v>43069</v>
      </c>
      <c r="D4316" t="s">
        <v>47</v>
      </c>
      <c r="E4316" t="s">
        <v>3704</v>
      </c>
      <c r="F4316" t="s">
        <v>3705</v>
      </c>
      <c r="G4316" t="s">
        <v>24</v>
      </c>
      <c r="H4316" t="s">
        <v>25</v>
      </c>
      <c r="I4316" t="s">
        <v>426</v>
      </c>
      <c r="J4316" t="s">
        <v>427</v>
      </c>
      <c r="K4316" t="s">
        <v>428</v>
      </c>
      <c r="L4316" t="s">
        <v>131</v>
      </c>
      <c r="M4316" t="s">
        <v>3737</v>
      </c>
      <c r="N4316" t="s">
        <v>31</v>
      </c>
      <c r="O4316" t="s">
        <v>32</v>
      </c>
      <c r="P4316" t="s">
        <v>3738</v>
      </c>
      <c r="Q4316" s="2">
        <v>723.92</v>
      </c>
      <c r="R4316">
        <v>5</v>
      </c>
      <c r="S4316">
        <v>0</v>
      </c>
      <c r="T4316">
        <v>-81.441000000000003</v>
      </c>
    </row>
    <row r="4317" spans="1:20" x14ac:dyDescent="0.3">
      <c r="A4317" t="s">
        <v>9827</v>
      </c>
      <c r="B4317" s="1">
        <v>42136</v>
      </c>
      <c r="C4317" s="1">
        <v>42141</v>
      </c>
      <c r="D4317" t="s">
        <v>47</v>
      </c>
      <c r="E4317" t="s">
        <v>3590</v>
      </c>
      <c r="F4317" t="s">
        <v>3591</v>
      </c>
      <c r="G4317" t="s">
        <v>24</v>
      </c>
      <c r="H4317" t="s">
        <v>25</v>
      </c>
      <c r="I4317" t="s">
        <v>38</v>
      </c>
      <c r="J4317" t="s">
        <v>39</v>
      </c>
      <c r="K4317" t="s">
        <v>143</v>
      </c>
      <c r="L4317" t="s">
        <v>41</v>
      </c>
      <c r="M4317" t="s">
        <v>6740</v>
      </c>
      <c r="N4317" t="s">
        <v>31</v>
      </c>
      <c r="O4317" t="s">
        <v>61</v>
      </c>
      <c r="P4317" t="s">
        <v>6741</v>
      </c>
      <c r="Q4317" s="2">
        <v>21.968</v>
      </c>
      <c r="R4317">
        <v>4</v>
      </c>
      <c r="S4317">
        <v>0</v>
      </c>
      <c r="T4317">
        <v>-15.9268</v>
      </c>
    </row>
    <row r="4318" spans="1:20" x14ac:dyDescent="0.3">
      <c r="A4318" t="s">
        <v>9828</v>
      </c>
      <c r="B4318" s="1">
        <v>42824</v>
      </c>
      <c r="C4318" s="1">
        <v>42826</v>
      </c>
      <c r="D4318" t="s">
        <v>21</v>
      </c>
      <c r="E4318" t="s">
        <v>1825</v>
      </c>
      <c r="F4318" t="s">
        <v>1826</v>
      </c>
      <c r="G4318" t="s">
        <v>24</v>
      </c>
      <c r="H4318" t="s">
        <v>25</v>
      </c>
      <c r="I4318" t="s">
        <v>38</v>
      </c>
      <c r="J4318" t="s">
        <v>39</v>
      </c>
      <c r="K4318" t="s">
        <v>40</v>
      </c>
      <c r="L4318" t="s">
        <v>41</v>
      </c>
      <c r="M4318" t="s">
        <v>4355</v>
      </c>
      <c r="N4318" t="s">
        <v>31</v>
      </c>
      <c r="O4318" t="s">
        <v>61</v>
      </c>
      <c r="P4318" t="s">
        <v>4356</v>
      </c>
      <c r="Q4318" s="2">
        <v>94.2</v>
      </c>
      <c r="R4318">
        <v>5</v>
      </c>
      <c r="S4318">
        <v>0</v>
      </c>
      <c r="T4318">
        <v>39.564</v>
      </c>
    </row>
    <row r="4319" spans="1:20" x14ac:dyDescent="0.3">
      <c r="A4319" t="s">
        <v>9829</v>
      </c>
      <c r="B4319" s="1">
        <v>42691</v>
      </c>
      <c r="C4319" s="1">
        <v>42692</v>
      </c>
      <c r="D4319" t="s">
        <v>159</v>
      </c>
      <c r="E4319" t="s">
        <v>5951</v>
      </c>
      <c r="F4319" t="s">
        <v>5952</v>
      </c>
      <c r="G4319" t="s">
        <v>84</v>
      </c>
      <c r="H4319" t="s">
        <v>25</v>
      </c>
      <c r="I4319" t="s">
        <v>1241</v>
      </c>
      <c r="J4319" t="s">
        <v>51</v>
      </c>
      <c r="K4319" t="s">
        <v>1242</v>
      </c>
      <c r="L4319" t="s">
        <v>29</v>
      </c>
      <c r="M4319" t="s">
        <v>1768</v>
      </c>
      <c r="N4319" t="s">
        <v>43</v>
      </c>
      <c r="O4319" t="s">
        <v>1145</v>
      </c>
      <c r="P4319" t="s">
        <v>1769</v>
      </c>
      <c r="Q4319" s="2">
        <v>49.5</v>
      </c>
      <c r="R4319">
        <v>5</v>
      </c>
      <c r="S4319">
        <v>0</v>
      </c>
      <c r="T4319">
        <v>13.365</v>
      </c>
    </row>
    <row r="4320" spans="1:20" x14ac:dyDescent="0.3">
      <c r="A4320" t="s">
        <v>9830</v>
      </c>
      <c r="B4320" s="1">
        <v>42734</v>
      </c>
      <c r="C4320" s="1">
        <v>42737</v>
      </c>
      <c r="D4320" t="s">
        <v>159</v>
      </c>
      <c r="E4320" t="s">
        <v>9831</v>
      </c>
      <c r="F4320" t="s">
        <v>9832</v>
      </c>
      <c r="G4320" t="s">
        <v>37</v>
      </c>
      <c r="H4320" t="s">
        <v>25</v>
      </c>
      <c r="I4320" t="s">
        <v>128</v>
      </c>
      <c r="J4320" t="s">
        <v>129</v>
      </c>
      <c r="K4320" t="s">
        <v>130</v>
      </c>
      <c r="L4320" t="s">
        <v>131</v>
      </c>
      <c r="M4320" t="s">
        <v>6147</v>
      </c>
      <c r="N4320" t="s">
        <v>43</v>
      </c>
      <c r="O4320" t="s">
        <v>115</v>
      </c>
      <c r="P4320" t="s">
        <v>6148</v>
      </c>
      <c r="Q4320" s="2">
        <v>16.52</v>
      </c>
      <c r="R4320">
        <v>5</v>
      </c>
      <c r="S4320">
        <v>0</v>
      </c>
      <c r="T4320">
        <v>1.6519999999999999</v>
      </c>
    </row>
    <row r="4321" spans="1:20" x14ac:dyDescent="0.3">
      <c r="A4321" t="s">
        <v>9833</v>
      </c>
      <c r="B4321" s="1">
        <v>42726</v>
      </c>
      <c r="C4321" s="1">
        <v>42728</v>
      </c>
      <c r="D4321" t="s">
        <v>21</v>
      </c>
      <c r="E4321" t="s">
        <v>3764</v>
      </c>
      <c r="F4321" t="s">
        <v>3765</v>
      </c>
      <c r="G4321" t="s">
        <v>84</v>
      </c>
      <c r="H4321" t="s">
        <v>25</v>
      </c>
      <c r="I4321" t="s">
        <v>786</v>
      </c>
      <c r="J4321" t="s">
        <v>39</v>
      </c>
      <c r="K4321" t="s">
        <v>787</v>
      </c>
      <c r="L4321" t="s">
        <v>41</v>
      </c>
      <c r="M4321" t="s">
        <v>576</v>
      </c>
      <c r="N4321" t="s">
        <v>43</v>
      </c>
      <c r="O4321" t="s">
        <v>79</v>
      </c>
      <c r="P4321" t="s">
        <v>577</v>
      </c>
      <c r="Q4321" s="2">
        <v>55.36</v>
      </c>
      <c r="R4321">
        <v>4</v>
      </c>
      <c r="S4321">
        <v>0</v>
      </c>
      <c r="T4321">
        <v>19.376000000000001</v>
      </c>
    </row>
    <row r="4322" spans="1:20" x14ac:dyDescent="0.3">
      <c r="A4322" t="s">
        <v>9834</v>
      </c>
      <c r="B4322" s="1">
        <v>42358</v>
      </c>
      <c r="C4322" s="1">
        <v>42363</v>
      </c>
      <c r="D4322" t="s">
        <v>21</v>
      </c>
      <c r="E4322" t="s">
        <v>3385</v>
      </c>
      <c r="F4322" t="s">
        <v>3386</v>
      </c>
      <c r="G4322" t="s">
        <v>24</v>
      </c>
      <c r="H4322" t="s">
        <v>25</v>
      </c>
      <c r="I4322" t="s">
        <v>128</v>
      </c>
      <c r="J4322" t="s">
        <v>129</v>
      </c>
      <c r="K4322" t="s">
        <v>673</v>
      </c>
      <c r="L4322" t="s">
        <v>131</v>
      </c>
      <c r="M4322" t="s">
        <v>9835</v>
      </c>
      <c r="N4322" t="s">
        <v>43</v>
      </c>
      <c r="O4322" t="s">
        <v>70</v>
      </c>
      <c r="P4322" t="s">
        <v>157</v>
      </c>
      <c r="Q4322" s="2">
        <v>17.12</v>
      </c>
      <c r="R4322">
        <v>4</v>
      </c>
      <c r="S4322">
        <v>0</v>
      </c>
      <c r="T4322">
        <v>7.7039999999999997</v>
      </c>
    </row>
    <row r="4323" spans="1:20" x14ac:dyDescent="0.3">
      <c r="A4323" t="s">
        <v>9836</v>
      </c>
      <c r="B4323" s="1">
        <v>42000</v>
      </c>
      <c r="C4323" s="1">
        <v>42005</v>
      </c>
      <c r="D4323" t="s">
        <v>21</v>
      </c>
      <c r="E4323" t="s">
        <v>346</v>
      </c>
      <c r="F4323" t="s">
        <v>347</v>
      </c>
      <c r="G4323" t="s">
        <v>24</v>
      </c>
      <c r="H4323" t="s">
        <v>25</v>
      </c>
      <c r="I4323" t="s">
        <v>348</v>
      </c>
      <c r="J4323" t="s">
        <v>199</v>
      </c>
      <c r="K4323" t="s">
        <v>349</v>
      </c>
      <c r="L4323" t="s">
        <v>88</v>
      </c>
      <c r="M4323" t="s">
        <v>6307</v>
      </c>
      <c r="N4323" t="s">
        <v>31</v>
      </c>
      <c r="O4323" t="s">
        <v>61</v>
      </c>
      <c r="P4323" t="s">
        <v>6308</v>
      </c>
      <c r="Q4323" s="2">
        <v>182.352</v>
      </c>
      <c r="R4323">
        <v>3</v>
      </c>
      <c r="S4323">
        <v>0</v>
      </c>
      <c r="T4323">
        <v>-18.235199999999999</v>
      </c>
    </row>
    <row r="4324" spans="1:20" x14ac:dyDescent="0.3">
      <c r="A4324" t="s">
        <v>9837</v>
      </c>
      <c r="B4324" s="1">
        <v>42782</v>
      </c>
      <c r="C4324" s="1">
        <v>42787</v>
      </c>
      <c r="D4324" t="s">
        <v>47</v>
      </c>
      <c r="E4324" t="s">
        <v>4144</v>
      </c>
      <c r="F4324" t="s">
        <v>4145</v>
      </c>
      <c r="G4324" t="s">
        <v>24</v>
      </c>
      <c r="H4324" t="s">
        <v>25</v>
      </c>
      <c r="I4324" t="s">
        <v>154</v>
      </c>
      <c r="J4324" t="s">
        <v>86</v>
      </c>
      <c r="K4324" t="s">
        <v>598</v>
      </c>
      <c r="L4324" t="s">
        <v>88</v>
      </c>
      <c r="M4324" t="s">
        <v>6642</v>
      </c>
      <c r="N4324" t="s">
        <v>43</v>
      </c>
      <c r="O4324" t="s">
        <v>235</v>
      </c>
      <c r="P4324" t="s">
        <v>6643</v>
      </c>
      <c r="Q4324" s="2">
        <v>18.367999999999999</v>
      </c>
      <c r="R4324">
        <v>2</v>
      </c>
      <c r="S4324">
        <v>0</v>
      </c>
      <c r="T4324">
        <v>6.1992000000000003</v>
      </c>
    </row>
    <row r="4325" spans="1:20" x14ac:dyDescent="0.3">
      <c r="A4325" t="s">
        <v>9838</v>
      </c>
      <c r="B4325" s="1">
        <v>43032</v>
      </c>
      <c r="C4325" s="1">
        <v>43034</v>
      </c>
      <c r="D4325" t="s">
        <v>159</v>
      </c>
      <c r="E4325" t="s">
        <v>978</v>
      </c>
      <c r="F4325" t="s">
        <v>979</v>
      </c>
      <c r="G4325" t="s">
        <v>24</v>
      </c>
      <c r="H4325" t="s">
        <v>25</v>
      </c>
      <c r="I4325" t="s">
        <v>128</v>
      </c>
      <c r="J4325" t="s">
        <v>129</v>
      </c>
      <c r="K4325" t="s">
        <v>948</v>
      </c>
      <c r="L4325" t="s">
        <v>131</v>
      </c>
      <c r="M4325" t="s">
        <v>3781</v>
      </c>
      <c r="N4325" t="s">
        <v>31</v>
      </c>
      <c r="O4325" t="s">
        <v>54</v>
      </c>
      <c r="P4325" t="s">
        <v>3782</v>
      </c>
      <c r="Q4325" s="2">
        <v>517.40499999999997</v>
      </c>
      <c r="R4325">
        <v>5</v>
      </c>
      <c r="S4325">
        <v>0</v>
      </c>
      <c r="T4325">
        <v>-81.3065</v>
      </c>
    </row>
    <row r="4326" spans="1:20" x14ac:dyDescent="0.3">
      <c r="A4326" t="s">
        <v>9839</v>
      </c>
      <c r="B4326" s="1">
        <v>42615</v>
      </c>
      <c r="C4326" s="1">
        <v>42620</v>
      </c>
      <c r="D4326" t="s">
        <v>21</v>
      </c>
      <c r="E4326" t="s">
        <v>1887</v>
      </c>
      <c r="F4326" t="s">
        <v>1888</v>
      </c>
      <c r="G4326" t="s">
        <v>84</v>
      </c>
      <c r="H4326" t="s">
        <v>25</v>
      </c>
      <c r="I4326" t="s">
        <v>38</v>
      </c>
      <c r="J4326" t="s">
        <v>39</v>
      </c>
      <c r="K4326" t="s">
        <v>556</v>
      </c>
      <c r="L4326" t="s">
        <v>41</v>
      </c>
      <c r="M4326" t="s">
        <v>9279</v>
      </c>
      <c r="N4326" t="s">
        <v>43</v>
      </c>
      <c r="O4326" t="s">
        <v>79</v>
      </c>
      <c r="P4326" t="s">
        <v>9280</v>
      </c>
      <c r="Q4326" s="2">
        <v>8.6080000000000005</v>
      </c>
      <c r="R4326">
        <v>8</v>
      </c>
      <c r="S4326">
        <v>0</v>
      </c>
      <c r="T4326">
        <v>-13.3424</v>
      </c>
    </row>
    <row r="4327" spans="1:20" x14ac:dyDescent="0.3">
      <c r="A4327" t="s">
        <v>9840</v>
      </c>
      <c r="B4327" s="1">
        <v>42705</v>
      </c>
      <c r="C4327" s="1">
        <v>42707</v>
      </c>
      <c r="D4327" t="s">
        <v>21</v>
      </c>
      <c r="E4327" t="s">
        <v>485</v>
      </c>
      <c r="F4327" t="s">
        <v>486</v>
      </c>
      <c r="G4327" t="s">
        <v>37</v>
      </c>
      <c r="H4327" t="s">
        <v>25</v>
      </c>
      <c r="I4327" t="s">
        <v>128</v>
      </c>
      <c r="J4327" t="s">
        <v>129</v>
      </c>
      <c r="K4327" t="s">
        <v>130</v>
      </c>
      <c r="L4327" t="s">
        <v>131</v>
      </c>
      <c r="M4327" t="s">
        <v>8423</v>
      </c>
      <c r="N4327" t="s">
        <v>43</v>
      </c>
      <c r="O4327" t="s">
        <v>90</v>
      </c>
      <c r="P4327" t="s">
        <v>8424</v>
      </c>
      <c r="Q4327" s="2">
        <v>2104.5500000000002</v>
      </c>
      <c r="R4327">
        <v>7</v>
      </c>
      <c r="S4327">
        <v>0</v>
      </c>
      <c r="T4327">
        <v>694.50149999999996</v>
      </c>
    </row>
    <row r="4328" spans="1:20" x14ac:dyDescent="0.3">
      <c r="A4328" t="s">
        <v>9841</v>
      </c>
      <c r="B4328" s="1">
        <v>41948</v>
      </c>
      <c r="C4328" s="1">
        <v>41953</v>
      </c>
      <c r="D4328" t="s">
        <v>47</v>
      </c>
      <c r="E4328" t="s">
        <v>1741</v>
      </c>
      <c r="F4328" t="s">
        <v>1742</v>
      </c>
      <c r="G4328" t="s">
        <v>84</v>
      </c>
      <c r="H4328" t="s">
        <v>25</v>
      </c>
      <c r="I4328" t="s">
        <v>231</v>
      </c>
      <c r="J4328" t="s">
        <v>232</v>
      </c>
      <c r="K4328" t="s">
        <v>233</v>
      </c>
      <c r="L4328" t="s">
        <v>131</v>
      </c>
      <c r="M4328" t="s">
        <v>7281</v>
      </c>
      <c r="N4328" t="s">
        <v>165</v>
      </c>
      <c r="O4328" t="s">
        <v>202</v>
      </c>
      <c r="P4328" t="s">
        <v>7282</v>
      </c>
      <c r="Q4328" s="2">
        <v>47.79</v>
      </c>
      <c r="R4328">
        <v>3</v>
      </c>
      <c r="S4328">
        <v>0</v>
      </c>
      <c r="T4328">
        <v>16.2486</v>
      </c>
    </row>
    <row r="4329" spans="1:20" x14ac:dyDescent="0.3">
      <c r="A4329" t="s">
        <v>9842</v>
      </c>
      <c r="B4329" s="1">
        <v>43064</v>
      </c>
      <c r="C4329" s="1">
        <v>43070</v>
      </c>
      <c r="D4329" t="s">
        <v>47</v>
      </c>
      <c r="E4329" t="s">
        <v>2446</v>
      </c>
      <c r="F4329" t="s">
        <v>2447</v>
      </c>
      <c r="G4329" t="s">
        <v>24</v>
      </c>
      <c r="H4329" t="s">
        <v>25</v>
      </c>
      <c r="I4329" t="s">
        <v>2152</v>
      </c>
      <c r="J4329" t="s">
        <v>391</v>
      </c>
      <c r="K4329" t="s">
        <v>2448</v>
      </c>
      <c r="L4329" t="s">
        <v>41</v>
      </c>
      <c r="M4329" t="s">
        <v>2175</v>
      </c>
      <c r="N4329" t="s">
        <v>43</v>
      </c>
      <c r="O4329" t="s">
        <v>115</v>
      </c>
      <c r="P4329" t="s">
        <v>2176</v>
      </c>
      <c r="Q4329" s="2">
        <v>5.16</v>
      </c>
      <c r="R4329">
        <v>2</v>
      </c>
      <c r="S4329">
        <v>0</v>
      </c>
      <c r="T4329">
        <v>1.3415999999999999</v>
      </c>
    </row>
    <row r="4330" spans="1:20" x14ac:dyDescent="0.3">
      <c r="A4330" t="s">
        <v>9843</v>
      </c>
      <c r="B4330" s="1">
        <v>42720</v>
      </c>
      <c r="C4330" s="1">
        <v>42727</v>
      </c>
      <c r="D4330" t="s">
        <v>47</v>
      </c>
      <c r="E4330" t="s">
        <v>1296</v>
      </c>
      <c r="F4330" t="s">
        <v>1297</v>
      </c>
      <c r="G4330" t="s">
        <v>84</v>
      </c>
      <c r="H4330" t="s">
        <v>25</v>
      </c>
      <c r="I4330" t="s">
        <v>465</v>
      </c>
      <c r="J4330" t="s">
        <v>261</v>
      </c>
      <c r="K4330" t="s">
        <v>466</v>
      </c>
      <c r="L4330" t="s">
        <v>41</v>
      </c>
      <c r="M4330" t="s">
        <v>1340</v>
      </c>
      <c r="N4330" t="s">
        <v>165</v>
      </c>
      <c r="O4330" t="s">
        <v>202</v>
      </c>
      <c r="P4330" t="s">
        <v>1341</v>
      </c>
      <c r="Q4330" s="2">
        <v>21.21</v>
      </c>
      <c r="R4330">
        <v>7</v>
      </c>
      <c r="S4330">
        <v>0</v>
      </c>
      <c r="T4330">
        <v>4.4541000000000004</v>
      </c>
    </row>
    <row r="4331" spans="1:20" x14ac:dyDescent="0.3">
      <c r="A4331" t="s">
        <v>9844</v>
      </c>
      <c r="B4331" s="1">
        <v>43053</v>
      </c>
      <c r="C4331" s="1">
        <v>43057</v>
      </c>
      <c r="D4331" t="s">
        <v>21</v>
      </c>
      <c r="E4331" t="s">
        <v>3228</v>
      </c>
      <c r="F4331" t="s">
        <v>3229</v>
      </c>
      <c r="G4331" t="s">
        <v>37</v>
      </c>
      <c r="H4331" t="s">
        <v>25</v>
      </c>
      <c r="I4331" t="s">
        <v>1591</v>
      </c>
      <c r="J4331" t="s">
        <v>27</v>
      </c>
      <c r="K4331" t="s">
        <v>1592</v>
      </c>
      <c r="L4331" t="s">
        <v>29</v>
      </c>
      <c r="M4331" t="s">
        <v>9351</v>
      </c>
      <c r="N4331" t="s">
        <v>43</v>
      </c>
      <c r="O4331" t="s">
        <v>99</v>
      </c>
      <c r="P4331" t="s">
        <v>9352</v>
      </c>
      <c r="Q4331" s="2">
        <v>96.36</v>
      </c>
      <c r="R4331">
        <v>6</v>
      </c>
      <c r="S4331">
        <v>0</v>
      </c>
      <c r="T4331">
        <v>25.053599999999999</v>
      </c>
    </row>
    <row r="4332" spans="1:20" x14ac:dyDescent="0.3">
      <c r="A4332" t="s">
        <v>9845</v>
      </c>
      <c r="B4332" s="1">
        <v>42547</v>
      </c>
      <c r="C4332" s="1">
        <v>42547</v>
      </c>
      <c r="D4332" t="s">
        <v>1040</v>
      </c>
      <c r="E4332" t="s">
        <v>2335</v>
      </c>
      <c r="F4332" t="s">
        <v>2336</v>
      </c>
      <c r="G4332" t="s">
        <v>37</v>
      </c>
      <c r="H4332" t="s">
        <v>25</v>
      </c>
      <c r="I4332" t="s">
        <v>231</v>
      </c>
      <c r="J4332" t="s">
        <v>232</v>
      </c>
      <c r="K4332" t="s">
        <v>1653</v>
      </c>
      <c r="L4332" t="s">
        <v>131</v>
      </c>
      <c r="M4332" t="s">
        <v>5591</v>
      </c>
      <c r="N4332" t="s">
        <v>43</v>
      </c>
      <c r="O4332" t="s">
        <v>1145</v>
      </c>
      <c r="P4332" t="s">
        <v>5592</v>
      </c>
      <c r="Q4332" s="2">
        <v>231.72</v>
      </c>
      <c r="R4332">
        <v>2</v>
      </c>
      <c r="S4332">
        <v>0</v>
      </c>
      <c r="T4332">
        <v>11.586</v>
      </c>
    </row>
    <row r="4333" spans="1:20" x14ac:dyDescent="0.3">
      <c r="A4333" t="s">
        <v>9846</v>
      </c>
      <c r="B4333" s="1">
        <v>41999</v>
      </c>
      <c r="C4333" s="1">
        <v>42003</v>
      </c>
      <c r="D4333" t="s">
        <v>47</v>
      </c>
      <c r="E4333" t="s">
        <v>5442</v>
      </c>
      <c r="F4333" t="s">
        <v>5443</v>
      </c>
      <c r="G4333" t="s">
        <v>37</v>
      </c>
      <c r="H4333" t="s">
        <v>25</v>
      </c>
      <c r="I4333" t="s">
        <v>1916</v>
      </c>
      <c r="J4333" t="s">
        <v>39</v>
      </c>
      <c r="K4333" t="s">
        <v>2406</v>
      </c>
      <c r="L4333" t="s">
        <v>41</v>
      </c>
      <c r="M4333" t="s">
        <v>5239</v>
      </c>
      <c r="N4333" t="s">
        <v>43</v>
      </c>
      <c r="O4333" t="s">
        <v>115</v>
      </c>
      <c r="P4333" t="s">
        <v>5240</v>
      </c>
      <c r="Q4333" s="2">
        <v>8.016</v>
      </c>
      <c r="R4333">
        <v>3</v>
      </c>
      <c r="S4333">
        <v>0</v>
      </c>
      <c r="T4333">
        <v>1.1022000000000001</v>
      </c>
    </row>
    <row r="4334" spans="1:20" x14ac:dyDescent="0.3">
      <c r="A4334" t="s">
        <v>9847</v>
      </c>
      <c r="B4334" s="1">
        <v>42596</v>
      </c>
      <c r="C4334" s="1">
        <v>42600</v>
      </c>
      <c r="D4334" t="s">
        <v>47</v>
      </c>
      <c r="E4334" t="s">
        <v>529</v>
      </c>
      <c r="F4334" t="s">
        <v>530</v>
      </c>
      <c r="G4334" t="s">
        <v>37</v>
      </c>
      <c r="H4334" t="s">
        <v>25</v>
      </c>
      <c r="I4334" t="s">
        <v>531</v>
      </c>
      <c r="J4334" t="s">
        <v>39</v>
      </c>
      <c r="K4334" t="s">
        <v>532</v>
      </c>
      <c r="L4334" t="s">
        <v>41</v>
      </c>
      <c r="M4334" t="s">
        <v>3328</v>
      </c>
      <c r="N4334" t="s">
        <v>165</v>
      </c>
      <c r="O4334" t="s">
        <v>166</v>
      </c>
      <c r="P4334" t="s">
        <v>3329</v>
      </c>
      <c r="Q4334" s="2">
        <v>259.89600000000002</v>
      </c>
      <c r="R4334">
        <v>2</v>
      </c>
      <c r="S4334">
        <v>0</v>
      </c>
      <c r="T4334">
        <v>-56.3108</v>
      </c>
    </row>
    <row r="4335" spans="1:20" x14ac:dyDescent="0.3">
      <c r="A4335" t="s">
        <v>9848</v>
      </c>
      <c r="B4335" s="1">
        <v>42667</v>
      </c>
      <c r="C4335" s="1">
        <v>42671</v>
      </c>
      <c r="D4335" t="s">
        <v>47</v>
      </c>
      <c r="E4335" t="s">
        <v>3764</v>
      </c>
      <c r="F4335" t="s">
        <v>3765</v>
      </c>
      <c r="G4335" t="s">
        <v>84</v>
      </c>
      <c r="H4335" t="s">
        <v>25</v>
      </c>
      <c r="I4335" t="s">
        <v>786</v>
      </c>
      <c r="J4335" t="s">
        <v>39</v>
      </c>
      <c r="K4335" t="s">
        <v>787</v>
      </c>
      <c r="L4335" t="s">
        <v>41</v>
      </c>
      <c r="M4335" t="s">
        <v>9849</v>
      </c>
      <c r="N4335" t="s">
        <v>165</v>
      </c>
      <c r="O4335" t="s">
        <v>202</v>
      </c>
      <c r="P4335" t="s">
        <v>9850</v>
      </c>
      <c r="Q4335" s="2">
        <v>450</v>
      </c>
      <c r="R4335">
        <v>5</v>
      </c>
      <c r="S4335">
        <v>0</v>
      </c>
      <c r="T4335">
        <v>162</v>
      </c>
    </row>
    <row r="4336" spans="1:20" x14ac:dyDescent="0.3">
      <c r="A4336" t="s">
        <v>9851</v>
      </c>
      <c r="B4336" s="1">
        <v>41874</v>
      </c>
      <c r="C4336" s="1">
        <v>41879</v>
      </c>
      <c r="D4336" t="s">
        <v>21</v>
      </c>
      <c r="E4336" t="s">
        <v>911</v>
      </c>
      <c r="F4336" t="s">
        <v>912</v>
      </c>
      <c r="G4336" t="s">
        <v>84</v>
      </c>
      <c r="H4336" t="s">
        <v>25</v>
      </c>
      <c r="I4336" t="s">
        <v>913</v>
      </c>
      <c r="J4336" t="s">
        <v>666</v>
      </c>
      <c r="K4336" t="s">
        <v>914</v>
      </c>
      <c r="L4336" t="s">
        <v>131</v>
      </c>
      <c r="M4336" t="s">
        <v>1724</v>
      </c>
      <c r="N4336" t="s">
        <v>43</v>
      </c>
      <c r="O4336" t="s">
        <v>70</v>
      </c>
      <c r="P4336" t="s">
        <v>1725</v>
      </c>
      <c r="Q4336" s="2">
        <v>19.440000000000001</v>
      </c>
      <c r="R4336">
        <v>3</v>
      </c>
      <c r="S4336">
        <v>0</v>
      </c>
      <c r="T4336">
        <v>9.5256000000000007</v>
      </c>
    </row>
    <row r="4337" spans="1:20" x14ac:dyDescent="0.3">
      <c r="A4337" t="s">
        <v>9852</v>
      </c>
      <c r="B4337" s="1">
        <v>42993</v>
      </c>
      <c r="C4337" s="1">
        <v>42995</v>
      </c>
      <c r="D4337" t="s">
        <v>21</v>
      </c>
      <c r="E4337" t="s">
        <v>320</v>
      </c>
      <c r="F4337" t="s">
        <v>321</v>
      </c>
      <c r="G4337" t="s">
        <v>84</v>
      </c>
      <c r="H4337" t="s">
        <v>25</v>
      </c>
      <c r="I4337" t="s">
        <v>253</v>
      </c>
      <c r="J4337" t="s">
        <v>179</v>
      </c>
      <c r="K4337" t="s">
        <v>322</v>
      </c>
      <c r="L4337" t="s">
        <v>88</v>
      </c>
      <c r="M4337" t="s">
        <v>4668</v>
      </c>
      <c r="N4337" t="s">
        <v>31</v>
      </c>
      <c r="O4337" t="s">
        <v>54</v>
      </c>
      <c r="P4337" t="s">
        <v>4669</v>
      </c>
      <c r="Q4337" s="2">
        <v>300.904</v>
      </c>
      <c r="R4337">
        <v>1</v>
      </c>
      <c r="S4337">
        <v>0</v>
      </c>
      <c r="T4337">
        <v>11.283899999999999</v>
      </c>
    </row>
    <row r="4338" spans="1:20" x14ac:dyDescent="0.3">
      <c r="A4338" t="s">
        <v>9853</v>
      </c>
      <c r="B4338" s="1">
        <v>42901</v>
      </c>
      <c r="C4338" s="1">
        <v>42906</v>
      </c>
      <c r="D4338" t="s">
        <v>47</v>
      </c>
      <c r="E4338" t="s">
        <v>932</v>
      </c>
      <c r="F4338" t="s">
        <v>933</v>
      </c>
      <c r="G4338" t="s">
        <v>37</v>
      </c>
      <c r="H4338" t="s">
        <v>25</v>
      </c>
      <c r="I4338" t="s">
        <v>934</v>
      </c>
      <c r="J4338" t="s">
        <v>666</v>
      </c>
      <c r="K4338" t="s">
        <v>935</v>
      </c>
      <c r="L4338" t="s">
        <v>131</v>
      </c>
      <c r="M4338" t="s">
        <v>4485</v>
      </c>
      <c r="N4338" t="s">
        <v>165</v>
      </c>
      <c r="O4338" t="s">
        <v>166</v>
      </c>
      <c r="P4338" t="s">
        <v>4486</v>
      </c>
      <c r="Q4338" s="2">
        <v>239.976</v>
      </c>
      <c r="R4338">
        <v>3</v>
      </c>
      <c r="S4338">
        <v>0</v>
      </c>
      <c r="T4338">
        <v>26.997299999999999</v>
      </c>
    </row>
    <row r="4339" spans="1:20" x14ac:dyDescent="0.3">
      <c r="A4339" t="s">
        <v>9854</v>
      </c>
      <c r="B4339" s="1">
        <v>42064</v>
      </c>
      <c r="C4339" s="1">
        <v>42068</v>
      </c>
      <c r="D4339" t="s">
        <v>47</v>
      </c>
      <c r="E4339" t="s">
        <v>1771</v>
      </c>
      <c r="F4339" t="s">
        <v>1772</v>
      </c>
      <c r="G4339" t="s">
        <v>24</v>
      </c>
      <c r="H4339" t="s">
        <v>25</v>
      </c>
      <c r="I4339" t="s">
        <v>1773</v>
      </c>
      <c r="J4339" t="s">
        <v>427</v>
      </c>
      <c r="K4339" t="s">
        <v>1774</v>
      </c>
      <c r="L4339" t="s">
        <v>131</v>
      </c>
      <c r="M4339" t="s">
        <v>9855</v>
      </c>
      <c r="N4339" t="s">
        <v>43</v>
      </c>
      <c r="O4339" t="s">
        <v>90</v>
      </c>
      <c r="P4339" t="s">
        <v>9856</v>
      </c>
      <c r="Q4339" s="2">
        <v>3.552</v>
      </c>
      <c r="R4339">
        <v>2</v>
      </c>
      <c r="S4339">
        <v>0</v>
      </c>
      <c r="T4339">
        <v>0.44400000000000001</v>
      </c>
    </row>
    <row r="4340" spans="1:20" x14ac:dyDescent="0.3">
      <c r="A4340" t="s">
        <v>9857</v>
      </c>
      <c r="B4340" s="1">
        <v>42574</v>
      </c>
      <c r="C4340" s="1">
        <v>42577</v>
      </c>
      <c r="D4340" t="s">
        <v>159</v>
      </c>
      <c r="E4340" t="s">
        <v>4383</v>
      </c>
      <c r="F4340" t="s">
        <v>4384</v>
      </c>
      <c r="G4340" t="s">
        <v>24</v>
      </c>
      <c r="H4340" t="s">
        <v>25</v>
      </c>
      <c r="I4340" t="s">
        <v>112</v>
      </c>
      <c r="J4340" t="s">
        <v>39</v>
      </c>
      <c r="K4340" t="s">
        <v>309</v>
      </c>
      <c r="L4340" t="s">
        <v>41</v>
      </c>
      <c r="M4340" t="s">
        <v>7970</v>
      </c>
      <c r="N4340" t="s">
        <v>165</v>
      </c>
      <c r="O4340" t="s">
        <v>166</v>
      </c>
      <c r="P4340" t="s">
        <v>7971</v>
      </c>
      <c r="Q4340" s="2">
        <v>115.136</v>
      </c>
      <c r="R4340">
        <v>8</v>
      </c>
      <c r="S4340">
        <v>0</v>
      </c>
      <c r="T4340">
        <v>11.5136</v>
      </c>
    </row>
    <row r="4341" spans="1:20" x14ac:dyDescent="0.3">
      <c r="A4341" t="s">
        <v>9858</v>
      </c>
      <c r="B4341" s="1">
        <v>41913</v>
      </c>
      <c r="C4341" s="1">
        <v>41917</v>
      </c>
      <c r="D4341" t="s">
        <v>47</v>
      </c>
      <c r="E4341" t="s">
        <v>6651</v>
      </c>
      <c r="F4341" t="s">
        <v>6652</v>
      </c>
      <c r="G4341" t="s">
        <v>84</v>
      </c>
      <c r="H4341" t="s">
        <v>25</v>
      </c>
      <c r="I4341" t="s">
        <v>6653</v>
      </c>
      <c r="J4341" t="s">
        <v>179</v>
      </c>
      <c r="K4341" t="s">
        <v>6654</v>
      </c>
      <c r="L4341" t="s">
        <v>88</v>
      </c>
      <c r="M4341" t="s">
        <v>9859</v>
      </c>
      <c r="N4341" t="s">
        <v>43</v>
      </c>
      <c r="O4341" t="s">
        <v>235</v>
      </c>
      <c r="P4341" t="s">
        <v>9860</v>
      </c>
      <c r="Q4341" s="2">
        <v>4.71</v>
      </c>
      <c r="R4341">
        <v>1</v>
      </c>
      <c r="S4341">
        <v>0</v>
      </c>
      <c r="T4341">
        <v>0</v>
      </c>
    </row>
    <row r="4342" spans="1:20" x14ac:dyDescent="0.3">
      <c r="A4342" t="s">
        <v>9861</v>
      </c>
      <c r="B4342" s="1">
        <v>41890</v>
      </c>
      <c r="C4342" s="1">
        <v>41895</v>
      </c>
      <c r="D4342" t="s">
        <v>47</v>
      </c>
      <c r="E4342" t="s">
        <v>3141</v>
      </c>
      <c r="F4342" t="s">
        <v>3142</v>
      </c>
      <c r="G4342" t="s">
        <v>84</v>
      </c>
      <c r="H4342" t="s">
        <v>25</v>
      </c>
      <c r="I4342" t="s">
        <v>3143</v>
      </c>
      <c r="J4342" t="s">
        <v>1027</v>
      </c>
      <c r="K4342" t="s">
        <v>3144</v>
      </c>
      <c r="L4342" t="s">
        <v>29</v>
      </c>
      <c r="M4342" t="s">
        <v>4257</v>
      </c>
      <c r="N4342" t="s">
        <v>31</v>
      </c>
      <c r="O4342" t="s">
        <v>133</v>
      </c>
      <c r="P4342" t="s">
        <v>4258</v>
      </c>
      <c r="Q4342" s="2">
        <v>172.76400000000001</v>
      </c>
      <c r="R4342">
        <v>2</v>
      </c>
      <c r="S4342">
        <v>0</v>
      </c>
      <c r="T4342">
        <v>13.437200000000001</v>
      </c>
    </row>
    <row r="4343" spans="1:20" x14ac:dyDescent="0.3">
      <c r="A4343" t="s">
        <v>9862</v>
      </c>
      <c r="B4343" s="1">
        <v>41959</v>
      </c>
      <c r="C4343" s="1">
        <v>41961</v>
      </c>
      <c r="D4343" t="s">
        <v>159</v>
      </c>
      <c r="E4343" t="s">
        <v>1705</v>
      </c>
      <c r="F4343" t="s">
        <v>1706</v>
      </c>
      <c r="G4343" t="s">
        <v>37</v>
      </c>
      <c r="H4343" t="s">
        <v>25</v>
      </c>
      <c r="I4343" t="s">
        <v>348</v>
      </c>
      <c r="J4343" t="s">
        <v>199</v>
      </c>
      <c r="K4343" t="s">
        <v>349</v>
      </c>
      <c r="L4343" t="s">
        <v>88</v>
      </c>
      <c r="M4343" t="s">
        <v>9863</v>
      </c>
      <c r="N4343" t="s">
        <v>165</v>
      </c>
      <c r="O4343" t="s">
        <v>166</v>
      </c>
      <c r="P4343" t="s">
        <v>9864</v>
      </c>
      <c r="Q4343" s="2">
        <v>79.968000000000004</v>
      </c>
      <c r="R4343">
        <v>4</v>
      </c>
      <c r="S4343">
        <v>0</v>
      </c>
      <c r="T4343">
        <v>-17.992799999999999</v>
      </c>
    </row>
    <row r="4344" spans="1:20" x14ac:dyDescent="0.3">
      <c r="A4344" t="s">
        <v>9865</v>
      </c>
      <c r="B4344" s="1">
        <v>41701</v>
      </c>
      <c r="C4344" s="1">
        <v>41705</v>
      </c>
      <c r="D4344" t="s">
        <v>47</v>
      </c>
      <c r="E4344" t="s">
        <v>2860</v>
      </c>
      <c r="F4344" t="s">
        <v>2861</v>
      </c>
      <c r="G4344" t="s">
        <v>24</v>
      </c>
      <c r="H4344" t="s">
        <v>25</v>
      </c>
      <c r="I4344" t="s">
        <v>2862</v>
      </c>
      <c r="J4344" t="s">
        <v>1209</v>
      </c>
      <c r="K4344" t="s">
        <v>2863</v>
      </c>
      <c r="L4344" t="s">
        <v>29</v>
      </c>
      <c r="M4344" t="s">
        <v>3153</v>
      </c>
      <c r="N4344" t="s">
        <v>31</v>
      </c>
      <c r="O4344" t="s">
        <v>54</v>
      </c>
      <c r="P4344" t="s">
        <v>3154</v>
      </c>
      <c r="Q4344" s="2">
        <v>626.35199999999998</v>
      </c>
      <c r="R4344">
        <v>3</v>
      </c>
      <c r="S4344">
        <v>0</v>
      </c>
      <c r="T4344">
        <v>-23.488199999999999</v>
      </c>
    </row>
    <row r="4345" spans="1:20" x14ac:dyDescent="0.3">
      <c r="A4345" t="s">
        <v>9866</v>
      </c>
      <c r="B4345" s="1">
        <v>42341</v>
      </c>
      <c r="C4345" s="1">
        <v>42345</v>
      </c>
      <c r="D4345" t="s">
        <v>47</v>
      </c>
      <c r="E4345" t="s">
        <v>4770</v>
      </c>
      <c r="F4345" t="s">
        <v>4771</v>
      </c>
      <c r="G4345" t="s">
        <v>24</v>
      </c>
      <c r="H4345" t="s">
        <v>25</v>
      </c>
      <c r="I4345" t="s">
        <v>2152</v>
      </c>
      <c r="J4345" t="s">
        <v>391</v>
      </c>
      <c r="K4345" t="s">
        <v>2448</v>
      </c>
      <c r="L4345" t="s">
        <v>41</v>
      </c>
      <c r="M4345" t="s">
        <v>7337</v>
      </c>
      <c r="N4345" t="s">
        <v>31</v>
      </c>
      <c r="O4345" t="s">
        <v>32</v>
      </c>
      <c r="P4345" t="s">
        <v>7338</v>
      </c>
      <c r="Q4345" s="2">
        <v>359.49900000000002</v>
      </c>
      <c r="R4345">
        <v>3</v>
      </c>
      <c r="S4345">
        <v>0</v>
      </c>
      <c r="T4345">
        <v>-29.605799999999999</v>
      </c>
    </row>
    <row r="4346" spans="1:20" x14ac:dyDescent="0.3">
      <c r="A4346" t="s">
        <v>9867</v>
      </c>
      <c r="B4346" s="1">
        <v>42927</v>
      </c>
      <c r="C4346" s="1">
        <v>42932</v>
      </c>
      <c r="D4346" t="s">
        <v>47</v>
      </c>
      <c r="E4346" t="s">
        <v>6957</v>
      </c>
      <c r="F4346" t="s">
        <v>6958</v>
      </c>
      <c r="G4346" t="s">
        <v>37</v>
      </c>
      <c r="H4346" t="s">
        <v>25</v>
      </c>
      <c r="I4346" t="s">
        <v>38</v>
      </c>
      <c r="J4346" t="s">
        <v>39</v>
      </c>
      <c r="K4346" t="s">
        <v>556</v>
      </c>
      <c r="L4346" t="s">
        <v>41</v>
      </c>
      <c r="M4346" t="s">
        <v>1944</v>
      </c>
      <c r="N4346" t="s">
        <v>165</v>
      </c>
      <c r="O4346" t="s">
        <v>166</v>
      </c>
      <c r="P4346" t="s">
        <v>1945</v>
      </c>
      <c r="Q4346" s="2">
        <v>71.951999999999998</v>
      </c>
      <c r="R4346">
        <v>6</v>
      </c>
      <c r="S4346">
        <v>0</v>
      </c>
      <c r="T4346">
        <v>5.3963999999999999</v>
      </c>
    </row>
    <row r="4347" spans="1:20" x14ac:dyDescent="0.3">
      <c r="A4347" t="s">
        <v>9868</v>
      </c>
      <c r="B4347" s="1">
        <v>43055</v>
      </c>
      <c r="C4347" s="1">
        <v>43059</v>
      </c>
      <c r="D4347" t="s">
        <v>21</v>
      </c>
      <c r="E4347" t="s">
        <v>2140</v>
      </c>
      <c r="F4347" t="s">
        <v>2141</v>
      </c>
      <c r="G4347" t="s">
        <v>37</v>
      </c>
      <c r="H4347" t="s">
        <v>25</v>
      </c>
      <c r="I4347" t="s">
        <v>231</v>
      </c>
      <c r="J4347" t="s">
        <v>232</v>
      </c>
      <c r="K4347" t="s">
        <v>412</v>
      </c>
      <c r="L4347" t="s">
        <v>131</v>
      </c>
      <c r="M4347" t="s">
        <v>3201</v>
      </c>
      <c r="N4347" t="s">
        <v>43</v>
      </c>
      <c r="O4347" t="s">
        <v>79</v>
      </c>
      <c r="P4347" t="s">
        <v>3202</v>
      </c>
      <c r="Q4347" s="2">
        <v>1.8240000000000001</v>
      </c>
      <c r="R4347">
        <v>1</v>
      </c>
      <c r="S4347">
        <v>0</v>
      </c>
      <c r="T4347">
        <v>-1.3984000000000001</v>
      </c>
    </row>
    <row r="4348" spans="1:20" x14ac:dyDescent="0.3">
      <c r="A4348" t="s">
        <v>9869</v>
      </c>
      <c r="B4348" s="1">
        <v>42533</v>
      </c>
      <c r="C4348" s="1">
        <v>42537</v>
      </c>
      <c r="D4348" t="s">
        <v>21</v>
      </c>
      <c r="E4348" t="s">
        <v>4429</v>
      </c>
      <c r="F4348" t="s">
        <v>4430</v>
      </c>
      <c r="G4348" t="s">
        <v>84</v>
      </c>
      <c r="H4348" t="s">
        <v>25</v>
      </c>
      <c r="I4348" t="s">
        <v>390</v>
      </c>
      <c r="J4348" t="s">
        <v>179</v>
      </c>
      <c r="K4348" t="s">
        <v>1754</v>
      </c>
      <c r="L4348" t="s">
        <v>88</v>
      </c>
      <c r="M4348" t="s">
        <v>5203</v>
      </c>
      <c r="N4348" t="s">
        <v>43</v>
      </c>
      <c r="O4348" t="s">
        <v>90</v>
      </c>
      <c r="P4348" t="s">
        <v>5204</v>
      </c>
      <c r="Q4348" s="2">
        <v>64.384</v>
      </c>
      <c r="R4348">
        <v>4</v>
      </c>
      <c r="S4348">
        <v>0</v>
      </c>
      <c r="T4348">
        <v>-160.96</v>
      </c>
    </row>
    <row r="4349" spans="1:20" x14ac:dyDescent="0.3">
      <c r="A4349" t="s">
        <v>9870</v>
      </c>
      <c r="B4349" s="1">
        <v>42733</v>
      </c>
      <c r="C4349" s="1">
        <v>42735</v>
      </c>
      <c r="D4349" t="s">
        <v>21</v>
      </c>
      <c r="E4349" t="s">
        <v>7625</v>
      </c>
      <c r="F4349" t="s">
        <v>7626</v>
      </c>
      <c r="G4349" t="s">
        <v>84</v>
      </c>
      <c r="H4349" t="s">
        <v>25</v>
      </c>
      <c r="I4349" t="s">
        <v>38</v>
      </c>
      <c r="J4349" t="s">
        <v>39</v>
      </c>
      <c r="K4349" t="s">
        <v>40</v>
      </c>
      <c r="L4349" t="s">
        <v>41</v>
      </c>
      <c r="M4349" t="s">
        <v>2994</v>
      </c>
      <c r="N4349" t="s">
        <v>43</v>
      </c>
      <c r="O4349" t="s">
        <v>70</v>
      </c>
      <c r="P4349" t="s">
        <v>2995</v>
      </c>
      <c r="Q4349" s="2">
        <v>37.408000000000001</v>
      </c>
      <c r="R4349">
        <v>7</v>
      </c>
      <c r="S4349">
        <v>0</v>
      </c>
      <c r="T4349">
        <v>13.0928</v>
      </c>
    </row>
    <row r="4350" spans="1:20" x14ac:dyDescent="0.3">
      <c r="A4350" t="s">
        <v>9871</v>
      </c>
      <c r="B4350" s="1">
        <v>42812</v>
      </c>
      <c r="C4350" s="1">
        <v>42817</v>
      </c>
      <c r="D4350" t="s">
        <v>47</v>
      </c>
      <c r="E4350" t="s">
        <v>2396</v>
      </c>
      <c r="F4350" t="s">
        <v>2397</v>
      </c>
      <c r="G4350" t="s">
        <v>24</v>
      </c>
      <c r="H4350" t="s">
        <v>25</v>
      </c>
      <c r="I4350" t="s">
        <v>1208</v>
      </c>
      <c r="J4350" t="s">
        <v>1209</v>
      </c>
      <c r="K4350" t="s">
        <v>1210</v>
      </c>
      <c r="L4350" t="s">
        <v>29</v>
      </c>
      <c r="M4350" t="s">
        <v>8104</v>
      </c>
      <c r="N4350" t="s">
        <v>43</v>
      </c>
      <c r="O4350" t="s">
        <v>115</v>
      </c>
      <c r="P4350" t="s">
        <v>8105</v>
      </c>
      <c r="Q4350" s="2">
        <v>46.2</v>
      </c>
      <c r="R4350">
        <v>4</v>
      </c>
      <c r="S4350">
        <v>0</v>
      </c>
      <c r="T4350">
        <v>21.251999999999999</v>
      </c>
    </row>
    <row r="4351" spans="1:20" x14ac:dyDescent="0.3">
      <c r="A4351" t="s">
        <v>9872</v>
      </c>
      <c r="B4351" s="1">
        <v>42365</v>
      </c>
      <c r="C4351" s="1">
        <v>42369</v>
      </c>
      <c r="D4351" t="s">
        <v>47</v>
      </c>
      <c r="E4351" t="s">
        <v>946</v>
      </c>
      <c r="F4351" t="s">
        <v>947</v>
      </c>
      <c r="G4351" t="s">
        <v>37</v>
      </c>
      <c r="H4351" t="s">
        <v>25</v>
      </c>
      <c r="I4351" t="s">
        <v>128</v>
      </c>
      <c r="J4351" t="s">
        <v>129</v>
      </c>
      <c r="K4351" t="s">
        <v>948</v>
      </c>
      <c r="L4351" t="s">
        <v>131</v>
      </c>
      <c r="M4351" t="s">
        <v>9603</v>
      </c>
      <c r="N4351" t="s">
        <v>165</v>
      </c>
      <c r="O4351" t="s">
        <v>202</v>
      </c>
      <c r="P4351" t="s">
        <v>9604</v>
      </c>
      <c r="Q4351" s="2">
        <v>4.7279999999999998</v>
      </c>
      <c r="R4351">
        <v>3</v>
      </c>
      <c r="S4351">
        <v>0</v>
      </c>
      <c r="T4351">
        <v>0.70920000000000005</v>
      </c>
    </row>
    <row r="4352" spans="1:20" x14ac:dyDescent="0.3">
      <c r="A4352" t="s">
        <v>9873</v>
      </c>
      <c r="B4352" s="1">
        <v>42216</v>
      </c>
      <c r="C4352" s="1">
        <v>42222</v>
      </c>
      <c r="D4352" t="s">
        <v>47</v>
      </c>
      <c r="E4352" t="s">
        <v>1900</v>
      </c>
      <c r="F4352" t="s">
        <v>1901</v>
      </c>
      <c r="G4352" t="s">
        <v>37</v>
      </c>
      <c r="H4352" t="s">
        <v>25</v>
      </c>
      <c r="I4352" t="s">
        <v>1902</v>
      </c>
      <c r="J4352" t="s">
        <v>51</v>
      </c>
      <c r="K4352" t="s">
        <v>1903</v>
      </c>
      <c r="L4352" t="s">
        <v>29</v>
      </c>
      <c r="M4352" t="s">
        <v>1144</v>
      </c>
      <c r="N4352" t="s">
        <v>43</v>
      </c>
      <c r="O4352" t="s">
        <v>1145</v>
      </c>
      <c r="P4352" t="s">
        <v>1146</v>
      </c>
      <c r="Q4352" s="2">
        <v>52.59</v>
      </c>
      <c r="R4352">
        <v>3</v>
      </c>
      <c r="S4352">
        <v>0</v>
      </c>
      <c r="T4352">
        <v>15.776999999999999</v>
      </c>
    </row>
    <row r="4353" spans="1:20" x14ac:dyDescent="0.3">
      <c r="A4353" t="s">
        <v>9874</v>
      </c>
      <c r="B4353" s="1">
        <v>42913</v>
      </c>
      <c r="C4353" s="1">
        <v>42915</v>
      </c>
      <c r="D4353" t="s">
        <v>21</v>
      </c>
      <c r="E4353" t="s">
        <v>3228</v>
      </c>
      <c r="F4353" t="s">
        <v>3229</v>
      </c>
      <c r="G4353" t="s">
        <v>37</v>
      </c>
      <c r="H4353" t="s">
        <v>25</v>
      </c>
      <c r="I4353" t="s">
        <v>1591</v>
      </c>
      <c r="J4353" t="s">
        <v>27</v>
      </c>
      <c r="K4353" t="s">
        <v>1592</v>
      </c>
      <c r="L4353" t="s">
        <v>29</v>
      </c>
      <c r="M4353" t="s">
        <v>5458</v>
      </c>
      <c r="N4353" t="s">
        <v>43</v>
      </c>
      <c r="O4353" t="s">
        <v>70</v>
      </c>
      <c r="P4353" t="s">
        <v>5459</v>
      </c>
      <c r="Q4353" s="2">
        <v>19.440000000000001</v>
      </c>
      <c r="R4353">
        <v>3</v>
      </c>
      <c r="S4353">
        <v>0</v>
      </c>
      <c r="T4353">
        <v>9.3312000000000008</v>
      </c>
    </row>
    <row r="4354" spans="1:20" x14ac:dyDescent="0.3">
      <c r="A4354" t="s">
        <v>9875</v>
      </c>
      <c r="B4354" s="1">
        <v>41677</v>
      </c>
      <c r="C4354" s="1">
        <v>41680</v>
      </c>
      <c r="D4354" t="s">
        <v>21</v>
      </c>
      <c r="E4354" t="s">
        <v>1989</v>
      </c>
      <c r="F4354" t="s">
        <v>1990</v>
      </c>
      <c r="G4354" t="s">
        <v>37</v>
      </c>
      <c r="H4354" t="s">
        <v>25</v>
      </c>
      <c r="I4354" t="s">
        <v>1991</v>
      </c>
      <c r="J4354" t="s">
        <v>619</v>
      </c>
      <c r="K4354" t="s">
        <v>1992</v>
      </c>
      <c r="L4354" t="s">
        <v>29</v>
      </c>
      <c r="M4354" t="s">
        <v>5134</v>
      </c>
      <c r="N4354" t="s">
        <v>43</v>
      </c>
      <c r="O4354" t="s">
        <v>99</v>
      </c>
      <c r="P4354" t="s">
        <v>5135</v>
      </c>
      <c r="Q4354" s="2">
        <v>64.959999999999994</v>
      </c>
      <c r="R4354">
        <v>4</v>
      </c>
      <c r="S4354">
        <v>0</v>
      </c>
      <c r="T4354">
        <v>9.7439999999999998</v>
      </c>
    </row>
    <row r="4355" spans="1:20" x14ac:dyDescent="0.3">
      <c r="A4355" t="s">
        <v>9876</v>
      </c>
      <c r="B4355" s="1">
        <v>42617</v>
      </c>
      <c r="C4355" s="1">
        <v>42622</v>
      </c>
      <c r="D4355" t="s">
        <v>47</v>
      </c>
      <c r="E4355" t="s">
        <v>3824</v>
      </c>
      <c r="F4355" t="s">
        <v>3825</v>
      </c>
      <c r="G4355" t="s">
        <v>37</v>
      </c>
      <c r="H4355" t="s">
        <v>25</v>
      </c>
      <c r="I4355" t="s">
        <v>3826</v>
      </c>
      <c r="J4355" t="s">
        <v>96</v>
      </c>
      <c r="K4355" t="s">
        <v>3827</v>
      </c>
      <c r="L4355" t="s">
        <v>88</v>
      </c>
      <c r="M4355" t="s">
        <v>1627</v>
      </c>
      <c r="N4355" t="s">
        <v>43</v>
      </c>
      <c r="O4355" t="s">
        <v>99</v>
      </c>
      <c r="P4355" t="s">
        <v>1628</v>
      </c>
      <c r="Q4355" s="2">
        <v>535.41</v>
      </c>
      <c r="R4355">
        <v>3</v>
      </c>
      <c r="S4355">
        <v>0</v>
      </c>
      <c r="T4355">
        <v>160.62299999999999</v>
      </c>
    </row>
    <row r="4356" spans="1:20" x14ac:dyDescent="0.3">
      <c r="A4356" t="s">
        <v>9877</v>
      </c>
      <c r="B4356" s="1">
        <v>42831</v>
      </c>
      <c r="C4356" s="1">
        <v>42835</v>
      </c>
      <c r="D4356" t="s">
        <v>47</v>
      </c>
      <c r="E4356" t="s">
        <v>6421</v>
      </c>
      <c r="F4356" t="s">
        <v>6422</v>
      </c>
      <c r="G4356" t="s">
        <v>37</v>
      </c>
      <c r="H4356" t="s">
        <v>25</v>
      </c>
      <c r="I4356" t="s">
        <v>749</v>
      </c>
      <c r="J4356" t="s">
        <v>286</v>
      </c>
      <c r="K4356" t="s">
        <v>750</v>
      </c>
      <c r="L4356" t="s">
        <v>29</v>
      </c>
      <c r="M4356" t="s">
        <v>2627</v>
      </c>
      <c r="N4356" t="s">
        <v>43</v>
      </c>
      <c r="O4356" t="s">
        <v>79</v>
      </c>
      <c r="P4356" t="s">
        <v>2628</v>
      </c>
      <c r="Q4356" s="2">
        <v>8.1</v>
      </c>
      <c r="R4356">
        <v>5</v>
      </c>
      <c r="S4356">
        <v>0</v>
      </c>
      <c r="T4356">
        <v>-5.94</v>
      </c>
    </row>
    <row r="4357" spans="1:20" x14ac:dyDescent="0.3">
      <c r="A4357" t="s">
        <v>9878</v>
      </c>
      <c r="B4357" s="1">
        <v>43077</v>
      </c>
      <c r="C4357" s="1">
        <v>43080</v>
      </c>
      <c r="D4357" t="s">
        <v>159</v>
      </c>
      <c r="E4357" t="s">
        <v>574</v>
      </c>
      <c r="F4357" t="s">
        <v>575</v>
      </c>
      <c r="G4357" t="s">
        <v>24</v>
      </c>
      <c r="H4357" t="s">
        <v>25</v>
      </c>
      <c r="I4357" t="s">
        <v>75</v>
      </c>
      <c r="J4357" t="s">
        <v>76</v>
      </c>
      <c r="K4357" t="s">
        <v>544</v>
      </c>
      <c r="L4357" t="s">
        <v>41</v>
      </c>
      <c r="M4357" t="s">
        <v>583</v>
      </c>
      <c r="N4357" t="s">
        <v>43</v>
      </c>
      <c r="O4357" t="s">
        <v>115</v>
      </c>
      <c r="P4357" t="s">
        <v>584</v>
      </c>
      <c r="Q4357" s="2">
        <v>13.247999999999999</v>
      </c>
      <c r="R4357">
        <v>4</v>
      </c>
      <c r="S4357">
        <v>0</v>
      </c>
      <c r="T4357">
        <v>3.6432000000000002</v>
      </c>
    </row>
    <row r="4358" spans="1:20" x14ac:dyDescent="0.3">
      <c r="A4358" t="s">
        <v>9879</v>
      </c>
      <c r="B4358" s="1">
        <v>42575</v>
      </c>
      <c r="C4358" s="1">
        <v>42576</v>
      </c>
      <c r="D4358" t="s">
        <v>159</v>
      </c>
      <c r="E4358" t="s">
        <v>3590</v>
      </c>
      <c r="F4358" t="s">
        <v>3591</v>
      </c>
      <c r="G4358" t="s">
        <v>24</v>
      </c>
      <c r="H4358" t="s">
        <v>25</v>
      </c>
      <c r="I4358" t="s">
        <v>38</v>
      </c>
      <c r="J4358" t="s">
        <v>39</v>
      </c>
      <c r="K4358" t="s">
        <v>143</v>
      </c>
      <c r="L4358" t="s">
        <v>41</v>
      </c>
      <c r="M4358" t="s">
        <v>8982</v>
      </c>
      <c r="N4358" t="s">
        <v>43</v>
      </c>
      <c r="O4358" t="s">
        <v>115</v>
      </c>
      <c r="P4358" t="s">
        <v>8983</v>
      </c>
      <c r="Q4358" s="2">
        <v>73.2</v>
      </c>
      <c r="R4358">
        <v>5</v>
      </c>
      <c r="S4358">
        <v>0</v>
      </c>
      <c r="T4358">
        <v>21.228000000000002</v>
      </c>
    </row>
    <row r="4359" spans="1:20" x14ac:dyDescent="0.3">
      <c r="A4359" t="s">
        <v>9880</v>
      </c>
      <c r="B4359" s="1">
        <v>42317</v>
      </c>
      <c r="C4359" s="1">
        <v>42317</v>
      </c>
      <c r="D4359" t="s">
        <v>1040</v>
      </c>
      <c r="E4359" t="s">
        <v>2233</v>
      </c>
      <c r="F4359" t="s">
        <v>2234</v>
      </c>
      <c r="G4359" t="s">
        <v>84</v>
      </c>
      <c r="H4359" t="s">
        <v>25</v>
      </c>
      <c r="I4359" t="s">
        <v>128</v>
      </c>
      <c r="J4359" t="s">
        <v>129</v>
      </c>
      <c r="K4359" t="s">
        <v>673</v>
      </c>
      <c r="L4359" t="s">
        <v>131</v>
      </c>
      <c r="M4359" t="s">
        <v>629</v>
      </c>
      <c r="N4359" t="s">
        <v>43</v>
      </c>
      <c r="O4359" t="s">
        <v>79</v>
      </c>
      <c r="P4359" t="s">
        <v>630</v>
      </c>
      <c r="Q4359" s="2">
        <v>10.74</v>
      </c>
      <c r="R4359">
        <v>3</v>
      </c>
      <c r="S4359">
        <v>0</v>
      </c>
      <c r="T4359">
        <v>5.1551999999999998</v>
      </c>
    </row>
    <row r="4360" spans="1:20" x14ac:dyDescent="0.3">
      <c r="A4360" t="s">
        <v>9881</v>
      </c>
      <c r="B4360" s="1">
        <v>42279</v>
      </c>
      <c r="C4360" s="1">
        <v>42281</v>
      </c>
      <c r="D4360" t="s">
        <v>159</v>
      </c>
      <c r="E4360" t="s">
        <v>1620</v>
      </c>
      <c r="F4360" t="s">
        <v>1621</v>
      </c>
      <c r="G4360" t="s">
        <v>24</v>
      </c>
      <c r="H4360" t="s">
        <v>25</v>
      </c>
      <c r="I4360" t="s">
        <v>128</v>
      </c>
      <c r="J4360" t="s">
        <v>129</v>
      </c>
      <c r="K4360" t="s">
        <v>673</v>
      </c>
      <c r="L4360" t="s">
        <v>131</v>
      </c>
      <c r="M4360" t="s">
        <v>363</v>
      </c>
      <c r="N4360" t="s">
        <v>31</v>
      </c>
      <c r="O4360" t="s">
        <v>61</v>
      </c>
      <c r="P4360" t="s">
        <v>364</v>
      </c>
      <c r="Q4360" s="2">
        <v>11.032</v>
      </c>
      <c r="R4360">
        <v>1</v>
      </c>
      <c r="S4360">
        <v>0</v>
      </c>
      <c r="T4360">
        <v>3.0337999999999998</v>
      </c>
    </row>
    <row r="4361" spans="1:20" x14ac:dyDescent="0.3">
      <c r="A4361" t="s">
        <v>9882</v>
      </c>
      <c r="B4361" s="1">
        <v>42330</v>
      </c>
      <c r="C4361" s="1">
        <v>42333</v>
      </c>
      <c r="D4361" t="s">
        <v>21</v>
      </c>
      <c r="E4361" t="s">
        <v>9750</v>
      </c>
      <c r="F4361" t="s">
        <v>9751</v>
      </c>
      <c r="G4361" t="s">
        <v>84</v>
      </c>
      <c r="H4361" t="s">
        <v>25</v>
      </c>
      <c r="I4361" t="s">
        <v>128</v>
      </c>
      <c r="J4361" t="s">
        <v>129</v>
      </c>
      <c r="K4361" t="s">
        <v>948</v>
      </c>
      <c r="L4361" t="s">
        <v>131</v>
      </c>
      <c r="M4361" t="s">
        <v>114</v>
      </c>
      <c r="N4361" t="s">
        <v>43</v>
      </c>
      <c r="O4361" t="s">
        <v>115</v>
      </c>
      <c r="P4361" t="s">
        <v>116</v>
      </c>
      <c r="Q4361" s="2">
        <v>17.12</v>
      </c>
      <c r="R4361">
        <v>4</v>
      </c>
      <c r="S4361">
        <v>0</v>
      </c>
      <c r="T4361">
        <v>4.9648000000000003</v>
      </c>
    </row>
    <row r="4362" spans="1:20" x14ac:dyDescent="0.3">
      <c r="A4362" t="s">
        <v>9883</v>
      </c>
      <c r="B4362" s="1">
        <v>42768</v>
      </c>
      <c r="C4362" s="1">
        <v>42773</v>
      </c>
      <c r="D4362" t="s">
        <v>47</v>
      </c>
      <c r="E4362" t="s">
        <v>4989</v>
      </c>
      <c r="F4362" t="s">
        <v>4990</v>
      </c>
      <c r="G4362" t="s">
        <v>37</v>
      </c>
      <c r="H4362" t="s">
        <v>25</v>
      </c>
      <c r="I4362" t="s">
        <v>38</v>
      </c>
      <c r="J4362" t="s">
        <v>39</v>
      </c>
      <c r="K4362" t="s">
        <v>556</v>
      </c>
      <c r="L4362" t="s">
        <v>41</v>
      </c>
      <c r="M4362" t="s">
        <v>2579</v>
      </c>
      <c r="N4362" t="s">
        <v>31</v>
      </c>
      <c r="O4362" t="s">
        <v>61</v>
      </c>
      <c r="P4362" t="s">
        <v>2580</v>
      </c>
      <c r="Q4362" s="2">
        <v>210.58</v>
      </c>
      <c r="R4362">
        <v>2</v>
      </c>
      <c r="S4362">
        <v>0</v>
      </c>
      <c r="T4362">
        <v>12.6348</v>
      </c>
    </row>
    <row r="4363" spans="1:20" x14ac:dyDescent="0.3">
      <c r="A4363" t="s">
        <v>9884</v>
      </c>
      <c r="B4363" s="1">
        <v>42171</v>
      </c>
      <c r="C4363" s="1">
        <v>42174</v>
      </c>
      <c r="D4363" t="s">
        <v>159</v>
      </c>
      <c r="E4363" t="s">
        <v>478</v>
      </c>
      <c r="F4363" t="s">
        <v>479</v>
      </c>
      <c r="G4363" t="s">
        <v>24</v>
      </c>
      <c r="H4363" t="s">
        <v>25</v>
      </c>
      <c r="I4363" t="s">
        <v>480</v>
      </c>
      <c r="J4363" t="s">
        <v>39</v>
      </c>
      <c r="K4363" t="s">
        <v>481</v>
      </c>
      <c r="L4363" t="s">
        <v>41</v>
      </c>
      <c r="M4363" t="s">
        <v>4500</v>
      </c>
      <c r="N4363" t="s">
        <v>43</v>
      </c>
      <c r="O4363" t="s">
        <v>79</v>
      </c>
      <c r="P4363" t="s">
        <v>4501</v>
      </c>
      <c r="Q4363" s="2">
        <v>3050.3760000000002</v>
      </c>
      <c r="R4363">
        <v>3</v>
      </c>
      <c r="S4363">
        <v>0</v>
      </c>
      <c r="T4363">
        <v>1143.8910000000001</v>
      </c>
    </row>
    <row r="4364" spans="1:20" x14ac:dyDescent="0.3">
      <c r="A4364" t="s">
        <v>9885</v>
      </c>
      <c r="B4364" s="1">
        <v>42495</v>
      </c>
      <c r="C4364" s="1">
        <v>42499</v>
      </c>
      <c r="D4364" t="s">
        <v>47</v>
      </c>
      <c r="E4364" t="s">
        <v>378</v>
      </c>
      <c r="F4364" t="s">
        <v>379</v>
      </c>
      <c r="G4364" t="s">
        <v>84</v>
      </c>
      <c r="H4364" t="s">
        <v>25</v>
      </c>
      <c r="I4364" t="s">
        <v>253</v>
      </c>
      <c r="J4364" t="s">
        <v>179</v>
      </c>
      <c r="K4364" t="s">
        <v>254</v>
      </c>
      <c r="L4364" t="s">
        <v>88</v>
      </c>
      <c r="M4364" t="s">
        <v>9886</v>
      </c>
      <c r="N4364" t="s">
        <v>43</v>
      </c>
      <c r="O4364" t="s">
        <v>70</v>
      </c>
      <c r="P4364" t="s">
        <v>9887</v>
      </c>
      <c r="Q4364" s="2">
        <v>93.248000000000005</v>
      </c>
      <c r="R4364">
        <v>4</v>
      </c>
      <c r="S4364">
        <v>0</v>
      </c>
      <c r="T4364">
        <v>31.4712</v>
      </c>
    </row>
    <row r="4365" spans="1:20" x14ac:dyDescent="0.3">
      <c r="A4365" t="s">
        <v>9888</v>
      </c>
      <c r="B4365" s="1">
        <v>42987</v>
      </c>
      <c r="C4365" s="1">
        <v>42988</v>
      </c>
      <c r="D4365" t="s">
        <v>159</v>
      </c>
      <c r="E4365" t="s">
        <v>4117</v>
      </c>
      <c r="F4365" t="s">
        <v>4118</v>
      </c>
      <c r="G4365" t="s">
        <v>24</v>
      </c>
      <c r="H4365" t="s">
        <v>25</v>
      </c>
      <c r="I4365" t="s">
        <v>253</v>
      </c>
      <c r="J4365" t="s">
        <v>179</v>
      </c>
      <c r="K4365" t="s">
        <v>254</v>
      </c>
      <c r="L4365" t="s">
        <v>88</v>
      </c>
      <c r="M4365" t="s">
        <v>3875</v>
      </c>
      <c r="N4365" t="s">
        <v>43</v>
      </c>
      <c r="O4365" t="s">
        <v>44</v>
      </c>
      <c r="P4365" t="s">
        <v>3876</v>
      </c>
      <c r="Q4365" s="2">
        <v>17.712</v>
      </c>
      <c r="R4365">
        <v>6</v>
      </c>
      <c r="S4365">
        <v>0</v>
      </c>
      <c r="T4365">
        <v>5.9778000000000002</v>
      </c>
    </row>
    <row r="4366" spans="1:20" x14ac:dyDescent="0.3">
      <c r="A4366" t="s">
        <v>9889</v>
      </c>
      <c r="B4366" s="1">
        <v>42573</v>
      </c>
      <c r="C4366" s="1">
        <v>42577</v>
      </c>
      <c r="D4366" t="s">
        <v>47</v>
      </c>
      <c r="E4366" t="s">
        <v>6144</v>
      </c>
      <c r="F4366" t="s">
        <v>6145</v>
      </c>
      <c r="G4366" t="s">
        <v>37</v>
      </c>
      <c r="H4366" t="s">
        <v>25</v>
      </c>
      <c r="I4366" t="s">
        <v>2598</v>
      </c>
      <c r="J4366" t="s">
        <v>427</v>
      </c>
      <c r="K4366" t="s">
        <v>2599</v>
      </c>
      <c r="L4366" t="s">
        <v>131</v>
      </c>
      <c r="M4366" t="s">
        <v>2600</v>
      </c>
      <c r="N4366" t="s">
        <v>43</v>
      </c>
      <c r="O4366" t="s">
        <v>90</v>
      </c>
      <c r="P4366" t="s">
        <v>2601</v>
      </c>
      <c r="Q4366" s="2">
        <v>37.68</v>
      </c>
      <c r="R4366">
        <v>2</v>
      </c>
      <c r="S4366">
        <v>0</v>
      </c>
      <c r="T4366">
        <v>10.5504</v>
      </c>
    </row>
    <row r="4367" spans="1:20" x14ac:dyDescent="0.3">
      <c r="A4367" t="s">
        <v>9890</v>
      </c>
      <c r="B4367" s="1">
        <v>42400</v>
      </c>
      <c r="C4367" s="1">
        <v>42406</v>
      </c>
      <c r="D4367" t="s">
        <v>47</v>
      </c>
      <c r="E4367" t="s">
        <v>2831</v>
      </c>
      <c r="F4367" t="s">
        <v>2832</v>
      </c>
      <c r="G4367" t="s">
        <v>84</v>
      </c>
      <c r="H4367" t="s">
        <v>25</v>
      </c>
      <c r="I4367" t="s">
        <v>38</v>
      </c>
      <c r="J4367" t="s">
        <v>39</v>
      </c>
      <c r="K4367" t="s">
        <v>40</v>
      </c>
      <c r="L4367" t="s">
        <v>41</v>
      </c>
      <c r="M4367" t="s">
        <v>4500</v>
      </c>
      <c r="N4367" t="s">
        <v>43</v>
      </c>
      <c r="O4367" t="s">
        <v>79</v>
      </c>
      <c r="P4367" t="s">
        <v>4501</v>
      </c>
      <c r="Q4367" s="2">
        <v>1270.99</v>
      </c>
      <c r="R4367">
        <v>1</v>
      </c>
      <c r="S4367">
        <v>0</v>
      </c>
      <c r="T4367">
        <v>635.495</v>
      </c>
    </row>
    <row r="4368" spans="1:20" x14ac:dyDescent="0.3">
      <c r="A4368" t="s">
        <v>9891</v>
      </c>
      <c r="B4368" s="1">
        <v>42733</v>
      </c>
      <c r="C4368" s="1">
        <v>42737</v>
      </c>
      <c r="D4368" t="s">
        <v>47</v>
      </c>
      <c r="E4368" t="s">
        <v>2625</v>
      </c>
      <c r="F4368" t="s">
        <v>2626</v>
      </c>
      <c r="G4368" t="s">
        <v>24</v>
      </c>
      <c r="H4368" t="s">
        <v>25</v>
      </c>
      <c r="I4368" t="s">
        <v>231</v>
      </c>
      <c r="J4368" t="s">
        <v>232</v>
      </c>
      <c r="K4368" t="s">
        <v>412</v>
      </c>
      <c r="L4368" t="s">
        <v>131</v>
      </c>
      <c r="M4368" t="s">
        <v>6531</v>
      </c>
      <c r="N4368" t="s">
        <v>43</v>
      </c>
      <c r="O4368" t="s">
        <v>99</v>
      </c>
      <c r="P4368" t="s">
        <v>6532</v>
      </c>
      <c r="Q4368" s="2">
        <v>14.03</v>
      </c>
      <c r="R4368">
        <v>1</v>
      </c>
      <c r="S4368">
        <v>0</v>
      </c>
      <c r="T4368">
        <v>4.0686999999999998</v>
      </c>
    </row>
    <row r="4369" spans="1:20" x14ac:dyDescent="0.3">
      <c r="A4369" t="s">
        <v>9892</v>
      </c>
      <c r="B4369" s="1">
        <v>42329</v>
      </c>
      <c r="C4369" s="1">
        <v>42335</v>
      </c>
      <c r="D4369" t="s">
        <v>47</v>
      </c>
      <c r="E4369" t="s">
        <v>1251</v>
      </c>
      <c r="F4369" t="s">
        <v>1252</v>
      </c>
      <c r="G4369" t="s">
        <v>37</v>
      </c>
      <c r="H4369" t="s">
        <v>25</v>
      </c>
      <c r="I4369" t="s">
        <v>154</v>
      </c>
      <c r="J4369" t="s">
        <v>86</v>
      </c>
      <c r="K4369" t="s">
        <v>1253</v>
      </c>
      <c r="L4369" t="s">
        <v>88</v>
      </c>
      <c r="M4369" t="s">
        <v>5239</v>
      </c>
      <c r="N4369" t="s">
        <v>43</v>
      </c>
      <c r="O4369" t="s">
        <v>115</v>
      </c>
      <c r="P4369" t="s">
        <v>5240</v>
      </c>
      <c r="Q4369" s="2">
        <v>5.3440000000000003</v>
      </c>
      <c r="R4369">
        <v>2</v>
      </c>
      <c r="S4369">
        <v>0</v>
      </c>
      <c r="T4369">
        <v>0.73480000000000001</v>
      </c>
    </row>
    <row r="4370" spans="1:20" x14ac:dyDescent="0.3">
      <c r="A4370" t="s">
        <v>9893</v>
      </c>
      <c r="B4370" s="1">
        <v>42282</v>
      </c>
      <c r="C4370" s="1">
        <v>42286</v>
      </c>
      <c r="D4370" t="s">
        <v>47</v>
      </c>
      <c r="E4370" t="s">
        <v>4383</v>
      </c>
      <c r="F4370" t="s">
        <v>4384</v>
      </c>
      <c r="G4370" t="s">
        <v>24</v>
      </c>
      <c r="H4370" t="s">
        <v>25</v>
      </c>
      <c r="I4370" t="s">
        <v>112</v>
      </c>
      <c r="J4370" t="s">
        <v>39</v>
      </c>
      <c r="K4370" t="s">
        <v>309</v>
      </c>
      <c r="L4370" t="s">
        <v>41</v>
      </c>
      <c r="M4370" t="s">
        <v>9849</v>
      </c>
      <c r="N4370" t="s">
        <v>165</v>
      </c>
      <c r="O4370" t="s">
        <v>202</v>
      </c>
      <c r="P4370" t="s">
        <v>9850</v>
      </c>
      <c r="Q4370" s="2">
        <v>288</v>
      </c>
      <c r="R4370">
        <v>4</v>
      </c>
      <c r="S4370">
        <v>0</v>
      </c>
      <c r="T4370">
        <v>57.6</v>
      </c>
    </row>
    <row r="4371" spans="1:20" x14ac:dyDescent="0.3">
      <c r="A4371" t="s">
        <v>9894</v>
      </c>
      <c r="B4371" s="1">
        <v>42625</v>
      </c>
      <c r="C4371" s="1">
        <v>42626</v>
      </c>
      <c r="D4371" t="s">
        <v>1040</v>
      </c>
      <c r="E4371" t="s">
        <v>1246</v>
      </c>
      <c r="F4371" t="s">
        <v>1247</v>
      </c>
      <c r="G4371" t="s">
        <v>84</v>
      </c>
      <c r="H4371" t="s">
        <v>25</v>
      </c>
      <c r="I4371" t="s">
        <v>253</v>
      </c>
      <c r="J4371" t="s">
        <v>179</v>
      </c>
      <c r="K4371" t="s">
        <v>322</v>
      </c>
      <c r="L4371" t="s">
        <v>88</v>
      </c>
      <c r="M4371" t="s">
        <v>9895</v>
      </c>
      <c r="N4371" t="s">
        <v>165</v>
      </c>
      <c r="O4371" t="s">
        <v>166</v>
      </c>
      <c r="P4371" t="s">
        <v>9896</v>
      </c>
      <c r="Q4371" s="2">
        <v>146.952</v>
      </c>
      <c r="R4371">
        <v>3</v>
      </c>
      <c r="S4371">
        <v>0</v>
      </c>
      <c r="T4371">
        <v>9.1844999999999999</v>
      </c>
    </row>
    <row r="4372" spans="1:20" x14ac:dyDescent="0.3">
      <c r="A4372" t="s">
        <v>9897</v>
      </c>
      <c r="B4372" s="1">
        <v>42992</v>
      </c>
      <c r="C4372" s="1">
        <v>42995</v>
      </c>
      <c r="D4372" t="s">
        <v>159</v>
      </c>
      <c r="E4372" t="s">
        <v>4445</v>
      </c>
      <c r="F4372" t="s">
        <v>4446</v>
      </c>
      <c r="G4372" t="s">
        <v>37</v>
      </c>
      <c r="H4372" t="s">
        <v>25</v>
      </c>
      <c r="I4372" t="s">
        <v>1241</v>
      </c>
      <c r="J4372" t="s">
        <v>51</v>
      </c>
      <c r="K4372" t="s">
        <v>1242</v>
      </c>
      <c r="L4372" t="s">
        <v>29</v>
      </c>
      <c r="M4372" t="s">
        <v>4146</v>
      </c>
      <c r="N4372" t="s">
        <v>43</v>
      </c>
      <c r="O4372" t="s">
        <v>90</v>
      </c>
      <c r="P4372" t="s">
        <v>4147</v>
      </c>
      <c r="Q4372" s="2">
        <v>942.78399999999999</v>
      </c>
      <c r="R4372">
        <v>4</v>
      </c>
      <c r="S4372">
        <v>0</v>
      </c>
      <c r="T4372">
        <v>94.278400000000005</v>
      </c>
    </row>
    <row r="4373" spans="1:20" x14ac:dyDescent="0.3">
      <c r="A4373" t="s">
        <v>9898</v>
      </c>
      <c r="B4373" s="1">
        <v>42058</v>
      </c>
      <c r="C4373" s="1">
        <v>42063</v>
      </c>
      <c r="D4373" t="s">
        <v>47</v>
      </c>
      <c r="E4373" t="s">
        <v>9446</v>
      </c>
      <c r="F4373" t="s">
        <v>9447</v>
      </c>
      <c r="G4373" t="s">
        <v>84</v>
      </c>
      <c r="H4373" t="s">
        <v>25</v>
      </c>
      <c r="I4373" t="s">
        <v>920</v>
      </c>
      <c r="J4373" t="s">
        <v>269</v>
      </c>
      <c r="K4373" t="s">
        <v>921</v>
      </c>
      <c r="L4373" t="s">
        <v>29</v>
      </c>
      <c r="M4373" t="s">
        <v>1793</v>
      </c>
      <c r="N4373" t="s">
        <v>43</v>
      </c>
      <c r="O4373" t="s">
        <v>90</v>
      </c>
      <c r="P4373" t="s">
        <v>1794</v>
      </c>
      <c r="Q4373" s="2">
        <v>26.88</v>
      </c>
      <c r="R4373">
        <v>6</v>
      </c>
      <c r="S4373">
        <v>0</v>
      </c>
      <c r="T4373">
        <v>6.72</v>
      </c>
    </row>
    <row r="4374" spans="1:20" x14ac:dyDescent="0.3">
      <c r="A4374" t="s">
        <v>9899</v>
      </c>
      <c r="B4374" s="1">
        <v>42709</v>
      </c>
      <c r="C4374" s="1">
        <v>42713</v>
      </c>
      <c r="D4374" t="s">
        <v>21</v>
      </c>
      <c r="E4374" t="s">
        <v>3418</v>
      </c>
      <c r="F4374" t="s">
        <v>3419</v>
      </c>
      <c r="G4374" t="s">
        <v>84</v>
      </c>
      <c r="H4374" t="s">
        <v>25</v>
      </c>
      <c r="I4374" t="s">
        <v>3420</v>
      </c>
      <c r="J4374" t="s">
        <v>39</v>
      </c>
      <c r="K4374" t="s">
        <v>3421</v>
      </c>
      <c r="L4374" t="s">
        <v>41</v>
      </c>
      <c r="M4374" t="s">
        <v>539</v>
      </c>
      <c r="N4374" t="s">
        <v>43</v>
      </c>
      <c r="O4374" t="s">
        <v>115</v>
      </c>
      <c r="P4374" t="s">
        <v>540</v>
      </c>
      <c r="Q4374" s="2">
        <v>3.536</v>
      </c>
      <c r="R4374">
        <v>2</v>
      </c>
      <c r="S4374">
        <v>0</v>
      </c>
      <c r="T4374">
        <v>0.30940000000000001</v>
      </c>
    </row>
    <row r="4375" spans="1:20" x14ac:dyDescent="0.3">
      <c r="A4375" t="s">
        <v>9900</v>
      </c>
      <c r="B4375" s="1">
        <v>42553</v>
      </c>
      <c r="C4375" s="1">
        <v>42554</v>
      </c>
      <c r="D4375" t="s">
        <v>159</v>
      </c>
      <c r="E4375" t="s">
        <v>754</v>
      </c>
      <c r="F4375" t="s">
        <v>755</v>
      </c>
      <c r="G4375" t="s">
        <v>37</v>
      </c>
      <c r="H4375" t="s">
        <v>25</v>
      </c>
      <c r="I4375" t="s">
        <v>398</v>
      </c>
      <c r="J4375" t="s">
        <v>67</v>
      </c>
      <c r="K4375" t="s">
        <v>399</v>
      </c>
      <c r="L4375" t="s">
        <v>29</v>
      </c>
      <c r="M4375" t="s">
        <v>2123</v>
      </c>
      <c r="N4375" t="s">
        <v>31</v>
      </c>
      <c r="O4375" t="s">
        <v>133</v>
      </c>
      <c r="P4375" t="s">
        <v>2124</v>
      </c>
      <c r="Q4375" s="2">
        <v>528.42999999999995</v>
      </c>
      <c r="R4375">
        <v>5</v>
      </c>
      <c r="S4375">
        <v>0</v>
      </c>
      <c r="T4375">
        <v>0</v>
      </c>
    </row>
    <row r="4376" spans="1:20" x14ac:dyDescent="0.3">
      <c r="A4376" t="s">
        <v>9901</v>
      </c>
      <c r="B4376" s="1">
        <v>43082</v>
      </c>
      <c r="C4376" s="1">
        <v>43087</v>
      </c>
      <c r="D4376" t="s">
        <v>47</v>
      </c>
      <c r="E4376" t="s">
        <v>1121</v>
      </c>
      <c r="F4376" t="s">
        <v>1122</v>
      </c>
      <c r="G4376" t="s">
        <v>37</v>
      </c>
      <c r="H4376" t="s">
        <v>25</v>
      </c>
      <c r="I4376" t="s">
        <v>1123</v>
      </c>
      <c r="J4376" t="s">
        <v>179</v>
      </c>
      <c r="K4376" t="s">
        <v>1124</v>
      </c>
      <c r="L4376" t="s">
        <v>88</v>
      </c>
      <c r="M4376" t="s">
        <v>1815</v>
      </c>
      <c r="N4376" t="s">
        <v>31</v>
      </c>
      <c r="O4376" t="s">
        <v>32</v>
      </c>
      <c r="P4376" t="s">
        <v>1816</v>
      </c>
      <c r="Q4376" s="2">
        <v>287.976</v>
      </c>
      <c r="R4376">
        <v>3</v>
      </c>
      <c r="S4376">
        <v>0</v>
      </c>
      <c r="T4376">
        <v>7.1993999999999998</v>
      </c>
    </row>
    <row r="4377" spans="1:20" x14ac:dyDescent="0.3">
      <c r="A4377" t="s">
        <v>9902</v>
      </c>
      <c r="B4377" s="1">
        <v>42083</v>
      </c>
      <c r="C4377" s="1">
        <v>42085</v>
      </c>
      <c r="D4377" t="s">
        <v>21</v>
      </c>
      <c r="E4377" t="s">
        <v>2016</v>
      </c>
      <c r="F4377" t="s">
        <v>2017</v>
      </c>
      <c r="G4377" t="s">
        <v>24</v>
      </c>
      <c r="H4377" t="s">
        <v>25</v>
      </c>
      <c r="I4377" t="s">
        <v>426</v>
      </c>
      <c r="J4377" t="s">
        <v>427</v>
      </c>
      <c r="K4377" t="s">
        <v>428</v>
      </c>
      <c r="L4377" t="s">
        <v>131</v>
      </c>
      <c r="M4377" t="s">
        <v>7439</v>
      </c>
      <c r="N4377" t="s">
        <v>43</v>
      </c>
      <c r="O4377" t="s">
        <v>99</v>
      </c>
      <c r="P4377" t="s">
        <v>7440</v>
      </c>
      <c r="Q4377" s="2">
        <v>29.303999999999998</v>
      </c>
      <c r="R4377">
        <v>3</v>
      </c>
      <c r="S4377">
        <v>0</v>
      </c>
      <c r="T4377">
        <v>2.5640999999999998</v>
      </c>
    </row>
    <row r="4378" spans="1:20" x14ac:dyDescent="0.3">
      <c r="A4378" t="s">
        <v>9903</v>
      </c>
      <c r="B4378" s="1">
        <v>42064</v>
      </c>
      <c r="C4378" s="1">
        <v>42067</v>
      </c>
      <c r="D4378" t="s">
        <v>159</v>
      </c>
      <c r="E4378" t="s">
        <v>9107</v>
      </c>
      <c r="F4378" t="s">
        <v>9108</v>
      </c>
      <c r="G4378" t="s">
        <v>37</v>
      </c>
      <c r="H4378" t="s">
        <v>25</v>
      </c>
      <c r="I4378" t="s">
        <v>1358</v>
      </c>
      <c r="J4378" t="s">
        <v>86</v>
      </c>
      <c r="K4378" t="s">
        <v>1359</v>
      </c>
      <c r="L4378" t="s">
        <v>88</v>
      </c>
      <c r="M4378" t="s">
        <v>4367</v>
      </c>
      <c r="N4378" t="s">
        <v>43</v>
      </c>
      <c r="O4378" t="s">
        <v>115</v>
      </c>
      <c r="P4378" t="s">
        <v>4368</v>
      </c>
      <c r="Q4378" s="2">
        <v>55.328000000000003</v>
      </c>
      <c r="R4378">
        <v>2</v>
      </c>
      <c r="S4378">
        <v>0</v>
      </c>
      <c r="T4378">
        <v>6.2244000000000002</v>
      </c>
    </row>
    <row r="4379" spans="1:20" x14ac:dyDescent="0.3">
      <c r="A4379" t="s">
        <v>9904</v>
      </c>
      <c r="B4379" s="1">
        <v>42628</v>
      </c>
      <c r="C4379" s="1">
        <v>42633</v>
      </c>
      <c r="D4379" t="s">
        <v>47</v>
      </c>
      <c r="E4379" t="s">
        <v>1705</v>
      </c>
      <c r="F4379" t="s">
        <v>1706</v>
      </c>
      <c r="G4379" t="s">
        <v>37</v>
      </c>
      <c r="H4379" t="s">
        <v>25</v>
      </c>
      <c r="I4379" t="s">
        <v>348</v>
      </c>
      <c r="J4379" t="s">
        <v>199</v>
      </c>
      <c r="K4379" t="s">
        <v>349</v>
      </c>
      <c r="L4379" t="s">
        <v>88</v>
      </c>
      <c r="M4379" t="s">
        <v>4119</v>
      </c>
      <c r="N4379" t="s">
        <v>43</v>
      </c>
      <c r="O4379" t="s">
        <v>79</v>
      </c>
      <c r="P4379" t="s">
        <v>4120</v>
      </c>
      <c r="Q4379" s="2">
        <v>20.416</v>
      </c>
      <c r="R4379">
        <v>4</v>
      </c>
      <c r="S4379">
        <v>0</v>
      </c>
      <c r="T4379">
        <v>6.6352000000000002</v>
      </c>
    </row>
    <row r="4380" spans="1:20" x14ac:dyDescent="0.3">
      <c r="A4380" t="s">
        <v>9905</v>
      </c>
      <c r="B4380" s="1">
        <v>42811</v>
      </c>
      <c r="C4380" s="1">
        <v>42817</v>
      </c>
      <c r="D4380" t="s">
        <v>47</v>
      </c>
      <c r="E4380" t="s">
        <v>2452</v>
      </c>
      <c r="F4380" t="s">
        <v>2453</v>
      </c>
      <c r="G4380" t="s">
        <v>84</v>
      </c>
      <c r="H4380" t="s">
        <v>25</v>
      </c>
      <c r="I4380" t="s">
        <v>505</v>
      </c>
      <c r="J4380" t="s">
        <v>86</v>
      </c>
      <c r="K4380" t="s">
        <v>808</v>
      </c>
      <c r="L4380" t="s">
        <v>88</v>
      </c>
      <c r="M4380" t="s">
        <v>4047</v>
      </c>
      <c r="N4380" t="s">
        <v>43</v>
      </c>
      <c r="O4380" t="s">
        <v>44</v>
      </c>
      <c r="P4380" t="s">
        <v>4048</v>
      </c>
      <c r="Q4380" s="2">
        <v>4.6079999999999997</v>
      </c>
      <c r="R4380">
        <v>2</v>
      </c>
      <c r="S4380">
        <v>0</v>
      </c>
      <c r="T4380">
        <v>1.6704000000000001</v>
      </c>
    </row>
    <row r="4381" spans="1:20" x14ac:dyDescent="0.3">
      <c r="A4381" t="s">
        <v>9906</v>
      </c>
      <c r="B4381" s="1">
        <v>42883</v>
      </c>
      <c r="C4381" s="1">
        <v>42888</v>
      </c>
      <c r="D4381" t="s">
        <v>47</v>
      </c>
      <c r="E4381" t="s">
        <v>5773</v>
      </c>
      <c r="F4381" t="s">
        <v>5774</v>
      </c>
      <c r="G4381" t="s">
        <v>37</v>
      </c>
      <c r="H4381" t="s">
        <v>25</v>
      </c>
      <c r="I4381" t="s">
        <v>505</v>
      </c>
      <c r="J4381" t="s">
        <v>86</v>
      </c>
      <c r="K4381" t="s">
        <v>808</v>
      </c>
      <c r="L4381" t="s">
        <v>88</v>
      </c>
      <c r="M4381" t="s">
        <v>7028</v>
      </c>
      <c r="N4381" t="s">
        <v>165</v>
      </c>
      <c r="O4381" t="s">
        <v>166</v>
      </c>
      <c r="P4381" t="s">
        <v>7029</v>
      </c>
      <c r="Q4381" s="2">
        <v>195.96</v>
      </c>
      <c r="R4381">
        <v>5</v>
      </c>
      <c r="S4381">
        <v>0</v>
      </c>
      <c r="T4381">
        <v>19.596</v>
      </c>
    </row>
    <row r="4382" spans="1:20" x14ac:dyDescent="0.3">
      <c r="A4382" t="s">
        <v>9907</v>
      </c>
      <c r="B4382" s="1">
        <v>42901</v>
      </c>
      <c r="C4382" s="1">
        <v>42905</v>
      </c>
      <c r="D4382" t="s">
        <v>47</v>
      </c>
      <c r="E4382" t="s">
        <v>4093</v>
      </c>
      <c r="F4382" t="s">
        <v>4094</v>
      </c>
      <c r="G4382" t="s">
        <v>24</v>
      </c>
      <c r="H4382" t="s">
        <v>25</v>
      </c>
      <c r="I4382" t="s">
        <v>4095</v>
      </c>
      <c r="J4382" t="s">
        <v>391</v>
      </c>
      <c r="K4382" t="s">
        <v>4096</v>
      </c>
      <c r="L4382" t="s">
        <v>41</v>
      </c>
      <c r="M4382" t="s">
        <v>3287</v>
      </c>
      <c r="N4382" t="s">
        <v>31</v>
      </c>
      <c r="O4382" t="s">
        <v>133</v>
      </c>
      <c r="P4382" t="s">
        <v>3288</v>
      </c>
      <c r="Q4382" s="2">
        <v>698.35199999999998</v>
      </c>
      <c r="R4382">
        <v>3</v>
      </c>
      <c r="S4382">
        <v>0</v>
      </c>
      <c r="T4382">
        <v>52.376399999999997</v>
      </c>
    </row>
    <row r="4383" spans="1:20" x14ac:dyDescent="0.3">
      <c r="A4383" t="s">
        <v>9908</v>
      </c>
      <c r="B4383" s="1">
        <v>42253</v>
      </c>
      <c r="C4383" s="1">
        <v>42259</v>
      </c>
      <c r="D4383" t="s">
        <v>47</v>
      </c>
      <c r="E4383" t="s">
        <v>939</v>
      </c>
      <c r="F4383" t="s">
        <v>940</v>
      </c>
      <c r="G4383" t="s">
        <v>37</v>
      </c>
      <c r="H4383" t="s">
        <v>25</v>
      </c>
      <c r="I4383" t="s">
        <v>941</v>
      </c>
      <c r="J4383" t="s">
        <v>51</v>
      </c>
      <c r="K4383" t="s">
        <v>942</v>
      </c>
      <c r="L4383" t="s">
        <v>29</v>
      </c>
      <c r="M4383" t="s">
        <v>5514</v>
      </c>
      <c r="N4383" t="s">
        <v>43</v>
      </c>
      <c r="O4383" t="s">
        <v>79</v>
      </c>
      <c r="P4383" t="s">
        <v>5515</v>
      </c>
      <c r="Q4383" s="2">
        <v>46.62</v>
      </c>
      <c r="R4383">
        <v>9</v>
      </c>
      <c r="S4383">
        <v>0</v>
      </c>
      <c r="T4383">
        <v>21.4452</v>
      </c>
    </row>
    <row r="4384" spans="1:20" x14ac:dyDescent="0.3">
      <c r="A4384" t="s">
        <v>9909</v>
      </c>
      <c r="B4384" s="1">
        <v>42812</v>
      </c>
      <c r="C4384" s="1">
        <v>42818</v>
      </c>
      <c r="D4384" t="s">
        <v>47</v>
      </c>
      <c r="E4384" t="s">
        <v>4882</v>
      </c>
      <c r="F4384" t="s">
        <v>4883</v>
      </c>
      <c r="G4384" t="s">
        <v>24</v>
      </c>
      <c r="H4384" t="s">
        <v>25</v>
      </c>
      <c r="I4384" t="s">
        <v>154</v>
      </c>
      <c r="J4384" t="s">
        <v>86</v>
      </c>
      <c r="K4384" t="s">
        <v>171</v>
      </c>
      <c r="L4384" t="s">
        <v>88</v>
      </c>
      <c r="M4384" t="s">
        <v>4583</v>
      </c>
      <c r="N4384" t="s">
        <v>165</v>
      </c>
      <c r="O4384" t="s">
        <v>166</v>
      </c>
      <c r="P4384" t="s">
        <v>4584</v>
      </c>
      <c r="Q4384" s="2">
        <v>537.54399999999998</v>
      </c>
      <c r="R4384">
        <v>7</v>
      </c>
      <c r="S4384">
        <v>0</v>
      </c>
      <c r="T4384">
        <v>47.0351</v>
      </c>
    </row>
    <row r="4385" spans="1:20" x14ac:dyDescent="0.3">
      <c r="A4385" t="s">
        <v>9910</v>
      </c>
      <c r="B4385" s="1">
        <v>41992</v>
      </c>
      <c r="C4385" s="1">
        <v>41994</v>
      </c>
      <c r="D4385" t="s">
        <v>159</v>
      </c>
      <c r="E4385" t="s">
        <v>1121</v>
      </c>
      <c r="F4385" t="s">
        <v>1122</v>
      </c>
      <c r="G4385" t="s">
        <v>37</v>
      </c>
      <c r="H4385" t="s">
        <v>25</v>
      </c>
      <c r="I4385" t="s">
        <v>1123</v>
      </c>
      <c r="J4385" t="s">
        <v>179</v>
      </c>
      <c r="K4385" t="s">
        <v>1124</v>
      </c>
      <c r="L4385" t="s">
        <v>88</v>
      </c>
      <c r="M4385" t="s">
        <v>9911</v>
      </c>
      <c r="N4385" t="s">
        <v>43</v>
      </c>
      <c r="O4385" t="s">
        <v>44</v>
      </c>
      <c r="P4385" t="s">
        <v>9912</v>
      </c>
      <c r="Q4385" s="2">
        <v>14.62</v>
      </c>
      <c r="R4385">
        <v>2</v>
      </c>
      <c r="S4385">
        <v>0</v>
      </c>
      <c r="T4385">
        <v>6.8714000000000004</v>
      </c>
    </row>
    <row r="4386" spans="1:20" x14ac:dyDescent="0.3">
      <c r="A4386" t="s">
        <v>9913</v>
      </c>
      <c r="B4386" s="1">
        <v>42558</v>
      </c>
      <c r="C4386" s="1">
        <v>42564</v>
      </c>
      <c r="D4386" t="s">
        <v>47</v>
      </c>
      <c r="E4386" t="s">
        <v>574</v>
      </c>
      <c r="F4386" t="s">
        <v>575</v>
      </c>
      <c r="G4386" t="s">
        <v>24</v>
      </c>
      <c r="H4386" t="s">
        <v>25</v>
      </c>
      <c r="I4386" t="s">
        <v>75</v>
      </c>
      <c r="J4386" t="s">
        <v>76</v>
      </c>
      <c r="K4386" t="s">
        <v>544</v>
      </c>
      <c r="L4386" t="s">
        <v>41</v>
      </c>
      <c r="M4386" t="s">
        <v>1978</v>
      </c>
      <c r="N4386" t="s">
        <v>43</v>
      </c>
      <c r="O4386" t="s">
        <v>70</v>
      </c>
      <c r="P4386" t="s">
        <v>1979</v>
      </c>
      <c r="Q4386" s="2">
        <v>12.96</v>
      </c>
      <c r="R4386">
        <v>2</v>
      </c>
      <c r="S4386">
        <v>0</v>
      </c>
      <c r="T4386">
        <v>6.2207999999999997</v>
      </c>
    </row>
    <row r="4387" spans="1:20" x14ac:dyDescent="0.3">
      <c r="A4387" t="s">
        <v>9914</v>
      </c>
      <c r="B4387" s="1">
        <v>42466</v>
      </c>
      <c r="C4387" s="1">
        <v>42470</v>
      </c>
      <c r="D4387" t="s">
        <v>47</v>
      </c>
      <c r="E4387" t="s">
        <v>663</v>
      </c>
      <c r="F4387" t="s">
        <v>664</v>
      </c>
      <c r="G4387" t="s">
        <v>84</v>
      </c>
      <c r="H4387" t="s">
        <v>25</v>
      </c>
      <c r="I4387" t="s">
        <v>665</v>
      </c>
      <c r="J4387" t="s">
        <v>666</v>
      </c>
      <c r="K4387" t="s">
        <v>667</v>
      </c>
      <c r="L4387" t="s">
        <v>131</v>
      </c>
      <c r="M4387" t="s">
        <v>5547</v>
      </c>
      <c r="N4387" t="s">
        <v>165</v>
      </c>
      <c r="O4387" t="s">
        <v>166</v>
      </c>
      <c r="P4387" t="s">
        <v>5548</v>
      </c>
      <c r="Q4387" s="2">
        <v>1294.75</v>
      </c>
      <c r="R4387">
        <v>5</v>
      </c>
      <c r="S4387">
        <v>0</v>
      </c>
      <c r="T4387">
        <v>336.63499999999999</v>
      </c>
    </row>
    <row r="4388" spans="1:20" x14ac:dyDescent="0.3">
      <c r="A4388" t="s">
        <v>9915</v>
      </c>
      <c r="B4388" s="1">
        <v>41767</v>
      </c>
      <c r="C4388" s="1">
        <v>41769</v>
      </c>
      <c r="D4388" t="s">
        <v>159</v>
      </c>
      <c r="E4388" t="s">
        <v>2836</v>
      </c>
      <c r="F4388" t="s">
        <v>2837</v>
      </c>
      <c r="G4388" t="s">
        <v>24</v>
      </c>
      <c r="H4388" t="s">
        <v>25</v>
      </c>
      <c r="I4388" t="s">
        <v>2838</v>
      </c>
      <c r="J4388" t="s">
        <v>232</v>
      </c>
      <c r="K4388" t="s">
        <v>2839</v>
      </c>
      <c r="L4388" t="s">
        <v>131</v>
      </c>
      <c r="M4388" t="s">
        <v>4136</v>
      </c>
      <c r="N4388" t="s">
        <v>165</v>
      </c>
      <c r="O4388" t="s">
        <v>1419</v>
      </c>
      <c r="P4388" t="s">
        <v>4137</v>
      </c>
      <c r="Q4388" s="2">
        <v>1799.97</v>
      </c>
      <c r="R4388">
        <v>5</v>
      </c>
      <c r="S4388">
        <v>0</v>
      </c>
      <c r="T4388">
        <v>239.99600000000001</v>
      </c>
    </row>
    <row r="4389" spans="1:20" x14ac:dyDescent="0.3">
      <c r="A4389" t="s">
        <v>9916</v>
      </c>
      <c r="B4389" s="1">
        <v>43062</v>
      </c>
      <c r="C4389" s="1">
        <v>43066</v>
      </c>
      <c r="D4389" t="s">
        <v>47</v>
      </c>
      <c r="E4389" t="s">
        <v>1989</v>
      </c>
      <c r="F4389" t="s">
        <v>1990</v>
      </c>
      <c r="G4389" t="s">
        <v>37</v>
      </c>
      <c r="H4389" t="s">
        <v>25</v>
      </c>
      <c r="I4389" t="s">
        <v>1991</v>
      </c>
      <c r="J4389" t="s">
        <v>619</v>
      </c>
      <c r="K4389" t="s">
        <v>1992</v>
      </c>
      <c r="L4389" t="s">
        <v>29</v>
      </c>
      <c r="M4389" t="s">
        <v>4509</v>
      </c>
      <c r="N4389" t="s">
        <v>43</v>
      </c>
      <c r="O4389" t="s">
        <v>70</v>
      </c>
      <c r="P4389" t="s">
        <v>4510</v>
      </c>
      <c r="Q4389" s="2">
        <v>10.688000000000001</v>
      </c>
      <c r="R4389">
        <v>2</v>
      </c>
      <c r="S4389">
        <v>0</v>
      </c>
      <c r="T4389">
        <v>3.7408000000000001</v>
      </c>
    </row>
    <row r="4390" spans="1:20" x14ac:dyDescent="0.3">
      <c r="A4390" t="s">
        <v>9917</v>
      </c>
      <c r="B4390" s="1">
        <v>42684</v>
      </c>
      <c r="C4390" s="1">
        <v>42686</v>
      </c>
      <c r="D4390" t="s">
        <v>159</v>
      </c>
      <c r="E4390" t="s">
        <v>7240</v>
      </c>
      <c r="F4390" t="s">
        <v>7241</v>
      </c>
      <c r="G4390" t="s">
        <v>24</v>
      </c>
      <c r="H4390" t="s">
        <v>25</v>
      </c>
      <c r="I4390" t="s">
        <v>75</v>
      </c>
      <c r="J4390" t="s">
        <v>76</v>
      </c>
      <c r="K4390" t="s">
        <v>77</v>
      </c>
      <c r="L4390" t="s">
        <v>41</v>
      </c>
      <c r="M4390" t="s">
        <v>7346</v>
      </c>
      <c r="N4390" t="s">
        <v>165</v>
      </c>
      <c r="O4390" t="s">
        <v>166</v>
      </c>
      <c r="P4390" t="s">
        <v>7347</v>
      </c>
      <c r="Q4390" s="2">
        <v>221.98</v>
      </c>
      <c r="R4390">
        <v>2</v>
      </c>
      <c r="S4390">
        <v>0</v>
      </c>
      <c r="T4390">
        <v>62.154400000000003</v>
      </c>
    </row>
    <row r="4391" spans="1:20" x14ac:dyDescent="0.3">
      <c r="A4391" t="s">
        <v>9918</v>
      </c>
      <c r="B4391" s="1">
        <v>42004</v>
      </c>
      <c r="C4391" s="1">
        <v>42005</v>
      </c>
      <c r="D4391" t="s">
        <v>159</v>
      </c>
      <c r="E4391" t="s">
        <v>5705</v>
      </c>
      <c r="F4391" t="s">
        <v>5706</v>
      </c>
      <c r="G4391" t="s">
        <v>37</v>
      </c>
      <c r="H4391" t="s">
        <v>25</v>
      </c>
      <c r="I4391" t="s">
        <v>128</v>
      </c>
      <c r="J4391" t="s">
        <v>129</v>
      </c>
      <c r="K4391" t="s">
        <v>562</v>
      </c>
      <c r="L4391" t="s">
        <v>131</v>
      </c>
      <c r="M4391" t="s">
        <v>8959</v>
      </c>
      <c r="N4391" t="s">
        <v>165</v>
      </c>
      <c r="O4391" t="s">
        <v>202</v>
      </c>
      <c r="P4391" t="s">
        <v>8960</v>
      </c>
      <c r="Q4391" s="2">
        <v>34.770000000000003</v>
      </c>
      <c r="R4391">
        <v>3</v>
      </c>
      <c r="S4391">
        <v>0</v>
      </c>
      <c r="T4391">
        <v>11.4741</v>
      </c>
    </row>
    <row r="4392" spans="1:20" x14ac:dyDescent="0.3">
      <c r="A4392" t="s">
        <v>9919</v>
      </c>
      <c r="B4392" s="1">
        <v>42966</v>
      </c>
      <c r="C4392" s="1">
        <v>42970</v>
      </c>
      <c r="D4392" t="s">
        <v>47</v>
      </c>
      <c r="E4392" t="s">
        <v>1092</v>
      </c>
      <c r="F4392" t="s">
        <v>1093</v>
      </c>
      <c r="G4392" t="s">
        <v>24</v>
      </c>
      <c r="H4392" t="s">
        <v>25</v>
      </c>
      <c r="I4392" t="s">
        <v>1094</v>
      </c>
      <c r="J4392" t="s">
        <v>51</v>
      </c>
      <c r="K4392" t="s">
        <v>1095</v>
      </c>
      <c r="L4392" t="s">
        <v>29</v>
      </c>
      <c r="M4392" t="s">
        <v>7671</v>
      </c>
      <c r="N4392" t="s">
        <v>43</v>
      </c>
      <c r="O4392" t="s">
        <v>79</v>
      </c>
      <c r="P4392" t="s">
        <v>7672</v>
      </c>
      <c r="Q4392" s="2">
        <v>102.72</v>
      </c>
      <c r="R4392">
        <v>3</v>
      </c>
      <c r="S4392">
        <v>0</v>
      </c>
      <c r="T4392">
        <v>37.235999999999997</v>
      </c>
    </row>
    <row r="4393" spans="1:20" x14ac:dyDescent="0.3">
      <c r="A4393" t="s">
        <v>9920</v>
      </c>
      <c r="B4393" s="1">
        <v>42625</v>
      </c>
      <c r="C4393" s="1">
        <v>42629</v>
      </c>
      <c r="D4393" t="s">
        <v>47</v>
      </c>
      <c r="E4393" t="s">
        <v>4202</v>
      </c>
      <c r="F4393" t="s">
        <v>4203</v>
      </c>
      <c r="G4393" t="s">
        <v>37</v>
      </c>
      <c r="H4393" t="s">
        <v>25</v>
      </c>
      <c r="I4393" t="s">
        <v>4204</v>
      </c>
      <c r="J4393" t="s">
        <v>666</v>
      </c>
      <c r="K4393" t="s">
        <v>4205</v>
      </c>
      <c r="L4393" t="s">
        <v>131</v>
      </c>
      <c r="M4393" t="s">
        <v>9177</v>
      </c>
      <c r="N4393" t="s">
        <v>31</v>
      </c>
      <c r="O4393" t="s">
        <v>61</v>
      </c>
      <c r="P4393" t="s">
        <v>9178</v>
      </c>
      <c r="Q4393" s="2">
        <v>40.479999999999997</v>
      </c>
      <c r="R4393">
        <v>2</v>
      </c>
      <c r="S4393">
        <v>0</v>
      </c>
      <c r="T4393">
        <v>14.572800000000001</v>
      </c>
    </row>
    <row r="4394" spans="1:20" x14ac:dyDescent="0.3">
      <c r="A4394" t="s">
        <v>9921</v>
      </c>
      <c r="B4394" s="1">
        <v>43034</v>
      </c>
      <c r="C4394" s="1">
        <v>43039</v>
      </c>
      <c r="D4394" t="s">
        <v>47</v>
      </c>
      <c r="E4394" t="s">
        <v>3067</v>
      </c>
      <c r="F4394" t="s">
        <v>3068</v>
      </c>
      <c r="G4394" t="s">
        <v>24</v>
      </c>
      <c r="H4394" t="s">
        <v>25</v>
      </c>
      <c r="I4394" t="s">
        <v>38</v>
      </c>
      <c r="J4394" t="s">
        <v>39</v>
      </c>
      <c r="K4394" t="s">
        <v>1554</v>
      </c>
      <c r="L4394" t="s">
        <v>41</v>
      </c>
      <c r="M4394" t="s">
        <v>3645</v>
      </c>
      <c r="N4394" t="s">
        <v>43</v>
      </c>
      <c r="O4394" t="s">
        <v>79</v>
      </c>
      <c r="P4394" t="s">
        <v>3646</v>
      </c>
      <c r="Q4394" s="2">
        <v>33.281999999999996</v>
      </c>
      <c r="R4394">
        <v>3</v>
      </c>
      <c r="S4394">
        <v>0</v>
      </c>
      <c r="T4394">
        <v>-27.734999999999999</v>
      </c>
    </row>
    <row r="4395" spans="1:20" x14ac:dyDescent="0.3">
      <c r="A4395" t="s">
        <v>9922</v>
      </c>
      <c r="B4395" s="1">
        <v>42885</v>
      </c>
      <c r="C4395" s="1">
        <v>42890</v>
      </c>
      <c r="D4395" t="s">
        <v>47</v>
      </c>
      <c r="E4395" t="s">
        <v>2892</v>
      </c>
      <c r="F4395" t="s">
        <v>2893</v>
      </c>
      <c r="G4395" t="s">
        <v>37</v>
      </c>
      <c r="H4395" t="s">
        <v>25</v>
      </c>
      <c r="I4395" t="s">
        <v>2894</v>
      </c>
      <c r="J4395" t="s">
        <v>67</v>
      </c>
      <c r="K4395" t="s">
        <v>2895</v>
      </c>
      <c r="L4395" t="s">
        <v>29</v>
      </c>
      <c r="M4395" t="s">
        <v>5671</v>
      </c>
      <c r="N4395" t="s">
        <v>43</v>
      </c>
      <c r="O4395" t="s">
        <v>70</v>
      </c>
      <c r="P4395" t="s">
        <v>5672</v>
      </c>
      <c r="Q4395" s="2">
        <v>37.520000000000003</v>
      </c>
      <c r="R4395">
        <v>4</v>
      </c>
      <c r="S4395">
        <v>0</v>
      </c>
      <c r="T4395">
        <v>18.009599999999999</v>
      </c>
    </row>
    <row r="4396" spans="1:20" x14ac:dyDescent="0.3">
      <c r="A4396" t="s">
        <v>9923</v>
      </c>
      <c r="B4396" s="1">
        <v>42437</v>
      </c>
      <c r="C4396" s="1">
        <v>42442</v>
      </c>
      <c r="D4396" t="s">
        <v>47</v>
      </c>
      <c r="E4396" t="s">
        <v>529</v>
      </c>
      <c r="F4396" t="s">
        <v>530</v>
      </c>
      <c r="G4396" t="s">
        <v>37</v>
      </c>
      <c r="H4396" t="s">
        <v>25</v>
      </c>
      <c r="I4396" t="s">
        <v>531</v>
      </c>
      <c r="J4396" t="s">
        <v>39</v>
      </c>
      <c r="K4396" t="s">
        <v>532</v>
      </c>
      <c r="L4396" t="s">
        <v>41</v>
      </c>
      <c r="M4396" t="s">
        <v>3886</v>
      </c>
      <c r="N4396" t="s">
        <v>43</v>
      </c>
      <c r="O4396" t="s">
        <v>90</v>
      </c>
      <c r="P4396" t="s">
        <v>3887</v>
      </c>
      <c r="Q4396" s="2">
        <v>207.14400000000001</v>
      </c>
      <c r="R4396">
        <v>3</v>
      </c>
      <c r="S4396">
        <v>0</v>
      </c>
      <c r="T4396">
        <v>48.333599999999997</v>
      </c>
    </row>
    <row r="4397" spans="1:20" x14ac:dyDescent="0.3">
      <c r="A4397" t="s">
        <v>9924</v>
      </c>
      <c r="B4397" s="1">
        <v>42211</v>
      </c>
      <c r="C4397" s="1">
        <v>42216</v>
      </c>
      <c r="D4397" t="s">
        <v>47</v>
      </c>
      <c r="E4397" t="s">
        <v>2164</v>
      </c>
      <c r="F4397" t="s">
        <v>2165</v>
      </c>
      <c r="G4397" t="s">
        <v>37</v>
      </c>
      <c r="H4397" t="s">
        <v>25</v>
      </c>
      <c r="I4397" t="s">
        <v>2166</v>
      </c>
      <c r="J4397" t="s">
        <v>666</v>
      </c>
      <c r="K4397" t="s">
        <v>2167</v>
      </c>
      <c r="L4397" t="s">
        <v>131</v>
      </c>
      <c r="M4397" t="s">
        <v>2443</v>
      </c>
      <c r="N4397" t="s">
        <v>31</v>
      </c>
      <c r="O4397" t="s">
        <v>133</v>
      </c>
      <c r="P4397" t="s">
        <v>2444</v>
      </c>
      <c r="Q4397" s="2">
        <v>266.35199999999998</v>
      </c>
      <c r="R4397">
        <v>3</v>
      </c>
      <c r="S4397">
        <v>0</v>
      </c>
      <c r="T4397">
        <v>13.317600000000001</v>
      </c>
    </row>
    <row r="4398" spans="1:20" x14ac:dyDescent="0.3">
      <c r="A4398" t="s">
        <v>9925</v>
      </c>
      <c r="B4398" s="1">
        <v>42331</v>
      </c>
      <c r="C4398" s="1">
        <v>42333</v>
      </c>
      <c r="D4398" t="s">
        <v>21</v>
      </c>
      <c r="E4398" t="s">
        <v>4770</v>
      </c>
      <c r="F4398" t="s">
        <v>4771</v>
      </c>
      <c r="G4398" t="s">
        <v>24</v>
      </c>
      <c r="H4398" t="s">
        <v>25</v>
      </c>
      <c r="I4398" t="s">
        <v>2152</v>
      </c>
      <c r="J4398" t="s">
        <v>391</v>
      </c>
      <c r="K4398" t="s">
        <v>2448</v>
      </c>
      <c r="L4398" t="s">
        <v>41</v>
      </c>
      <c r="M4398" t="s">
        <v>1118</v>
      </c>
      <c r="N4398" t="s">
        <v>165</v>
      </c>
      <c r="O4398" t="s">
        <v>166</v>
      </c>
      <c r="P4398" t="s">
        <v>1119</v>
      </c>
      <c r="Q4398" s="2">
        <v>307.98</v>
      </c>
      <c r="R4398">
        <v>2</v>
      </c>
      <c r="S4398">
        <v>0</v>
      </c>
      <c r="T4398">
        <v>89.3142</v>
      </c>
    </row>
    <row r="4399" spans="1:20" x14ac:dyDescent="0.3">
      <c r="A4399" t="s">
        <v>9926</v>
      </c>
      <c r="B4399" s="1">
        <v>42336</v>
      </c>
      <c r="C4399" s="1">
        <v>42340</v>
      </c>
      <c r="D4399" t="s">
        <v>47</v>
      </c>
      <c r="E4399" t="s">
        <v>3024</v>
      </c>
      <c r="F4399" t="s">
        <v>3025</v>
      </c>
      <c r="G4399" t="s">
        <v>24</v>
      </c>
      <c r="H4399" t="s">
        <v>25</v>
      </c>
      <c r="I4399" t="s">
        <v>446</v>
      </c>
      <c r="J4399" t="s">
        <v>67</v>
      </c>
      <c r="K4399" t="s">
        <v>1528</v>
      </c>
      <c r="L4399" t="s">
        <v>29</v>
      </c>
      <c r="M4399" t="s">
        <v>6241</v>
      </c>
      <c r="N4399" t="s">
        <v>43</v>
      </c>
      <c r="O4399" t="s">
        <v>70</v>
      </c>
      <c r="P4399" t="s">
        <v>6242</v>
      </c>
      <c r="Q4399" s="2">
        <v>335.52</v>
      </c>
      <c r="R4399">
        <v>4</v>
      </c>
      <c r="S4399">
        <v>0</v>
      </c>
      <c r="T4399">
        <v>117.432</v>
      </c>
    </row>
    <row r="4400" spans="1:20" x14ac:dyDescent="0.3">
      <c r="A4400" t="s">
        <v>9927</v>
      </c>
      <c r="B4400" s="1">
        <v>43042</v>
      </c>
      <c r="C4400" s="1">
        <v>43046</v>
      </c>
      <c r="D4400" t="s">
        <v>47</v>
      </c>
      <c r="E4400" t="s">
        <v>432</v>
      </c>
      <c r="F4400" t="s">
        <v>433</v>
      </c>
      <c r="G4400" t="s">
        <v>24</v>
      </c>
      <c r="H4400" t="s">
        <v>25</v>
      </c>
      <c r="I4400" t="s">
        <v>75</v>
      </c>
      <c r="J4400" t="s">
        <v>76</v>
      </c>
      <c r="K4400" t="s">
        <v>77</v>
      </c>
      <c r="L4400" t="s">
        <v>41</v>
      </c>
      <c r="M4400" t="s">
        <v>1418</v>
      </c>
      <c r="N4400" t="s">
        <v>165</v>
      </c>
      <c r="O4400" t="s">
        <v>1419</v>
      </c>
      <c r="P4400" t="s">
        <v>1420</v>
      </c>
      <c r="Q4400" s="2">
        <v>959.98400000000004</v>
      </c>
      <c r="R4400">
        <v>2</v>
      </c>
      <c r="S4400">
        <v>0</v>
      </c>
      <c r="T4400">
        <v>311.9948</v>
      </c>
    </row>
    <row r="4401" spans="1:20" x14ac:dyDescent="0.3">
      <c r="A4401" t="s">
        <v>9928</v>
      </c>
      <c r="B4401" s="1">
        <v>42815</v>
      </c>
      <c r="C4401" s="1">
        <v>42817</v>
      </c>
      <c r="D4401" t="s">
        <v>21</v>
      </c>
      <c r="E4401" t="s">
        <v>238</v>
      </c>
      <c r="F4401" t="s">
        <v>239</v>
      </c>
      <c r="G4401" t="s">
        <v>24</v>
      </c>
      <c r="H4401" t="s">
        <v>25</v>
      </c>
      <c r="I4401" t="s">
        <v>240</v>
      </c>
      <c r="J4401" t="s">
        <v>232</v>
      </c>
      <c r="K4401" t="s">
        <v>241</v>
      </c>
      <c r="L4401" t="s">
        <v>131</v>
      </c>
      <c r="M4401" t="s">
        <v>9929</v>
      </c>
      <c r="N4401" t="s">
        <v>43</v>
      </c>
      <c r="O4401" t="s">
        <v>173</v>
      </c>
      <c r="P4401" t="s">
        <v>9930</v>
      </c>
      <c r="Q4401" s="2">
        <v>8.8559999999999999</v>
      </c>
      <c r="R4401">
        <v>3</v>
      </c>
      <c r="S4401">
        <v>0</v>
      </c>
      <c r="T4401">
        <v>2.8782000000000001</v>
      </c>
    </row>
    <row r="4402" spans="1:20" x14ac:dyDescent="0.3">
      <c r="A4402" t="s">
        <v>9931</v>
      </c>
      <c r="B4402" s="1">
        <v>42357</v>
      </c>
      <c r="C4402" s="1">
        <v>42360</v>
      </c>
      <c r="D4402" t="s">
        <v>159</v>
      </c>
      <c r="E4402" t="s">
        <v>1055</v>
      </c>
      <c r="F4402" t="s">
        <v>1056</v>
      </c>
      <c r="G4402" t="s">
        <v>24</v>
      </c>
      <c r="H4402" t="s">
        <v>25</v>
      </c>
      <c r="I4402" t="s">
        <v>1057</v>
      </c>
      <c r="J4402" t="s">
        <v>261</v>
      </c>
      <c r="K4402" t="s">
        <v>1058</v>
      </c>
      <c r="L4402" t="s">
        <v>41</v>
      </c>
      <c r="M4402" t="s">
        <v>4047</v>
      </c>
      <c r="N4402" t="s">
        <v>43</v>
      </c>
      <c r="O4402" t="s">
        <v>44</v>
      </c>
      <c r="P4402" t="s">
        <v>4048</v>
      </c>
      <c r="Q4402" s="2">
        <v>6.9119999999999999</v>
      </c>
      <c r="R4402">
        <v>3</v>
      </c>
      <c r="S4402">
        <v>0</v>
      </c>
      <c r="T4402">
        <v>2.5055999999999998</v>
      </c>
    </row>
    <row r="4403" spans="1:20" x14ac:dyDescent="0.3">
      <c r="A4403" t="s">
        <v>9932</v>
      </c>
      <c r="B4403" s="1">
        <v>41731</v>
      </c>
      <c r="C4403" s="1">
        <v>41735</v>
      </c>
      <c r="D4403" t="s">
        <v>21</v>
      </c>
      <c r="E4403" t="s">
        <v>5989</v>
      </c>
      <c r="F4403" t="s">
        <v>5990</v>
      </c>
      <c r="G4403" t="s">
        <v>24</v>
      </c>
      <c r="H4403" t="s">
        <v>25</v>
      </c>
      <c r="I4403" t="s">
        <v>5991</v>
      </c>
      <c r="J4403" t="s">
        <v>86</v>
      </c>
      <c r="K4403" t="s">
        <v>5992</v>
      </c>
      <c r="L4403" t="s">
        <v>88</v>
      </c>
      <c r="M4403" t="s">
        <v>2994</v>
      </c>
      <c r="N4403" t="s">
        <v>43</v>
      </c>
      <c r="O4403" t="s">
        <v>70</v>
      </c>
      <c r="P4403" t="s">
        <v>2995</v>
      </c>
      <c r="Q4403" s="2">
        <v>26.72</v>
      </c>
      <c r="R4403">
        <v>5</v>
      </c>
      <c r="S4403">
        <v>0</v>
      </c>
      <c r="T4403">
        <v>9.3520000000000003</v>
      </c>
    </row>
    <row r="4404" spans="1:20" x14ac:dyDescent="0.3">
      <c r="A4404" t="s">
        <v>9933</v>
      </c>
      <c r="B4404" s="1">
        <v>42160</v>
      </c>
      <c r="C4404" s="1">
        <v>42164</v>
      </c>
      <c r="D4404" t="s">
        <v>47</v>
      </c>
      <c r="E4404" t="s">
        <v>1251</v>
      </c>
      <c r="F4404" t="s">
        <v>1252</v>
      </c>
      <c r="G4404" t="s">
        <v>37</v>
      </c>
      <c r="H4404" t="s">
        <v>25</v>
      </c>
      <c r="I4404" t="s">
        <v>154</v>
      </c>
      <c r="J4404" t="s">
        <v>86</v>
      </c>
      <c r="K4404" t="s">
        <v>1253</v>
      </c>
      <c r="L4404" t="s">
        <v>88</v>
      </c>
      <c r="M4404" t="s">
        <v>9934</v>
      </c>
      <c r="N4404" t="s">
        <v>43</v>
      </c>
      <c r="O4404" t="s">
        <v>70</v>
      </c>
      <c r="P4404" t="s">
        <v>9935</v>
      </c>
      <c r="Q4404" s="2">
        <v>10.56</v>
      </c>
      <c r="R4404">
        <v>2</v>
      </c>
      <c r="S4404">
        <v>0</v>
      </c>
      <c r="T4404">
        <v>4.7519999999999998</v>
      </c>
    </row>
    <row r="4405" spans="1:20" x14ac:dyDescent="0.3">
      <c r="A4405" t="s">
        <v>9936</v>
      </c>
      <c r="B4405" s="1">
        <v>41918</v>
      </c>
      <c r="C4405" s="1">
        <v>41921</v>
      </c>
      <c r="D4405" t="s">
        <v>159</v>
      </c>
      <c r="E4405" t="s">
        <v>8516</v>
      </c>
      <c r="F4405" t="s">
        <v>8517</v>
      </c>
      <c r="G4405" t="s">
        <v>37</v>
      </c>
      <c r="H4405" t="s">
        <v>25</v>
      </c>
      <c r="I4405" t="s">
        <v>112</v>
      </c>
      <c r="J4405" t="s">
        <v>39</v>
      </c>
      <c r="K4405" t="s">
        <v>113</v>
      </c>
      <c r="L4405" t="s">
        <v>41</v>
      </c>
      <c r="M4405" t="s">
        <v>8202</v>
      </c>
      <c r="N4405" t="s">
        <v>43</v>
      </c>
      <c r="O4405" t="s">
        <v>99</v>
      </c>
      <c r="P4405" t="s">
        <v>8203</v>
      </c>
      <c r="Q4405" s="2">
        <v>386.34</v>
      </c>
      <c r="R4405">
        <v>2</v>
      </c>
      <c r="S4405">
        <v>0</v>
      </c>
      <c r="T4405">
        <v>54.087600000000002</v>
      </c>
    </row>
    <row r="4406" spans="1:20" x14ac:dyDescent="0.3">
      <c r="A4406" t="s">
        <v>9937</v>
      </c>
      <c r="B4406" s="1">
        <v>42603</v>
      </c>
      <c r="C4406" s="1">
        <v>42606</v>
      </c>
      <c r="D4406" t="s">
        <v>21</v>
      </c>
      <c r="E4406" t="s">
        <v>2360</v>
      </c>
      <c r="F4406" t="s">
        <v>2361</v>
      </c>
      <c r="G4406" t="s">
        <v>37</v>
      </c>
      <c r="H4406" t="s">
        <v>25</v>
      </c>
      <c r="I4406" t="s">
        <v>2362</v>
      </c>
      <c r="J4406" t="s">
        <v>39</v>
      </c>
      <c r="K4406" t="s">
        <v>2363</v>
      </c>
      <c r="L4406" t="s">
        <v>41</v>
      </c>
      <c r="M4406" t="s">
        <v>2632</v>
      </c>
      <c r="N4406" t="s">
        <v>43</v>
      </c>
      <c r="O4406" t="s">
        <v>79</v>
      </c>
      <c r="P4406" t="s">
        <v>2633</v>
      </c>
      <c r="Q4406" s="2">
        <v>33.44</v>
      </c>
      <c r="R4406">
        <v>10</v>
      </c>
      <c r="S4406">
        <v>0</v>
      </c>
      <c r="T4406">
        <v>11.704000000000001</v>
      </c>
    </row>
    <row r="4407" spans="1:20" x14ac:dyDescent="0.3">
      <c r="A4407" t="s">
        <v>9938</v>
      </c>
      <c r="B4407" s="1">
        <v>42323</v>
      </c>
      <c r="C4407" s="1">
        <v>42327</v>
      </c>
      <c r="D4407" t="s">
        <v>47</v>
      </c>
      <c r="E4407" t="s">
        <v>6286</v>
      </c>
      <c r="F4407" t="s">
        <v>6287</v>
      </c>
      <c r="G4407" t="s">
        <v>84</v>
      </c>
      <c r="H4407" t="s">
        <v>25</v>
      </c>
      <c r="I4407" t="s">
        <v>1064</v>
      </c>
      <c r="J4407" t="s">
        <v>1011</v>
      </c>
      <c r="K4407" t="s">
        <v>6288</v>
      </c>
      <c r="L4407" t="s">
        <v>131</v>
      </c>
      <c r="M4407" t="s">
        <v>1778</v>
      </c>
      <c r="N4407" t="s">
        <v>31</v>
      </c>
      <c r="O4407" t="s">
        <v>61</v>
      </c>
      <c r="P4407" t="s">
        <v>1779</v>
      </c>
      <c r="Q4407" s="2">
        <v>39.96</v>
      </c>
      <c r="R4407">
        <v>2</v>
      </c>
      <c r="S4407">
        <v>0</v>
      </c>
      <c r="T4407">
        <v>14.3856</v>
      </c>
    </row>
    <row r="4408" spans="1:20" x14ac:dyDescent="0.3">
      <c r="A4408" t="s">
        <v>9939</v>
      </c>
      <c r="B4408" s="1">
        <v>42177</v>
      </c>
      <c r="C4408" s="1">
        <v>42182</v>
      </c>
      <c r="D4408" t="s">
        <v>47</v>
      </c>
      <c r="E4408" t="s">
        <v>3670</v>
      </c>
      <c r="F4408" t="s">
        <v>3671</v>
      </c>
      <c r="G4408" t="s">
        <v>24</v>
      </c>
      <c r="H4408" t="s">
        <v>25</v>
      </c>
      <c r="I4408" t="s">
        <v>3672</v>
      </c>
      <c r="J4408" t="s">
        <v>269</v>
      </c>
      <c r="K4408" t="s">
        <v>3673</v>
      </c>
      <c r="L4408" t="s">
        <v>29</v>
      </c>
      <c r="M4408" t="s">
        <v>2216</v>
      </c>
      <c r="N4408" t="s">
        <v>43</v>
      </c>
      <c r="O4408" t="s">
        <v>79</v>
      </c>
      <c r="P4408" t="s">
        <v>2217</v>
      </c>
      <c r="Q4408" s="2">
        <v>1217.568</v>
      </c>
      <c r="R4408">
        <v>2</v>
      </c>
      <c r="S4408">
        <v>0</v>
      </c>
      <c r="T4408">
        <v>456.58800000000002</v>
      </c>
    </row>
    <row r="4409" spans="1:20" x14ac:dyDescent="0.3">
      <c r="A4409" t="s">
        <v>9940</v>
      </c>
      <c r="B4409" s="1">
        <v>43002</v>
      </c>
      <c r="C4409" s="1">
        <v>43006</v>
      </c>
      <c r="D4409" t="s">
        <v>47</v>
      </c>
      <c r="E4409" t="s">
        <v>4370</v>
      </c>
      <c r="F4409" t="s">
        <v>4371</v>
      </c>
      <c r="G4409" t="s">
        <v>84</v>
      </c>
      <c r="H4409" t="s">
        <v>25</v>
      </c>
      <c r="I4409" t="s">
        <v>4372</v>
      </c>
      <c r="J4409" t="s">
        <v>39</v>
      </c>
      <c r="K4409" t="s">
        <v>4373</v>
      </c>
      <c r="L4409" t="s">
        <v>41</v>
      </c>
      <c r="M4409" t="s">
        <v>5867</v>
      </c>
      <c r="N4409" t="s">
        <v>43</v>
      </c>
      <c r="O4409" t="s">
        <v>99</v>
      </c>
      <c r="P4409" t="s">
        <v>5868</v>
      </c>
      <c r="Q4409" s="2">
        <v>15.51</v>
      </c>
      <c r="R4409">
        <v>1</v>
      </c>
      <c r="S4409">
        <v>0</v>
      </c>
      <c r="T4409">
        <v>3.8774999999999999</v>
      </c>
    </row>
    <row r="4410" spans="1:20" x14ac:dyDescent="0.3">
      <c r="A4410" t="s">
        <v>9941</v>
      </c>
      <c r="B4410" s="1">
        <v>41735</v>
      </c>
      <c r="C4410" s="1">
        <v>41739</v>
      </c>
      <c r="D4410" t="s">
        <v>21</v>
      </c>
      <c r="E4410" t="s">
        <v>2720</v>
      </c>
      <c r="F4410" t="s">
        <v>2721</v>
      </c>
      <c r="G4410" t="s">
        <v>37</v>
      </c>
      <c r="H4410" t="s">
        <v>25</v>
      </c>
      <c r="I4410" t="s">
        <v>2722</v>
      </c>
      <c r="J4410" t="s">
        <v>224</v>
      </c>
      <c r="K4410" t="s">
        <v>2723</v>
      </c>
      <c r="L4410" t="s">
        <v>88</v>
      </c>
      <c r="M4410" t="s">
        <v>6832</v>
      </c>
      <c r="N4410" t="s">
        <v>43</v>
      </c>
      <c r="O4410" t="s">
        <v>115</v>
      </c>
      <c r="P4410" t="s">
        <v>6833</v>
      </c>
      <c r="Q4410" s="2">
        <v>70.95</v>
      </c>
      <c r="R4410">
        <v>3</v>
      </c>
      <c r="S4410">
        <v>0</v>
      </c>
      <c r="T4410">
        <v>18.446999999999999</v>
      </c>
    </row>
    <row r="4411" spans="1:20" x14ac:dyDescent="0.3">
      <c r="A4411" t="s">
        <v>9942</v>
      </c>
      <c r="B4411" s="1">
        <v>42409</v>
      </c>
      <c r="C4411" s="1">
        <v>42413</v>
      </c>
      <c r="D4411" t="s">
        <v>47</v>
      </c>
      <c r="E4411" t="s">
        <v>2294</v>
      </c>
      <c r="F4411" t="s">
        <v>2295</v>
      </c>
      <c r="G4411" t="s">
        <v>37</v>
      </c>
      <c r="H4411" t="s">
        <v>25</v>
      </c>
      <c r="I4411" t="s">
        <v>268</v>
      </c>
      <c r="J4411" t="s">
        <v>427</v>
      </c>
      <c r="K4411" t="s">
        <v>1499</v>
      </c>
      <c r="L4411" t="s">
        <v>131</v>
      </c>
      <c r="M4411" t="s">
        <v>853</v>
      </c>
      <c r="N4411" t="s">
        <v>165</v>
      </c>
      <c r="O4411" t="s">
        <v>202</v>
      </c>
      <c r="P4411" t="s">
        <v>854</v>
      </c>
      <c r="Q4411" s="2">
        <v>89.97</v>
      </c>
      <c r="R4411">
        <v>3</v>
      </c>
      <c r="S4411">
        <v>0</v>
      </c>
      <c r="T4411">
        <v>39.586799999999997</v>
      </c>
    </row>
    <row r="4412" spans="1:20" x14ac:dyDescent="0.3">
      <c r="A4412" t="s">
        <v>9943</v>
      </c>
      <c r="B4412" s="1">
        <v>41961</v>
      </c>
      <c r="C4412" s="1">
        <v>41963</v>
      </c>
      <c r="D4412" t="s">
        <v>21</v>
      </c>
      <c r="E4412" t="s">
        <v>313</v>
      </c>
      <c r="F4412" t="s">
        <v>314</v>
      </c>
      <c r="G4412" t="s">
        <v>37</v>
      </c>
      <c r="H4412" t="s">
        <v>25</v>
      </c>
      <c r="I4412" t="s">
        <v>315</v>
      </c>
      <c r="J4412" t="s">
        <v>67</v>
      </c>
      <c r="K4412" t="s">
        <v>316</v>
      </c>
      <c r="L4412" t="s">
        <v>29</v>
      </c>
      <c r="M4412" t="s">
        <v>7419</v>
      </c>
      <c r="N4412" t="s">
        <v>43</v>
      </c>
      <c r="O4412" t="s">
        <v>99</v>
      </c>
      <c r="P4412" t="s">
        <v>7420</v>
      </c>
      <c r="Q4412" s="2">
        <v>67.150000000000006</v>
      </c>
      <c r="R4412">
        <v>5</v>
      </c>
      <c r="S4412">
        <v>0</v>
      </c>
      <c r="T4412">
        <v>16.787500000000001</v>
      </c>
    </row>
    <row r="4413" spans="1:20" x14ac:dyDescent="0.3">
      <c r="A4413" t="s">
        <v>9944</v>
      </c>
      <c r="B4413" s="1">
        <v>43087</v>
      </c>
      <c r="C4413" s="1">
        <v>43092</v>
      </c>
      <c r="D4413" t="s">
        <v>47</v>
      </c>
      <c r="E4413" t="s">
        <v>3087</v>
      </c>
      <c r="F4413" t="s">
        <v>3088</v>
      </c>
      <c r="G4413" t="s">
        <v>24</v>
      </c>
      <c r="H4413" t="s">
        <v>25</v>
      </c>
      <c r="I4413" t="s">
        <v>1942</v>
      </c>
      <c r="J4413" t="s">
        <v>179</v>
      </c>
      <c r="K4413" t="s">
        <v>1943</v>
      </c>
      <c r="L4413" t="s">
        <v>88</v>
      </c>
      <c r="M4413" t="s">
        <v>8346</v>
      </c>
      <c r="N4413" t="s">
        <v>43</v>
      </c>
      <c r="O4413" t="s">
        <v>79</v>
      </c>
      <c r="P4413" t="s">
        <v>8347</v>
      </c>
      <c r="Q4413" s="2">
        <v>7.2359999999999998</v>
      </c>
      <c r="R4413">
        <v>3</v>
      </c>
      <c r="S4413">
        <v>0</v>
      </c>
      <c r="T4413">
        <v>-6.03</v>
      </c>
    </row>
    <row r="4414" spans="1:20" x14ac:dyDescent="0.3">
      <c r="A4414" t="s">
        <v>9945</v>
      </c>
      <c r="B4414" s="1">
        <v>42187</v>
      </c>
      <c r="C4414" s="1">
        <v>42189</v>
      </c>
      <c r="D4414" t="s">
        <v>159</v>
      </c>
      <c r="E4414" t="s">
        <v>957</v>
      </c>
      <c r="F4414" t="s">
        <v>958</v>
      </c>
      <c r="G4414" t="s">
        <v>37</v>
      </c>
      <c r="H4414" t="s">
        <v>25</v>
      </c>
      <c r="I4414" t="s">
        <v>959</v>
      </c>
      <c r="J4414" t="s">
        <v>39</v>
      </c>
      <c r="K4414" t="s">
        <v>960</v>
      </c>
      <c r="L4414" t="s">
        <v>41</v>
      </c>
      <c r="M4414" t="s">
        <v>2931</v>
      </c>
      <c r="N4414" t="s">
        <v>165</v>
      </c>
      <c r="O4414" t="s">
        <v>166</v>
      </c>
      <c r="P4414" t="s">
        <v>2932</v>
      </c>
      <c r="Q4414" s="2">
        <v>74.239999999999995</v>
      </c>
      <c r="R4414">
        <v>1</v>
      </c>
      <c r="S4414">
        <v>0</v>
      </c>
      <c r="T4414">
        <v>8.3520000000000003</v>
      </c>
    </row>
    <row r="4415" spans="1:20" x14ac:dyDescent="0.3">
      <c r="A4415" t="s">
        <v>9946</v>
      </c>
      <c r="B4415" s="1">
        <v>41920</v>
      </c>
      <c r="C4415" s="1">
        <v>41925</v>
      </c>
      <c r="D4415" t="s">
        <v>21</v>
      </c>
      <c r="E4415" t="s">
        <v>307</v>
      </c>
      <c r="F4415" t="s">
        <v>308</v>
      </c>
      <c r="G4415" t="s">
        <v>24</v>
      </c>
      <c r="H4415" t="s">
        <v>25</v>
      </c>
      <c r="I4415" t="s">
        <v>112</v>
      </c>
      <c r="J4415" t="s">
        <v>39</v>
      </c>
      <c r="K4415" t="s">
        <v>309</v>
      </c>
      <c r="L4415" t="s">
        <v>41</v>
      </c>
      <c r="M4415" t="s">
        <v>9947</v>
      </c>
      <c r="N4415" t="s">
        <v>43</v>
      </c>
      <c r="O4415" t="s">
        <v>70</v>
      </c>
      <c r="P4415" t="s">
        <v>9948</v>
      </c>
      <c r="Q4415" s="2">
        <v>123.92</v>
      </c>
      <c r="R4415">
        <v>4</v>
      </c>
      <c r="S4415">
        <v>0</v>
      </c>
      <c r="T4415">
        <v>55.764000000000003</v>
      </c>
    </row>
    <row r="4416" spans="1:20" x14ac:dyDescent="0.3">
      <c r="A4416" t="s">
        <v>9949</v>
      </c>
      <c r="B4416" s="1">
        <v>42269</v>
      </c>
      <c r="C4416" s="1">
        <v>42272</v>
      </c>
      <c r="D4416" t="s">
        <v>159</v>
      </c>
      <c r="E4416" t="s">
        <v>2625</v>
      </c>
      <c r="F4416" t="s">
        <v>2626</v>
      </c>
      <c r="G4416" t="s">
        <v>24</v>
      </c>
      <c r="H4416" t="s">
        <v>25</v>
      </c>
      <c r="I4416" t="s">
        <v>231</v>
      </c>
      <c r="J4416" t="s">
        <v>232</v>
      </c>
      <c r="K4416" t="s">
        <v>412</v>
      </c>
      <c r="L4416" t="s">
        <v>131</v>
      </c>
      <c r="M4416" t="s">
        <v>7275</v>
      </c>
      <c r="N4416" t="s">
        <v>43</v>
      </c>
      <c r="O4416" t="s">
        <v>1145</v>
      </c>
      <c r="P4416" t="s">
        <v>7276</v>
      </c>
      <c r="Q4416" s="2">
        <v>55.6</v>
      </c>
      <c r="R4416">
        <v>5</v>
      </c>
      <c r="S4416">
        <v>0</v>
      </c>
      <c r="T4416">
        <v>6.2549999999999999</v>
      </c>
    </row>
    <row r="4417" spans="1:20" x14ac:dyDescent="0.3">
      <c r="A4417" t="s">
        <v>9950</v>
      </c>
      <c r="B4417" s="1">
        <v>43093</v>
      </c>
      <c r="C4417" s="1">
        <v>43099</v>
      </c>
      <c r="D4417" t="s">
        <v>47</v>
      </c>
      <c r="E4417" t="s">
        <v>2171</v>
      </c>
      <c r="F4417" t="s">
        <v>2172</v>
      </c>
      <c r="G4417" t="s">
        <v>37</v>
      </c>
      <c r="H4417" t="s">
        <v>25</v>
      </c>
      <c r="I4417" t="s">
        <v>2173</v>
      </c>
      <c r="J4417" t="s">
        <v>39</v>
      </c>
      <c r="K4417" t="s">
        <v>2174</v>
      </c>
      <c r="L4417" t="s">
        <v>41</v>
      </c>
      <c r="M4417" t="s">
        <v>756</v>
      </c>
      <c r="N4417" t="s">
        <v>43</v>
      </c>
      <c r="O4417" t="s">
        <v>79</v>
      </c>
      <c r="P4417" t="s">
        <v>757</v>
      </c>
      <c r="Q4417" s="2">
        <v>21.312000000000001</v>
      </c>
      <c r="R4417">
        <v>3</v>
      </c>
      <c r="S4417">
        <v>0</v>
      </c>
      <c r="T4417">
        <v>7.992</v>
      </c>
    </row>
    <row r="4418" spans="1:20" x14ac:dyDescent="0.3">
      <c r="A4418" t="s">
        <v>9951</v>
      </c>
      <c r="B4418" s="1">
        <v>43021</v>
      </c>
      <c r="C4418" s="1">
        <v>43028</v>
      </c>
      <c r="D4418" t="s">
        <v>47</v>
      </c>
      <c r="E4418" t="s">
        <v>3342</v>
      </c>
      <c r="F4418" t="s">
        <v>3343</v>
      </c>
      <c r="G4418" t="s">
        <v>37</v>
      </c>
      <c r="H4418" t="s">
        <v>25</v>
      </c>
      <c r="I4418" t="s">
        <v>1736</v>
      </c>
      <c r="J4418" t="s">
        <v>76</v>
      </c>
      <c r="K4418" t="s">
        <v>1737</v>
      </c>
      <c r="L4418" t="s">
        <v>41</v>
      </c>
      <c r="M4418" t="s">
        <v>9952</v>
      </c>
      <c r="N4418" t="s">
        <v>165</v>
      </c>
      <c r="O4418" t="s">
        <v>202</v>
      </c>
      <c r="P4418" t="s">
        <v>9953</v>
      </c>
      <c r="Q4418" s="2">
        <v>209.94</v>
      </c>
      <c r="R4418">
        <v>6</v>
      </c>
      <c r="S4418">
        <v>0</v>
      </c>
      <c r="T4418">
        <v>39.888599999999997</v>
      </c>
    </row>
    <row r="4419" spans="1:20" x14ac:dyDescent="0.3">
      <c r="A4419" t="s">
        <v>9954</v>
      </c>
      <c r="B4419" s="1">
        <v>42967</v>
      </c>
      <c r="C4419" s="1">
        <v>42973</v>
      </c>
      <c r="D4419" t="s">
        <v>47</v>
      </c>
      <c r="E4419" t="s">
        <v>3516</v>
      </c>
      <c r="F4419" t="s">
        <v>3517</v>
      </c>
      <c r="G4419" t="s">
        <v>84</v>
      </c>
      <c r="H4419" t="s">
        <v>25</v>
      </c>
      <c r="I4419" t="s">
        <v>390</v>
      </c>
      <c r="J4419" t="s">
        <v>179</v>
      </c>
      <c r="K4419" t="s">
        <v>1754</v>
      </c>
      <c r="L4419" t="s">
        <v>88</v>
      </c>
      <c r="M4419" t="s">
        <v>6323</v>
      </c>
      <c r="N4419" t="s">
        <v>165</v>
      </c>
      <c r="O4419" t="s">
        <v>166</v>
      </c>
      <c r="P4419" t="s">
        <v>6324</v>
      </c>
      <c r="Q4419" s="2">
        <v>35.96</v>
      </c>
      <c r="R4419">
        <v>1</v>
      </c>
      <c r="S4419">
        <v>0</v>
      </c>
      <c r="T4419">
        <v>3.5960000000000001</v>
      </c>
    </row>
    <row r="4420" spans="1:20" x14ac:dyDescent="0.3">
      <c r="A4420" t="s">
        <v>9955</v>
      </c>
      <c r="B4420" s="1">
        <v>42258</v>
      </c>
      <c r="C4420" s="1">
        <v>42265</v>
      </c>
      <c r="D4420" t="s">
        <v>47</v>
      </c>
      <c r="E4420" t="s">
        <v>2615</v>
      </c>
      <c r="F4420" t="s">
        <v>2616</v>
      </c>
      <c r="G4420" t="s">
        <v>84</v>
      </c>
      <c r="H4420" t="s">
        <v>25</v>
      </c>
      <c r="I4420" t="s">
        <v>38</v>
      </c>
      <c r="J4420" t="s">
        <v>39</v>
      </c>
      <c r="K4420" t="s">
        <v>1554</v>
      </c>
      <c r="L4420" t="s">
        <v>41</v>
      </c>
      <c r="M4420" t="s">
        <v>9956</v>
      </c>
      <c r="N4420" t="s">
        <v>43</v>
      </c>
      <c r="O4420" t="s">
        <v>44</v>
      </c>
      <c r="P4420" t="s">
        <v>9957</v>
      </c>
      <c r="Q4420" s="2">
        <v>31.05</v>
      </c>
      <c r="R4420">
        <v>3</v>
      </c>
      <c r="S4420">
        <v>0</v>
      </c>
      <c r="T4420">
        <v>14.904</v>
      </c>
    </row>
    <row r="4421" spans="1:20" x14ac:dyDescent="0.3">
      <c r="A4421" t="s">
        <v>9958</v>
      </c>
      <c r="B4421" s="1">
        <v>42358</v>
      </c>
      <c r="C4421" s="1">
        <v>42364</v>
      </c>
      <c r="D4421" t="s">
        <v>47</v>
      </c>
      <c r="E4421" t="s">
        <v>4831</v>
      </c>
      <c r="F4421" t="s">
        <v>4832</v>
      </c>
      <c r="G4421" t="s">
        <v>24</v>
      </c>
      <c r="H4421" t="s">
        <v>25</v>
      </c>
      <c r="I4421" t="s">
        <v>4833</v>
      </c>
      <c r="J4421" t="s">
        <v>232</v>
      </c>
      <c r="K4421" t="s">
        <v>4834</v>
      </c>
      <c r="L4421" t="s">
        <v>131</v>
      </c>
      <c r="M4421" t="s">
        <v>9959</v>
      </c>
      <c r="N4421" t="s">
        <v>43</v>
      </c>
      <c r="O4421" t="s">
        <v>90</v>
      </c>
      <c r="P4421" t="s">
        <v>9960</v>
      </c>
      <c r="Q4421" s="2">
        <v>36.270000000000003</v>
      </c>
      <c r="R4421">
        <v>3</v>
      </c>
      <c r="S4421">
        <v>0</v>
      </c>
      <c r="T4421">
        <v>10.881</v>
      </c>
    </row>
    <row r="4422" spans="1:20" x14ac:dyDescent="0.3">
      <c r="A4422" t="s">
        <v>9961</v>
      </c>
      <c r="B4422" s="1">
        <v>41902</v>
      </c>
      <c r="C4422" s="1">
        <v>41905</v>
      </c>
      <c r="D4422" t="s">
        <v>159</v>
      </c>
      <c r="E4422" t="s">
        <v>7760</v>
      </c>
      <c r="F4422" t="s">
        <v>7761</v>
      </c>
      <c r="G4422" t="s">
        <v>24</v>
      </c>
      <c r="H4422" t="s">
        <v>25</v>
      </c>
      <c r="I4422" t="s">
        <v>66</v>
      </c>
      <c r="J4422" t="s">
        <v>4315</v>
      </c>
      <c r="K4422" t="s">
        <v>7762</v>
      </c>
      <c r="L4422" t="s">
        <v>131</v>
      </c>
      <c r="M4422" t="s">
        <v>7627</v>
      </c>
      <c r="N4422" t="s">
        <v>31</v>
      </c>
      <c r="O4422" t="s">
        <v>32</v>
      </c>
      <c r="P4422" t="s">
        <v>7628</v>
      </c>
      <c r="Q4422" s="2">
        <v>493.43</v>
      </c>
      <c r="R4422">
        <v>5</v>
      </c>
      <c r="S4422">
        <v>0</v>
      </c>
      <c r="T4422">
        <v>-70.489999999999995</v>
      </c>
    </row>
    <row r="4423" spans="1:20" x14ac:dyDescent="0.3">
      <c r="A4423" t="s">
        <v>9962</v>
      </c>
      <c r="B4423" s="1">
        <v>42678</v>
      </c>
      <c r="C4423" s="1">
        <v>42682</v>
      </c>
      <c r="D4423" t="s">
        <v>47</v>
      </c>
      <c r="E4423" t="s">
        <v>5735</v>
      </c>
      <c r="F4423" t="s">
        <v>5736</v>
      </c>
      <c r="G4423" t="s">
        <v>24</v>
      </c>
      <c r="H4423" t="s">
        <v>25</v>
      </c>
      <c r="I4423" t="s">
        <v>231</v>
      </c>
      <c r="J4423" t="s">
        <v>232</v>
      </c>
      <c r="K4423" t="s">
        <v>233</v>
      </c>
      <c r="L4423" t="s">
        <v>131</v>
      </c>
      <c r="M4423" t="s">
        <v>9963</v>
      </c>
      <c r="N4423" t="s">
        <v>165</v>
      </c>
      <c r="O4423" t="s">
        <v>815</v>
      </c>
      <c r="P4423" t="s">
        <v>9964</v>
      </c>
      <c r="Q4423" s="2">
        <v>686.4</v>
      </c>
      <c r="R4423">
        <v>2</v>
      </c>
      <c r="S4423">
        <v>0</v>
      </c>
      <c r="T4423">
        <v>77.22</v>
      </c>
    </row>
    <row r="4424" spans="1:20" x14ac:dyDescent="0.3">
      <c r="A4424" t="s">
        <v>9965</v>
      </c>
      <c r="B4424" s="1">
        <v>43070</v>
      </c>
      <c r="C4424" s="1">
        <v>43075</v>
      </c>
      <c r="D4424" t="s">
        <v>47</v>
      </c>
      <c r="E4424" t="s">
        <v>490</v>
      </c>
      <c r="F4424" t="s">
        <v>491</v>
      </c>
      <c r="G4424" t="s">
        <v>37</v>
      </c>
      <c r="H4424" t="s">
        <v>25</v>
      </c>
      <c r="I4424" t="s">
        <v>112</v>
      </c>
      <c r="J4424" t="s">
        <v>39</v>
      </c>
      <c r="K4424" t="s">
        <v>309</v>
      </c>
      <c r="L4424" t="s">
        <v>41</v>
      </c>
      <c r="M4424" t="s">
        <v>5077</v>
      </c>
      <c r="N4424" t="s">
        <v>43</v>
      </c>
      <c r="O4424" t="s">
        <v>79</v>
      </c>
      <c r="P4424" t="s">
        <v>5078</v>
      </c>
      <c r="Q4424" s="2">
        <v>15.92</v>
      </c>
      <c r="R4424">
        <v>5</v>
      </c>
      <c r="S4424">
        <v>0</v>
      </c>
      <c r="T4424">
        <v>5.3730000000000002</v>
      </c>
    </row>
    <row r="4425" spans="1:20" x14ac:dyDescent="0.3">
      <c r="A4425" t="s">
        <v>9966</v>
      </c>
      <c r="B4425" s="1">
        <v>41922</v>
      </c>
      <c r="C4425" s="1">
        <v>41922</v>
      </c>
      <c r="D4425" t="s">
        <v>1040</v>
      </c>
      <c r="E4425" t="s">
        <v>4346</v>
      </c>
      <c r="F4425" t="s">
        <v>4347</v>
      </c>
      <c r="G4425" t="s">
        <v>24</v>
      </c>
      <c r="H4425" t="s">
        <v>25</v>
      </c>
      <c r="I4425" t="s">
        <v>4348</v>
      </c>
      <c r="J4425" t="s">
        <v>498</v>
      </c>
      <c r="K4425" t="s">
        <v>4349</v>
      </c>
      <c r="L4425" t="s">
        <v>88</v>
      </c>
      <c r="M4425" t="s">
        <v>9967</v>
      </c>
      <c r="N4425" t="s">
        <v>165</v>
      </c>
      <c r="O4425" t="s">
        <v>815</v>
      </c>
      <c r="P4425" t="s">
        <v>9968</v>
      </c>
      <c r="Q4425" s="2">
        <v>101.994</v>
      </c>
      <c r="R4425">
        <v>2</v>
      </c>
      <c r="S4425">
        <v>0</v>
      </c>
      <c r="T4425">
        <v>-71.395799999999994</v>
      </c>
    </row>
    <row r="4426" spans="1:20" x14ac:dyDescent="0.3">
      <c r="A4426" t="s">
        <v>9969</v>
      </c>
      <c r="B4426" s="1">
        <v>43053</v>
      </c>
      <c r="C4426" s="1">
        <v>43055</v>
      </c>
      <c r="D4426" t="s">
        <v>21</v>
      </c>
      <c r="E4426" t="s">
        <v>5061</v>
      </c>
      <c r="F4426" t="s">
        <v>5062</v>
      </c>
      <c r="G4426" t="s">
        <v>24</v>
      </c>
      <c r="H4426" t="s">
        <v>25</v>
      </c>
      <c r="I4426" t="s">
        <v>786</v>
      </c>
      <c r="J4426" t="s">
        <v>39</v>
      </c>
      <c r="K4426" t="s">
        <v>1339</v>
      </c>
      <c r="L4426" t="s">
        <v>41</v>
      </c>
      <c r="M4426" t="s">
        <v>3057</v>
      </c>
      <c r="N4426" t="s">
        <v>43</v>
      </c>
      <c r="O4426" t="s">
        <v>79</v>
      </c>
      <c r="P4426" t="s">
        <v>3058</v>
      </c>
      <c r="Q4426" s="2">
        <v>21.99</v>
      </c>
      <c r="R4426">
        <v>5</v>
      </c>
      <c r="S4426">
        <v>0</v>
      </c>
      <c r="T4426">
        <v>-32.984999999999999</v>
      </c>
    </row>
    <row r="4427" spans="1:20" x14ac:dyDescent="0.3">
      <c r="A4427" t="s">
        <v>9970</v>
      </c>
      <c r="B4427" s="1">
        <v>42595</v>
      </c>
      <c r="C4427" s="1">
        <v>42601</v>
      </c>
      <c r="D4427" t="s">
        <v>47</v>
      </c>
      <c r="E4427" t="s">
        <v>4186</v>
      </c>
      <c r="F4427" t="s">
        <v>4187</v>
      </c>
      <c r="G4427" t="s">
        <v>24</v>
      </c>
      <c r="H4427" t="s">
        <v>25</v>
      </c>
      <c r="I4427" t="s">
        <v>331</v>
      </c>
      <c r="J4427" t="s">
        <v>199</v>
      </c>
      <c r="K4427" t="s">
        <v>332</v>
      </c>
      <c r="L4427" t="s">
        <v>88</v>
      </c>
      <c r="M4427" t="s">
        <v>5591</v>
      </c>
      <c r="N4427" t="s">
        <v>43</v>
      </c>
      <c r="O4427" t="s">
        <v>1145</v>
      </c>
      <c r="P4427" t="s">
        <v>5592</v>
      </c>
      <c r="Q4427" s="2">
        <v>185.376</v>
      </c>
      <c r="R4427">
        <v>2</v>
      </c>
      <c r="S4427">
        <v>0</v>
      </c>
      <c r="T4427">
        <v>-34.758000000000003</v>
      </c>
    </row>
    <row r="4428" spans="1:20" x14ac:dyDescent="0.3">
      <c r="A4428" t="s">
        <v>9971</v>
      </c>
      <c r="B4428" s="1">
        <v>42995</v>
      </c>
      <c r="C4428" s="1">
        <v>43001</v>
      </c>
      <c r="D4428" t="s">
        <v>47</v>
      </c>
      <c r="E4428" t="s">
        <v>383</v>
      </c>
      <c r="F4428" t="s">
        <v>384</v>
      </c>
      <c r="G4428" t="s">
        <v>24</v>
      </c>
      <c r="H4428" t="s">
        <v>25</v>
      </c>
      <c r="I4428" t="s">
        <v>331</v>
      </c>
      <c r="J4428" t="s">
        <v>199</v>
      </c>
      <c r="K4428" t="s">
        <v>332</v>
      </c>
      <c r="L4428" t="s">
        <v>88</v>
      </c>
      <c r="M4428" t="s">
        <v>9972</v>
      </c>
      <c r="N4428" t="s">
        <v>165</v>
      </c>
      <c r="O4428" t="s">
        <v>815</v>
      </c>
      <c r="P4428" t="s">
        <v>9973</v>
      </c>
      <c r="Q4428" s="2">
        <v>480</v>
      </c>
      <c r="R4428">
        <v>4</v>
      </c>
      <c r="S4428">
        <v>0</v>
      </c>
      <c r="T4428">
        <v>225.6</v>
      </c>
    </row>
    <row r="4429" spans="1:20" x14ac:dyDescent="0.3">
      <c r="A4429" t="s">
        <v>9974</v>
      </c>
      <c r="B4429" s="1">
        <v>42086</v>
      </c>
      <c r="C4429" s="1">
        <v>42088</v>
      </c>
      <c r="D4429" t="s">
        <v>159</v>
      </c>
      <c r="E4429" t="s">
        <v>637</v>
      </c>
      <c r="F4429" t="s">
        <v>638</v>
      </c>
      <c r="G4429" t="s">
        <v>37</v>
      </c>
      <c r="H4429" t="s">
        <v>25</v>
      </c>
      <c r="I4429" t="s">
        <v>639</v>
      </c>
      <c r="J4429" t="s">
        <v>86</v>
      </c>
      <c r="K4429" t="s">
        <v>640</v>
      </c>
      <c r="L4429" t="s">
        <v>88</v>
      </c>
      <c r="M4429" t="s">
        <v>588</v>
      </c>
      <c r="N4429" t="s">
        <v>43</v>
      </c>
      <c r="O4429" t="s">
        <v>70</v>
      </c>
      <c r="P4429" t="s">
        <v>589</v>
      </c>
      <c r="Q4429" s="2">
        <v>192.72</v>
      </c>
      <c r="R4429">
        <v>11</v>
      </c>
      <c r="S4429">
        <v>0</v>
      </c>
      <c r="T4429">
        <v>92.505600000000001</v>
      </c>
    </row>
    <row r="4430" spans="1:20" x14ac:dyDescent="0.3">
      <c r="A4430" t="s">
        <v>9975</v>
      </c>
      <c r="B4430" s="1">
        <v>42551</v>
      </c>
      <c r="C4430" s="1">
        <v>42554</v>
      </c>
      <c r="D4430" t="s">
        <v>21</v>
      </c>
      <c r="E4430" t="s">
        <v>4271</v>
      </c>
      <c r="F4430" t="s">
        <v>4272</v>
      </c>
      <c r="G4430" t="s">
        <v>84</v>
      </c>
      <c r="H4430" t="s">
        <v>25</v>
      </c>
      <c r="I4430" t="s">
        <v>1057</v>
      </c>
      <c r="J4430" t="s">
        <v>261</v>
      </c>
      <c r="K4430" t="s">
        <v>1058</v>
      </c>
      <c r="L4430" t="s">
        <v>41</v>
      </c>
      <c r="M4430" t="s">
        <v>3499</v>
      </c>
      <c r="N4430" t="s">
        <v>165</v>
      </c>
      <c r="O4430" t="s">
        <v>202</v>
      </c>
      <c r="P4430" t="s">
        <v>3500</v>
      </c>
      <c r="Q4430" s="2">
        <v>50.12</v>
      </c>
      <c r="R4430">
        <v>7</v>
      </c>
      <c r="S4430">
        <v>0</v>
      </c>
      <c r="T4430">
        <v>-0.62649999999999995</v>
      </c>
    </row>
    <row r="4431" spans="1:20" x14ac:dyDescent="0.3">
      <c r="A4431" t="s">
        <v>9976</v>
      </c>
      <c r="B4431" s="1">
        <v>43028</v>
      </c>
      <c r="C4431" s="1">
        <v>43033</v>
      </c>
      <c r="D4431" t="s">
        <v>47</v>
      </c>
      <c r="E4431" t="s">
        <v>3531</v>
      </c>
      <c r="F4431" t="s">
        <v>3532</v>
      </c>
      <c r="G4431" t="s">
        <v>37</v>
      </c>
      <c r="H4431" t="s">
        <v>25</v>
      </c>
      <c r="I4431" t="s">
        <v>3533</v>
      </c>
      <c r="J4431" t="s">
        <v>86</v>
      </c>
      <c r="K4431" t="s">
        <v>3534</v>
      </c>
      <c r="L4431" t="s">
        <v>88</v>
      </c>
      <c r="M4431" t="s">
        <v>6701</v>
      </c>
      <c r="N4431" t="s">
        <v>165</v>
      </c>
      <c r="O4431" t="s">
        <v>166</v>
      </c>
      <c r="P4431" t="s">
        <v>6702</v>
      </c>
      <c r="Q4431" s="2">
        <v>15.984</v>
      </c>
      <c r="R4431">
        <v>2</v>
      </c>
      <c r="S4431">
        <v>0</v>
      </c>
      <c r="T4431">
        <v>1.3986000000000001</v>
      </c>
    </row>
    <row r="4432" spans="1:20" x14ac:dyDescent="0.3">
      <c r="A4432" t="s">
        <v>9977</v>
      </c>
      <c r="B4432" s="1">
        <v>41876</v>
      </c>
      <c r="C4432" s="1">
        <v>41881</v>
      </c>
      <c r="D4432" t="s">
        <v>47</v>
      </c>
      <c r="E4432" t="s">
        <v>258</v>
      </c>
      <c r="F4432" t="s">
        <v>259</v>
      </c>
      <c r="G4432" t="s">
        <v>37</v>
      </c>
      <c r="H4432" t="s">
        <v>25</v>
      </c>
      <c r="I4432" t="s">
        <v>260</v>
      </c>
      <c r="J4432" t="s">
        <v>261</v>
      </c>
      <c r="K4432" t="s">
        <v>262</v>
      </c>
      <c r="L4432" t="s">
        <v>41</v>
      </c>
      <c r="M4432" t="s">
        <v>1059</v>
      </c>
      <c r="N4432" t="s">
        <v>43</v>
      </c>
      <c r="O4432" t="s">
        <v>79</v>
      </c>
      <c r="P4432" t="s">
        <v>1060</v>
      </c>
      <c r="Q4432" s="2">
        <v>6.5279999999999996</v>
      </c>
      <c r="R4432">
        <v>4</v>
      </c>
      <c r="S4432">
        <v>0</v>
      </c>
      <c r="T4432">
        <v>-4.5696000000000003</v>
      </c>
    </row>
    <row r="4433" spans="1:20" x14ac:dyDescent="0.3">
      <c r="A4433" t="s">
        <v>9978</v>
      </c>
      <c r="B4433" s="1">
        <v>41847</v>
      </c>
      <c r="C4433" s="1">
        <v>41850</v>
      </c>
      <c r="D4433" t="s">
        <v>21</v>
      </c>
      <c r="E4433" t="s">
        <v>856</v>
      </c>
      <c r="F4433" t="s">
        <v>857</v>
      </c>
      <c r="G4433" t="s">
        <v>37</v>
      </c>
      <c r="H4433" t="s">
        <v>25</v>
      </c>
      <c r="I4433" t="s">
        <v>858</v>
      </c>
      <c r="J4433" t="s">
        <v>39</v>
      </c>
      <c r="K4433" t="s">
        <v>859</v>
      </c>
      <c r="L4433" t="s">
        <v>41</v>
      </c>
      <c r="M4433" t="s">
        <v>3064</v>
      </c>
      <c r="N4433" t="s">
        <v>43</v>
      </c>
      <c r="O4433" t="s">
        <v>99</v>
      </c>
      <c r="P4433" t="s">
        <v>3065</v>
      </c>
      <c r="Q4433" s="2">
        <v>276.27999999999997</v>
      </c>
      <c r="R4433">
        <v>2</v>
      </c>
      <c r="S4433">
        <v>0</v>
      </c>
      <c r="T4433">
        <v>0</v>
      </c>
    </row>
    <row r="4434" spans="1:20" x14ac:dyDescent="0.3">
      <c r="A4434" t="s">
        <v>9979</v>
      </c>
      <c r="B4434" s="1">
        <v>43070</v>
      </c>
      <c r="C4434" s="1">
        <v>43076</v>
      </c>
      <c r="D4434" t="s">
        <v>47</v>
      </c>
      <c r="E4434" t="s">
        <v>3799</v>
      </c>
      <c r="F4434" t="s">
        <v>3800</v>
      </c>
      <c r="G4434" t="s">
        <v>84</v>
      </c>
      <c r="H4434" t="s">
        <v>25</v>
      </c>
      <c r="I4434" t="s">
        <v>3672</v>
      </c>
      <c r="J4434" t="s">
        <v>269</v>
      </c>
      <c r="K4434" t="s">
        <v>3673</v>
      </c>
      <c r="L4434" t="s">
        <v>29</v>
      </c>
      <c r="M4434" t="s">
        <v>1836</v>
      </c>
      <c r="N4434" t="s">
        <v>31</v>
      </c>
      <c r="O4434" t="s">
        <v>61</v>
      </c>
      <c r="P4434" t="s">
        <v>1837</v>
      </c>
      <c r="Q4434" s="2">
        <v>629.64</v>
      </c>
      <c r="R4434">
        <v>9</v>
      </c>
      <c r="S4434">
        <v>0</v>
      </c>
      <c r="T4434">
        <v>107.03879999999999</v>
      </c>
    </row>
    <row r="4435" spans="1:20" x14ac:dyDescent="0.3">
      <c r="A4435" t="s">
        <v>9980</v>
      </c>
      <c r="B4435" s="1">
        <v>42660</v>
      </c>
      <c r="C4435" s="1">
        <v>42664</v>
      </c>
      <c r="D4435" t="s">
        <v>21</v>
      </c>
      <c r="E4435" t="s">
        <v>7632</v>
      </c>
      <c r="F4435" t="s">
        <v>7633</v>
      </c>
      <c r="G4435" t="s">
        <v>84</v>
      </c>
      <c r="H4435" t="s">
        <v>25</v>
      </c>
      <c r="I4435" t="s">
        <v>913</v>
      </c>
      <c r="J4435" t="s">
        <v>427</v>
      </c>
      <c r="K4435" t="s">
        <v>7634</v>
      </c>
      <c r="L4435" t="s">
        <v>131</v>
      </c>
      <c r="M4435" t="s">
        <v>6220</v>
      </c>
      <c r="N4435" t="s">
        <v>165</v>
      </c>
      <c r="O4435" t="s">
        <v>166</v>
      </c>
      <c r="P4435" t="s">
        <v>6221</v>
      </c>
      <c r="Q4435" s="2">
        <v>449.97</v>
      </c>
      <c r="R4435">
        <v>3</v>
      </c>
      <c r="S4435">
        <v>0</v>
      </c>
      <c r="T4435">
        <v>220.4853</v>
      </c>
    </row>
    <row r="4436" spans="1:20" x14ac:dyDescent="0.3">
      <c r="A4436" t="s">
        <v>9981</v>
      </c>
      <c r="B4436" s="1">
        <v>42629</v>
      </c>
      <c r="C4436" s="1">
        <v>42631</v>
      </c>
      <c r="D4436" t="s">
        <v>159</v>
      </c>
      <c r="E4436" t="s">
        <v>911</v>
      </c>
      <c r="F4436" t="s">
        <v>912</v>
      </c>
      <c r="G4436" t="s">
        <v>84</v>
      </c>
      <c r="H4436" t="s">
        <v>25</v>
      </c>
      <c r="I4436" t="s">
        <v>913</v>
      </c>
      <c r="J4436" t="s">
        <v>666</v>
      </c>
      <c r="K4436" t="s">
        <v>914</v>
      </c>
      <c r="L4436" t="s">
        <v>131</v>
      </c>
      <c r="M4436" t="s">
        <v>255</v>
      </c>
      <c r="N4436" t="s">
        <v>31</v>
      </c>
      <c r="O4436" t="s">
        <v>133</v>
      </c>
      <c r="P4436" t="s">
        <v>256</v>
      </c>
      <c r="Q4436" s="2">
        <v>121.78</v>
      </c>
      <c r="R4436">
        <v>2</v>
      </c>
      <c r="S4436">
        <v>0</v>
      </c>
      <c r="T4436">
        <v>30.445</v>
      </c>
    </row>
    <row r="4437" spans="1:20" x14ac:dyDescent="0.3">
      <c r="A4437" t="s">
        <v>9982</v>
      </c>
      <c r="B4437" s="1">
        <v>42339</v>
      </c>
      <c r="C4437" s="1">
        <v>42344</v>
      </c>
      <c r="D4437" t="s">
        <v>47</v>
      </c>
      <c r="E4437" t="s">
        <v>9446</v>
      </c>
      <c r="F4437" t="s">
        <v>9447</v>
      </c>
      <c r="G4437" t="s">
        <v>84</v>
      </c>
      <c r="H4437" t="s">
        <v>25</v>
      </c>
      <c r="I4437" t="s">
        <v>920</v>
      </c>
      <c r="J4437" t="s">
        <v>269</v>
      </c>
      <c r="K4437" t="s">
        <v>921</v>
      </c>
      <c r="L4437" t="s">
        <v>29</v>
      </c>
      <c r="M4437" t="s">
        <v>9163</v>
      </c>
      <c r="N4437" t="s">
        <v>31</v>
      </c>
      <c r="O4437" t="s">
        <v>133</v>
      </c>
      <c r="P4437" t="s">
        <v>9164</v>
      </c>
      <c r="Q4437" s="2">
        <v>2676.672</v>
      </c>
      <c r="R4437">
        <v>9</v>
      </c>
      <c r="S4437">
        <v>0</v>
      </c>
      <c r="T4437">
        <v>267.66719999999998</v>
      </c>
    </row>
    <row r="4438" spans="1:20" x14ac:dyDescent="0.3">
      <c r="A4438" t="s">
        <v>9983</v>
      </c>
      <c r="B4438" s="1">
        <v>41856</v>
      </c>
      <c r="C4438" s="1">
        <v>41863</v>
      </c>
      <c r="D4438" t="s">
        <v>47</v>
      </c>
      <c r="E4438" t="s">
        <v>383</v>
      </c>
      <c r="F4438" t="s">
        <v>384</v>
      </c>
      <c r="G4438" t="s">
        <v>24</v>
      </c>
      <c r="H4438" t="s">
        <v>25</v>
      </c>
      <c r="I4438" t="s">
        <v>331</v>
      </c>
      <c r="J4438" t="s">
        <v>199</v>
      </c>
      <c r="K4438" t="s">
        <v>332</v>
      </c>
      <c r="L4438" t="s">
        <v>88</v>
      </c>
      <c r="M4438" t="s">
        <v>3748</v>
      </c>
      <c r="N4438" t="s">
        <v>31</v>
      </c>
      <c r="O4438" t="s">
        <v>54</v>
      </c>
      <c r="P4438" t="s">
        <v>3749</v>
      </c>
      <c r="Q4438" s="2">
        <v>489.23</v>
      </c>
      <c r="R4438">
        <v>2</v>
      </c>
      <c r="S4438">
        <v>0</v>
      </c>
      <c r="T4438">
        <v>41.933999999999997</v>
      </c>
    </row>
    <row r="4439" spans="1:20" x14ac:dyDescent="0.3">
      <c r="A4439" t="s">
        <v>9984</v>
      </c>
      <c r="B4439" s="1">
        <v>42597</v>
      </c>
      <c r="C4439" s="1">
        <v>42604</v>
      </c>
      <c r="D4439" t="s">
        <v>47</v>
      </c>
      <c r="E4439" t="s">
        <v>1510</v>
      </c>
      <c r="F4439" t="s">
        <v>1511</v>
      </c>
      <c r="G4439" t="s">
        <v>24</v>
      </c>
      <c r="H4439" t="s">
        <v>25</v>
      </c>
      <c r="I4439" t="s">
        <v>112</v>
      </c>
      <c r="J4439" t="s">
        <v>39</v>
      </c>
      <c r="K4439" t="s">
        <v>849</v>
      </c>
      <c r="L4439" t="s">
        <v>41</v>
      </c>
      <c r="M4439" t="s">
        <v>1822</v>
      </c>
      <c r="N4439" t="s">
        <v>31</v>
      </c>
      <c r="O4439" t="s">
        <v>61</v>
      </c>
      <c r="P4439" t="s">
        <v>1823</v>
      </c>
      <c r="Q4439" s="2">
        <v>312.02999999999997</v>
      </c>
      <c r="R4439">
        <v>3</v>
      </c>
      <c r="S4439">
        <v>0</v>
      </c>
      <c r="T4439">
        <v>43.684199999999997</v>
      </c>
    </row>
    <row r="4440" spans="1:20" x14ac:dyDescent="0.3">
      <c r="A4440" t="s">
        <v>9985</v>
      </c>
      <c r="B4440" s="1">
        <v>42223</v>
      </c>
      <c r="C4440" s="1">
        <v>42225</v>
      </c>
      <c r="D4440" t="s">
        <v>21</v>
      </c>
      <c r="E4440" t="s">
        <v>2145</v>
      </c>
      <c r="F4440" t="s">
        <v>2146</v>
      </c>
      <c r="G4440" t="s">
        <v>37</v>
      </c>
      <c r="H4440" t="s">
        <v>25</v>
      </c>
      <c r="I4440" t="s">
        <v>38</v>
      </c>
      <c r="J4440" t="s">
        <v>39</v>
      </c>
      <c r="K4440" t="s">
        <v>40</v>
      </c>
      <c r="L4440" t="s">
        <v>41</v>
      </c>
      <c r="M4440" t="s">
        <v>8377</v>
      </c>
      <c r="N4440" t="s">
        <v>165</v>
      </c>
      <c r="O4440" t="s">
        <v>166</v>
      </c>
      <c r="P4440" t="s">
        <v>8378</v>
      </c>
      <c r="Q4440" s="2">
        <v>494.97</v>
      </c>
      <c r="R4440">
        <v>3</v>
      </c>
      <c r="S4440">
        <v>0</v>
      </c>
      <c r="T4440">
        <v>148.49100000000001</v>
      </c>
    </row>
    <row r="4441" spans="1:20" x14ac:dyDescent="0.3">
      <c r="A4441" t="s">
        <v>9986</v>
      </c>
      <c r="B4441" s="1">
        <v>42521</v>
      </c>
      <c r="C4441" s="1">
        <v>42525</v>
      </c>
      <c r="D4441" t="s">
        <v>47</v>
      </c>
      <c r="E4441" t="s">
        <v>3087</v>
      </c>
      <c r="F4441" t="s">
        <v>3088</v>
      </c>
      <c r="G4441" t="s">
        <v>24</v>
      </c>
      <c r="H4441" t="s">
        <v>25</v>
      </c>
      <c r="I4441" t="s">
        <v>1942</v>
      </c>
      <c r="J4441" t="s">
        <v>179</v>
      </c>
      <c r="K4441" t="s">
        <v>1943</v>
      </c>
      <c r="L4441" t="s">
        <v>88</v>
      </c>
      <c r="M4441" t="s">
        <v>9987</v>
      </c>
      <c r="N4441" t="s">
        <v>31</v>
      </c>
      <c r="O4441" t="s">
        <v>61</v>
      </c>
      <c r="P4441" t="s">
        <v>9988</v>
      </c>
      <c r="Q4441" s="2">
        <v>32.064</v>
      </c>
      <c r="R4441">
        <v>3</v>
      </c>
      <c r="S4441">
        <v>0</v>
      </c>
      <c r="T4441">
        <v>-12.8256</v>
      </c>
    </row>
    <row r="4442" spans="1:20" x14ac:dyDescent="0.3">
      <c r="A4442" t="s">
        <v>9989</v>
      </c>
      <c r="B4442" s="1">
        <v>42552</v>
      </c>
      <c r="C4442" s="1">
        <v>42552</v>
      </c>
      <c r="D4442" t="s">
        <v>1040</v>
      </c>
      <c r="E4442" t="s">
        <v>6010</v>
      </c>
      <c r="F4442" t="s">
        <v>6011</v>
      </c>
      <c r="G4442" t="s">
        <v>84</v>
      </c>
      <c r="H4442" t="s">
        <v>25</v>
      </c>
      <c r="I4442" t="s">
        <v>1208</v>
      </c>
      <c r="J4442" t="s">
        <v>1209</v>
      </c>
      <c r="K4442" t="s">
        <v>1210</v>
      </c>
      <c r="L4442" t="s">
        <v>29</v>
      </c>
      <c r="M4442" t="s">
        <v>9443</v>
      </c>
      <c r="N4442" t="s">
        <v>43</v>
      </c>
      <c r="O4442" t="s">
        <v>44</v>
      </c>
      <c r="P4442" t="s">
        <v>9444</v>
      </c>
      <c r="Q4442" s="2">
        <v>30.53</v>
      </c>
      <c r="R4442">
        <v>1</v>
      </c>
      <c r="S4442">
        <v>0</v>
      </c>
      <c r="T4442">
        <v>14.043799999999999</v>
      </c>
    </row>
    <row r="4443" spans="1:20" x14ac:dyDescent="0.3">
      <c r="A4443" t="s">
        <v>9990</v>
      </c>
      <c r="B4443" s="1">
        <v>42722</v>
      </c>
      <c r="C4443" s="1">
        <v>42724</v>
      </c>
      <c r="D4443" t="s">
        <v>159</v>
      </c>
      <c r="E4443" t="s">
        <v>5442</v>
      </c>
      <c r="F4443" t="s">
        <v>5443</v>
      </c>
      <c r="G4443" t="s">
        <v>37</v>
      </c>
      <c r="H4443" t="s">
        <v>25</v>
      </c>
      <c r="I4443" t="s">
        <v>1916</v>
      </c>
      <c r="J4443" t="s">
        <v>39</v>
      </c>
      <c r="K4443" t="s">
        <v>2406</v>
      </c>
      <c r="L4443" t="s">
        <v>41</v>
      </c>
      <c r="M4443" t="s">
        <v>2154</v>
      </c>
      <c r="N4443" t="s">
        <v>165</v>
      </c>
      <c r="O4443" t="s">
        <v>166</v>
      </c>
      <c r="P4443" t="s">
        <v>2155</v>
      </c>
      <c r="Q4443" s="2">
        <v>66.975999999999999</v>
      </c>
      <c r="R4443">
        <v>7</v>
      </c>
      <c r="S4443">
        <v>0</v>
      </c>
      <c r="T4443">
        <v>6.6976000000000004</v>
      </c>
    </row>
    <row r="4444" spans="1:20" x14ac:dyDescent="0.3">
      <c r="A4444" t="s">
        <v>9991</v>
      </c>
      <c r="B4444" s="1">
        <v>42030</v>
      </c>
      <c r="C4444" s="1">
        <v>42036</v>
      </c>
      <c r="D4444" t="s">
        <v>47</v>
      </c>
      <c r="E4444" t="s">
        <v>4611</v>
      </c>
      <c r="F4444" t="s">
        <v>4612</v>
      </c>
      <c r="G4444" t="s">
        <v>37</v>
      </c>
      <c r="H4444" t="s">
        <v>25</v>
      </c>
      <c r="I4444" t="s">
        <v>4613</v>
      </c>
      <c r="J4444" t="s">
        <v>4614</v>
      </c>
      <c r="K4444" t="s">
        <v>4615</v>
      </c>
      <c r="L4444" t="s">
        <v>88</v>
      </c>
      <c r="M4444" t="s">
        <v>4460</v>
      </c>
      <c r="N4444" t="s">
        <v>43</v>
      </c>
      <c r="O4444" t="s">
        <v>70</v>
      </c>
      <c r="P4444" t="s">
        <v>4461</v>
      </c>
      <c r="Q4444" s="2">
        <v>182.72</v>
      </c>
      <c r="R4444">
        <v>8</v>
      </c>
      <c r="S4444">
        <v>0</v>
      </c>
      <c r="T4444">
        <v>84.051199999999994</v>
      </c>
    </row>
    <row r="4445" spans="1:20" x14ac:dyDescent="0.3">
      <c r="A4445" t="s">
        <v>9992</v>
      </c>
      <c r="B4445" s="1">
        <v>43036</v>
      </c>
      <c r="C4445" s="1">
        <v>43040</v>
      </c>
      <c r="D4445" t="s">
        <v>47</v>
      </c>
      <c r="E4445" t="s">
        <v>1351</v>
      </c>
      <c r="F4445" t="s">
        <v>1352</v>
      </c>
      <c r="G4445" t="s">
        <v>24</v>
      </c>
      <c r="H4445" t="s">
        <v>25</v>
      </c>
      <c r="I4445" t="s">
        <v>253</v>
      </c>
      <c r="J4445" t="s">
        <v>179</v>
      </c>
      <c r="K4445" t="s">
        <v>254</v>
      </c>
      <c r="L4445" t="s">
        <v>88</v>
      </c>
      <c r="M4445" t="s">
        <v>551</v>
      </c>
      <c r="N4445" t="s">
        <v>43</v>
      </c>
      <c r="O4445" t="s">
        <v>44</v>
      </c>
      <c r="P4445" t="s">
        <v>552</v>
      </c>
      <c r="Q4445" s="2">
        <v>21.93</v>
      </c>
      <c r="R4445">
        <v>3</v>
      </c>
      <c r="S4445">
        <v>0</v>
      </c>
      <c r="T4445">
        <v>10.3071</v>
      </c>
    </row>
    <row r="4446" spans="1:20" x14ac:dyDescent="0.3">
      <c r="A4446" t="s">
        <v>9993</v>
      </c>
      <c r="B4446" s="1">
        <v>43043</v>
      </c>
      <c r="C4446" s="1">
        <v>43047</v>
      </c>
      <c r="D4446" t="s">
        <v>47</v>
      </c>
      <c r="E4446" t="s">
        <v>1657</v>
      </c>
      <c r="F4446" t="s">
        <v>1658</v>
      </c>
      <c r="G4446" t="s">
        <v>24</v>
      </c>
      <c r="H4446" t="s">
        <v>25</v>
      </c>
      <c r="I4446" t="s">
        <v>253</v>
      </c>
      <c r="J4446" t="s">
        <v>179</v>
      </c>
      <c r="K4446" t="s">
        <v>254</v>
      </c>
      <c r="L4446" t="s">
        <v>88</v>
      </c>
      <c r="M4446" t="s">
        <v>9994</v>
      </c>
      <c r="N4446" t="s">
        <v>165</v>
      </c>
      <c r="O4446" t="s">
        <v>202</v>
      </c>
      <c r="P4446" t="s">
        <v>9995</v>
      </c>
      <c r="Q4446" s="2">
        <v>95.975999999999999</v>
      </c>
      <c r="R4446">
        <v>3</v>
      </c>
      <c r="S4446">
        <v>0</v>
      </c>
      <c r="T4446">
        <v>15.5961</v>
      </c>
    </row>
    <row r="4447" spans="1:20" x14ac:dyDescent="0.3">
      <c r="A4447" t="s">
        <v>9996</v>
      </c>
      <c r="B4447" s="1">
        <v>42499</v>
      </c>
      <c r="C4447" s="1">
        <v>42503</v>
      </c>
      <c r="D4447" t="s">
        <v>47</v>
      </c>
      <c r="E4447" t="s">
        <v>410</v>
      </c>
      <c r="F4447" t="s">
        <v>411</v>
      </c>
      <c r="G4447" t="s">
        <v>37</v>
      </c>
      <c r="H4447" t="s">
        <v>25</v>
      </c>
      <c r="I4447" t="s">
        <v>231</v>
      </c>
      <c r="J4447" t="s">
        <v>232</v>
      </c>
      <c r="K4447" t="s">
        <v>412</v>
      </c>
      <c r="L4447" t="s">
        <v>131</v>
      </c>
      <c r="M4447" t="s">
        <v>1627</v>
      </c>
      <c r="N4447" t="s">
        <v>43</v>
      </c>
      <c r="O4447" t="s">
        <v>99</v>
      </c>
      <c r="P4447" t="s">
        <v>1628</v>
      </c>
      <c r="Q4447" s="2">
        <v>856.65599999999995</v>
      </c>
      <c r="R4447">
        <v>6</v>
      </c>
      <c r="S4447">
        <v>0</v>
      </c>
      <c r="T4447">
        <v>107.08199999999999</v>
      </c>
    </row>
    <row r="4448" spans="1:20" x14ac:dyDescent="0.3">
      <c r="A4448" t="s">
        <v>9997</v>
      </c>
      <c r="B4448" s="1">
        <v>41731</v>
      </c>
      <c r="C4448" s="1">
        <v>41737</v>
      </c>
      <c r="D4448" t="s">
        <v>47</v>
      </c>
      <c r="E4448" t="s">
        <v>5926</v>
      </c>
      <c r="F4448" t="s">
        <v>5927</v>
      </c>
      <c r="G4448" t="s">
        <v>37</v>
      </c>
      <c r="H4448" t="s">
        <v>25</v>
      </c>
      <c r="I4448" t="s">
        <v>231</v>
      </c>
      <c r="J4448" t="s">
        <v>232</v>
      </c>
      <c r="K4448" t="s">
        <v>233</v>
      </c>
      <c r="L4448" t="s">
        <v>131</v>
      </c>
      <c r="M4448" t="s">
        <v>7826</v>
      </c>
      <c r="N4448" t="s">
        <v>31</v>
      </c>
      <c r="O4448" t="s">
        <v>61</v>
      </c>
      <c r="P4448" t="s">
        <v>7827</v>
      </c>
      <c r="Q4448" s="2">
        <v>177.68</v>
      </c>
      <c r="R4448">
        <v>2</v>
      </c>
      <c r="S4448">
        <v>0</v>
      </c>
      <c r="T4448">
        <v>46.196800000000003</v>
      </c>
    </row>
    <row r="4449" spans="1:20" x14ac:dyDescent="0.3">
      <c r="A4449" t="s">
        <v>9998</v>
      </c>
      <c r="B4449" s="1">
        <v>41757</v>
      </c>
      <c r="C4449" s="1">
        <v>41762</v>
      </c>
      <c r="D4449" t="s">
        <v>47</v>
      </c>
      <c r="E4449" t="s">
        <v>740</v>
      </c>
      <c r="F4449" t="s">
        <v>741</v>
      </c>
      <c r="G4449" t="s">
        <v>37</v>
      </c>
      <c r="H4449" t="s">
        <v>25</v>
      </c>
      <c r="I4449" t="s">
        <v>742</v>
      </c>
      <c r="J4449" t="s">
        <v>208</v>
      </c>
      <c r="K4449" t="s">
        <v>743</v>
      </c>
      <c r="L4449" t="s">
        <v>88</v>
      </c>
      <c r="M4449" t="s">
        <v>7272</v>
      </c>
      <c r="N4449" t="s">
        <v>165</v>
      </c>
      <c r="O4449" t="s">
        <v>202</v>
      </c>
      <c r="P4449" t="s">
        <v>7273</v>
      </c>
      <c r="Q4449" s="2">
        <v>159.97999999999999</v>
      </c>
      <c r="R4449">
        <v>2</v>
      </c>
      <c r="S4449">
        <v>0</v>
      </c>
      <c r="T4449">
        <v>57.592799999999997</v>
      </c>
    </row>
    <row r="4450" spans="1:20" x14ac:dyDescent="0.3">
      <c r="A4450" t="s">
        <v>9999</v>
      </c>
      <c r="B4450" s="1">
        <v>42647</v>
      </c>
      <c r="C4450" s="1">
        <v>42651</v>
      </c>
      <c r="D4450" t="s">
        <v>47</v>
      </c>
      <c r="E4450" t="s">
        <v>5926</v>
      </c>
      <c r="F4450" t="s">
        <v>5927</v>
      </c>
      <c r="G4450" t="s">
        <v>37</v>
      </c>
      <c r="H4450" t="s">
        <v>25</v>
      </c>
      <c r="I4450" t="s">
        <v>231</v>
      </c>
      <c r="J4450" t="s">
        <v>232</v>
      </c>
      <c r="K4450" t="s">
        <v>233</v>
      </c>
      <c r="L4450" t="s">
        <v>131</v>
      </c>
      <c r="M4450" t="s">
        <v>8333</v>
      </c>
      <c r="N4450" t="s">
        <v>165</v>
      </c>
      <c r="O4450" t="s">
        <v>166</v>
      </c>
      <c r="P4450" t="s">
        <v>8334</v>
      </c>
      <c r="Q4450" s="2">
        <v>52.68</v>
      </c>
      <c r="R4450">
        <v>3</v>
      </c>
      <c r="S4450">
        <v>0</v>
      </c>
      <c r="T4450">
        <v>19.754999999999999</v>
      </c>
    </row>
    <row r="4451" spans="1:20" x14ac:dyDescent="0.3">
      <c r="A4451" t="s">
        <v>10000</v>
      </c>
      <c r="B4451" s="1">
        <v>42897</v>
      </c>
      <c r="C4451" s="1">
        <v>42903</v>
      </c>
      <c r="D4451" t="s">
        <v>47</v>
      </c>
      <c r="E4451" t="s">
        <v>1596</v>
      </c>
      <c r="F4451" t="s">
        <v>1597</v>
      </c>
      <c r="G4451" t="s">
        <v>24</v>
      </c>
      <c r="H4451" t="s">
        <v>25</v>
      </c>
      <c r="I4451" t="s">
        <v>1598</v>
      </c>
      <c r="J4451" t="s">
        <v>356</v>
      </c>
      <c r="K4451" t="s">
        <v>1599</v>
      </c>
      <c r="L4451" t="s">
        <v>41</v>
      </c>
      <c r="M4451" t="s">
        <v>5903</v>
      </c>
      <c r="N4451" t="s">
        <v>43</v>
      </c>
      <c r="O4451" t="s">
        <v>79</v>
      </c>
      <c r="P4451" t="s">
        <v>5904</v>
      </c>
      <c r="Q4451" s="2">
        <v>4.5720000000000001</v>
      </c>
      <c r="R4451">
        <v>4</v>
      </c>
      <c r="S4451">
        <v>0</v>
      </c>
      <c r="T4451">
        <v>-3.81</v>
      </c>
    </row>
    <row r="4452" spans="1:20" x14ac:dyDescent="0.3">
      <c r="A4452" t="s">
        <v>10001</v>
      </c>
      <c r="B4452" s="1">
        <v>42399</v>
      </c>
      <c r="C4452" s="1">
        <v>42403</v>
      </c>
      <c r="D4452" t="s">
        <v>47</v>
      </c>
      <c r="E4452" t="s">
        <v>5137</v>
      </c>
      <c r="F4452" t="s">
        <v>5138</v>
      </c>
      <c r="G4452" t="s">
        <v>24</v>
      </c>
      <c r="H4452" t="s">
        <v>25</v>
      </c>
      <c r="I4452" t="s">
        <v>5139</v>
      </c>
      <c r="J4452" t="s">
        <v>39</v>
      </c>
      <c r="K4452" t="s">
        <v>5140</v>
      </c>
      <c r="L4452" t="s">
        <v>41</v>
      </c>
      <c r="M4452" t="s">
        <v>10002</v>
      </c>
      <c r="N4452" t="s">
        <v>165</v>
      </c>
      <c r="O4452" t="s">
        <v>166</v>
      </c>
      <c r="P4452" t="s">
        <v>10003</v>
      </c>
      <c r="Q4452" s="2">
        <v>1439.9680000000001</v>
      </c>
      <c r="R4452">
        <v>4</v>
      </c>
      <c r="S4452">
        <v>0</v>
      </c>
      <c r="T4452">
        <v>143.99680000000001</v>
      </c>
    </row>
    <row r="4453" spans="1:20" x14ac:dyDescent="0.3">
      <c r="A4453" t="s">
        <v>10004</v>
      </c>
      <c r="B4453" s="1">
        <v>42274</v>
      </c>
      <c r="C4453" s="1">
        <v>42276</v>
      </c>
      <c r="D4453" t="s">
        <v>21</v>
      </c>
      <c r="E4453" t="s">
        <v>1136</v>
      </c>
      <c r="F4453" t="s">
        <v>1137</v>
      </c>
      <c r="G4453" t="s">
        <v>37</v>
      </c>
      <c r="H4453" t="s">
        <v>25</v>
      </c>
      <c r="I4453" t="s">
        <v>1138</v>
      </c>
      <c r="J4453" t="s">
        <v>1139</v>
      </c>
      <c r="K4453" t="s">
        <v>1140</v>
      </c>
      <c r="L4453" t="s">
        <v>131</v>
      </c>
      <c r="M4453" t="s">
        <v>3966</v>
      </c>
      <c r="N4453" t="s">
        <v>43</v>
      </c>
      <c r="O4453" t="s">
        <v>115</v>
      </c>
      <c r="P4453" t="s">
        <v>3967</v>
      </c>
      <c r="Q4453" s="2">
        <v>99.2</v>
      </c>
      <c r="R4453">
        <v>5</v>
      </c>
      <c r="S4453">
        <v>0</v>
      </c>
      <c r="T4453">
        <v>25.792000000000002</v>
      </c>
    </row>
    <row r="4454" spans="1:20" x14ac:dyDescent="0.3">
      <c r="A4454" t="s">
        <v>10005</v>
      </c>
      <c r="B4454" s="1">
        <v>42107</v>
      </c>
      <c r="C4454" s="1">
        <v>42111</v>
      </c>
      <c r="D4454" t="s">
        <v>47</v>
      </c>
      <c r="E4454" t="s">
        <v>1552</v>
      </c>
      <c r="F4454" t="s">
        <v>1553</v>
      </c>
      <c r="G4454" t="s">
        <v>24</v>
      </c>
      <c r="H4454" t="s">
        <v>25</v>
      </c>
      <c r="I4454" t="s">
        <v>38</v>
      </c>
      <c r="J4454" t="s">
        <v>39</v>
      </c>
      <c r="K4454" t="s">
        <v>1554</v>
      </c>
      <c r="L4454" t="s">
        <v>41</v>
      </c>
      <c r="M4454" t="s">
        <v>6691</v>
      </c>
      <c r="N4454" t="s">
        <v>31</v>
      </c>
      <c r="O4454" t="s">
        <v>54</v>
      </c>
      <c r="P4454" t="s">
        <v>6692</v>
      </c>
      <c r="Q4454" s="2">
        <v>609.98</v>
      </c>
      <c r="R4454">
        <v>4</v>
      </c>
      <c r="S4454">
        <v>0</v>
      </c>
      <c r="T4454">
        <v>-113.282</v>
      </c>
    </row>
    <row r="4455" spans="1:20" x14ac:dyDescent="0.3">
      <c r="A4455" t="s">
        <v>10006</v>
      </c>
      <c r="B4455" s="1">
        <v>43087</v>
      </c>
      <c r="C4455" s="1">
        <v>43093</v>
      </c>
      <c r="D4455" t="s">
        <v>47</v>
      </c>
      <c r="E4455" t="s">
        <v>9504</v>
      </c>
      <c r="F4455" t="s">
        <v>9505</v>
      </c>
      <c r="G4455" t="s">
        <v>37</v>
      </c>
      <c r="H4455" t="s">
        <v>25</v>
      </c>
      <c r="I4455" t="s">
        <v>253</v>
      </c>
      <c r="J4455" t="s">
        <v>179</v>
      </c>
      <c r="K4455" t="s">
        <v>322</v>
      </c>
      <c r="L4455" t="s">
        <v>88</v>
      </c>
      <c r="M4455" t="s">
        <v>10007</v>
      </c>
      <c r="N4455" t="s">
        <v>31</v>
      </c>
      <c r="O4455" t="s">
        <v>61</v>
      </c>
      <c r="P4455" t="s">
        <v>10008</v>
      </c>
      <c r="Q4455" s="2">
        <v>99.95</v>
      </c>
      <c r="R4455">
        <v>5</v>
      </c>
      <c r="S4455">
        <v>0</v>
      </c>
      <c r="T4455">
        <v>22.988499999999998</v>
      </c>
    </row>
    <row r="4456" spans="1:20" x14ac:dyDescent="0.3">
      <c r="A4456" t="s">
        <v>10009</v>
      </c>
      <c r="B4456" s="1">
        <v>42443</v>
      </c>
      <c r="C4456" s="1">
        <v>42448</v>
      </c>
      <c r="D4456" t="s">
        <v>47</v>
      </c>
      <c r="E4456" t="s">
        <v>1759</v>
      </c>
      <c r="F4456" t="s">
        <v>1760</v>
      </c>
      <c r="G4456" t="s">
        <v>37</v>
      </c>
      <c r="H4456" t="s">
        <v>25</v>
      </c>
      <c r="I4456" t="s">
        <v>231</v>
      </c>
      <c r="J4456" t="s">
        <v>232</v>
      </c>
      <c r="K4456" t="s">
        <v>1653</v>
      </c>
      <c r="L4456" t="s">
        <v>131</v>
      </c>
      <c r="M4456" t="s">
        <v>3069</v>
      </c>
      <c r="N4456" t="s">
        <v>31</v>
      </c>
      <c r="O4456" t="s">
        <v>61</v>
      </c>
      <c r="P4456" t="s">
        <v>3070</v>
      </c>
      <c r="Q4456" s="2">
        <v>16.739999999999998</v>
      </c>
      <c r="R4456">
        <v>2</v>
      </c>
      <c r="S4456">
        <v>0</v>
      </c>
      <c r="T4456">
        <v>4.3524000000000003</v>
      </c>
    </row>
    <row r="4457" spans="1:20" x14ac:dyDescent="0.3">
      <c r="A4457" t="s">
        <v>10010</v>
      </c>
      <c r="B4457" s="1">
        <v>42974</v>
      </c>
      <c r="C4457" s="1">
        <v>42974</v>
      </c>
      <c r="D4457" t="s">
        <v>1040</v>
      </c>
      <c r="E4457" t="s">
        <v>925</v>
      </c>
      <c r="F4457" t="s">
        <v>926</v>
      </c>
      <c r="G4457" t="s">
        <v>37</v>
      </c>
      <c r="H4457" t="s">
        <v>25</v>
      </c>
      <c r="I4457" t="s">
        <v>927</v>
      </c>
      <c r="J4457" t="s">
        <v>391</v>
      </c>
      <c r="K4457" t="s">
        <v>928</v>
      </c>
      <c r="L4457" t="s">
        <v>41</v>
      </c>
      <c r="M4457" t="s">
        <v>9934</v>
      </c>
      <c r="N4457" t="s">
        <v>43</v>
      </c>
      <c r="O4457" t="s">
        <v>70</v>
      </c>
      <c r="P4457" t="s">
        <v>9935</v>
      </c>
      <c r="Q4457" s="2">
        <v>12.672000000000001</v>
      </c>
      <c r="R4457">
        <v>3</v>
      </c>
      <c r="S4457">
        <v>0</v>
      </c>
      <c r="T4457">
        <v>3.96</v>
      </c>
    </row>
    <row r="4458" spans="1:20" x14ac:dyDescent="0.3">
      <c r="A4458" t="s">
        <v>10011</v>
      </c>
      <c r="B4458" s="1">
        <v>42355</v>
      </c>
      <c r="C4458" s="1">
        <v>42357</v>
      </c>
      <c r="D4458" t="s">
        <v>21</v>
      </c>
      <c r="E4458" t="s">
        <v>329</v>
      </c>
      <c r="F4458" t="s">
        <v>330</v>
      </c>
      <c r="G4458" t="s">
        <v>24</v>
      </c>
      <c r="H4458" t="s">
        <v>25</v>
      </c>
      <c r="I4458" t="s">
        <v>331</v>
      </c>
      <c r="J4458" t="s">
        <v>199</v>
      </c>
      <c r="K4458" t="s">
        <v>332</v>
      </c>
      <c r="L4458" t="s">
        <v>88</v>
      </c>
      <c r="M4458" t="s">
        <v>5948</v>
      </c>
      <c r="N4458" t="s">
        <v>43</v>
      </c>
      <c r="O4458" t="s">
        <v>115</v>
      </c>
      <c r="P4458" t="s">
        <v>5949</v>
      </c>
      <c r="Q4458" s="2">
        <v>204.85</v>
      </c>
      <c r="R4458">
        <v>5</v>
      </c>
      <c r="S4458">
        <v>0</v>
      </c>
      <c r="T4458">
        <v>53.261000000000003</v>
      </c>
    </row>
    <row r="4459" spans="1:20" x14ac:dyDescent="0.3">
      <c r="A4459" t="s">
        <v>10012</v>
      </c>
      <c r="B4459" s="1">
        <v>41873</v>
      </c>
      <c r="C4459" s="1">
        <v>41875</v>
      </c>
      <c r="D4459" t="s">
        <v>21</v>
      </c>
      <c r="E4459" t="s">
        <v>1321</v>
      </c>
      <c r="F4459" t="s">
        <v>1322</v>
      </c>
      <c r="G4459" t="s">
        <v>24</v>
      </c>
      <c r="H4459" t="s">
        <v>25</v>
      </c>
      <c r="I4459" t="s">
        <v>112</v>
      </c>
      <c r="J4459" t="s">
        <v>39</v>
      </c>
      <c r="K4459" t="s">
        <v>849</v>
      </c>
      <c r="L4459" t="s">
        <v>41</v>
      </c>
      <c r="M4459" t="s">
        <v>10013</v>
      </c>
      <c r="N4459" t="s">
        <v>43</v>
      </c>
      <c r="O4459" t="s">
        <v>1145</v>
      </c>
      <c r="P4459" t="s">
        <v>10014</v>
      </c>
      <c r="Q4459" s="2">
        <v>7.6319999999999997</v>
      </c>
      <c r="R4459">
        <v>3</v>
      </c>
      <c r="S4459">
        <v>0</v>
      </c>
      <c r="T4459">
        <v>-1.8126</v>
      </c>
    </row>
    <row r="4460" spans="1:20" x14ac:dyDescent="0.3">
      <c r="A4460" t="s">
        <v>10015</v>
      </c>
      <c r="B4460" s="1">
        <v>42677</v>
      </c>
      <c r="C4460" s="1">
        <v>42679</v>
      </c>
      <c r="D4460" t="s">
        <v>159</v>
      </c>
      <c r="E4460" t="s">
        <v>3605</v>
      </c>
      <c r="F4460" t="s">
        <v>3606</v>
      </c>
      <c r="G4460" t="s">
        <v>24</v>
      </c>
      <c r="H4460" t="s">
        <v>25</v>
      </c>
      <c r="I4460" t="s">
        <v>3607</v>
      </c>
      <c r="J4460" t="s">
        <v>356</v>
      </c>
      <c r="K4460" t="s">
        <v>3608</v>
      </c>
      <c r="L4460" t="s">
        <v>41</v>
      </c>
      <c r="M4460" t="s">
        <v>2937</v>
      </c>
      <c r="N4460" t="s">
        <v>43</v>
      </c>
      <c r="O4460" t="s">
        <v>79</v>
      </c>
      <c r="P4460" t="s">
        <v>2938</v>
      </c>
      <c r="Q4460" s="2">
        <v>4.1580000000000004</v>
      </c>
      <c r="R4460">
        <v>7</v>
      </c>
      <c r="S4460">
        <v>0</v>
      </c>
      <c r="T4460">
        <v>-3.4649999999999999</v>
      </c>
    </row>
    <row r="4461" spans="1:20" x14ac:dyDescent="0.3">
      <c r="A4461" t="s">
        <v>10016</v>
      </c>
      <c r="B4461" s="1">
        <v>43018</v>
      </c>
      <c r="C4461" s="1">
        <v>43024</v>
      </c>
      <c r="D4461" t="s">
        <v>47</v>
      </c>
      <c r="E4461" t="s">
        <v>4289</v>
      </c>
      <c r="F4461" t="s">
        <v>4290</v>
      </c>
      <c r="G4461" t="s">
        <v>24</v>
      </c>
      <c r="H4461" t="s">
        <v>25</v>
      </c>
      <c r="I4461" t="s">
        <v>4291</v>
      </c>
      <c r="J4461" t="s">
        <v>39</v>
      </c>
      <c r="K4461" t="s">
        <v>4292</v>
      </c>
      <c r="L4461" t="s">
        <v>41</v>
      </c>
      <c r="M4461" t="s">
        <v>7924</v>
      </c>
      <c r="N4461" t="s">
        <v>31</v>
      </c>
      <c r="O4461" t="s">
        <v>133</v>
      </c>
      <c r="P4461" t="s">
        <v>7925</v>
      </c>
      <c r="Q4461" s="2">
        <v>239.358</v>
      </c>
      <c r="R4461">
        <v>3</v>
      </c>
      <c r="S4461">
        <v>0</v>
      </c>
      <c r="T4461">
        <v>-47.871600000000001</v>
      </c>
    </row>
    <row r="4462" spans="1:20" x14ac:dyDescent="0.3">
      <c r="A4462" t="s">
        <v>10017</v>
      </c>
      <c r="B4462" s="1">
        <v>41980</v>
      </c>
      <c r="C4462" s="1">
        <v>41981</v>
      </c>
      <c r="D4462" t="s">
        <v>159</v>
      </c>
      <c r="E4462" t="s">
        <v>2620</v>
      </c>
      <c r="F4462" t="s">
        <v>2621</v>
      </c>
      <c r="G4462" t="s">
        <v>84</v>
      </c>
      <c r="H4462" t="s">
        <v>25</v>
      </c>
      <c r="I4462" t="s">
        <v>686</v>
      </c>
      <c r="J4462" t="s">
        <v>391</v>
      </c>
      <c r="K4462" t="s">
        <v>687</v>
      </c>
      <c r="L4462" t="s">
        <v>41</v>
      </c>
      <c r="M4462" t="s">
        <v>7542</v>
      </c>
      <c r="N4462" t="s">
        <v>43</v>
      </c>
      <c r="O4462" t="s">
        <v>70</v>
      </c>
      <c r="P4462" t="s">
        <v>7543</v>
      </c>
      <c r="Q4462" s="2">
        <v>164.88</v>
      </c>
      <c r="R4462">
        <v>3</v>
      </c>
      <c r="S4462">
        <v>0</v>
      </c>
      <c r="T4462">
        <v>80.791200000000003</v>
      </c>
    </row>
    <row r="4463" spans="1:20" x14ac:dyDescent="0.3">
      <c r="A4463" t="s">
        <v>10018</v>
      </c>
      <c r="B4463" s="1">
        <v>41958</v>
      </c>
      <c r="C4463" s="1">
        <v>41960</v>
      </c>
      <c r="D4463" t="s">
        <v>21</v>
      </c>
      <c r="E4463" t="s">
        <v>4663</v>
      </c>
      <c r="F4463" t="s">
        <v>4664</v>
      </c>
      <c r="G4463" t="s">
        <v>37</v>
      </c>
      <c r="H4463" t="s">
        <v>25</v>
      </c>
      <c r="I4463" t="s">
        <v>112</v>
      </c>
      <c r="J4463" t="s">
        <v>39</v>
      </c>
      <c r="K4463" t="s">
        <v>309</v>
      </c>
      <c r="L4463" t="s">
        <v>41</v>
      </c>
      <c r="M4463" t="s">
        <v>6066</v>
      </c>
      <c r="N4463" t="s">
        <v>43</v>
      </c>
      <c r="O4463" t="s">
        <v>1145</v>
      </c>
      <c r="P4463" t="s">
        <v>6067</v>
      </c>
      <c r="Q4463" s="2">
        <v>10.95</v>
      </c>
      <c r="R4463">
        <v>3</v>
      </c>
      <c r="S4463">
        <v>0</v>
      </c>
      <c r="T4463">
        <v>3.2850000000000001</v>
      </c>
    </row>
    <row r="4464" spans="1:20" x14ac:dyDescent="0.3">
      <c r="A4464" t="s">
        <v>10019</v>
      </c>
      <c r="B4464" s="1">
        <v>43093</v>
      </c>
      <c r="C4464" s="1">
        <v>43097</v>
      </c>
      <c r="D4464" t="s">
        <v>47</v>
      </c>
      <c r="E4464" t="s">
        <v>6081</v>
      </c>
      <c r="F4464" t="s">
        <v>6082</v>
      </c>
      <c r="G4464" t="s">
        <v>37</v>
      </c>
      <c r="H4464" t="s">
        <v>25</v>
      </c>
      <c r="I4464" t="s">
        <v>693</v>
      </c>
      <c r="J4464" t="s">
        <v>86</v>
      </c>
      <c r="K4464" t="s">
        <v>1637</v>
      </c>
      <c r="L4464" t="s">
        <v>88</v>
      </c>
      <c r="M4464" t="s">
        <v>4078</v>
      </c>
      <c r="N4464" t="s">
        <v>43</v>
      </c>
      <c r="O4464" t="s">
        <v>70</v>
      </c>
      <c r="P4464" t="s">
        <v>4079</v>
      </c>
      <c r="Q4464" s="2">
        <v>19.440000000000001</v>
      </c>
      <c r="R4464">
        <v>3</v>
      </c>
      <c r="S4464">
        <v>0</v>
      </c>
      <c r="T4464">
        <v>9.3312000000000008</v>
      </c>
    </row>
    <row r="4465" spans="1:20" x14ac:dyDescent="0.3">
      <c r="A4465" t="s">
        <v>10020</v>
      </c>
      <c r="B4465" s="1">
        <v>41997</v>
      </c>
      <c r="C4465" s="1">
        <v>41999</v>
      </c>
      <c r="D4465" t="s">
        <v>159</v>
      </c>
      <c r="E4465" t="s">
        <v>4003</v>
      </c>
      <c r="F4465" t="s">
        <v>4004</v>
      </c>
      <c r="G4465" t="s">
        <v>24</v>
      </c>
      <c r="H4465" t="s">
        <v>25</v>
      </c>
      <c r="I4465" t="s">
        <v>4005</v>
      </c>
      <c r="J4465" t="s">
        <v>269</v>
      </c>
      <c r="K4465" t="s">
        <v>4006</v>
      </c>
      <c r="L4465" t="s">
        <v>29</v>
      </c>
      <c r="M4465" t="s">
        <v>9420</v>
      </c>
      <c r="N4465" t="s">
        <v>43</v>
      </c>
      <c r="O4465" t="s">
        <v>90</v>
      </c>
      <c r="P4465" t="s">
        <v>9421</v>
      </c>
      <c r="Q4465" s="2">
        <v>13.97</v>
      </c>
      <c r="R4465">
        <v>1</v>
      </c>
      <c r="S4465">
        <v>0</v>
      </c>
      <c r="T4465">
        <v>3.6322000000000001</v>
      </c>
    </row>
    <row r="4466" spans="1:20" x14ac:dyDescent="0.3">
      <c r="A4466" t="s">
        <v>10021</v>
      </c>
      <c r="B4466" s="1">
        <v>43091</v>
      </c>
      <c r="C4466" s="1">
        <v>43097</v>
      </c>
      <c r="D4466" t="s">
        <v>47</v>
      </c>
      <c r="E4466" t="s">
        <v>5690</v>
      </c>
      <c r="F4466" t="s">
        <v>5691</v>
      </c>
      <c r="G4466" t="s">
        <v>24</v>
      </c>
      <c r="H4466" t="s">
        <v>25</v>
      </c>
      <c r="I4466" t="s">
        <v>154</v>
      </c>
      <c r="J4466" t="s">
        <v>86</v>
      </c>
      <c r="K4466" t="s">
        <v>598</v>
      </c>
      <c r="L4466" t="s">
        <v>88</v>
      </c>
      <c r="M4466" t="s">
        <v>873</v>
      </c>
      <c r="N4466" t="s">
        <v>31</v>
      </c>
      <c r="O4466" t="s">
        <v>54</v>
      </c>
      <c r="P4466" t="s">
        <v>874</v>
      </c>
      <c r="Q4466" s="2">
        <v>934.95600000000002</v>
      </c>
      <c r="R4466">
        <v>6</v>
      </c>
      <c r="S4466">
        <v>0</v>
      </c>
      <c r="T4466">
        <v>-249.32159999999999</v>
      </c>
    </row>
    <row r="4467" spans="1:20" x14ac:dyDescent="0.3">
      <c r="A4467" t="s">
        <v>10022</v>
      </c>
      <c r="B4467" s="1">
        <v>41859</v>
      </c>
      <c r="C4467" s="1">
        <v>41861</v>
      </c>
      <c r="D4467" t="s">
        <v>21</v>
      </c>
      <c r="E4467" t="s">
        <v>2501</v>
      </c>
      <c r="F4467" t="s">
        <v>2502</v>
      </c>
      <c r="G4467" t="s">
        <v>24</v>
      </c>
      <c r="H4467" t="s">
        <v>25</v>
      </c>
      <c r="I4467" t="s">
        <v>786</v>
      </c>
      <c r="J4467" t="s">
        <v>39</v>
      </c>
      <c r="K4467" t="s">
        <v>787</v>
      </c>
      <c r="L4467" t="s">
        <v>41</v>
      </c>
      <c r="M4467" t="s">
        <v>4084</v>
      </c>
      <c r="N4467" t="s">
        <v>31</v>
      </c>
      <c r="O4467" t="s">
        <v>32</v>
      </c>
      <c r="P4467" t="s">
        <v>4085</v>
      </c>
      <c r="Q4467" s="2">
        <v>155.45599999999999</v>
      </c>
      <c r="R4467">
        <v>4</v>
      </c>
      <c r="S4467">
        <v>0</v>
      </c>
      <c r="T4467">
        <v>-7.7728000000000002</v>
      </c>
    </row>
    <row r="4468" spans="1:20" x14ac:dyDescent="0.3">
      <c r="A4468" t="s">
        <v>10023</v>
      </c>
      <c r="B4468" s="1">
        <v>41902</v>
      </c>
      <c r="C4468" s="1">
        <v>41906</v>
      </c>
      <c r="D4468" t="s">
        <v>47</v>
      </c>
      <c r="E4468" t="s">
        <v>3001</v>
      </c>
      <c r="F4468" t="s">
        <v>3002</v>
      </c>
      <c r="G4468" t="s">
        <v>37</v>
      </c>
      <c r="H4468" t="s">
        <v>25</v>
      </c>
      <c r="I4468" t="s">
        <v>38</v>
      </c>
      <c r="J4468" t="s">
        <v>39</v>
      </c>
      <c r="K4468" t="s">
        <v>59</v>
      </c>
      <c r="L4468" t="s">
        <v>41</v>
      </c>
      <c r="M4468" t="s">
        <v>10024</v>
      </c>
      <c r="N4468" t="s">
        <v>43</v>
      </c>
      <c r="O4468" t="s">
        <v>70</v>
      </c>
      <c r="P4468" t="s">
        <v>10025</v>
      </c>
      <c r="Q4468" s="2">
        <v>8.56</v>
      </c>
      <c r="R4468">
        <v>2</v>
      </c>
      <c r="S4468">
        <v>0</v>
      </c>
      <c r="T4468">
        <v>3.8519999999999999</v>
      </c>
    </row>
    <row r="4469" spans="1:20" x14ac:dyDescent="0.3">
      <c r="A4469" t="s">
        <v>10026</v>
      </c>
      <c r="B4469" s="1">
        <v>43094</v>
      </c>
      <c r="C4469" s="1">
        <v>43097</v>
      </c>
      <c r="D4469" t="s">
        <v>159</v>
      </c>
      <c r="E4469" t="s">
        <v>2550</v>
      </c>
      <c r="F4469" t="s">
        <v>2551</v>
      </c>
      <c r="G4469" t="s">
        <v>24</v>
      </c>
      <c r="H4469" t="s">
        <v>25</v>
      </c>
      <c r="I4469" t="s">
        <v>1803</v>
      </c>
      <c r="J4469" t="s">
        <v>67</v>
      </c>
      <c r="K4469" t="s">
        <v>1804</v>
      </c>
      <c r="L4469" t="s">
        <v>29</v>
      </c>
      <c r="M4469" t="s">
        <v>5425</v>
      </c>
      <c r="N4469" t="s">
        <v>31</v>
      </c>
      <c r="O4469" t="s">
        <v>61</v>
      </c>
      <c r="P4469" t="s">
        <v>5426</v>
      </c>
      <c r="Q4469" s="2">
        <v>21</v>
      </c>
      <c r="R4469">
        <v>3</v>
      </c>
      <c r="S4469">
        <v>0</v>
      </c>
      <c r="T4469">
        <v>5.7750000000000004</v>
      </c>
    </row>
    <row r="4470" spans="1:20" x14ac:dyDescent="0.3">
      <c r="A4470" t="s">
        <v>10027</v>
      </c>
      <c r="B4470" s="1">
        <v>43064</v>
      </c>
      <c r="C4470" s="1">
        <v>43069</v>
      </c>
      <c r="D4470" t="s">
        <v>47</v>
      </c>
      <c r="E4470" t="s">
        <v>1374</v>
      </c>
      <c r="F4470" t="s">
        <v>1375</v>
      </c>
      <c r="G4470" t="s">
        <v>24</v>
      </c>
      <c r="H4470" t="s">
        <v>25</v>
      </c>
      <c r="I4470" t="s">
        <v>285</v>
      </c>
      <c r="J4470" t="s">
        <v>286</v>
      </c>
      <c r="K4470" t="s">
        <v>287</v>
      </c>
      <c r="L4470" t="s">
        <v>29</v>
      </c>
      <c r="M4470" t="s">
        <v>2991</v>
      </c>
      <c r="N4470" t="s">
        <v>165</v>
      </c>
      <c r="O4470" t="s">
        <v>166</v>
      </c>
      <c r="P4470" t="s">
        <v>2992</v>
      </c>
      <c r="Q4470" s="2">
        <v>299.95999999999998</v>
      </c>
      <c r="R4470">
        <v>5</v>
      </c>
      <c r="S4470">
        <v>0</v>
      </c>
      <c r="T4470">
        <v>37.494999999999997</v>
      </c>
    </row>
    <row r="4471" spans="1:20" x14ac:dyDescent="0.3">
      <c r="A4471" t="s">
        <v>10028</v>
      </c>
      <c r="B4471" s="1">
        <v>42679</v>
      </c>
      <c r="C4471" s="1">
        <v>42681</v>
      </c>
      <c r="D4471" t="s">
        <v>159</v>
      </c>
      <c r="E4471" t="s">
        <v>7128</v>
      </c>
      <c r="F4471" t="s">
        <v>7129</v>
      </c>
      <c r="G4471" t="s">
        <v>24</v>
      </c>
      <c r="H4471" t="s">
        <v>25</v>
      </c>
      <c r="I4471" t="s">
        <v>2319</v>
      </c>
      <c r="J4471" t="s">
        <v>627</v>
      </c>
      <c r="K4471" t="s">
        <v>2320</v>
      </c>
      <c r="L4471" t="s">
        <v>131</v>
      </c>
      <c r="M4471" t="s">
        <v>4914</v>
      </c>
      <c r="N4471" t="s">
        <v>31</v>
      </c>
      <c r="O4471" t="s">
        <v>61</v>
      </c>
      <c r="P4471" t="s">
        <v>4915</v>
      </c>
      <c r="Q4471" s="2">
        <v>273.95999999999998</v>
      </c>
      <c r="R4471">
        <v>2</v>
      </c>
      <c r="S4471">
        <v>0</v>
      </c>
      <c r="T4471">
        <v>71.229600000000005</v>
      </c>
    </row>
    <row r="4472" spans="1:20" x14ac:dyDescent="0.3">
      <c r="A4472" t="s">
        <v>10029</v>
      </c>
      <c r="B4472" s="1">
        <v>43045</v>
      </c>
      <c r="C4472" s="1">
        <v>43051</v>
      </c>
      <c r="D4472" t="s">
        <v>47</v>
      </c>
      <c r="E4472" t="s">
        <v>5318</v>
      </c>
      <c r="F4472" t="s">
        <v>5319</v>
      </c>
      <c r="G4472" t="s">
        <v>24</v>
      </c>
      <c r="H4472" t="s">
        <v>25</v>
      </c>
      <c r="I4472" t="s">
        <v>1381</v>
      </c>
      <c r="J4472" t="s">
        <v>67</v>
      </c>
      <c r="K4472" t="s">
        <v>4802</v>
      </c>
      <c r="L4472" t="s">
        <v>29</v>
      </c>
      <c r="M4472" t="s">
        <v>2415</v>
      </c>
      <c r="N4472" t="s">
        <v>43</v>
      </c>
      <c r="O4472" t="s">
        <v>79</v>
      </c>
      <c r="P4472" t="s">
        <v>2416</v>
      </c>
      <c r="Q4472" s="2">
        <v>1.248</v>
      </c>
      <c r="R4472">
        <v>2</v>
      </c>
      <c r="S4472">
        <v>0</v>
      </c>
      <c r="T4472">
        <v>-1.9343999999999999</v>
      </c>
    </row>
    <row r="4473" spans="1:20" x14ac:dyDescent="0.3">
      <c r="A4473" t="s">
        <v>10030</v>
      </c>
      <c r="B4473" s="1">
        <v>42677</v>
      </c>
      <c r="C4473" s="1">
        <v>42681</v>
      </c>
      <c r="D4473" t="s">
        <v>47</v>
      </c>
      <c r="E4473" t="s">
        <v>5185</v>
      </c>
      <c r="F4473" t="s">
        <v>5186</v>
      </c>
      <c r="G4473" t="s">
        <v>84</v>
      </c>
      <c r="H4473" t="s">
        <v>25</v>
      </c>
      <c r="I4473" t="s">
        <v>426</v>
      </c>
      <c r="J4473" t="s">
        <v>1027</v>
      </c>
      <c r="K4473" t="s">
        <v>1028</v>
      </c>
      <c r="L4473" t="s">
        <v>29</v>
      </c>
      <c r="M4473" t="s">
        <v>9849</v>
      </c>
      <c r="N4473" t="s">
        <v>165</v>
      </c>
      <c r="O4473" t="s">
        <v>202</v>
      </c>
      <c r="P4473" t="s">
        <v>9850</v>
      </c>
      <c r="Q4473" s="2">
        <v>72</v>
      </c>
      <c r="R4473">
        <v>1</v>
      </c>
      <c r="S4473">
        <v>0</v>
      </c>
      <c r="T4473">
        <v>14.4</v>
      </c>
    </row>
    <row r="4474" spans="1:20" x14ac:dyDescent="0.3">
      <c r="A4474" t="s">
        <v>10031</v>
      </c>
      <c r="B4474" s="1">
        <v>42003</v>
      </c>
      <c r="C4474" s="1">
        <v>42005</v>
      </c>
      <c r="D4474" t="s">
        <v>159</v>
      </c>
      <c r="E4474" t="s">
        <v>6514</v>
      </c>
      <c r="F4474" t="s">
        <v>6515</v>
      </c>
      <c r="G4474" t="s">
        <v>24</v>
      </c>
      <c r="H4474" t="s">
        <v>25</v>
      </c>
      <c r="I4474" t="s">
        <v>154</v>
      </c>
      <c r="J4474" t="s">
        <v>86</v>
      </c>
      <c r="K4474" t="s">
        <v>171</v>
      </c>
      <c r="L4474" t="s">
        <v>88</v>
      </c>
      <c r="M4474" t="s">
        <v>7545</v>
      </c>
      <c r="N4474" t="s">
        <v>43</v>
      </c>
      <c r="O4474" t="s">
        <v>99</v>
      </c>
      <c r="P4474" t="s">
        <v>7546</v>
      </c>
      <c r="Q4474" s="2">
        <v>39.128</v>
      </c>
      <c r="R4474">
        <v>1</v>
      </c>
      <c r="S4474">
        <v>0</v>
      </c>
      <c r="T4474">
        <v>-8.8038000000000007</v>
      </c>
    </row>
    <row r="4475" spans="1:20" x14ac:dyDescent="0.3">
      <c r="A4475" t="s">
        <v>10032</v>
      </c>
      <c r="B4475" s="1">
        <v>43071</v>
      </c>
      <c r="C4475" s="1">
        <v>43076</v>
      </c>
      <c r="D4475" t="s">
        <v>47</v>
      </c>
      <c r="E4475" t="s">
        <v>189</v>
      </c>
      <c r="F4475" t="s">
        <v>190</v>
      </c>
      <c r="G4475" t="s">
        <v>37</v>
      </c>
      <c r="H4475" t="s">
        <v>25</v>
      </c>
      <c r="I4475" t="s">
        <v>191</v>
      </c>
      <c r="J4475" t="s">
        <v>51</v>
      </c>
      <c r="K4475" t="s">
        <v>192</v>
      </c>
      <c r="L4475" t="s">
        <v>29</v>
      </c>
      <c r="M4475" t="s">
        <v>1402</v>
      </c>
      <c r="N4475" t="s">
        <v>43</v>
      </c>
      <c r="O4475" t="s">
        <v>115</v>
      </c>
      <c r="P4475" t="s">
        <v>1403</v>
      </c>
      <c r="Q4475" s="2">
        <v>19.728000000000002</v>
      </c>
      <c r="R4475">
        <v>9</v>
      </c>
      <c r="S4475">
        <v>0</v>
      </c>
      <c r="T4475">
        <v>1.7262</v>
      </c>
    </row>
    <row r="4476" spans="1:20" x14ac:dyDescent="0.3">
      <c r="A4476" t="s">
        <v>10033</v>
      </c>
      <c r="B4476" s="1">
        <v>42818</v>
      </c>
      <c r="C4476" s="1">
        <v>42822</v>
      </c>
      <c r="D4476" t="s">
        <v>47</v>
      </c>
      <c r="E4476" t="s">
        <v>4526</v>
      </c>
      <c r="F4476" t="s">
        <v>4527</v>
      </c>
      <c r="G4476" t="s">
        <v>24</v>
      </c>
      <c r="H4476" t="s">
        <v>25</v>
      </c>
      <c r="I4476" t="s">
        <v>920</v>
      </c>
      <c r="J4476" t="s">
        <v>269</v>
      </c>
      <c r="K4476" t="s">
        <v>921</v>
      </c>
      <c r="L4476" t="s">
        <v>29</v>
      </c>
      <c r="M4476" t="s">
        <v>2123</v>
      </c>
      <c r="N4476" t="s">
        <v>31</v>
      </c>
      <c r="O4476" t="s">
        <v>133</v>
      </c>
      <c r="P4476" t="s">
        <v>2124</v>
      </c>
      <c r="Q4476" s="2">
        <v>271.76400000000001</v>
      </c>
      <c r="R4476">
        <v>2</v>
      </c>
      <c r="S4476">
        <v>0</v>
      </c>
      <c r="T4476">
        <v>60.392000000000003</v>
      </c>
    </row>
    <row r="4477" spans="1:20" x14ac:dyDescent="0.3">
      <c r="A4477" t="s">
        <v>10034</v>
      </c>
      <c r="B4477" s="1">
        <v>41962</v>
      </c>
      <c r="C4477" s="1">
        <v>41964</v>
      </c>
      <c r="D4477" t="s">
        <v>159</v>
      </c>
      <c r="E4477" t="s">
        <v>566</v>
      </c>
      <c r="F4477" t="s">
        <v>567</v>
      </c>
      <c r="G4477" t="s">
        <v>24</v>
      </c>
      <c r="H4477" t="s">
        <v>25</v>
      </c>
      <c r="I4477" t="s">
        <v>568</v>
      </c>
      <c r="J4477" t="s">
        <v>569</v>
      </c>
      <c r="K4477" t="s">
        <v>570</v>
      </c>
      <c r="L4477" t="s">
        <v>41</v>
      </c>
      <c r="M4477" t="s">
        <v>7874</v>
      </c>
      <c r="N4477" t="s">
        <v>165</v>
      </c>
      <c r="O4477" t="s">
        <v>202</v>
      </c>
      <c r="P4477" t="s">
        <v>7875</v>
      </c>
      <c r="Q4477" s="2">
        <v>47.496000000000002</v>
      </c>
      <c r="R4477">
        <v>1</v>
      </c>
      <c r="S4477">
        <v>0</v>
      </c>
      <c r="T4477">
        <v>-1.1874</v>
      </c>
    </row>
    <row r="4478" spans="1:20" x14ac:dyDescent="0.3">
      <c r="A4478" t="s">
        <v>10035</v>
      </c>
      <c r="B4478" s="1">
        <v>42850</v>
      </c>
      <c r="C4478" s="1">
        <v>42852</v>
      </c>
      <c r="D4478" t="s">
        <v>21</v>
      </c>
      <c r="E4478" t="s">
        <v>1459</v>
      </c>
      <c r="F4478" t="s">
        <v>1460</v>
      </c>
      <c r="G4478" t="s">
        <v>24</v>
      </c>
      <c r="H4478" t="s">
        <v>25</v>
      </c>
      <c r="I4478" t="s">
        <v>1461</v>
      </c>
      <c r="J4478" t="s">
        <v>302</v>
      </c>
      <c r="K4478" t="s">
        <v>1462</v>
      </c>
      <c r="L4478" t="s">
        <v>29</v>
      </c>
      <c r="M4478" t="s">
        <v>6432</v>
      </c>
      <c r="N4478" t="s">
        <v>31</v>
      </c>
      <c r="O4478" t="s">
        <v>32</v>
      </c>
      <c r="P4478" t="s">
        <v>6433</v>
      </c>
      <c r="Q4478" s="2">
        <v>344.98099999999999</v>
      </c>
      <c r="R4478">
        <v>7</v>
      </c>
      <c r="S4478">
        <v>0</v>
      </c>
      <c r="T4478">
        <v>28.4102</v>
      </c>
    </row>
    <row r="4479" spans="1:20" x14ac:dyDescent="0.3">
      <c r="A4479" t="s">
        <v>10036</v>
      </c>
      <c r="B4479" s="1">
        <v>43062</v>
      </c>
      <c r="C4479" s="1">
        <v>43065</v>
      </c>
      <c r="D4479" t="s">
        <v>159</v>
      </c>
      <c r="E4479" t="s">
        <v>5620</v>
      </c>
      <c r="F4479" t="s">
        <v>5621</v>
      </c>
      <c r="G4479" t="s">
        <v>37</v>
      </c>
      <c r="H4479" t="s">
        <v>25</v>
      </c>
      <c r="I4479" t="s">
        <v>1916</v>
      </c>
      <c r="J4479" t="s">
        <v>232</v>
      </c>
      <c r="K4479" t="s">
        <v>1917</v>
      </c>
      <c r="L4479" t="s">
        <v>131</v>
      </c>
      <c r="M4479" t="s">
        <v>5010</v>
      </c>
      <c r="N4479" t="s">
        <v>43</v>
      </c>
      <c r="O4479" t="s">
        <v>70</v>
      </c>
      <c r="P4479" t="s">
        <v>5011</v>
      </c>
      <c r="Q4479" s="2">
        <v>36.287999999999997</v>
      </c>
      <c r="R4479">
        <v>7</v>
      </c>
      <c r="S4479">
        <v>0</v>
      </c>
      <c r="T4479">
        <v>12.700799999999999</v>
      </c>
    </row>
    <row r="4480" spans="1:20" x14ac:dyDescent="0.3">
      <c r="A4480" t="s">
        <v>10037</v>
      </c>
      <c r="B4480" s="1">
        <v>41946</v>
      </c>
      <c r="C4480" s="1">
        <v>41948</v>
      </c>
      <c r="D4480" t="s">
        <v>21</v>
      </c>
      <c r="E4480" t="s">
        <v>5302</v>
      </c>
      <c r="F4480" t="s">
        <v>5303</v>
      </c>
      <c r="G4480" t="s">
        <v>37</v>
      </c>
      <c r="H4480" t="s">
        <v>25</v>
      </c>
      <c r="I4480" t="s">
        <v>2703</v>
      </c>
      <c r="J4480" t="s">
        <v>1027</v>
      </c>
      <c r="K4480" t="s">
        <v>2704</v>
      </c>
      <c r="L4480" t="s">
        <v>29</v>
      </c>
      <c r="M4480" t="s">
        <v>2051</v>
      </c>
      <c r="N4480" t="s">
        <v>43</v>
      </c>
      <c r="O4480" t="s">
        <v>79</v>
      </c>
      <c r="P4480" t="s">
        <v>2052</v>
      </c>
      <c r="Q4480" s="2">
        <v>5.76</v>
      </c>
      <c r="R4480">
        <v>2</v>
      </c>
      <c r="S4480">
        <v>0</v>
      </c>
      <c r="T4480">
        <v>2.8224</v>
      </c>
    </row>
    <row r="4481" spans="1:20" x14ac:dyDescent="0.3">
      <c r="A4481" t="s">
        <v>10038</v>
      </c>
      <c r="B4481" s="1">
        <v>42296</v>
      </c>
      <c r="C4481" s="1">
        <v>42301</v>
      </c>
      <c r="D4481" t="s">
        <v>21</v>
      </c>
      <c r="E4481" t="s">
        <v>7096</v>
      </c>
      <c r="F4481" t="s">
        <v>7097</v>
      </c>
      <c r="G4481" t="s">
        <v>24</v>
      </c>
      <c r="H4481" t="s">
        <v>25</v>
      </c>
      <c r="I4481" t="s">
        <v>1241</v>
      </c>
      <c r="J4481" t="s">
        <v>67</v>
      </c>
      <c r="K4481" t="s">
        <v>3079</v>
      </c>
      <c r="L4481" t="s">
        <v>29</v>
      </c>
      <c r="M4481" t="s">
        <v>1506</v>
      </c>
      <c r="N4481" t="s">
        <v>43</v>
      </c>
      <c r="O4481" t="s">
        <v>79</v>
      </c>
      <c r="P4481" t="s">
        <v>1507</v>
      </c>
      <c r="Q4481" s="2">
        <v>1.72</v>
      </c>
      <c r="R4481">
        <v>1</v>
      </c>
      <c r="S4481">
        <v>0</v>
      </c>
      <c r="T4481">
        <v>-2.8380000000000001</v>
      </c>
    </row>
    <row r="4482" spans="1:20" x14ac:dyDescent="0.3">
      <c r="A4482" t="s">
        <v>10039</v>
      </c>
      <c r="B4482" s="1">
        <v>41676</v>
      </c>
      <c r="C4482" s="1">
        <v>41680</v>
      </c>
      <c r="D4482" t="s">
        <v>21</v>
      </c>
      <c r="E4482" t="s">
        <v>791</v>
      </c>
      <c r="F4482" t="s">
        <v>792</v>
      </c>
      <c r="G4482" t="s">
        <v>24</v>
      </c>
      <c r="H4482" t="s">
        <v>25</v>
      </c>
      <c r="I4482" t="s">
        <v>231</v>
      </c>
      <c r="J4482" t="s">
        <v>232</v>
      </c>
      <c r="K4482" t="s">
        <v>233</v>
      </c>
      <c r="L4482" t="s">
        <v>131</v>
      </c>
      <c r="M4482" t="s">
        <v>10040</v>
      </c>
      <c r="N4482" t="s">
        <v>43</v>
      </c>
      <c r="O4482" t="s">
        <v>79</v>
      </c>
      <c r="P4482" t="s">
        <v>10041</v>
      </c>
      <c r="Q4482" s="2">
        <v>8.952</v>
      </c>
      <c r="R4482">
        <v>2</v>
      </c>
      <c r="S4482">
        <v>0</v>
      </c>
      <c r="T4482">
        <v>-14.770799999999999</v>
      </c>
    </row>
    <row r="4483" spans="1:20" x14ac:dyDescent="0.3">
      <c r="A4483" t="s">
        <v>10042</v>
      </c>
      <c r="B4483" s="1">
        <v>42435</v>
      </c>
      <c r="C4483" s="1">
        <v>42441</v>
      </c>
      <c r="D4483" t="s">
        <v>47</v>
      </c>
      <c r="E4483" t="s">
        <v>388</v>
      </c>
      <c r="F4483" t="s">
        <v>389</v>
      </c>
      <c r="G4483" t="s">
        <v>24</v>
      </c>
      <c r="H4483" t="s">
        <v>25</v>
      </c>
      <c r="I4483" t="s">
        <v>390</v>
      </c>
      <c r="J4483" t="s">
        <v>391</v>
      </c>
      <c r="K4483" t="s">
        <v>392</v>
      </c>
      <c r="L4483" t="s">
        <v>41</v>
      </c>
      <c r="M4483" t="s">
        <v>7776</v>
      </c>
      <c r="N4483" t="s">
        <v>43</v>
      </c>
      <c r="O4483" t="s">
        <v>90</v>
      </c>
      <c r="P4483" t="s">
        <v>7777</v>
      </c>
      <c r="Q4483" s="2">
        <v>2.3340000000000001</v>
      </c>
      <c r="R4483">
        <v>3</v>
      </c>
      <c r="S4483">
        <v>0</v>
      </c>
      <c r="T4483">
        <v>-6.3018000000000001</v>
      </c>
    </row>
    <row r="4484" spans="1:20" x14ac:dyDescent="0.3">
      <c r="A4484" t="s">
        <v>10043</v>
      </c>
      <c r="B4484" s="1">
        <v>42341</v>
      </c>
      <c r="C4484" s="1">
        <v>42345</v>
      </c>
      <c r="D4484" t="s">
        <v>47</v>
      </c>
      <c r="E4484" t="s">
        <v>1114</v>
      </c>
      <c r="F4484" t="s">
        <v>1115</v>
      </c>
      <c r="G4484" t="s">
        <v>24</v>
      </c>
      <c r="H4484" t="s">
        <v>25</v>
      </c>
      <c r="I4484" t="s">
        <v>1116</v>
      </c>
      <c r="J4484" t="s">
        <v>76</v>
      </c>
      <c r="K4484" t="s">
        <v>1117</v>
      </c>
      <c r="L4484" t="s">
        <v>41</v>
      </c>
      <c r="M4484" t="s">
        <v>1897</v>
      </c>
      <c r="N4484" t="s">
        <v>31</v>
      </c>
      <c r="O4484" t="s">
        <v>61</v>
      </c>
      <c r="P4484" t="s">
        <v>1898</v>
      </c>
      <c r="Q4484" s="2">
        <v>77.951999999999998</v>
      </c>
      <c r="R4484">
        <v>3</v>
      </c>
      <c r="S4484">
        <v>0</v>
      </c>
      <c r="T4484">
        <v>12.667199999999999</v>
      </c>
    </row>
    <row r="4485" spans="1:20" x14ac:dyDescent="0.3">
      <c r="A4485" t="s">
        <v>10044</v>
      </c>
      <c r="B4485" s="1">
        <v>42362</v>
      </c>
      <c r="C4485" s="1">
        <v>42368</v>
      </c>
      <c r="D4485" t="s">
        <v>47</v>
      </c>
      <c r="E4485" t="s">
        <v>3112</v>
      </c>
      <c r="F4485" t="s">
        <v>3113</v>
      </c>
      <c r="G4485" t="s">
        <v>37</v>
      </c>
      <c r="H4485" t="s">
        <v>25</v>
      </c>
      <c r="I4485" t="s">
        <v>128</v>
      </c>
      <c r="J4485" t="s">
        <v>129</v>
      </c>
      <c r="K4485" t="s">
        <v>673</v>
      </c>
      <c r="L4485" t="s">
        <v>131</v>
      </c>
      <c r="M4485" t="s">
        <v>10045</v>
      </c>
      <c r="N4485" t="s">
        <v>31</v>
      </c>
      <c r="O4485" t="s">
        <v>61</v>
      </c>
      <c r="P4485" t="s">
        <v>10046</v>
      </c>
      <c r="Q4485" s="2">
        <v>9.68</v>
      </c>
      <c r="R4485">
        <v>2</v>
      </c>
      <c r="S4485">
        <v>0</v>
      </c>
      <c r="T4485">
        <v>3.7751999999999999</v>
      </c>
    </row>
    <row r="4486" spans="1:20" x14ac:dyDescent="0.3">
      <c r="A4486" t="s">
        <v>10047</v>
      </c>
      <c r="B4486" s="1">
        <v>43009</v>
      </c>
      <c r="C4486" s="1">
        <v>43014</v>
      </c>
      <c r="D4486" t="s">
        <v>47</v>
      </c>
      <c r="E4486" t="s">
        <v>1296</v>
      </c>
      <c r="F4486" t="s">
        <v>1297</v>
      </c>
      <c r="G4486" t="s">
        <v>84</v>
      </c>
      <c r="H4486" t="s">
        <v>25</v>
      </c>
      <c r="I4486" t="s">
        <v>465</v>
      </c>
      <c r="J4486" t="s">
        <v>261</v>
      </c>
      <c r="K4486" t="s">
        <v>466</v>
      </c>
      <c r="L4486" t="s">
        <v>41</v>
      </c>
      <c r="M4486" t="s">
        <v>1089</v>
      </c>
      <c r="N4486" t="s">
        <v>165</v>
      </c>
      <c r="O4486" t="s">
        <v>202</v>
      </c>
      <c r="P4486" t="s">
        <v>1090</v>
      </c>
      <c r="Q4486" s="2">
        <v>104.75</v>
      </c>
      <c r="R4486">
        <v>5</v>
      </c>
      <c r="S4486">
        <v>0</v>
      </c>
      <c r="T4486">
        <v>21.997499999999999</v>
      </c>
    </row>
    <row r="4487" spans="1:20" x14ac:dyDescent="0.3">
      <c r="A4487" t="s">
        <v>10048</v>
      </c>
      <c r="B4487" s="1">
        <v>43024</v>
      </c>
      <c r="C4487" s="1">
        <v>43029</v>
      </c>
      <c r="D4487" t="s">
        <v>47</v>
      </c>
      <c r="E4487" t="s">
        <v>8516</v>
      </c>
      <c r="F4487" t="s">
        <v>8517</v>
      </c>
      <c r="G4487" t="s">
        <v>37</v>
      </c>
      <c r="H4487" t="s">
        <v>25</v>
      </c>
      <c r="I4487" t="s">
        <v>112</v>
      </c>
      <c r="J4487" t="s">
        <v>39</v>
      </c>
      <c r="K4487" t="s">
        <v>113</v>
      </c>
      <c r="L4487" t="s">
        <v>41</v>
      </c>
      <c r="M4487" t="s">
        <v>400</v>
      </c>
      <c r="N4487" t="s">
        <v>165</v>
      </c>
      <c r="O4487" t="s">
        <v>202</v>
      </c>
      <c r="P4487" t="s">
        <v>401</v>
      </c>
      <c r="Q4487" s="2">
        <v>18.527999999999999</v>
      </c>
      <c r="R4487">
        <v>2</v>
      </c>
      <c r="S4487">
        <v>0</v>
      </c>
      <c r="T4487">
        <v>4.4004000000000003</v>
      </c>
    </row>
    <row r="4488" spans="1:20" x14ac:dyDescent="0.3">
      <c r="A4488" t="s">
        <v>10049</v>
      </c>
      <c r="B4488" s="1">
        <v>41866</v>
      </c>
      <c r="C4488" s="1">
        <v>41868</v>
      </c>
      <c r="D4488" t="s">
        <v>159</v>
      </c>
      <c r="E4488" t="s">
        <v>2701</v>
      </c>
      <c r="F4488" t="s">
        <v>2702</v>
      </c>
      <c r="G4488" t="s">
        <v>24</v>
      </c>
      <c r="H4488" t="s">
        <v>25</v>
      </c>
      <c r="I4488" t="s">
        <v>2703</v>
      </c>
      <c r="J4488" t="s">
        <v>1027</v>
      </c>
      <c r="K4488" t="s">
        <v>2704</v>
      </c>
      <c r="L4488" t="s">
        <v>29</v>
      </c>
      <c r="M4488" t="s">
        <v>10050</v>
      </c>
      <c r="N4488" t="s">
        <v>43</v>
      </c>
      <c r="O4488" t="s">
        <v>70</v>
      </c>
      <c r="P4488" t="s">
        <v>10051</v>
      </c>
      <c r="Q4488" s="2">
        <v>91.36</v>
      </c>
      <c r="R4488">
        <v>5</v>
      </c>
      <c r="S4488">
        <v>0</v>
      </c>
      <c r="T4488">
        <v>29.692</v>
      </c>
    </row>
    <row r="4489" spans="1:20" x14ac:dyDescent="0.3">
      <c r="A4489" t="s">
        <v>10052</v>
      </c>
      <c r="B4489" s="1">
        <v>43050</v>
      </c>
      <c r="C4489" s="1">
        <v>43052</v>
      </c>
      <c r="D4489" t="s">
        <v>159</v>
      </c>
      <c r="E4489" t="s">
        <v>2115</v>
      </c>
      <c r="F4489" t="s">
        <v>2116</v>
      </c>
      <c r="G4489" t="s">
        <v>24</v>
      </c>
      <c r="H4489" t="s">
        <v>25</v>
      </c>
      <c r="I4489" t="s">
        <v>112</v>
      </c>
      <c r="J4489" t="s">
        <v>39</v>
      </c>
      <c r="K4489" t="s">
        <v>849</v>
      </c>
      <c r="L4489" t="s">
        <v>41</v>
      </c>
      <c r="M4489" t="s">
        <v>5118</v>
      </c>
      <c r="N4489" t="s">
        <v>165</v>
      </c>
      <c r="O4489" t="s">
        <v>166</v>
      </c>
      <c r="P4489" t="s">
        <v>5119</v>
      </c>
      <c r="Q4489" s="2">
        <v>35.183999999999997</v>
      </c>
      <c r="R4489">
        <v>2</v>
      </c>
      <c r="S4489">
        <v>0</v>
      </c>
      <c r="T4489">
        <v>12.314399999999999</v>
      </c>
    </row>
    <row r="4490" spans="1:20" x14ac:dyDescent="0.3">
      <c r="A4490" t="s">
        <v>10053</v>
      </c>
      <c r="B4490" s="1">
        <v>42814</v>
      </c>
      <c r="C4490" s="1">
        <v>42814</v>
      </c>
      <c r="D4490" t="s">
        <v>1040</v>
      </c>
      <c r="E4490" t="s">
        <v>5353</v>
      </c>
      <c r="F4490" t="s">
        <v>5354</v>
      </c>
      <c r="G4490" t="s">
        <v>24</v>
      </c>
      <c r="H4490" t="s">
        <v>25</v>
      </c>
      <c r="I4490" t="s">
        <v>5355</v>
      </c>
      <c r="J4490" t="s">
        <v>619</v>
      </c>
      <c r="K4490" t="s">
        <v>5356</v>
      </c>
      <c r="L4490" t="s">
        <v>29</v>
      </c>
      <c r="M4490" t="s">
        <v>876</v>
      </c>
      <c r="N4490" t="s">
        <v>43</v>
      </c>
      <c r="O4490" t="s">
        <v>70</v>
      </c>
      <c r="P4490" t="s">
        <v>157</v>
      </c>
      <c r="Q4490" s="2">
        <v>56.704000000000001</v>
      </c>
      <c r="R4490">
        <v>2</v>
      </c>
      <c r="S4490">
        <v>0</v>
      </c>
      <c r="T4490">
        <v>19.137599999999999</v>
      </c>
    </row>
    <row r="4491" spans="1:20" x14ac:dyDescent="0.3">
      <c r="A4491" t="s">
        <v>10054</v>
      </c>
      <c r="B4491" s="1">
        <v>42868</v>
      </c>
      <c r="C4491" s="1">
        <v>42872</v>
      </c>
      <c r="D4491" t="s">
        <v>47</v>
      </c>
      <c r="E4491" t="s">
        <v>2879</v>
      </c>
      <c r="F4491" t="s">
        <v>2880</v>
      </c>
      <c r="G4491" t="s">
        <v>84</v>
      </c>
      <c r="H4491" t="s">
        <v>25</v>
      </c>
      <c r="I4491" t="s">
        <v>1832</v>
      </c>
      <c r="J4491" t="s">
        <v>129</v>
      </c>
      <c r="K4491" t="s">
        <v>1833</v>
      </c>
      <c r="L4491" t="s">
        <v>131</v>
      </c>
      <c r="M4491" t="s">
        <v>1694</v>
      </c>
      <c r="N4491" t="s">
        <v>31</v>
      </c>
      <c r="O4491" t="s">
        <v>133</v>
      </c>
      <c r="P4491" t="s">
        <v>1695</v>
      </c>
      <c r="Q4491" s="2">
        <v>458.43</v>
      </c>
      <c r="R4491">
        <v>5</v>
      </c>
      <c r="S4491">
        <v>0</v>
      </c>
      <c r="T4491">
        <v>-124.431</v>
      </c>
    </row>
    <row r="4492" spans="1:20" x14ac:dyDescent="0.3">
      <c r="A4492" t="s">
        <v>10055</v>
      </c>
      <c r="B4492" s="1">
        <v>41812</v>
      </c>
      <c r="C4492" s="1">
        <v>41812</v>
      </c>
      <c r="D4492" t="s">
        <v>1040</v>
      </c>
      <c r="E4492" t="s">
        <v>3610</v>
      </c>
      <c r="F4492" t="s">
        <v>3611</v>
      </c>
      <c r="G4492" t="s">
        <v>24</v>
      </c>
      <c r="H4492" t="s">
        <v>25</v>
      </c>
      <c r="I4492" t="s">
        <v>76</v>
      </c>
      <c r="J4492" t="s">
        <v>3612</v>
      </c>
      <c r="K4492" t="s">
        <v>3613</v>
      </c>
      <c r="L4492" t="s">
        <v>131</v>
      </c>
      <c r="M4492" t="s">
        <v>4671</v>
      </c>
      <c r="N4492" t="s">
        <v>43</v>
      </c>
      <c r="O4492" t="s">
        <v>79</v>
      </c>
      <c r="P4492" t="s">
        <v>4672</v>
      </c>
      <c r="Q4492" s="2">
        <v>8.2260000000000009</v>
      </c>
      <c r="R4492">
        <v>3</v>
      </c>
      <c r="S4492">
        <v>0</v>
      </c>
      <c r="T4492">
        <v>-6.0324</v>
      </c>
    </row>
    <row r="4493" spans="1:20" x14ac:dyDescent="0.3">
      <c r="A4493" t="s">
        <v>10056</v>
      </c>
      <c r="B4493" s="1">
        <v>41975</v>
      </c>
      <c r="C4493" s="1">
        <v>41982</v>
      </c>
      <c r="D4493" t="s">
        <v>47</v>
      </c>
      <c r="E4493" t="s">
        <v>4611</v>
      </c>
      <c r="F4493" t="s">
        <v>4612</v>
      </c>
      <c r="G4493" t="s">
        <v>37</v>
      </c>
      <c r="H4493" t="s">
        <v>25</v>
      </c>
      <c r="I4493" t="s">
        <v>4613</v>
      </c>
      <c r="J4493" t="s">
        <v>4614</v>
      </c>
      <c r="K4493" t="s">
        <v>4615</v>
      </c>
      <c r="L4493" t="s">
        <v>88</v>
      </c>
      <c r="M4493" t="s">
        <v>6522</v>
      </c>
      <c r="N4493" t="s">
        <v>165</v>
      </c>
      <c r="O4493" t="s">
        <v>202</v>
      </c>
      <c r="P4493" t="s">
        <v>6523</v>
      </c>
      <c r="Q4493" s="2">
        <v>5.95</v>
      </c>
      <c r="R4493">
        <v>1</v>
      </c>
      <c r="S4493">
        <v>0</v>
      </c>
      <c r="T4493">
        <v>0.83299999999999996</v>
      </c>
    </row>
    <row r="4494" spans="1:20" x14ac:dyDescent="0.3">
      <c r="A4494" t="s">
        <v>10057</v>
      </c>
      <c r="B4494" s="1">
        <v>42099</v>
      </c>
      <c r="C4494" s="1">
        <v>42100</v>
      </c>
      <c r="D4494" t="s">
        <v>1040</v>
      </c>
      <c r="E4494" t="s">
        <v>1563</v>
      </c>
      <c r="F4494" t="s">
        <v>1564</v>
      </c>
      <c r="G4494" t="s">
        <v>24</v>
      </c>
      <c r="H4494" t="s">
        <v>25</v>
      </c>
      <c r="I4494" t="s">
        <v>231</v>
      </c>
      <c r="J4494" t="s">
        <v>232</v>
      </c>
      <c r="K4494" t="s">
        <v>233</v>
      </c>
      <c r="L4494" t="s">
        <v>131</v>
      </c>
      <c r="M4494" t="s">
        <v>4152</v>
      </c>
      <c r="N4494" t="s">
        <v>165</v>
      </c>
      <c r="O4494" t="s">
        <v>202</v>
      </c>
      <c r="P4494" t="s">
        <v>4153</v>
      </c>
      <c r="Q4494" s="2">
        <v>239.94</v>
      </c>
      <c r="R4494">
        <v>6</v>
      </c>
      <c r="S4494">
        <v>0</v>
      </c>
      <c r="T4494">
        <v>26.3934</v>
      </c>
    </row>
    <row r="4495" spans="1:20" x14ac:dyDescent="0.3">
      <c r="A4495" t="s">
        <v>10058</v>
      </c>
      <c r="B4495" s="1">
        <v>43057</v>
      </c>
      <c r="C4495" s="1">
        <v>43057</v>
      </c>
      <c r="D4495" t="s">
        <v>1040</v>
      </c>
      <c r="E4495" t="s">
        <v>1635</v>
      </c>
      <c r="F4495" t="s">
        <v>1636</v>
      </c>
      <c r="G4495" t="s">
        <v>37</v>
      </c>
      <c r="H4495" t="s">
        <v>25</v>
      </c>
      <c r="I4495" t="s">
        <v>693</v>
      </c>
      <c r="J4495" t="s">
        <v>86</v>
      </c>
      <c r="K4495" t="s">
        <v>1637</v>
      </c>
      <c r="L4495" t="s">
        <v>88</v>
      </c>
      <c r="M4495" t="s">
        <v>2241</v>
      </c>
      <c r="N4495" t="s">
        <v>43</v>
      </c>
      <c r="O4495" t="s">
        <v>99</v>
      </c>
      <c r="P4495" t="s">
        <v>2242</v>
      </c>
      <c r="Q4495" s="2">
        <v>92.52</v>
      </c>
      <c r="R4495">
        <v>6</v>
      </c>
      <c r="S4495">
        <v>0</v>
      </c>
      <c r="T4495">
        <v>24.980399999999999</v>
      </c>
    </row>
    <row r="4496" spans="1:20" x14ac:dyDescent="0.3">
      <c r="A4496" t="s">
        <v>10059</v>
      </c>
      <c r="B4496" s="1">
        <v>42928</v>
      </c>
      <c r="C4496" s="1">
        <v>42934</v>
      </c>
      <c r="D4496" t="s">
        <v>47</v>
      </c>
      <c r="E4496" t="s">
        <v>7096</v>
      </c>
      <c r="F4496" t="s">
        <v>7097</v>
      </c>
      <c r="G4496" t="s">
        <v>24</v>
      </c>
      <c r="H4496" t="s">
        <v>25</v>
      </c>
      <c r="I4496" t="s">
        <v>1241</v>
      </c>
      <c r="J4496" t="s">
        <v>67</v>
      </c>
      <c r="K4496" t="s">
        <v>3079</v>
      </c>
      <c r="L4496" t="s">
        <v>29</v>
      </c>
      <c r="M4496" t="s">
        <v>5350</v>
      </c>
      <c r="N4496" t="s">
        <v>43</v>
      </c>
      <c r="O4496" t="s">
        <v>70</v>
      </c>
      <c r="P4496" t="s">
        <v>5351</v>
      </c>
      <c r="Q4496" s="2">
        <v>3.8159999999999998</v>
      </c>
      <c r="R4496">
        <v>1</v>
      </c>
      <c r="S4496">
        <v>0</v>
      </c>
      <c r="T4496">
        <v>1.1924999999999999</v>
      </c>
    </row>
    <row r="4497" spans="1:20" x14ac:dyDescent="0.3">
      <c r="A4497" t="s">
        <v>10060</v>
      </c>
      <c r="B4497" s="1">
        <v>42874</v>
      </c>
      <c r="C4497" s="1">
        <v>42878</v>
      </c>
      <c r="D4497" t="s">
        <v>47</v>
      </c>
      <c r="E4497" t="s">
        <v>3897</v>
      </c>
      <c r="F4497" t="s">
        <v>3898</v>
      </c>
      <c r="G4497" t="s">
        <v>37</v>
      </c>
      <c r="H4497" t="s">
        <v>25</v>
      </c>
      <c r="I4497" t="s">
        <v>3899</v>
      </c>
      <c r="J4497" t="s">
        <v>1027</v>
      </c>
      <c r="K4497" t="s">
        <v>3900</v>
      </c>
      <c r="L4497" t="s">
        <v>29</v>
      </c>
      <c r="M4497" t="s">
        <v>10061</v>
      </c>
      <c r="N4497" t="s">
        <v>43</v>
      </c>
      <c r="O4497" t="s">
        <v>79</v>
      </c>
      <c r="P4497" t="s">
        <v>10062</v>
      </c>
      <c r="Q4497" s="2">
        <v>26.16</v>
      </c>
      <c r="R4497">
        <v>4</v>
      </c>
      <c r="S4497">
        <v>0</v>
      </c>
      <c r="T4497">
        <v>12.8184</v>
      </c>
    </row>
    <row r="4498" spans="1:20" x14ac:dyDescent="0.3">
      <c r="A4498" t="s">
        <v>10063</v>
      </c>
      <c r="B4498" s="1">
        <v>42358</v>
      </c>
      <c r="C4498" s="1">
        <v>42359</v>
      </c>
      <c r="D4498" t="s">
        <v>159</v>
      </c>
      <c r="E4498" t="s">
        <v>3764</v>
      </c>
      <c r="F4498" t="s">
        <v>3765</v>
      </c>
      <c r="G4498" t="s">
        <v>84</v>
      </c>
      <c r="H4498" t="s">
        <v>25</v>
      </c>
      <c r="I4498" t="s">
        <v>786</v>
      </c>
      <c r="J4498" t="s">
        <v>39</v>
      </c>
      <c r="K4498" t="s">
        <v>787</v>
      </c>
      <c r="L4498" t="s">
        <v>41</v>
      </c>
      <c r="M4498" t="s">
        <v>4686</v>
      </c>
      <c r="N4498" t="s">
        <v>165</v>
      </c>
      <c r="O4498" t="s">
        <v>202</v>
      </c>
      <c r="P4498" t="s">
        <v>4687</v>
      </c>
      <c r="Q4498" s="2">
        <v>100.8</v>
      </c>
      <c r="R4498">
        <v>2</v>
      </c>
      <c r="S4498">
        <v>0</v>
      </c>
      <c r="T4498">
        <v>21.42</v>
      </c>
    </row>
    <row r="4499" spans="1:20" x14ac:dyDescent="0.3">
      <c r="A4499" t="s">
        <v>10064</v>
      </c>
      <c r="B4499" s="1">
        <v>42421</v>
      </c>
      <c r="C4499" s="1">
        <v>42422</v>
      </c>
      <c r="D4499" t="s">
        <v>159</v>
      </c>
      <c r="E4499" t="s">
        <v>754</v>
      </c>
      <c r="F4499" t="s">
        <v>755</v>
      </c>
      <c r="G4499" t="s">
        <v>37</v>
      </c>
      <c r="H4499" t="s">
        <v>25</v>
      </c>
      <c r="I4499" t="s">
        <v>398</v>
      </c>
      <c r="J4499" t="s">
        <v>67</v>
      </c>
      <c r="K4499" t="s">
        <v>399</v>
      </c>
      <c r="L4499" t="s">
        <v>29</v>
      </c>
      <c r="M4499" t="s">
        <v>3871</v>
      </c>
      <c r="N4499" t="s">
        <v>31</v>
      </c>
      <c r="O4499" t="s">
        <v>61</v>
      </c>
      <c r="P4499" t="s">
        <v>3872</v>
      </c>
      <c r="Q4499" s="2">
        <v>135.80000000000001</v>
      </c>
      <c r="R4499">
        <v>7</v>
      </c>
      <c r="S4499">
        <v>0</v>
      </c>
      <c r="T4499">
        <v>66.542000000000002</v>
      </c>
    </row>
    <row r="4500" spans="1:20" x14ac:dyDescent="0.3">
      <c r="A4500" t="s">
        <v>10065</v>
      </c>
      <c r="B4500" s="1">
        <v>42812</v>
      </c>
      <c r="C4500" s="1">
        <v>42816</v>
      </c>
      <c r="D4500" t="s">
        <v>47</v>
      </c>
      <c r="E4500" t="s">
        <v>8010</v>
      </c>
      <c r="F4500" t="s">
        <v>8011</v>
      </c>
      <c r="G4500" t="s">
        <v>37</v>
      </c>
      <c r="H4500" t="s">
        <v>25</v>
      </c>
      <c r="I4500" t="s">
        <v>8012</v>
      </c>
      <c r="J4500" t="s">
        <v>1139</v>
      </c>
      <c r="K4500" t="s">
        <v>8013</v>
      </c>
      <c r="L4500" t="s">
        <v>131</v>
      </c>
      <c r="M4500" t="s">
        <v>6479</v>
      </c>
      <c r="N4500" t="s">
        <v>43</v>
      </c>
      <c r="O4500" t="s">
        <v>115</v>
      </c>
      <c r="P4500" t="s">
        <v>3564</v>
      </c>
      <c r="Q4500" s="2">
        <v>13.9</v>
      </c>
      <c r="R4500">
        <v>5</v>
      </c>
      <c r="S4500">
        <v>0</v>
      </c>
      <c r="T4500">
        <v>3.7530000000000001</v>
      </c>
    </row>
    <row r="4501" spans="1:20" x14ac:dyDescent="0.3">
      <c r="A4501" t="s">
        <v>10066</v>
      </c>
      <c r="B4501" s="1">
        <v>42721</v>
      </c>
      <c r="C4501" s="1">
        <v>42727</v>
      </c>
      <c r="D4501" t="s">
        <v>47</v>
      </c>
      <c r="E4501" t="s">
        <v>2565</v>
      </c>
      <c r="F4501" t="s">
        <v>2566</v>
      </c>
      <c r="G4501" t="s">
        <v>37</v>
      </c>
      <c r="H4501" t="s">
        <v>25</v>
      </c>
      <c r="I4501" t="s">
        <v>253</v>
      </c>
      <c r="J4501" t="s">
        <v>179</v>
      </c>
      <c r="K4501" t="s">
        <v>254</v>
      </c>
      <c r="L4501" t="s">
        <v>88</v>
      </c>
      <c r="M4501" t="s">
        <v>7539</v>
      </c>
      <c r="N4501" t="s">
        <v>43</v>
      </c>
      <c r="O4501" t="s">
        <v>79</v>
      </c>
      <c r="P4501" t="s">
        <v>7540</v>
      </c>
      <c r="Q4501" s="2">
        <v>13.488</v>
      </c>
      <c r="R4501">
        <v>2</v>
      </c>
      <c r="S4501">
        <v>0</v>
      </c>
      <c r="T4501">
        <v>4.3836000000000004</v>
      </c>
    </row>
    <row r="4502" spans="1:20" x14ac:dyDescent="0.3">
      <c r="A4502" t="s">
        <v>10067</v>
      </c>
      <c r="B4502" s="1">
        <v>42455</v>
      </c>
      <c r="C4502" s="1">
        <v>42457</v>
      </c>
      <c r="D4502" t="s">
        <v>21</v>
      </c>
      <c r="E4502" t="s">
        <v>4526</v>
      </c>
      <c r="F4502" t="s">
        <v>4527</v>
      </c>
      <c r="G4502" t="s">
        <v>24</v>
      </c>
      <c r="H4502" t="s">
        <v>25</v>
      </c>
      <c r="I4502" t="s">
        <v>920</v>
      </c>
      <c r="J4502" t="s">
        <v>269</v>
      </c>
      <c r="K4502" t="s">
        <v>921</v>
      </c>
      <c r="L4502" t="s">
        <v>29</v>
      </c>
      <c r="M4502" t="s">
        <v>3339</v>
      </c>
      <c r="N4502" t="s">
        <v>43</v>
      </c>
      <c r="O4502" t="s">
        <v>70</v>
      </c>
      <c r="P4502" t="s">
        <v>3340</v>
      </c>
      <c r="Q4502" s="2">
        <v>17.64</v>
      </c>
      <c r="R4502">
        <v>3</v>
      </c>
      <c r="S4502">
        <v>0</v>
      </c>
      <c r="T4502">
        <v>8.6435999999999993</v>
      </c>
    </row>
    <row r="4503" spans="1:20" x14ac:dyDescent="0.3">
      <c r="A4503" t="s">
        <v>10068</v>
      </c>
      <c r="B4503" s="1">
        <v>41989</v>
      </c>
      <c r="C4503" s="1">
        <v>41991</v>
      </c>
      <c r="D4503" t="s">
        <v>21</v>
      </c>
      <c r="E4503" t="s">
        <v>704</v>
      </c>
      <c r="F4503" t="s">
        <v>705</v>
      </c>
      <c r="G4503" t="s">
        <v>24</v>
      </c>
      <c r="H4503" t="s">
        <v>25</v>
      </c>
      <c r="I4503" t="s">
        <v>706</v>
      </c>
      <c r="J4503" t="s">
        <v>39</v>
      </c>
      <c r="K4503" t="s">
        <v>707</v>
      </c>
      <c r="L4503" t="s">
        <v>41</v>
      </c>
      <c r="M4503" t="s">
        <v>5778</v>
      </c>
      <c r="N4503" t="s">
        <v>165</v>
      </c>
      <c r="O4503" t="s">
        <v>202</v>
      </c>
      <c r="P4503" t="s">
        <v>5779</v>
      </c>
      <c r="Q4503" s="2">
        <v>99.98</v>
      </c>
      <c r="R4503">
        <v>2</v>
      </c>
      <c r="S4503">
        <v>0</v>
      </c>
      <c r="T4503">
        <v>7.9984000000000002</v>
      </c>
    </row>
    <row r="4504" spans="1:20" x14ac:dyDescent="0.3">
      <c r="A4504" t="s">
        <v>10069</v>
      </c>
      <c r="B4504" s="1">
        <v>42323</v>
      </c>
      <c r="C4504" s="1">
        <v>42328</v>
      </c>
      <c r="D4504" t="s">
        <v>47</v>
      </c>
      <c r="E4504" t="s">
        <v>8516</v>
      </c>
      <c r="F4504" t="s">
        <v>8517</v>
      </c>
      <c r="G4504" t="s">
        <v>37</v>
      </c>
      <c r="H4504" t="s">
        <v>25</v>
      </c>
      <c r="I4504" t="s">
        <v>112</v>
      </c>
      <c r="J4504" t="s">
        <v>39</v>
      </c>
      <c r="K4504" t="s">
        <v>113</v>
      </c>
      <c r="L4504" t="s">
        <v>41</v>
      </c>
      <c r="M4504" t="s">
        <v>7671</v>
      </c>
      <c r="N4504" t="s">
        <v>43</v>
      </c>
      <c r="O4504" t="s">
        <v>79</v>
      </c>
      <c r="P4504" t="s">
        <v>7672</v>
      </c>
      <c r="Q4504" s="2">
        <v>166.92</v>
      </c>
      <c r="R4504">
        <v>13</v>
      </c>
      <c r="S4504">
        <v>0</v>
      </c>
      <c r="T4504">
        <v>-116.84399999999999</v>
      </c>
    </row>
    <row r="4505" spans="1:20" x14ac:dyDescent="0.3">
      <c r="A4505" t="s">
        <v>10070</v>
      </c>
      <c r="B4505" s="1">
        <v>42604</v>
      </c>
      <c r="C4505" s="1">
        <v>42605</v>
      </c>
      <c r="D4505" t="s">
        <v>159</v>
      </c>
      <c r="E4505" t="s">
        <v>5539</v>
      </c>
      <c r="F4505" t="s">
        <v>5540</v>
      </c>
      <c r="G4505" t="s">
        <v>84</v>
      </c>
      <c r="H4505" t="s">
        <v>25</v>
      </c>
      <c r="I4505" t="s">
        <v>426</v>
      </c>
      <c r="J4505" t="s">
        <v>1027</v>
      </c>
      <c r="K4505" t="s">
        <v>1028</v>
      </c>
      <c r="L4505" t="s">
        <v>29</v>
      </c>
      <c r="M4505" t="s">
        <v>6464</v>
      </c>
      <c r="N4505" t="s">
        <v>31</v>
      </c>
      <c r="O4505" t="s">
        <v>61</v>
      </c>
      <c r="P4505" t="s">
        <v>6465</v>
      </c>
      <c r="Q4505" s="2">
        <v>98.328000000000003</v>
      </c>
      <c r="R4505">
        <v>3</v>
      </c>
      <c r="S4505">
        <v>0</v>
      </c>
      <c r="T4505">
        <v>9.8328000000000007</v>
      </c>
    </row>
    <row r="4506" spans="1:20" x14ac:dyDescent="0.3">
      <c r="A4506" t="s">
        <v>10071</v>
      </c>
      <c r="B4506" s="1">
        <v>42184</v>
      </c>
      <c r="C4506" s="1">
        <v>42187</v>
      </c>
      <c r="D4506" t="s">
        <v>159</v>
      </c>
      <c r="E4506" t="s">
        <v>3483</v>
      </c>
      <c r="F4506" t="s">
        <v>3484</v>
      </c>
      <c r="G4506" t="s">
        <v>24</v>
      </c>
      <c r="H4506" t="s">
        <v>25</v>
      </c>
      <c r="I4506" t="s">
        <v>231</v>
      </c>
      <c r="J4506" t="s">
        <v>232</v>
      </c>
      <c r="K4506" t="s">
        <v>1653</v>
      </c>
      <c r="L4506" t="s">
        <v>131</v>
      </c>
      <c r="M4506" t="s">
        <v>1694</v>
      </c>
      <c r="N4506" t="s">
        <v>31</v>
      </c>
      <c r="O4506" t="s">
        <v>133</v>
      </c>
      <c r="P4506" t="s">
        <v>1695</v>
      </c>
      <c r="Q4506" s="2">
        <v>117.88200000000001</v>
      </c>
      <c r="R4506">
        <v>1</v>
      </c>
      <c r="S4506">
        <v>0</v>
      </c>
      <c r="T4506">
        <v>1.3098000000000001</v>
      </c>
    </row>
    <row r="4507" spans="1:20" x14ac:dyDescent="0.3">
      <c r="A4507" t="s">
        <v>10072</v>
      </c>
      <c r="B4507" s="1">
        <v>42547</v>
      </c>
      <c r="C4507" s="1">
        <v>42553</v>
      </c>
      <c r="D4507" t="s">
        <v>47</v>
      </c>
      <c r="E4507" t="s">
        <v>8516</v>
      </c>
      <c r="F4507" t="s">
        <v>8517</v>
      </c>
      <c r="G4507" t="s">
        <v>37</v>
      </c>
      <c r="H4507" t="s">
        <v>25</v>
      </c>
      <c r="I4507" t="s">
        <v>112</v>
      </c>
      <c r="J4507" t="s">
        <v>39</v>
      </c>
      <c r="K4507" t="s">
        <v>113</v>
      </c>
      <c r="L4507" t="s">
        <v>41</v>
      </c>
      <c r="M4507" t="s">
        <v>7080</v>
      </c>
      <c r="N4507" t="s">
        <v>165</v>
      </c>
      <c r="O4507" t="s">
        <v>202</v>
      </c>
      <c r="P4507" t="s">
        <v>7081</v>
      </c>
      <c r="Q4507" s="2">
        <v>20.97</v>
      </c>
      <c r="R4507">
        <v>3</v>
      </c>
      <c r="S4507">
        <v>0</v>
      </c>
      <c r="T4507">
        <v>9.0170999999999992</v>
      </c>
    </row>
    <row r="4508" spans="1:20" x14ac:dyDescent="0.3">
      <c r="A4508" t="s">
        <v>10073</v>
      </c>
      <c r="B4508" s="1">
        <v>42630</v>
      </c>
      <c r="C4508" s="1">
        <v>42635</v>
      </c>
      <c r="D4508" t="s">
        <v>47</v>
      </c>
      <c r="E4508" t="s">
        <v>205</v>
      </c>
      <c r="F4508" t="s">
        <v>206</v>
      </c>
      <c r="G4508" t="s">
        <v>24</v>
      </c>
      <c r="H4508" t="s">
        <v>25</v>
      </c>
      <c r="I4508" t="s">
        <v>207</v>
      </c>
      <c r="J4508" t="s">
        <v>208</v>
      </c>
      <c r="K4508" t="s">
        <v>209</v>
      </c>
      <c r="L4508" t="s">
        <v>88</v>
      </c>
      <c r="M4508" t="s">
        <v>3687</v>
      </c>
      <c r="N4508" t="s">
        <v>31</v>
      </c>
      <c r="O4508" t="s">
        <v>61</v>
      </c>
      <c r="P4508" t="s">
        <v>3688</v>
      </c>
      <c r="Q4508" s="2">
        <v>14.82</v>
      </c>
      <c r="R4508">
        <v>3</v>
      </c>
      <c r="S4508">
        <v>0</v>
      </c>
      <c r="T4508">
        <v>6.2244000000000002</v>
      </c>
    </row>
    <row r="4509" spans="1:20" x14ac:dyDescent="0.3">
      <c r="A4509" t="s">
        <v>10074</v>
      </c>
      <c r="B4509" s="1">
        <v>41838</v>
      </c>
      <c r="C4509" s="1">
        <v>41843</v>
      </c>
      <c r="D4509" t="s">
        <v>47</v>
      </c>
      <c r="E4509" t="s">
        <v>5690</v>
      </c>
      <c r="F4509" t="s">
        <v>5691</v>
      </c>
      <c r="G4509" t="s">
        <v>24</v>
      </c>
      <c r="H4509" t="s">
        <v>25</v>
      </c>
      <c r="I4509" t="s">
        <v>154</v>
      </c>
      <c r="J4509" t="s">
        <v>86</v>
      </c>
      <c r="K4509" t="s">
        <v>598</v>
      </c>
      <c r="L4509" t="s">
        <v>88</v>
      </c>
      <c r="M4509" t="s">
        <v>1659</v>
      </c>
      <c r="N4509" t="s">
        <v>43</v>
      </c>
      <c r="O4509" t="s">
        <v>79</v>
      </c>
      <c r="P4509" t="s">
        <v>1660</v>
      </c>
      <c r="Q4509" s="2">
        <v>13.904</v>
      </c>
      <c r="R4509">
        <v>2</v>
      </c>
      <c r="S4509">
        <v>0</v>
      </c>
      <c r="T4509">
        <v>4.5187999999999997</v>
      </c>
    </row>
    <row r="4510" spans="1:20" x14ac:dyDescent="0.3">
      <c r="A4510" t="s">
        <v>10075</v>
      </c>
      <c r="B4510" s="1">
        <v>42979</v>
      </c>
      <c r="C4510" s="1">
        <v>42979</v>
      </c>
      <c r="D4510" t="s">
        <v>1040</v>
      </c>
      <c r="E4510" t="s">
        <v>3194</v>
      </c>
      <c r="F4510" t="s">
        <v>3195</v>
      </c>
      <c r="G4510" t="s">
        <v>37</v>
      </c>
      <c r="H4510" t="s">
        <v>25</v>
      </c>
      <c r="I4510" t="s">
        <v>1468</v>
      </c>
      <c r="J4510" t="s">
        <v>261</v>
      </c>
      <c r="K4510" t="s">
        <v>1469</v>
      </c>
      <c r="L4510" t="s">
        <v>41</v>
      </c>
      <c r="M4510" t="s">
        <v>7018</v>
      </c>
      <c r="N4510" t="s">
        <v>43</v>
      </c>
      <c r="O4510" t="s">
        <v>90</v>
      </c>
      <c r="P4510" t="s">
        <v>7019</v>
      </c>
      <c r="Q4510" s="2">
        <v>314.60000000000002</v>
      </c>
      <c r="R4510">
        <v>4</v>
      </c>
      <c r="S4510">
        <v>0</v>
      </c>
      <c r="T4510">
        <v>103.818</v>
      </c>
    </row>
    <row r="4511" spans="1:20" x14ac:dyDescent="0.3">
      <c r="A4511" t="s">
        <v>10076</v>
      </c>
      <c r="B4511" s="1">
        <v>42908</v>
      </c>
      <c r="C4511" s="1">
        <v>42912</v>
      </c>
      <c r="D4511" t="s">
        <v>47</v>
      </c>
      <c r="E4511" t="s">
        <v>378</v>
      </c>
      <c r="F4511" t="s">
        <v>379</v>
      </c>
      <c r="G4511" t="s">
        <v>84</v>
      </c>
      <c r="H4511" t="s">
        <v>25</v>
      </c>
      <c r="I4511" t="s">
        <v>253</v>
      </c>
      <c r="J4511" t="s">
        <v>179</v>
      </c>
      <c r="K4511" t="s">
        <v>254</v>
      </c>
      <c r="L4511" t="s">
        <v>88</v>
      </c>
      <c r="M4511" t="s">
        <v>7068</v>
      </c>
      <c r="N4511" t="s">
        <v>31</v>
      </c>
      <c r="O4511" t="s">
        <v>133</v>
      </c>
      <c r="P4511" t="s">
        <v>7069</v>
      </c>
      <c r="Q4511" s="2">
        <v>487.96</v>
      </c>
      <c r="R4511">
        <v>2</v>
      </c>
      <c r="S4511">
        <v>0</v>
      </c>
      <c r="T4511">
        <v>146.38800000000001</v>
      </c>
    </row>
    <row r="4512" spans="1:20" x14ac:dyDescent="0.3">
      <c r="A4512" t="s">
        <v>10077</v>
      </c>
      <c r="B4512" s="1">
        <v>41884</v>
      </c>
      <c r="C4512" s="1">
        <v>41889</v>
      </c>
      <c r="D4512" t="s">
        <v>47</v>
      </c>
      <c r="E4512" t="s">
        <v>1284</v>
      </c>
      <c r="F4512" t="s">
        <v>1285</v>
      </c>
      <c r="G4512" t="s">
        <v>24</v>
      </c>
      <c r="H4512" t="s">
        <v>25</v>
      </c>
      <c r="I4512" t="s">
        <v>66</v>
      </c>
      <c r="J4512" t="s">
        <v>39</v>
      </c>
      <c r="K4512" t="s">
        <v>1286</v>
      </c>
      <c r="L4512" t="s">
        <v>41</v>
      </c>
      <c r="M4512" t="s">
        <v>4015</v>
      </c>
      <c r="N4512" t="s">
        <v>43</v>
      </c>
      <c r="O4512" t="s">
        <v>79</v>
      </c>
      <c r="P4512" t="s">
        <v>4016</v>
      </c>
      <c r="Q4512" s="2">
        <v>1793.98</v>
      </c>
      <c r="R4512">
        <v>2</v>
      </c>
      <c r="S4512">
        <v>0</v>
      </c>
      <c r="T4512">
        <v>843.17060000000004</v>
      </c>
    </row>
    <row r="4513" spans="1:20" x14ac:dyDescent="0.3">
      <c r="A4513" t="s">
        <v>10078</v>
      </c>
      <c r="B4513" s="1">
        <v>42278</v>
      </c>
      <c r="C4513" s="1">
        <v>42282</v>
      </c>
      <c r="D4513" t="s">
        <v>47</v>
      </c>
      <c r="E4513" t="s">
        <v>560</v>
      </c>
      <c r="F4513" t="s">
        <v>561</v>
      </c>
      <c r="G4513" t="s">
        <v>24</v>
      </c>
      <c r="H4513" t="s">
        <v>25</v>
      </c>
      <c r="I4513" t="s">
        <v>128</v>
      </c>
      <c r="J4513" t="s">
        <v>129</v>
      </c>
      <c r="K4513" t="s">
        <v>562</v>
      </c>
      <c r="L4513" t="s">
        <v>131</v>
      </c>
      <c r="M4513" t="s">
        <v>5699</v>
      </c>
      <c r="N4513" t="s">
        <v>43</v>
      </c>
      <c r="O4513" t="s">
        <v>79</v>
      </c>
      <c r="P4513" t="s">
        <v>5700</v>
      </c>
      <c r="Q4513" s="2">
        <v>2.992</v>
      </c>
      <c r="R4513">
        <v>4</v>
      </c>
      <c r="S4513">
        <v>0</v>
      </c>
      <c r="T4513">
        <v>-4.4880000000000004</v>
      </c>
    </row>
    <row r="4514" spans="1:20" x14ac:dyDescent="0.3">
      <c r="A4514" t="s">
        <v>10079</v>
      </c>
      <c r="B4514" s="1">
        <v>42101</v>
      </c>
      <c r="C4514" s="1">
        <v>42104</v>
      </c>
      <c r="D4514" t="s">
        <v>159</v>
      </c>
      <c r="E4514" t="s">
        <v>1771</v>
      </c>
      <c r="F4514" t="s">
        <v>1772</v>
      </c>
      <c r="G4514" t="s">
        <v>24</v>
      </c>
      <c r="H4514" t="s">
        <v>25</v>
      </c>
      <c r="I4514" t="s">
        <v>1773</v>
      </c>
      <c r="J4514" t="s">
        <v>427</v>
      </c>
      <c r="K4514" t="s">
        <v>1774</v>
      </c>
      <c r="L4514" t="s">
        <v>131</v>
      </c>
      <c r="M4514" t="s">
        <v>3315</v>
      </c>
      <c r="N4514" t="s">
        <v>43</v>
      </c>
      <c r="O4514" t="s">
        <v>70</v>
      </c>
      <c r="P4514" t="s">
        <v>3316</v>
      </c>
      <c r="Q4514" s="2">
        <v>25.92</v>
      </c>
      <c r="R4514">
        <v>4</v>
      </c>
      <c r="S4514">
        <v>0</v>
      </c>
      <c r="T4514">
        <v>12.441599999999999</v>
      </c>
    </row>
    <row r="4515" spans="1:20" x14ac:dyDescent="0.3">
      <c r="A4515" t="s">
        <v>10080</v>
      </c>
      <c r="B4515" s="1">
        <v>43060</v>
      </c>
      <c r="C4515" s="1">
        <v>43060</v>
      </c>
      <c r="D4515" t="s">
        <v>1040</v>
      </c>
      <c r="E4515" t="s">
        <v>3704</v>
      </c>
      <c r="F4515" t="s">
        <v>3705</v>
      </c>
      <c r="G4515" t="s">
        <v>24</v>
      </c>
      <c r="H4515" t="s">
        <v>25</v>
      </c>
      <c r="I4515" t="s">
        <v>426</v>
      </c>
      <c r="J4515" t="s">
        <v>427</v>
      </c>
      <c r="K4515" t="s">
        <v>428</v>
      </c>
      <c r="L4515" t="s">
        <v>131</v>
      </c>
      <c r="M4515" t="s">
        <v>1429</v>
      </c>
      <c r="N4515" t="s">
        <v>165</v>
      </c>
      <c r="O4515" t="s">
        <v>166</v>
      </c>
      <c r="P4515" t="s">
        <v>1430</v>
      </c>
      <c r="Q4515" s="2">
        <v>55.176000000000002</v>
      </c>
      <c r="R4515">
        <v>3</v>
      </c>
      <c r="S4515">
        <v>0</v>
      </c>
      <c r="T4515">
        <v>-12.4146</v>
      </c>
    </row>
    <row r="4516" spans="1:20" x14ac:dyDescent="0.3">
      <c r="A4516" t="s">
        <v>10081</v>
      </c>
      <c r="B4516" s="1">
        <v>42721</v>
      </c>
      <c r="C4516" s="1">
        <v>42725</v>
      </c>
      <c r="D4516" t="s">
        <v>47</v>
      </c>
      <c r="E4516" t="s">
        <v>3172</v>
      </c>
      <c r="F4516" t="s">
        <v>3173</v>
      </c>
      <c r="G4516" t="s">
        <v>24</v>
      </c>
      <c r="H4516" t="s">
        <v>25</v>
      </c>
      <c r="I4516" t="s">
        <v>465</v>
      </c>
      <c r="J4516" t="s">
        <v>261</v>
      </c>
      <c r="K4516" t="s">
        <v>466</v>
      </c>
      <c r="L4516" t="s">
        <v>41</v>
      </c>
      <c r="M4516" t="s">
        <v>2216</v>
      </c>
      <c r="N4516" t="s">
        <v>43</v>
      </c>
      <c r="O4516" t="s">
        <v>79</v>
      </c>
      <c r="P4516" t="s">
        <v>2217</v>
      </c>
      <c r="Q4516" s="2">
        <v>9892.74</v>
      </c>
      <c r="R4516">
        <v>13</v>
      </c>
      <c r="S4516">
        <v>0</v>
      </c>
      <c r="T4516">
        <v>4946.37</v>
      </c>
    </row>
    <row r="4517" spans="1:20" x14ac:dyDescent="0.3">
      <c r="A4517" t="s">
        <v>10082</v>
      </c>
      <c r="B4517" s="1">
        <v>41901</v>
      </c>
      <c r="C4517" s="1">
        <v>41906</v>
      </c>
      <c r="D4517" t="s">
        <v>47</v>
      </c>
      <c r="E4517" t="s">
        <v>3897</v>
      </c>
      <c r="F4517" t="s">
        <v>3898</v>
      </c>
      <c r="G4517" t="s">
        <v>37</v>
      </c>
      <c r="H4517" t="s">
        <v>25</v>
      </c>
      <c r="I4517" t="s">
        <v>3899</v>
      </c>
      <c r="J4517" t="s">
        <v>1027</v>
      </c>
      <c r="K4517" t="s">
        <v>3900</v>
      </c>
      <c r="L4517" t="s">
        <v>29</v>
      </c>
      <c r="M4517" t="s">
        <v>3781</v>
      </c>
      <c r="N4517" t="s">
        <v>31</v>
      </c>
      <c r="O4517" t="s">
        <v>54</v>
      </c>
      <c r="P4517" t="s">
        <v>3782</v>
      </c>
      <c r="Q4517" s="2">
        <v>73.915000000000006</v>
      </c>
      <c r="R4517">
        <v>1</v>
      </c>
      <c r="S4517">
        <v>0</v>
      </c>
      <c r="T4517">
        <v>-45.827300000000001</v>
      </c>
    </row>
    <row r="4518" spans="1:20" x14ac:dyDescent="0.3">
      <c r="A4518" t="s">
        <v>10083</v>
      </c>
      <c r="B4518" s="1">
        <v>41910</v>
      </c>
      <c r="C4518" s="1">
        <v>41915</v>
      </c>
      <c r="D4518" t="s">
        <v>47</v>
      </c>
      <c r="E4518" t="s">
        <v>1337</v>
      </c>
      <c r="F4518" t="s">
        <v>1338</v>
      </c>
      <c r="G4518" t="s">
        <v>24</v>
      </c>
      <c r="H4518" t="s">
        <v>25</v>
      </c>
      <c r="I4518" t="s">
        <v>786</v>
      </c>
      <c r="J4518" t="s">
        <v>39</v>
      </c>
      <c r="K4518" t="s">
        <v>1339</v>
      </c>
      <c r="L4518" t="s">
        <v>41</v>
      </c>
      <c r="M4518" t="s">
        <v>8724</v>
      </c>
      <c r="N4518" t="s">
        <v>31</v>
      </c>
      <c r="O4518" t="s">
        <v>61</v>
      </c>
      <c r="P4518" t="s">
        <v>8725</v>
      </c>
      <c r="Q4518" s="2">
        <v>337.08800000000002</v>
      </c>
      <c r="R4518">
        <v>4</v>
      </c>
      <c r="S4518">
        <v>0</v>
      </c>
      <c r="T4518">
        <v>16.854399999999998</v>
      </c>
    </row>
    <row r="4519" spans="1:20" x14ac:dyDescent="0.3">
      <c r="A4519" t="s">
        <v>10084</v>
      </c>
      <c r="B4519" s="1">
        <v>42269</v>
      </c>
      <c r="C4519" s="1">
        <v>42273</v>
      </c>
      <c r="D4519" t="s">
        <v>21</v>
      </c>
      <c r="E4519" t="s">
        <v>1062</v>
      </c>
      <c r="F4519" t="s">
        <v>1063</v>
      </c>
      <c r="G4519" t="s">
        <v>37</v>
      </c>
      <c r="H4519" t="s">
        <v>25</v>
      </c>
      <c r="I4519" t="s">
        <v>1064</v>
      </c>
      <c r="J4519" t="s">
        <v>179</v>
      </c>
      <c r="K4519" t="s">
        <v>1065</v>
      </c>
      <c r="L4519" t="s">
        <v>88</v>
      </c>
      <c r="M4519" t="s">
        <v>1786</v>
      </c>
      <c r="N4519" t="s">
        <v>43</v>
      </c>
      <c r="O4519" t="s">
        <v>90</v>
      </c>
      <c r="P4519" t="s">
        <v>1787</v>
      </c>
      <c r="Q4519" s="2">
        <v>61.44</v>
      </c>
      <c r="R4519">
        <v>3</v>
      </c>
      <c r="S4519">
        <v>0</v>
      </c>
      <c r="T4519">
        <v>16.588799999999999</v>
      </c>
    </row>
    <row r="4520" spans="1:20" x14ac:dyDescent="0.3">
      <c r="A4520" t="s">
        <v>10085</v>
      </c>
      <c r="B4520" s="1">
        <v>42681</v>
      </c>
      <c r="C4520" s="1">
        <v>42687</v>
      </c>
      <c r="D4520" t="s">
        <v>47</v>
      </c>
      <c r="E4520" t="s">
        <v>3570</v>
      </c>
      <c r="F4520" t="s">
        <v>3571</v>
      </c>
      <c r="G4520" t="s">
        <v>37</v>
      </c>
      <c r="H4520" t="s">
        <v>25</v>
      </c>
      <c r="I4520" t="s">
        <v>38</v>
      </c>
      <c r="J4520" t="s">
        <v>39</v>
      </c>
      <c r="K4520" t="s">
        <v>1554</v>
      </c>
      <c r="L4520" t="s">
        <v>41</v>
      </c>
      <c r="M4520" t="s">
        <v>1810</v>
      </c>
      <c r="N4520" t="s">
        <v>165</v>
      </c>
      <c r="O4520" t="s">
        <v>202</v>
      </c>
      <c r="P4520" t="s">
        <v>1811</v>
      </c>
      <c r="Q4520" s="2">
        <v>479.97</v>
      </c>
      <c r="R4520">
        <v>3</v>
      </c>
      <c r="S4520">
        <v>0</v>
      </c>
      <c r="T4520">
        <v>163.18979999999999</v>
      </c>
    </row>
    <row r="4521" spans="1:20" x14ac:dyDescent="0.3">
      <c r="A4521" t="s">
        <v>10086</v>
      </c>
      <c r="B4521" s="1">
        <v>43085</v>
      </c>
      <c r="C4521" s="1">
        <v>43089</v>
      </c>
      <c r="D4521" t="s">
        <v>21</v>
      </c>
      <c r="E4521" t="s">
        <v>2515</v>
      </c>
      <c r="F4521" t="s">
        <v>2516</v>
      </c>
      <c r="G4521" t="s">
        <v>37</v>
      </c>
      <c r="H4521" t="s">
        <v>25</v>
      </c>
      <c r="I4521" t="s">
        <v>231</v>
      </c>
      <c r="J4521" t="s">
        <v>232</v>
      </c>
      <c r="K4521" t="s">
        <v>1653</v>
      </c>
      <c r="L4521" t="s">
        <v>131</v>
      </c>
      <c r="M4521" t="s">
        <v>5699</v>
      </c>
      <c r="N4521" t="s">
        <v>43</v>
      </c>
      <c r="O4521" t="s">
        <v>79</v>
      </c>
      <c r="P4521" t="s">
        <v>5700</v>
      </c>
      <c r="Q4521" s="2">
        <v>5.984</v>
      </c>
      <c r="R4521">
        <v>2</v>
      </c>
      <c r="S4521">
        <v>0</v>
      </c>
      <c r="T4521">
        <v>2.2440000000000002</v>
      </c>
    </row>
    <row r="4522" spans="1:20" x14ac:dyDescent="0.3">
      <c r="A4522" t="s">
        <v>10087</v>
      </c>
      <c r="B4522" s="1">
        <v>41903</v>
      </c>
      <c r="C4522" s="1">
        <v>41907</v>
      </c>
      <c r="D4522" t="s">
        <v>47</v>
      </c>
      <c r="E4522" t="s">
        <v>2461</v>
      </c>
      <c r="F4522" t="s">
        <v>2462</v>
      </c>
      <c r="G4522" t="s">
        <v>84</v>
      </c>
      <c r="H4522" t="s">
        <v>25</v>
      </c>
      <c r="I4522" t="s">
        <v>1241</v>
      </c>
      <c r="J4522" t="s">
        <v>51</v>
      </c>
      <c r="K4522" t="s">
        <v>1242</v>
      </c>
      <c r="L4522" t="s">
        <v>29</v>
      </c>
      <c r="M4522" t="s">
        <v>2126</v>
      </c>
      <c r="N4522" t="s">
        <v>43</v>
      </c>
      <c r="O4522" t="s">
        <v>115</v>
      </c>
      <c r="P4522" t="s">
        <v>2127</v>
      </c>
      <c r="Q4522" s="2">
        <v>66.03</v>
      </c>
      <c r="R4522">
        <v>3</v>
      </c>
      <c r="S4522">
        <v>0</v>
      </c>
      <c r="T4522">
        <v>17.1678</v>
      </c>
    </row>
    <row r="4523" spans="1:20" x14ac:dyDescent="0.3">
      <c r="A4523" t="s">
        <v>10088</v>
      </c>
      <c r="B4523" s="1">
        <v>42142</v>
      </c>
      <c r="C4523" s="1">
        <v>42146</v>
      </c>
      <c r="D4523" t="s">
        <v>47</v>
      </c>
      <c r="E4523" t="s">
        <v>2198</v>
      </c>
      <c r="F4523" t="s">
        <v>2199</v>
      </c>
      <c r="G4523" t="s">
        <v>37</v>
      </c>
      <c r="H4523" t="s">
        <v>25</v>
      </c>
      <c r="I4523" t="s">
        <v>268</v>
      </c>
      <c r="J4523" t="s">
        <v>269</v>
      </c>
      <c r="K4523" t="s">
        <v>270</v>
      </c>
      <c r="L4523" t="s">
        <v>29</v>
      </c>
      <c r="M4523" t="s">
        <v>8759</v>
      </c>
      <c r="N4523" t="s">
        <v>43</v>
      </c>
      <c r="O4523" t="s">
        <v>70</v>
      </c>
      <c r="P4523" t="s">
        <v>8760</v>
      </c>
      <c r="Q4523" s="2">
        <v>10.86</v>
      </c>
      <c r="R4523">
        <v>2</v>
      </c>
      <c r="S4523">
        <v>0</v>
      </c>
      <c r="T4523">
        <v>5.3213999999999997</v>
      </c>
    </row>
    <row r="4524" spans="1:20" x14ac:dyDescent="0.3">
      <c r="A4524" t="s">
        <v>10089</v>
      </c>
      <c r="B4524" s="1">
        <v>41724</v>
      </c>
      <c r="C4524" s="1">
        <v>41729</v>
      </c>
      <c r="D4524" t="s">
        <v>21</v>
      </c>
      <c r="E4524" t="s">
        <v>3199</v>
      </c>
      <c r="F4524" t="s">
        <v>3200</v>
      </c>
      <c r="G4524" t="s">
        <v>37</v>
      </c>
      <c r="H4524" t="s">
        <v>25</v>
      </c>
      <c r="I4524" t="s">
        <v>2173</v>
      </c>
      <c r="J4524" t="s">
        <v>39</v>
      </c>
      <c r="K4524" t="s">
        <v>2174</v>
      </c>
      <c r="L4524" t="s">
        <v>41</v>
      </c>
      <c r="M4524" t="s">
        <v>10090</v>
      </c>
      <c r="N4524" t="s">
        <v>43</v>
      </c>
      <c r="O4524" t="s">
        <v>115</v>
      </c>
      <c r="P4524" t="s">
        <v>10091</v>
      </c>
      <c r="Q4524" s="2">
        <v>3.36</v>
      </c>
      <c r="R4524">
        <v>2</v>
      </c>
      <c r="S4524">
        <v>0</v>
      </c>
      <c r="T4524">
        <v>0.84</v>
      </c>
    </row>
    <row r="4525" spans="1:20" x14ac:dyDescent="0.3">
      <c r="A4525" t="s">
        <v>10092</v>
      </c>
      <c r="B4525" s="1">
        <v>43000</v>
      </c>
      <c r="C4525" s="1">
        <v>43006</v>
      </c>
      <c r="D4525" t="s">
        <v>47</v>
      </c>
      <c r="E4525" t="s">
        <v>2180</v>
      </c>
      <c r="F4525" t="s">
        <v>2181</v>
      </c>
      <c r="G4525" t="s">
        <v>24</v>
      </c>
      <c r="H4525" t="s">
        <v>25</v>
      </c>
      <c r="I4525" t="s">
        <v>231</v>
      </c>
      <c r="J4525" t="s">
        <v>232</v>
      </c>
      <c r="K4525" t="s">
        <v>412</v>
      </c>
      <c r="L4525" t="s">
        <v>131</v>
      </c>
      <c r="M4525" t="s">
        <v>2958</v>
      </c>
      <c r="N4525" t="s">
        <v>43</v>
      </c>
      <c r="O4525" t="s">
        <v>1145</v>
      </c>
      <c r="P4525" t="s">
        <v>2959</v>
      </c>
      <c r="Q4525" s="2">
        <v>21.96</v>
      </c>
      <c r="R4525">
        <v>2</v>
      </c>
      <c r="S4525">
        <v>0</v>
      </c>
      <c r="T4525">
        <v>6.1487999999999996</v>
      </c>
    </row>
    <row r="4526" spans="1:20" x14ac:dyDescent="0.3">
      <c r="A4526" t="s">
        <v>10093</v>
      </c>
      <c r="B4526" s="1">
        <v>42259</v>
      </c>
      <c r="C4526" s="1">
        <v>42264</v>
      </c>
      <c r="D4526" t="s">
        <v>21</v>
      </c>
      <c r="E4526" t="s">
        <v>801</v>
      </c>
      <c r="F4526" t="s">
        <v>802</v>
      </c>
      <c r="G4526" t="s">
        <v>24</v>
      </c>
      <c r="H4526" t="s">
        <v>25</v>
      </c>
      <c r="I4526" t="s">
        <v>231</v>
      </c>
      <c r="J4526" t="s">
        <v>232</v>
      </c>
      <c r="K4526" t="s">
        <v>276</v>
      </c>
      <c r="L4526" t="s">
        <v>131</v>
      </c>
      <c r="M4526" t="s">
        <v>2928</v>
      </c>
      <c r="N4526" t="s">
        <v>165</v>
      </c>
      <c r="O4526" t="s">
        <v>202</v>
      </c>
      <c r="P4526" t="s">
        <v>2929</v>
      </c>
      <c r="Q4526" s="2">
        <v>21.98</v>
      </c>
      <c r="R4526">
        <v>2</v>
      </c>
      <c r="S4526">
        <v>0</v>
      </c>
      <c r="T4526">
        <v>8.5722000000000005</v>
      </c>
    </row>
    <row r="4527" spans="1:20" x14ac:dyDescent="0.3">
      <c r="A4527" t="s">
        <v>10094</v>
      </c>
      <c r="B4527" s="1">
        <v>42310</v>
      </c>
      <c r="C4527" s="1">
        <v>42312</v>
      </c>
      <c r="D4527" t="s">
        <v>159</v>
      </c>
      <c r="E4527" t="s">
        <v>3764</v>
      </c>
      <c r="F4527" t="s">
        <v>3765</v>
      </c>
      <c r="G4527" t="s">
        <v>84</v>
      </c>
      <c r="H4527" t="s">
        <v>25</v>
      </c>
      <c r="I4527" t="s">
        <v>786</v>
      </c>
      <c r="J4527" t="s">
        <v>39</v>
      </c>
      <c r="K4527" t="s">
        <v>787</v>
      </c>
      <c r="L4527" t="s">
        <v>41</v>
      </c>
      <c r="M4527" t="s">
        <v>10095</v>
      </c>
      <c r="N4527" t="s">
        <v>31</v>
      </c>
      <c r="O4527" t="s">
        <v>133</v>
      </c>
      <c r="P4527" t="s">
        <v>10096</v>
      </c>
      <c r="Q4527" s="2">
        <v>2621.3220000000001</v>
      </c>
      <c r="R4527">
        <v>11</v>
      </c>
      <c r="S4527">
        <v>0</v>
      </c>
      <c r="T4527">
        <v>553.39020000000005</v>
      </c>
    </row>
    <row r="4528" spans="1:20" x14ac:dyDescent="0.3">
      <c r="A4528" t="s">
        <v>10097</v>
      </c>
      <c r="B4528" s="1">
        <v>42297</v>
      </c>
      <c r="C4528" s="1">
        <v>42301</v>
      </c>
      <c r="D4528" t="s">
        <v>47</v>
      </c>
      <c r="E4528" t="s">
        <v>5065</v>
      </c>
      <c r="F4528" t="s">
        <v>5066</v>
      </c>
      <c r="G4528" t="s">
        <v>24</v>
      </c>
      <c r="H4528" t="s">
        <v>25</v>
      </c>
      <c r="I4528" t="s">
        <v>2963</v>
      </c>
      <c r="J4528" t="s">
        <v>391</v>
      </c>
      <c r="K4528" t="s">
        <v>2964</v>
      </c>
      <c r="L4528" t="s">
        <v>41</v>
      </c>
      <c r="M4528" t="s">
        <v>6953</v>
      </c>
      <c r="N4528" t="s">
        <v>31</v>
      </c>
      <c r="O4528" t="s">
        <v>61</v>
      </c>
      <c r="P4528" t="s">
        <v>6954</v>
      </c>
      <c r="Q4528" s="2">
        <v>74.760000000000005</v>
      </c>
      <c r="R4528">
        <v>7</v>
      </c>
      <c r="S4528">
        <v>0</v>
      </c>
      <c r="T4528">
        <v>23.923200000000001</v>
      </c>
    </row>
    <row r="4529" spans="1:20" x14ac:dyDescent="0.3">
      <c r="A4529" t="s">
        <v>10098</v>
      </c>
      <c r="B4529" s="1">
        <v>42535</v>
      </c>
      <c r="C4529" s="1">
        <v>42539</v>
      </c>
      <c r="D4529" t="s">
        <v>47</v>
      </c>
      <c r="E4529" t="s">
        <v>1734</v>
      </c>
      <c r="F4529" t="s">
        <v>1735</v>
      </c>
      <c r="G4529" t="s">
        <v>37</v>
      </c>
      <c r="H4529" t="s">
        <v>25</v>
      </c>
      <c r="I4529" t="s">
        <v>1736</v>
      </c>
      <c r="J4529" t="s">
        <v>76</v>
      </c>
      <c r="K4529" t="s">
        <v>1737</v>
      </c>
      <c r="L4529" t="s">
        <v>41</v>
      </c>
      <c r="M4529" t="s">
        <v>2871</v>
      </c>
      <c r="N4529" t="s">
        <v>31</v>
      </c>
      <c r="O4529" t="s">
        <v>54</v>
      </c>
      <c r="P4529" t="s">
        <v>2872</v>
      </c>
      <c r="Q4529" s="2">
        <v>1115.17</v>
      </c>
      <c r="R4529">
        <v>7</v>
      </c>
      <c r="S4529">
        <v>0</v>
      </c>
      <c r="T4529">
        <v>334.55099999999999</v>
      </c>
    </row>
    <row r="4530" spans="1:20" x14ac:dyDescent="0.3">
      <c r="A4530" t="s">
        <v>10099</v>
      </c>
      <c r="B4530" s="1">
        <v>42328</v>
      </c>
      <c r="C4530" s="1">
        <v>42329</v>
      </c>
      <c r="D4530" t="s">
        <v>159</v>
      </c>
      <c r="E4530" t="s">
        <v>1989</v>
      </c>
      <c r="F4530" t="s">
        <v>1990</v>
      </c>
      <c r="G4530" t="s">
        <v>37</v>
      </c>
      <c r="H4530" t="s">
        <v>25</v>
      </c>
      <c r="I4530" t="s">
        <v>1991</v>
      </c>
      <c r="J4530" t="s">
        <v>619</v>
      </c>
      <c r="K4530" t="s">
        <v>1992</v>
      </c>
      <c r="L4530" t="s">
        <v>29</v>
      </c>
      <c r="M4530" t="s">
        <v>6542</v>
      </c>
      <c r="N4530" t="s">
        <v>43</v>
      </c>
      <c r="O4530" t="s">
        <v>79</v>
      </c>
      <c r="P4530" t="s">
        <v>6543</v>
      </c>
      <c r="Q4530" s="2">
        <v>89.695999999999998</v>
      </c>
      <c r="R4530">
        <v>4</v>
      </c>
      <c r="S4530">
        <v>0</v>
      </c>
      <c r="T4530">
        <v>33.636000000000003</v>
      </c>
    </row>
    <row r="4531" spans="1:20" x14ac:dyDescent="0.3">
      <c r="A4531" t="s">
        <v>10100</v>
      </c>
      <c r="B4531" s="1">
        <v>42428</v>
      </c>
      <c r="C4531" s="1">
        <v>42435</v>
      </c>
      <c r="D4531" t="s">
        <v>47</v>
      </c>
      <c r="E4531" t="s">
        <v>5056</v>
      </c>
      <c r="F4531" t="s">
        <v>5057</v>
      </c>
      <c r="G4531" t="s">
        <v>37</v>
      </c>
      <c r="H4531" t="s">
        <v>25</v>
      </c>
      <c r="I4531" t="s">
        <v>1010</v>
      </c>
      <c r="J4531" t="s">
        <v>1011</v>
      </c>
      <c r="K4531" t="s">
        <v>1012</v>
      </c>
      <c r="L4531" t="s">
        <v>131</v>
      </c>
      <c r="M4531" t="s">
        <v>5399</v>
      </c>
      <c r="N4531" t="s">
        <v>43</v>
      </c>
      <c r="O4531" t="s">
        <v>235</v>
      </c>
      <c r="P4531" t="s">
        <v>1435</v>
      </c>
      <c r="Q4531" s="2">
        <v>36.479999999999997</v>
      </c>
      <c r="R4531">
        <v>6</v>
      </c>
      <c r="S4531">
        <v>0</v>
      </c>
      <c r="T4531">
        <v>18.239999999999998</v>
      </c>
    </row>
    <row r="4532" spans="1:20" x14ac:dyDescent="0.3">
      <c r="A4532" t="s">
        <v>10101</v>
      </c>
      <c r="B4532" s="1">
        <v>41926</v>
      </c>
      <c r="C4532" s="1">
        <v>41932</v>
      </c>
      <c r="D4532" t="s">
        <v>47</v>
      </c>
      <c r="E4532" t="s">
        <v>1487</v>
      </c>
      <c r="F4532" t="s">
        <v>1488</v>
      </c>
      <c r="G4532" t="s">
        <v>24</v>
      </c>
      <c r="H4532" t="s">
        <v>25</v>
      </c>
      <c r="I4532" t="s">
        <v>1489</v>
      </c>
      <c r="J4532" t="s">
        <v>96</v>
      </c>
      <c r="K4532" t="s">
        <v>1490</v>
      </c>
      <c r="L4532" t="s">
        <v>88</v>
      </c>
      <c r="M4532" t="s">
        <v>5332</v>
      </c>
      <c r="N4532" t="s">
        <v>43</v>
      </c>
      <c r="O4532" t="s">
        <v>70</v>
      </c>
      <c r="P4532" t="s">
        <v>5333</v>
      </c>
      <c r="Q4532" s="2">
        <v>322.19200000000001</v>
      </c>
      <c r="R4532">
        <v>13</v>
      </c>
      <c r="S4532">
        <v>0</v>
      </c>
      <c r="T4532">
        <v>100.685</v>
      </c>
    </row>
    <row r="4533" spans="1:20" x14ac:dyDescent="0.3">
      <c r="A4533" t="s">
        <v>10102</v>
      </c>
      <c r="B4533" s="1">
        <v>42881</v>
      </c>
      <c r="C4533" s="1">
        <v>42885</v>
      </c>
      <c r="D4533" t="s">
        <v>47</v>
      </c>
      <c r="E4533" t="s">
        <v>2016</v>
      </c>
      <c r="F4533" t="s">
        <v>2017</v>
      </c>
      <c r="G4533" t="s">
        <v>24</v>
      </c>
      <c r="H4533" t="s">
        <v>25</v>
      </c>
      <c r="I4533" t="s">
        <v>426</v>
      </c>
      <c r="J4533" t="s">
        <v>427</v>
      </c>
      <c r="K4533" t="s">
        <v>428</v>
      </c>
      <c r="L4533" t="s">
        <v>131</v>
      </c>
      <c r="M4533" t="s">
        <v>6153</v>
      </c>
      <c r="N4533" t="s">
        <v>165</v>
      </c>
      <c r="O4533" t="s">
        <v>202</v>
      </c>
      <c r="P4533" t="s">
        <v>6154</v>
      </c>
      <c r="Q4533" s="2">
        <v>23.08</v>
      </c>
      <c r="R4533">
        <v>2</v>
      </c>
      <c r="S4533">
        <v>0</v>
      </c>
      <c r="T4533">
        <v>6.9240000000000004</v>
      </c>
    </row>
    <row r="4534" spans="1:20" x14ac:dyDescent="0.3">
      <c r="A4534" t="s">
        <v>10103</v>
      </c>
      <c r="B4534" s="1">
        <v>42404</v>
      </c>
      <c r="C4534" s="1">
        <v>42410</v>
      </c>
      <c r="D4534" t="s">
        <v>47</v>
      </c>
      <c r="E4534" t="s">
        <v>2286</v>
      </c>
      <c r="F4534" t="s">
        <v>2287</v>
      </c>
      <c r="G4534" t="s">
        <v>24</v>
      </c>
      <c r="H4534" t="s">
        <v>25</v>
      </c>
      <c r="I4534" t="s">
        <v>742</v>
      </c>
      <c r="J4534" t="s">
        <v>208</v>
      </c>
      <c r="K4534" t="s">
        <v>743</v>
      </c>
      <c r="L4534" t="s">
        <v>88</v>
      </c>
      <c r="M4534" t="s">
        <v>5386</v>
      </c>
      <c r="N4534" t="s">
        <v>165</v>
      </c>
      <c r="O4534" t="s">
        <v>166</v>
      </c>
      <c r="P4534" t="s">
        <v>5387</v>
      </c>
      <c r="Q4534" s="2">
        <v>90.48</v>
      </c>
      <c r="R4534">
        <v>2</v>
      </c>
      <c r="S4534">
        <v>0</v>
      </c>
      <c r="T4534">
        <v>23.524799999999999</v>
      </c>
    </row>
    <row r="4535" spans="1:20" x14ac:dyDescent="0.3">
      <c r="A4535" t="s">
        <v>10104</v>
      </c>
      <c r="B4535" s="1">
        <v>42615</v>
      </c>
      <c r="C4535" s="1">
        <v>42618</v>
      </c>
      <c r="D4535" t="s">
        <v>21</v>
      </c>
      <c r="E4535" t="s">
        <v>579</v>
      </c>
      <c r="F4535" t="s">
        <v>580</v>
      </c>
      <c r="G4535" t="s">
        <v>24</v>
      </c>
      <c r="H4535" t="s">
        <v>25</v>
      </c>
      <c r="I4535" t="s">
        <v>581</v>
      </c>
      <c r="J4535" t="s">
        <v>86</v>
      </c>
      <c r="K4535" t="s">
        <v>582</v>
      </c>
      <c r="L4535" t="s">
        <v>88</v>
      </c>
      <c r="M4535" t="s">
        <v>4298</v>
      </c>
      <c r="N4535" t="s">
        <v>31</v>
      </c>
      <c r="O4535" t="s">
        <v>133</v>
      </c>
      <c r="P4535" t="s">
        <v>4299</v>
      </c>
      <c r="Q4535" s="2">
        <v>215.976</v>
      </c>
      <c r="R4535">
        <v>3</v>
      </c>
      <c r="S4535">
        <v>0</v>
      </c>
      <c r="T4535">
        <v>-2.6997</v>
      </c>
    </row>
    <row r="4536" spans="1:20" x14ac:dyDescent="0.3">
      <c r="A4536" t="s">
        <v>10105</v>
      </c>
      <c r="B4536" s="1">
        <v>43073</v>
      </c>
      <c r="C4536" s="1">
        <v>43074</v>
      </c>
      <c r="D4536" t="s">
        <v>159</v>
      </c>
      <c r="E4536" t="s">
        <v>6277</v>
      </c>
      <c r="F4536" t="s">
        <v>6278</v>
      </c>
      <c r="G4536" t="s">
        <v>37</v>
      </c>
      <c r="H4536" t="s">
        <v>25</v>
      </c>
      <c r="I4536" t="s">
        <v>439</v>
      </c>
      <c r="J4536" t="s">
        <v>286</v>
      </c>
      <c r="K4536" t="s">
        <v>440</v>
      </c>
      <c r="L4536" t="s">
        <v>29</v>
      </c>
      <c r="M4536" t="s">
        <v>929</v>
      </c>
      <c r="N4536" t="s">
        <v>31</v>
      </c>
      <c r="O4536" t="s">
        <v>61</v>
      </c>
      <c r="P4536" t="s">
        <v>930</v>
      </c>
      <c r="Q4536" s="2">
        <v>11.352</v>
      </c>
      <c r="R4536">
        <v>3</v>
      </c>
      <c r="S4536">
        <v>0</v>
      </c>
      <c r="T4536">
        <v>2.6960999999999999</v>
      </c>
    </row>
    <row r="4537" spans="1:20" x14ac:dyDescent="0.3">
      <c r="A4537" t="s">
        <v>10106</v>
      </c>
      <c r="B4537" s="1">
        <v>42167</v>
      </c>
      <c r="C4537" s="1">
        <v>42171</v>
      </c>
      <c r="D4537" t="s">
        <v>47</v>
      </c>
      <c r="E4537" t="s">
        <v>3118</v>
      </c>
      <c r="F4537" t="s">
        <v>3119</v>
      </c>
      <c r="G4537" t="s">
        <v>84</v>
      </c>
      <c r="H4537" t="s">
        <v>25</v>
      </c>
      <c r="I4537" t="s">
        <v>3120</v>
      </c>
      <c r="J4537" t="s">
        <v>39</v>
      </c>
      <c r="K4537" t="s">
        <v>3121</v>
      </c>
      <c r="L4537" t="s">
        <v>41</v>
      </c>
      <c r="M4537" t="s">
        <v>1967</v>
      </c>
      <c r="N4537" t="s">
        <v>43</v>
      </c>
      <c r="O4537" t="s">
        <v>99</v>
      </c>
      <c r="P4537" t="s">
        <v>1968</v>
      </c>
      <c r="Q4537" s="2">
        <v>24.56</v>
      </c>
      <c r="R4537">
        <v>2</v>
      </c>
      <c r="S4537">
        <v>0</v>
      </c>
      <c r="T4537">
        <v>6.8768000000000002</v>
      </c>
    </row>
    <row r="4538" spans="1:20" x14ac:dyDescent="0.3">
      <c r="A4538" t="s">
        <v>10107</v>
      </c>
      <c r="B4538" s="1">
        <v>42617</v>
      </c>
      <c r="C4538" s="1">
        <v>42621</v>
      </c>
      <c r="D4538" t="s">
        <v>47</v>
      </c>
      <c r="E4538" t="s">
        <v>3274</v>
      </c>
      <c r="F4538" t="s">
        <v>3275</v>
      </c>
      <c r="G4538" t="s">
        <v>24</v>
      </c>
      <c r="H4538" t="s">
        <v>25</v>
      </c>
      <c r="I4538" t="s">
        <v>3276</v>
      </c>
      <c r="J4538" t="s">
        <v>666</v>
      </c>
      <c r="K4538" t="s">
        <v>3277</v>
      </c>
      <c r="L4538" t="s">
        <v>131</v>
      </c>
      <c r="M4538" t="s">
        <v>5384</v>
      </c>
      <c r="N4538" t="s">
        <v>43</v>
      </c>
      <c r="O4538" t="s">
        <v>173</v>
      </c>
      <c r="P4538" t="s">
        <v>572</v>
      </c>
      <c r="Q4538" s="2">
        <v>16.559999999999999</v>
      </c>
      <c r="R4538">
        <v>2</v>
      </c>
      <c r="S4538">
        <v>0</v>
      </c>
      <c r="T4538">
        <v>7.7831999999999999</v>
      </c>
    </row>
    <row r="4539" spans="1:20" x14ac:dyDescent="0.3">
      <c r="A4539" t="s">
        <v>10108</v>
      </c>
      <c r="B4539" s="1">
        <v>41750</v>
      </c>
      <c r="C4539" s="1">
        <v>41755</v>
      </c>
      <c r="D4539" t="s">
        <v>47</v>
      </c>
      <c r="E4539" t="s">
        <v>4445</v>
      </c>
      <c r="F4539" t="s">
        <v>4446</v>
      </c>
      <c r="G4539" t="s">
        <v>37</v>
      </c>
      <c r="H4539" t="s">
        <v>25</v>
      </c>
      <c r="I4539" t="s">
        <v>1241</v>
      </c>
      <c r="J4539" t="s">
        <v>51</v>
      </c>
      <c r="K4539" t="s">
        <v>1242</v>
      </c>
      <c r="L4539" t="s">
        <v>29</v>
      </c>
      <c r="M4539" t="s">
        <v>3064</v>
      </c>
      <c r="N4539" t="s">
        <v>43</v>
      </c>
      <c r="O4539" t="s">
        <v>99</v>
      </c>
      <c r="P4539" t="s">
        <v>3065</v>
      </c>
      <c r="Q4539" s="2">
        <v>828.84</v>
      </c>
      <c r="R4539">
        <v>6</v>
      </c>
      <c r="S4539">
        <v>0</v>
      </c>
      <c r="T4539">
        <v>0</v>
      </c>
    </row>
    <row r="4540" spans="1:20" x14ac:dyDescent="0.3">
      <c r="A4540" t="s">
        <v>10109</v>
      </c>
      <c r="B4540" s="1">
        <v>42313</v>
      </c>
      <c r="C4540" s="1">
        <v>42316</v>
      </c>
      <c r="D4540" t="s">
        <v>159</v>
      </c>
      <c r="E4540" t="s">
        <v>4134</v>
      </c>
      <c r="F4540" t="s">
        <v>4135</v>
      </c>
      <c r="G4540" t="s">
        <v>24</v>
      </c>
      <c r="H4540" t="s">
        <v>25</v>
      </c>
      <c r="I4540" t="s">
        <v>426</v>
      </c>
      <c r="J4540" t="s">
        <v>427</v>
      </c>
      <c r="K4540" t="s">
        <v>428</v>
      </c>
      <c r="L4540" t="s">
        <v>131</v>
      </c>
      <c r="M4540" t="s">
        <v>1243</v>
      </c>
      <c r="N4540" t="s">
        <v>43</v>
      </c>
      <c r="O4540" t="s">
        <v>79</v>
      </c>
      <c r="P4540" t="s">
        <v>1244</v>
      </c>
      <c r="Q4540" s="2">
        <v>7.218</v>
      </c>
      <c r="R4540">
        <v>3</v>
      </c>
      <c r="S4540">
        <v>0</v>
      </c>
      <c r="T4540">
        <v>-5.5338000000000003</v>
      </c>
    </row>
    <row r="4541" spans="1:20" x14ac:dyDescent="0.3">
      <c r="A4541" t="s">
        <v>10110</v>
      </c>
      <c r="B4541" s="1">
        <v>41946</v>
      </c>
      <c r="C4541" s="1">
        <v>41950</v>
      </c>
      <c r="D4541" t="s">
        <v>47</v>
      </c>
      <c r="E4541" t="s">
        <v>529</v>
      </c>
      <c r="F4541" t="s">
        <v>530</v>
      </c>
      <c r="G4541" t="s">
        <v>37</v>
      </c>
      <c r="H4541" t="s">
        <v>25</v>
      </c>
      <c r="I4541" t="s">
        <v>531</v>
      </c>
      <c r="J4541" t="s">
        <v>39</v>
      </c>
      <c r="K4541" t="s">
        <v>532</v>
      </c>
      <c r="L4541" t="s">
        <v>41</v>
      </c>
      <c r="M4541" t="s">
        <v>4871</v>
      </c>
      <c r="N4541" t="s">
        <v>165</v>
      </c>
      <c r="O4541" t="s">
        <v>202</v>
      </c>
      <c r="P4541" t="s">
        <v>4872</v>
      </c>
      <c r="Q4541" s="2">
        <v>89.97</v>
      </c>
      <c r="R4541">
        <v>3</v>
      </c>
      <c r="S4541">
        <v>0</v>
      </c>
      <c r="T4541">
        <v>18.893699999999999</v>
      </c>
    </row>
    <row r="4542" spans="1:20" x14ac:dyDescent="0.3">
      <c r="A4542" t="s">
        <v>10111</v>
      </c>
      <c r="B4542" s="1">
        <v>42416</v>
      </c>
      <c r="C4542" s="1">
        <v>42423</v>
      </c>
      <c r="D4542" t="s">
        <v>47</v>
      </c>
      <c r="E4542" t="s">
        <v>3931</v>
      </c>
      <c r="F4542" t="s">
        <v>3932</v>
      </c>
      <c r="G4542" t="s">
        <v>24</v>
      </c>
      <c r="H4542" t="s">
        <v>25</v>
      </c>
      <c r="I4542" t="s">
        <v>75</v>
      </c>
      <c r="J4542" t="s">
        <v>76</v>
      </c>
      <c r="K4542" t="s">
        <v>544</v>
      </c>
      <c r="L4542" t="s">
        <v>41</v>
      </c>
      <c r="M4542" t="s">
        <v>6819</v>
      </c>
      <c r="N4542" t="s">
        <v>31</v>
      </c>
      <c r="O4542" t="s">
        <v>61</v>
      </c>
      <c r="P4542" t="s">
        <v>6820</v>
      </c>
      <c r="Q4542" s="2">
        <v>318.08</v>
      </c>
      <c r="R4542">
        <v>4</v>
      </c>
      <c r="S4542">
        <v>0</v>
      </c>
      <c r="T4542">
        <v>34.988799999999998</v>
      </c>
    </row>
    <row r="4543" spans="1:20" x14ac:dyDescent="0.3">
      <c r="A4543" t="s">
        <v>10112</v>
      </c>
      <c r="B4543" s="1">
        <v>42989</v>
      </c>
      <c r="C4543" s="1">
        <v>42991</v>
      </c>
      <c r="D4543" t="s">
        <v>21</v>
      </c>
      <c r="E4543" t="s">
        <v>1224</v>
      </c>
      <c r="F4543" t="s">
        <v>1225</v>
      </c>
      <c r="G4543" t="s">
        <v>37</v>
      </c>
      <c r="H4543" t="s">
        <v>25</v>
      </c>
      <c r="I4543" t="s">
        <v>581</v>
      </c>
      <c r="J4543" t="s">
        <v>86</v>
      </c>
      <c r="K4543" t="s">
        <v>582</v>
      </c>
      <c r="L4543" t="s">
        <v>88</v>
      </c>
      <c r="M4543" t="s">
        <v>6213</v>
      </c>
      <c r="N4543" t="s">
        <v>165</v>
      </c>
      <c r="O4543" t="s">
        <v>166</v>
      </c>
      <c r="P4543" t="s">
        <v>6214</v>
      </c>
      <c r="Q4543" s="2">
        <v>143.952</v>
      </c>
      <c r="R4543">
        <v>6</v>
      </c>
      <c r="S4543">
        <v>0</v>
      </c>
      <c r="T4543">
        <v>17.994</v>
      </c>
    </row>
    <row r="4544" spans="1:20" x14ac:dyDescent="0.3">
      <c r="A4544" t="s">
        <v>10113</v>
      </c>
      <c r="B4544" s="1">
        <v>43041</v>
      </c>
      <c r="C4544" s="1">
        <v>43045</v>
      </c>
      <c r="D4544" t="s">
        <v>47</v>
      </c>
      <c r="E4544" t="s">
        <v>7779</v>
      </c>
      <c r="F4544" t="s">
        <v>7780</v>
      </c>
      <c r="G4544" t="s">
        <v>24</v>
      </c>
      <c r="H4544" t="s">
        <v>25</v>
      </c>
      <c r="I4544" t="s">
        <v>618</v>
      </c>
      <c r="J4544" t="s">
        <v>619</v>
      </c>
      <c r="K4544" t="s">
        <v>620</v>
      </c>
      <c r="L4544" t="s">
        <v>29</v>
      </c>
      <c r="M4544" t="s">
        <v>123</v>
      </c>
      <c r="N4544" t="s">
        <v>43</v>
      </c>
      <c r="O4544" t="s">
        <v>115</v>
      </c>
      <c r="P4544" t="s">
        <v>124</v>
      </c>
      <c r="Q4544" s="2">
        <v>5.56</v>
      </c>
      <c r="R4544">
        <v>2</v>
      </c>
      <c r="S4544">
        <v>0</v>
      </c>
      <c r="T4544">
        <v>1.4456</v>
      </c>
    </row>
    <row r="4545" spans="1:20" x14ac:dyDescent="0.3">
      <c r="A4545" t="s">
        <v>10114</v>
      </c>
      <c r="B4545" s="1">
        <v>42041</v>
      </c>
      <c r="C4545" s="1">
        <v>42043</v>
      </c>
      <c r="D4545" t="s">
        <v>159</v>
      </c>
      <c r="E4545" t="s">
        <v>4892</v>
      </c>
      <c r="F4545" t="s">
        <v>4893</v>
      </c>
      <c r="G4545" t="s">
        <v>37</v>
      </c>
      <c r="H4545" t="s">
        <v>25</v>
      </c>
      <c r="I4545" t="s">
        <v>4894</v>
      </c>
      <c r="J4545" t="s">
        <v>39</v>
      </c>
      <c r="K4545" t="s">
        <v>4895</v>
      </c>
      <c r="L4545" t="s">
        <v>41</v>
      </c>
      <c r="M4545" t="s">
        <v>7545</v>
      </c>
      <c r="N4545" t="s">
        <v>43</v>
      </c>
      <c r="O4545" t="s">
        <v>99</v>
      </c>
      <c r="P4545" t="s">
        <v>7546</v>
      </c>
      <c r="Q4545" s="2">
        <v>146.72999999999999</v>
      </c>
      <c r="R4545">
        <v>3</v>
      </c>
      <c r="S4545">
        <v>0</v>
      </c>
      <c r="T4545">
        <v>2.9346000000000001</v>
      </c>
    </row>
    <row r="4546" spans="1:20" x14ac:dyDescent="0.3">
      <c r="A4546" t="s">
        <v>10115</v>
      </c>
      <c r="B4546" s="1">
        <v>42623</v>
      </c>
      <c r="C4546" s="1">
        <v>42625</v>
      </c>
      <c r="D4546" t="s">
        <v>21</v>
      </c>
      <c r="E4546" t="s">
        <v>1586</v>
      </c>
      <c r="F4546" t="s">
        <v>1587</v>
      </c>
      <c r="G4546" t="s">
        <v>24</v>
      </c>
      <c r="H4546" t="s">
        <v>25</v>
      </c>
      <c r="I4546" t="s">
        <v>686</v>
      </c>
      <c r="J4546" t="s">
        <v>391</v>
      </c>
      <c r="K4546" t="s">
        <v>687</v>
      </c>
      <c r="L4546" t="s">
        <v>41</v>
      </c>
      <c r="M4546" t="s">
        <v>6282</v>
      </c>
      <c r="N4546" t="s">
        <v>43</v>
      </c>
      <c r="O4546" t="s">
        <v>79</v>
      </c>
      <c r="P4546" t="s">
        <v>6283</v>
      </c>
      <c r="Q4546" s="2">
        <v>276.78399999999999</v>
      </c>
      <c r="R4546">
        <v>2</v>
      </c>
      <c r="S4546">
        <v>0</v>
      </c>
      <c r="T4546">
        <v>89.954800000000006</v>
      </c>
    </row>
    <row r="4547" spans="1:20" x14ac:dyDescent="0.3">
      <c r="A4547" t="s">
        <v>10116</v>
      </c>
      <c r="B4547" s="1">
        <v>42639</v>
      </c>
      <c r="C4547" s="1">
        <v>42643</v>
      </c>
      <c r="D4547" t="s">
        <v>47</v>
      </c>
      <c r="E4547" t="s">
        <v>7288</v>
      </c>
      <c r="F4547" t="s">
        <v>7289</v>
      </c>
      <c r="G4547" t="s">
        <v>37</v>
      </c>
      <c r="H4547" t="s">
        <v>25</v>
      </c>
      <c r="I4547" t="s">
        <v>128</v>
      </c>
      <c r="J4547" t="s">
        <v>129</v>
      </c>
      <c r="K4547" t="s">
        <v>562</v>
      </c>
      <c r="L4547" t="s">
        <v>131</v>
      </c>
      <c r="M4547" t="s">
        <v>10117</v>
      </c>
      <c r="N4547" t="s">
        <v>43</v>
      </c>
      <c r="O4547" t="s">
        <v>90</v>
      </c>
      <c r="P4547" t="s">
        <v>10118</v>
      </c>
      <c r="Q4547" s="2">
        <v>93.031999999999996</v>
      </c>
      <c r="R4547">
        <v>2</v>
      </c>
      <c r="S4547">
        <v>0</v>
      </c>
      <c r="T4547">
        <v>-251.18639999999999</v>
      </c>
    </row>
    <row r="4548" spans="1:20" x14ac:dyDescent="0.3">
      <c r="A4548" t="s">
        <v>10119</v>
      </c>
      <c r="B4548" s="1">
        <v>42353</v>
      </c>
      <c r="C4548" s="1">
        <v>42358</v>
      </c>
      <c r="D4548" t="s">
        <v>47</v>
      </c>
      <c r="E4548" t="s">
        <v>5056</v>
      </c>
      <c r="F4548" t="s">
        <v>5057</v>
      </c>
      <c r="G4548" t="s">
        <v>37</v>
      </c>
      <c r="H4548" t="s">
        <v>25</v>
      </c>
      <c r="I4548" t="s">
        <v>1010</v>
      </c>
      <c r="J4548" t="s">
        <v>1011</v>
      </c>
      <c r="K4548" t="s">
        <v>1012</v>
      </c>
      <c r="L4548" t="s">
        <v>131</v>
      </c>
      <c r="M4548" t="s">
        <v>820</v>
      </c>
      <c r="N4548" t="s">
        <v>165</v>
      </c>
      <c r="O4548" t="s">
        <v>166</v>
      </c>
      <c r="P4548" t="s">
        <v>821</v>
      </c>
      <c r="Q4548" s="2">
        <v>246.16800000000001</v>
      </c>
      <c r="R4548">
        <v>3</v>
      </c>
      <c r="S4548">
        <v>0</v>
      </c>
      <c r="T4548">
        <v>21.5397</v>
      </c>
    </row>
    <row r="4549" spans="1:20" x14ac:dyDescent="0.3">
      <c r="A4549" t="s">
        <v>10120</v>
      </c>
      <c r="B4549" s="1">
        <v>42630</v>
      </c>
      <c r="C4549" s="1">
        <v>42633</v>
      </c>
      <c r="D4549" t="s">
        <v>21</v>
      </c>
      <c r="E4549" t="s">
        <v>463</v>
      </c>
      <c r="F4549" t="s">
        <v>464</v>
      </c>
      <c r="G4549" t="s">
        <v>24</v>
      </c>
      <c r="H4549" t="s">
        <v>25</v>
      </c>
      <c r="I4549" t="s">
        <v>465</v>
      </c>
      <c r="J4549" t="s">
        <v>261</v>
      </c>
      <c r="K4549" t="s">
        <v>466</v>
      </c>
      <c r="L4549" t="s">
        <v>41</v>
      </c>
      <c r="M4549" t="s">
        <v>10121</v>
      </c>
      <c r="N4549" t="s">
        <v>43</v>
      </c>
      <c r="O4549" t="s">
        <v>99</v>
      </c>
      <c r="P4549" t="s">
        <v>10122</v>
      </c>
      <c r="Q4549" s="2">
        <v>295.39999999999998</v>
      </c>
      <c r="R4549">
        <v>5</v>
      </c>
      <c r="S4549">
        <v>0</v>
      </c>
      <c r="T4549">
        <v>-62.772500000000001</v>
      </c>
    </row>
    <row r="4550" spans="1:20" x14ac:dyDescent="0.3">
      <c r="A4550" t="s">
        <v>10123</v>
      </c>
      <c r="B4550" s="1">
        <v>43021</v>
      </c>
      <c r="C4550" s="1">
        <v>43023</v>
      </c>
      <c r="D4550" t="s">
        <v>159</v>
      </c>
      <c r="E4550" t="s">
        <v>823</v>
      </c>
      <c r="F4550" t="s">
        <v>824</v>
      </c>
      <c r="G4550" t="s">
        <v>24</v>
      </c>
      <c r="H4550" t="s">
        <v>25</v>
      </c>
      <c r="I4550" t="s">
        <v>825</v>
      </c>
      <c r="J4550" t="s">
        <v>39</v>
      </c>
      <c r="K4550" t="s">
        <v>826</v>
      </c>
      <c r="L4550" t="s">
        <v>41</v>
      </c>
      <c r="M4550" t="s">
        <v>1578</v>
      </c>
      <c r="N4550" t="s">
        <v>43</v>
      </c>
      <c r="O4550" t="s">
        <v>99</v>
      </c>
      <c r="P4550" t="s">
        <v>1579</v>
      </c>
      <c r="Q4550" s="2">
        <v>348.56</v>
      </c>
      <c r="R4550">
        <v>8</v>
      </c>
      <c r="S4550">
        <v>0</v>
      </c>
      <c r="T4550">
        <v>104.568</v>
      </c>
    </row>
    <row r="4551" spans="1:20" x14ac:dyDescent="0.3">
      <c r="A4551" t="s">
        <v>10124</v>
      </c>
      <c r="B4551" s="1">
        <v>42183</v>
      </c>
      <c r="C4551" s="1">
        <v>42188</v>
      </c>
      <c r="D4551" t="s">
        <v>21</v>
      </c>
      <c r="E4551" t="s">
        <v>473</v>
      </c>
      <c r="F4551" t="s">
        <v>474</v>
      </c>
      <c r="G4551" t="s">
        <v>37</v>
      </c>
      <c r="H4551" t="s">
        <v>25</v>
      </c>
      <c r="I4551" t="s">
        <v>426</v>
      </c>
      <c r="J4551" t="s">
        <v>427</v>
      </c>
      <c r="K4551" t="s">
        <v>428</v>
      </c>
      <c r="L4551" t="s">
        <v>131</v>
      </c>
      <c r="M4551" t="s">
        <v>350</v>
      </c>
      <c r="N4551" t="s">
        <v>43</v>
      </c>
      <c r="O4551" t="s">
        <v>70</v>
      </c>
      <c r="P4551" t="s">
        <v>351</v>
      </c>
      <c r="Q4551" s="2">
        <v>15.552</v>
      </c>
      <c r="R4551">
        <v>3</v>
      </c>
      <c r="S4551">
        <v>0</v>
      </c>
      <c r="T4551">
        <v>5.4432</v>
      </c>
    </row>
    <row r="4552" spans="1:20" x14ac:dyDescent="0.3">
      <c r="A4552" t="s">
        <v>10125</v>
      </c>
      <c r="B4552" s="1">
        <v>42156</v>
      </c>
      <c r="C4552" s="1">
        <v>42160</v>
      </c>
      <c r="D4552" t="s">
        <v>47</v>
      </c>
      <c r="E4552" t="s">
        <v>1526</v>
      </c>
      <c r="F4552" t="s">
        <v>1527</v>
      </c>
      <c r="G4552" t="s">
        <v>24</v>
      </c>
      <c r="H4552" t="s">
        <v>25</v>
      </c>
      <c r="I4552" t="s">
        <v>446</v>
      </c>
      <c r="J4552" t="s">
        <v>67</v>
      </c>
      <c r="K4552" t="s">
        <v>1528</v>
      </c>
      <c r="L4552" t="s">
        <v>29</v>
      </c>
      <c r="M4552" t="s">
        <v>6358</v>
      </c>
      <c r="N4552" t="s">
        <v>165</v>
      </c>
      <c r="O4552" t="s">
        <v>166</v>
      </c>
      <c r="P4552" t="s">
        <v>6359</v>
      </c>
      <c r="Q4552" s="2">
        <v>299.98</v>
      </c>
      <c r="R4552">
        <v>2</v>
      </c>
      <c r="S4552">
        <v>0</v>
      </c>
      <c r="T4552">
        <v>83.994399999999999</v>
      </c>
    </row>
    <row r="4553" spans="1:20" x14ac:dyDescent="0.3">
      <c r="A4553" t="s">
        <v>10126</v>
      </c>
      <c r="B4553" s="1">
        <v>41741</v>
      </c>
      <c r="C4553" s="1">
        <v>41746</v>
      </c>
      <c r="D4553" t="s">
        <v>47</v>
      </c>
      <c r="E4553" t="s">
        <v>5065</v>
      </c>
      <c r="F4553" t="s">
        <v>5066</v>
      </c>
      <c r="G4553" t="s">
        <v>24</v>
      </c>
      <c r="H4553" t="s">
        <v>25</v>
      </c>
      <c r="I4553" t="s">
        <v>2963</v>
      </c>
      <c r="J4553" t="s">
        <v>391</v>
      </c>
      <c r="K4553" t="s">
        <v>2964</v>
      </c>
      <c r="L4553" t="s">
        <v>41</v>
      </c>
      <c r="M4553" t="s">
        <v>2364</v>
      </c>
      <c r="N4553" t="s">
        <v>43</v>
      </c>
      <c r="O4553" t="s">
        <v>70</v>
      </c>
      <c r="P4553" t="s">
        <v>2365</v>
      </c>
      <c r="Q4553" s="2">
        <v>32.4</v>
      </c>
      <c r="R4553">
        <v>5</v>
      </c>
      <c r="S4553">
        <v>0</v>
      </c>
      <c r="T4553">
        <v>15.552</v>
      </c>
    </row>
    <row r="4554" spans="1:20" x14ac:dyDescent="0.3">
      <c r="A4554" t="s">
        <v>10127</v>
      </c>
      <c r="B4554" s="1">
        <v>43020</v>
      </c>
      <c r="C4554" s="1">
        <v>43024</v>
      </c>
      <c r="D4554" t="s">
        <v>47</v>
      </c>
      <c r="E4554" t="s">
        <v>2590</v>
      </c>
      <c r="F4554" t="s">
        <v>2591</v>
      </c>
      <c r="G4554" t="s">
        <v>84</v>
      </c>
      <c r="H4554" t="s">
        <v>25</v>
      </c>
      <c r="I4554" t="s">
        <v>128</v>
      </c>
      <c r="J4554" t="s">
        <v>129</v>
      </c>
      <c r="K4554" t="s">
        <v>948</v>
      </c>
      <c r="L4554" t="s">
        <v>131</v>
      </c>
      <c r="M4554" t="s">
        <v>10128</v>
      </c>
      <c r="N4554" t="s">
        <v>165</v>
      </c>
      <c r="O4554" t="s">
        <v>166</v>
      </c>
      <c r="P4554" t="s">
        <v>10129</v>
      </c>
      <c r="Q4554" s="2">
        <v>369.54399999999998</v>
      </c>
      <c r="R4554">
        <v>7</v>
      </c>
      <c r="S4554">
        <v>0</v>
      </c>
      <c r="T4554">
        <v>27.715800000000002</v>
      </c>
    </row>
    <row r="4555" spans="1:20" x14ac:dyDescent="0.3">
      <c r="A4555" t="s">
        <v>10130</v>
      </c>
      <c r="B4555" s="1">
        <v>42315</v>
      </c>
      <c r="C4555" s="1">
        <v>42320</v>
      </c>
      <c r="D4555" t="s">
        <v>47</v>
      </c>
      <c r="E4555" t="s">
        <v>3172</v>
      </c>
      <c r="F4555" t="s">
        <v>3173</v>
      </c>
      <c r="G4555" t="s">
        <v>24</v>
      </c>
      <c r="H4555" t="s">
        <v>25</v>
      </c>
      <c r="I4555" t="s">
        <v>465</v>
      </c>
      <c r="J4555" t="s">
        <v>261</v>
      </c>
      <c r="K4555" t="s">
        <v>466</v>
      </c>
      <c r="L4555" t="s">
        <v>41</v>
      </c>
      <c r="M4555" t="s">
        <v>5243</v>
      </c>
      <c r="N4555" t="s">
        <v>43</v>
      </c>
      <c r="O4555" t="s">
        <v>115</v>
      </c>
      <c r="P4555" t="s">
        <v>5244</v>
      </c>
      <c r="Q4555" s="2">
        <v>23.64</v>
      </c>
      <c r="R4555">
        <v>3</v>
      </c>
      <c r="S4555">
        <v>0</v>
      </c>
      <c r="T4555">
        <v>5.319</v>
      </c>
    </row>
    <row r="4556" spans="1:20" x14ac:dyDescent="0.3">
      <c r="A4556" t="s">
        <v>10131</v>
      </c>
      <c r="B4556" s="1">
        <v>42149</v>
      </c>
      <c r="C4556" s="1">
        <v>42152</v>
      </c>
      <c r="D4556" t="s">
        <v>159</v>
      </c>
      <c r="E4556" t="s">
        <v>1062</v>
      </c>
      <c r="F4556" t="s">
        <v>1063</v>
      </c>
      <c r="G4556" t="s">
        <v>37</v>
      </c>
      <c r="H4556" t="s">
        <v>25</v>
      </c>
      <c r="I4556" t="s">
        <v>1064</v>
      </c>
      <c r="J4556" t="s">
        <v>179</v>
      </c>
      <c r="K4556" t="s">
        <v>1065</v>
      </c>
      <c r="L4556" t="s">
        <v>88</v>
      </c>
      <c r="M4556" t="s">
        <v>4815</v>
      </c>
      <c r="N4556" t="s">
        <v>43</v>
      </c>
      <c r="O4556" t="s">
        <v>1145</v>
      </c>
      <c r="P4556" t="s">
        <v>4816</v>
      </c>
      <c r="Q4556" s="2">
        <v>22.367999999999999</v>
      </c>
      <c r="R4556">
        <v>2</v>
      </c>
      <c r="S4556">
        <v>0</v>
      </c>
      <c r="T4556">
        <v>1.6776</v>
      </c>
    </row>
    <row r="4557" spans="1:20" x14ac:dyDescent="0.3">
      <c r="A4557" t="s">
        <v>10132</v>
      </c>
      <c r="B4557" s="1">
        <v>41925</v>
      </c>
      <c r="C4557" s="1">
        <v>41927</v>
      </c>
      <c r="D4557" t="s">
        <v>159</v>
      </c>
      <c r="E4557" t="s">
        <v>5434</v>
      </c>
      <c r="F4557" t="s">
        <v>5435</v>
      </c>
      <c r="G4557" t="s">
        <v>84</v>
      </c>
      <c r="H4557" t="s">
        <v>25</v>
      </c>
      <c r="I4557" t="s">
        <v>4056</v>
      </c>
      <c r="J4557" t="s">
        <v>232</v>
      </c>
      <c r="K4557" t="s">
        <v>4057</v>
      </c>
      <c r="L4557" t="s">
        <v>131</v>
      </c>
      <c r="M4557" t="s">
        <v>10133</v>
      </c>
      <c r="N4557" t="s">
        <v>43</v>
      </c>
      <c r="O4557" t="s">
        <v>173</v>
      </c>
      <c r="P4557" t="s">
        <v>10134</v>
      </c>
      <c r="Q4557" s="2">
        <v>36.4</v>
      </c>
      <c r="R4557">
        <v>5</v>
      </c>
      <c r="S4557">
        <v>0</v>
      </c>
      <c r="T4557">
        <v>17.472000000000001</v>
      </c>
    </row>
    <row r="4558" spans="1:20" x14ac:dyDescent="0.3">
      <c r="A4558" t="s">
        <v>10135</v>
      </c>
      <c r="B4558" s="1">
        <v>42407</v>
      </c>
      <c r="C4558" s="1">
        <v>42410</v>
      </c>
      <c r="D4558" t="s">
        <v>21</v>
      </c>
      <c r="E4558" t="s">
        <v>2968</v>
      </c>
      <c r="F4558" t="s">
        <v>2969</v>
      </c>
      <c r="G4558" t="s">
        <v>37</v>
      </c>
      <c r="H4558" t="s">
        <v>25</v>
      </c>
      <c r="I4558" t="s">
        <v>626</v>
      </c>
      <c r="J4558" t="s">
        <v>39</v>
      </c>
      <c r="K4558" t="s">
        <v>2970</v>
      </c>
      <c r="L4558" t="s">
        <v>41</v>
      </c>
      <c r="M4558" t="s">
        <v>8732</v>
      </c>
      <c r="N4558" t="s">
        <v>165</v>
      </c>
      <c r="O4558" t="s">
        <v>166</v>
      </c>
      <c r="P4558" t="s">
        <v>8733</v>
      </c>
      <c r="Q4558" s="2">
        <v>623.96</v>
      </c>
      <c r="R4558">
        <v>5</v>
      </c>
      <c r="S4558">
        <v>0</v>
      </c>
      <c r="T4558">
        <v>38.997500000000002</v>
      </c>
    </row>
    <row r="4559" spans="1:20" x14ac:dyDescent="0.3">
      <c r="A4559" t="s">
        <v>10136</v>
      </c>
      <c r="B4559" s="1">
        <v>42754</v>
      </c>
      <c r="C4559" s="1">
        <v>42759</v>
      </c>
      <c r="D4559" t="s">
        <v>21</v>
      </c>
      <c r="E4559" t="s">
        <v>3651</v>
      </c>
      <c r="F4559" t="s">
        <v>3652</v>
      </c>
      <c r="G4559" t="s">
        <v>24</v>
      </c>
      <c r="H4559" t="s">
        <v>25</v>
      </c>
      <c r="I4559" t="s">
        <v>693</v>
      </c>
      <c r="J4559" t="s">
        <v>86</v>
      </c>
      <c r="K4559" t="s">
        <v>1637</v>
      </c>
      <c r="L4559" t="s">
        <v>88</v>
      </c>
      <c r="M4559" t="s">
        <v>8116</v>
      </c>
      <c r="N4559" t="s">
        <v>165</v>
      </c>
      <c r="O4559" t="s">
        <v>166</v>
      </c>
      <c r="P4559" t="s">
        <v>8117</v>
      </c>
      <c r="Q4559" s="2">
        <v>429.6</v>
      </c>
      <c r="R4559">
        <v>2</v>
      </c>
      <c r="S4559">
        <v>0</v>
      </c>
      <c r="T4559">
        <v>-93.08</v>
      </c>
    </row>
    <row r="4560" spans="1:20" x14ac:dyDescent="0.3">
      <c r="A4560" t="s">
        <v>10137</v>
      </c>
      <c r="B4560" s="1">
        <v>42527</v>
      </c>
      <c r="C4560" s="1">
        <v>42533</v>
      </c>
      <c r="D4560" t="s">
        <v>47</v>
      </c>
      <c r="E4560" t="s">
        <v>1229</v>
      </c>
      <c r="F4560" t="s">
        <v>1230</v>
      </c>
      <c r="G4560" t="s">
        <v>84</v>
      </c>
      <c r="H4560" t="s">
        <v>25</v>
      </c>
      <c r="I4560" t="s">
        <v>1231</v>
      </c>
      <c r="J4560" t="s">
        <v>67</v>
      </c>
      <c r="K4560" t="s">
        <v>1232</v>
      </c>
      <c r="L4560" t="s">
        <v>29</v>
      </c>
      <c r="M4560" t="s">
        <v>3333</v>
      </c>
      <c r="N4560" t="s">
        <v>43</v>
      </c>
      <c r="O4560" t="s">
        <v>44</v>
      </c>
      <c r="P4560" t="s">
        <v>3334</v>
      </c>
      <c r="Q4560" s="2">
        <v>22.05</v>
      </c>
      <c r="R4560">
        <v>7</v>
      </c>
      <c r="S4560">
        <v>0</v>
      </c>
      <c r="T4560">
        <v>10.584</v>
      </c>
    </row>
    <row r="4561" spans="1:20" x14ac:dyDescent="0.3">
      <c r="A4561" t="s">
        <v>10138</v>
      </c>
      <c r="B4561" s="1">
        <v>42812</v>
      </c>
      <c r="C4561" s="1">
        <v>42814</v>
      </c>
      <c r="D4561" t="s">
        <v>21</v>
      </c>
      <c r="E4561" t="s">
        <v>7548</v>
      </c>
      <c r="F4561" t="s">
        <v>7549</v>
      </c>
      <c r="G4561" t="s">
        <v>37</v>
      </c>
      <c r="H4561" t="s">
        <v>25</v>
      </c>
      <c r="I4561" t="s">
        <v>693</v>
      </c>
      <c r="J4561" t="s">
        <v>86</v>
      </c>
      <c r="K4561" t="s">
        <v>694</v>
      </c>
      <c r="L4561" t="s">
        <v>88</v>
      </c>
      <c r="M4561" t="s">
        <v>375</v>
      </c>
      <c r="N4561" t="s">
        <v>43</v>
      </c>
      <c r="O4561" t="s">
        <v>90</v>
      </c>
      <c r="P4561" t="s">
        <v>376</v>
      </c>
      <c r="Q4561" s="2">
        <v>90.86</v>
      </c>
      <c r="R4561">
        <v>7</v>
      </c>
      <c r="S4561">
        <v>0</v>
      </c>
      <c r="T4561">
        <v>26.349399999999999</v>
      </c>
    </row>
    <row r="4562" spans="1:20" x14ac:dyDescent="0.3">
      <c r="A4562" t="s">
        <v>10139</v>
      </c>
      <c r="B4562" s="1">
        <v>43063</v>
      </c>
      <c r="C4562" s="1">
        <v>43063</v>
      </c>
      <c r="D4562" t="s">
        <v>1040</v>
      </c>
      <c r="E4562" t="s">
        <v>5830</v>
      </c>
      <c r="F4562" t="s">
        <v>5831</v>
      </c>
      <c r="G4562" t="s">
        <v>24</v>
      </c>
      <c r="H4562" t="s">
        <v>25</v>
      </c>
      <c r="I4562" t="s">
        <v>2655</v>
      </c>
      <c r="J4562" t="s">
        <v>39</v>
      </c>
      <c r="K4562" t="s">
        <v>2656</v>
      </c>
      <c r="L4562" t="s">
        <v>41</v>
      </c>
      <c r="M4562" t="s">
        <v>5918</v>
      </c>
      <c r="N4562" t="s">
        <v>43</v>
      </c>
      <c r="O4562" t="s">
        <v>70</v>
      </c>
      <c r="P4562" t="s">
        <v>5919</v>
      </c>
      <c r="Q4562" s="2">
        <v>7.78</v>
      </c>
      <c r="R4562">
        <v>1</v>
      </c>
      <c r="S4562">
        <v>0</v>
      </c>
      <c r="T4562">
        <v>3.5009999999999999</v>
      </c>
    </row>
    <row r="4563" spans="1:20" x14ac:dyDescent="0.3">
      <c r="A4563" t="s">
        <v>10140</v>
      </c>
      <c r="B4563" s="1">
        <v>42700</v>
      </c>
      <c r="C4563" s="1">
        <v>42702</v>
      </c>
      <c r="D4563" t="s">
        <v>21</v>
      </c>
      <c r="E4563" t="s">
        <v>141</v>
      </c>
      <c r="F4563" t="s">
        <v>142</v>
      </c>
      <c r="G4563" t="s">
        <v>24</v>
      </c>
      <c r="H4563" t="s">
        <v>25</v>
      </c>
      <c r="I4563" t="s">
        <v>38</v>
      </c>
      <c r="J4563" t="s">
        <v>39</v>
      </c>
      <c r="K4563" t="s">
        <v>143</v>
      </c>
      <c r="L4563" t="s">
        <v>41</v>
      </c>
      <c r="M4563" t="s">
        <v>2693</v>
      </c>
      <c r="N4563" t="s">
        <v>43</v>
      </c>
      <c r="O4563" t="s">
        <v>79</v>
      </c>
      <c r="P4563" t="s">
        <v>2694</v>
      </c>
      <c r="Q4563" s="2">
        <v>78.759</v>
      </c>
      <c r="R4563">
        <v>9</v>
      </c>
      <c r="S4563">
        <v>0</v>
      </c>
      <c r="T4563">
        <v>-57.756599999999999</v>
      </c>
    </row>
    <row r="4564" spans="1:20" x14ac:dyDescent="0.3">
      <c r="A4564" t="s">
        <v>10141</v>
      </c>
      <c r="B4564" s="1">
        <v>42600</v>
      </c>
      <c r="C4564" s="1">
        <v>42602</v>
      </c>
      <c r="D4564" t="s">
        <v>21</v>
      </c>
      <c r="E4564" t="s">
        <v>152</v>
      </c>
      <c r="F4564" t="s">
        <v>153</v>
      </c>
      <c r="G4564" t="s">
        <v>84</v>
      </c>
      <c r="H4564" t="s">
        <v>25</v>
      </c>
      <c r="I4564" t="s">
        <v>154</v>
      </c>
      <c r="J4564" t="s">
        <v>86</v>
      </c>
      <c r="K4564" t="s">
        <v>155</v>
      </c>
      <c r="L4564" t="s">
        <v>88</v>
      </c>
      <c r="M4564" t="s">
        <v>2386</v>
      </c>
      <c r="N4564" t="s">
        <v>31</v>
      </c>
      <c r="O4564" t="s">
        <v>61</v>
      </c>
      <c r="P4564" t="s">
        <v>2387</v>
      </c>
      <c r="Q4564" s="2">
        <v>9.5519999999999996</v>
      </c>
      <c r="R4564">
        <v>3</v>
      </c>
      <c r="S4564">
        <v>0</v>
      </c>
      <c r="T4564">
        <v>-3.8208000000000002</v>
      </c>
    </row>
    <row r="4565" spans="1:20" x14ac:dyDescent="0.3">
      <c r="A4565" t="s">
        <v>10142</v>
      </c>
      <c r="B4565" s="1">
        <v>42336</v>
      </c>
      <c r="C4565" s="1">
        <v>42341</v>
      </c>
      <c r="D4565" t="s">
        <v>47</v>
      </c>
      <c r="E4565" t="s">
        <v>5434</v>
      </c>
      <c r="F4565" t="s">
        <v>5435</v>
      </c>
      <c r="G4565" t="s">
        <v>84</v>
      </c>
      <c r="H4565" t="s">
        <v>25</v>
      </c>
      <c r="I4565" t="s">
        <v>4056</v>
      </c>
      <c r="J4565" t="s">
        <v>232</v>
      </c>
      <c r="K4565" t="s">
        <v>4057</v>
      </c>
      <c r="L4565" t="s">
        <v>131</v>
      </c>
      <c r="M4565" t="s">
        <v>583</v>
      </c>
      <c r="N4565" t="s">
        <v>43</v>
      </c>
      <c r="O4565" t="s">
        <v>115</v>
      </c>
      <c r="P4565" t="s">
        <v>584</v>
      </c>
      <c r="Q4565" s="2">
        <v>8.2799999999999994</v>
      </c>
      <c r="R4565">
        <v>2</v>
      </c>
      <c r="S4565">
        <v>0</v>
      </c>
      <c r="T4565">
        <v>3.4775999999999998</v>
      </c>
    </row>
    <row r="4566" spans="1:20" x14ac:dyDescent="0.3">
      <c r="A4566" t="s">
        <v>10143</v>
      </c>
      <c r="B4566" s="1">
        <v>42880</v>
      </c>
      <c r="C4566" s="1">
        <v>42887</v>
      </c>
      <c r="D4566" t="s">
        <v>47</v>
      </c>
      <c r="E4566" t="s">
        <v>1019</v>
      </c>
      <c r="F4566" t="s">
        <v>1020</v>
      </c>
      <c r="G4566" t="s">
        <v>24</v>
      </c>
      <c r="H4566" t="s">
        <v>25</v>
      </c>
      <c r="I4566" t="s">
        <v>231</v>
      </c>
      <c r="J4566" t="s">
        <v>232</v>
      </c>
      <c r="K4566" t="s">
        <v>412</v>
      </c>
      <c r="L4566" t="s">
        <v>131</v>
      </c>
      <c r="M4566" t="s">
        <v>7751</v>
      </c>
      <c r="N4566" t="s">
        <v>43</v>
      </c>
      <c r="O4566" t="s">
        <v>99</v>
      </c>
      <c r="P4566" t="s">
        <v>7752</v>
      </c>
      <c r="Q4566" s="2">
        <v>50.136000000000003</v>
      </c>
      <c r="R4566">
        <v>3</v>
      </c>
      <c r="S4566">
        <v>0</v>
      </c>
      <c r="T4566">
        <v>-11.2806</v>
      </c>
    </row>
    <row r="4567" spans="1:20" x14ac:dyDescent="0.3">
      <c r="A4567" t="s">
        <v>10144</v>
      </c>
      <c r="B4567" s="1">
        <v>42982</v>
      </c>
      <c r="C4567" s="1">
        <v>42983</v>
      </c>
      <c r="D4567" t="s">
        <v>159</v>
      </c>
      <c r="E4567" t="s">
        <v>3077</v>
      </c>
      <c r="F4567" t="s">
        <v>3078</v>
      </c>
      <c r="G4567" t="s">
        <v>37</v>
      </c>
      <c r="H4567" t="s">
        <v>25</v>
      </c>
      <c r="I4567" t="s">
        <v>1241</v>
      </c>
      <c r="J4567" t="s">
        <v>67</v>
      </c>
      <c r="K4567" t="s">
        <v>3079</v>
      </c>
      <c r="L4567" t="s">
        <v>29</v>
      </c>
      <c r="M4567" t="s">
        <v>8304</v>
      </c>
      <c r="N4567" t="s">
        <v>43</v>
      </c>
      <c r="O4567" t="s">
        <v>79</v>
      </c>
      <c r="P4567" t="s">
        <v>8305</v>
      </c>
      <c r="Q4567" s="2">
        <v>88.073999999999998</v>
      </c>
      <c r="R4567">
        <v>7</v>
      </c>
      <c r="S4567">
        <v>0</v>
      </c>
      <c r="T4567">
        <v>-58.716000000000001</v>
      </c>
    </row>
    <row r="4568" spans="1:20" x14ac:dyDescent="0.3">
      <c r="A4568" t="s">
        <v>10145</v>
      </c>
      <c r="B4568" s="1">
        <v>42453</v>
      </c>
      <c r="C4568" s="1">
        <v>42455</v>
      </c>
      <c r="D4568" t="s">
        <v>21</v>
      </c>
      <c r="E4568" t="s">
        <v>2910</v>
      </c>
      <c r="F4568" t="s">
        <v>2911</v>
      </c>
      <c r="G4568" t="s">
        <v>24</v>
      </c>
      <c r="H4568" t="s">
        <v>25</v>
      </c>
      <c r="I4568" t="s">
        <v>2912</v>
      </c>
      <c r="J4568" t="s">
        <v>302</v>
      </c>
      <c r="K4568" t="s">
        <v>2913</v>
      </c>
      <c r="L4568" t="s">
        <v>29</v>
      </c>
      <c r="M4568" t="s">
        <v>4928</v>
      </c>
      <c r="N4568" t="s">
        <v>31</v>
      </c>
      <c r="O4568" t="s">
        <v>32</v>
      </c>
      <c r="P4568" t="s">
        <v>4929</v>
      </c>
      <c r="Q4568" s="2">
        <v>301.47000000000003</v>
      </c>
      <c r="R4568">
        <v>3</v>
      </c>
      <c r="S4568">
        <v>0</v>
      </c>
      <c r="T4568">
        <v>-241.17599999999999</v>
      </c>
    </row>
    <row r="4569" spans="1:20" x14ac:dyDescent="0.3">
      <c r="A4569" t="s">
        <v>10146</v>
      </c>
      <c r="B4569" s="1">
        <v>42883</v>
      </c>
      <c r="C4569" s="1">
        <v>42887</v>
      </c>
      <c r="D4569" t="s">
        <v>47</v>
      </c>
      <c r="E4569" t="s">
        <v>4026</v>
      </c>
      <c r="F4569" t="s">
        <v>4027</v>
      </c>
      <c r="G4569" t="s">
        <v>37</v>
      </c>
      <c r="H4569" t="s">
        <v>25</v>
      </c>
      <c r="I4569" t="s">
        <v>3699</v>
      </c>
      <c r="J4569" t="s">
        <v>224</v>
      </c>
      <c r="K4569" t="s">
        <v>3700</v>
      </c>
      <c r="L4569" t="s">
        <v>88</v>
      </c>
      <c r="M4569" t="s">
        <v>3268</v>
      </c>
      <c r="N4569" t="s">
        <v>31</v>
      </c>
      <c r="O4569" t="s">
        <v>61</v>
      </c>
      <c r="P4569" t="s">
        <v>3269</v>
      </c>
      <c r="Q4569" s="2">
        <v>27.46</v>
      </c>
      <c r="R4569">
        <v>2</v>
      </c>
      <c r="S4569">
        <v>0</v>
      </c>
      <c r="T4569">
        <v>9.8856000000000002</v>
      </c>
    </row>
    <row r="4570" spans="1:20" x14ac:dyDescent="0.3">
      <c r="A4570" t="s">
        <v>10147</v>
      </c>
      <c r="B4570" s="1">
        <v>42247</v>
      </c>
      <c r="C4570" s="1">
        <v>42251</v>
      </c>
      <c r="D4570" t="s">
        <v>47</v>
      </c>
      <c r="E4570" t="s">
        <v>4174</v>
      </c>
      <c r="F4570" t="s">
        <v>4175</v>
      </c>
      <c r="G4570" t="s">
        <v>84</v>
      </c>
      <c r="H4570" t="s">
        <v>25</v>
      </c>
      <c r="I4570" t="s">
        <v>2942</v>
      </c>
      <c r="J4570" t="s">
        <v>1139</v>
      </c>
      <c r="K4570" t="s">
        <v>2943</v>
      </c>
      <c r="L4570" t="s">
        <v>131</v>
      </c>
      <c r="M4570" t="s">
        <v>7911</v>
      </c>
      <c r="N4570" t="s">
        <v>165</v>
      </c>
      <c r="O4570" t="s">
        <v>166</v>
      </c>
      <c r="P4570" t="s">
        <v>7912</v>
      </c>
      <c r="Q4570" s="2">
        <v>555.96</v>
      </c>
      <c r="R4570">
        <v>5</v>
      </c>
      <c r="S4570">
        <v>0</v>
      </c>
      <c r="T4570">
        <v>41.697000000000003</v>
      </c>
    </row>
    <row r="4571" spans="1:20" x14ac:dyDescent="0.3">
      <c r="A4571" t="s">
        <v>10148</v>
      </c>
      <c r="B4571" s="1">
        <v>42472</v>
      </c>
      <c r="C4571" s="1">
        <v>42477</v>
      </c>
      <c r="D4571" t="s">
        <v>47</v>
      </c>
      <c r="E4571" t="s">
        <v>3835</v>
      </c>
      <c r="F4571" t="s">
        <v>3836</v>
      </c>
      <c r="G4571" t="s">
        <v>37</v>
      </c>
      <c r="H4571" t="s">
        <v>25</v>
      </c>
      <c r="I4571" t="s">
        <v>154</v>
      </c>
      <c r="J4571" t="s">
        <v>86</v>
      </c>
      <c r="K4571" t="s">
        <v>171</v>
      </c>
      <c r="L4571" t="s">
        <v>88</v>
      </c>
      <c r="M4571" t="s">
        <v>10149</v>
      </c>
      <c r="N4571" t="s">
        <v>43</v>
      </c>
      <c r="O4571" t="s">
        <v>99</v>
      </c>
      <c r="P4571" t="s">
        <v>10150</v>
      </c>
      <c r="Q4571" s="2">
        <v>129.55199999999999</v>
      </c>
      <c r="R4571">
        <v>3</v>
      </c>
      <c r="S4571">
        <v>0</v>
      </c>
      <c r="T4571">
        <v>-22.671600000000002</v>
      </c>
    </row>
    <row r="4572" spans="1:20" x14ac:dyDescent="0.3">
      <c r="A4572" t="s">
        <v>10151</v>
      </c>
      <c r="B4572" s="1">
        <v>41672</v>
      </c>
      <c r="C4572" s="1">
        <v>41679</v>
      </c>
      <c r="D4572" t="s">
        <v>47</v>
      </c>
      <c r="E4572" t="s">
        <v>3680</v>
      </c>
      <c r="F4572" t="s">
        <v>3681</v>
      </c>
      <c r="G4572" t="s">
        <v>24</v>
      </c>
      <c r="H4572" t="s">
        <v>25</v>
      </c>
      <c r="I4572" t="s">
        <v>112</v>
      </c>
      <c r="J4572" t="s">
        <v>39</v>
      </c>
      <c r="K4572" t="s">
        <v>849</v>
      </c>
      <c r="L4572" t="s">
        <v>41</v>
      </c>
      <c r="M4572" t="s">
        <v>5488</v>
      </c>
      <c r="N4572" t="s">
        <v>43</v>
      </c>
      <c r="O4572" t="s">
        <v>79</v>
      </c>
      <c r="P4572" t="s">
        <v>5489</v>
      </c>
      <c r="Q4572" s="2">
        <v>18.335999999999999</v>
      </c>
      <c r="R4572">
        <v>2</v>
      </c>
      <c r="S4572">
        <v>0</v>
      </c>
      <c r="T4572">
        <v>-12.224</v>
      </c>
    </row>
    <row r="4573" spans="1:20" x14ac:dyDescent="0.3">
      <c r="A4573" t="s">
        <v>10152</v>
      </c>
      <c r="B4573" s="1">
        <v>41884</v>
      </c>
      <c r="C4573" s="1">
        <v>41890</v>
      </c>
      <c r="D4573" t="s">
        <v>47</v>
      </c>
      <c r="E4573" t="s">
        <v>2016</v>
      </c>
      <c r="F4573" t="s">
        <v>2017</v>
      </c>
      <c r="G4573" t="s">
        <v>24</v>
      </c>
      <c r="H4573" t="s">
        <v>25</v>
      </c>
      <c r="I4573" t="s">
        <v>426</v>
      </c>
      <c r="J4573" t="s">
        <v>427</v>
      </c>
      <c r="K4573" t="s">
        <v>428</v>
      </c>
      <c r="L4573" t="s">
        <v>131</v>
      </c>
      <c r="M4573" t="s">
        <v>407</v>
      </c>
      <c r="N4573" t="s">
        <v>165</v>
      </c>
      <c r="O4573" t="s">
        <v>202</v>
      </c>
      <c r="P4573" t="s">
        <v>408</v>
      </c>
      <c r="Q4573" s="2">
        <v>475.94400000000002</v>
      </c>
      <c r="R4573">
        <v>7</v>
      </c>
      <c r="S4573">
        <v>0</v>
      </c>
      <c r="T4573">
        <v>95.188800000000001</v>
      </c>
    </row>
    <row r="4574" spans="1:20" x14ac:dyDescent="0.3">
      <c r="A4574" t="s">
        <v>10153</v>
      </c>
      <c r="B4574" s="1">
        <v>43008</v>
      </c>
      <c r="C4574" s="1">
        <v>43010</v>
      </c>
      <c r="D4574" t="s">
        <v>21</v>
      </c>
      <c r="E4574" t="s">
        <v>2808</v>
      </c>
      <c r="F4574" t="s">
        <v>2809</v>
      </c>
      <c r="G4574" t="s">
        <v>84</v>
      </c>
      <c r="H4574" t="s">
        <v>25</v>
      </c>
      <c r="I4574" t="s">
        <v>38</v>
      </c>
      <c r="J4574" t="s">
        <v>39</v>
      </c>
      <c r="K4574" t="s">
        <v>40</v>
      </c>
      <c r="L4574" t="s">
        <v>41</v>
      </c>
      <c r="M4574" t="s">
        <v>2112</v>
      </c>
      <c r="N4574" t="s">
        <v>165</v>
      </c>
      <c r="O4574" t="s">
        <v>202</v>
      </c>
      <c r="P4574" t="s">
        <v>2113</v>
      </c>
      <c r="Q4574" s="2">
        <v>159.97999999999999</v>
      </c>
      <c r="R4574">
        <v>2</v>
      </c>
      <c r="S4574">
        <v>0</v>
      </c>
      <c r="T4574">
        <v>47.994</v>
      </c>
    </row>
    <row r="4575" spans="1:20" x14ac:dyDescent="0.3">
      <c r="A4575" t="s">
        <v>10154</v>
      </c>
      <c r="B4575" s="1">
        <v>42618</v>
      </c>
      <c r="C4575" s="1">
        <v>42620</v>
      </c>
      <c r="D4575" t="s">
        <v>159</v>
      </c>
      <c r="E4575" t="s">
        <v>9172</v>
      </c>
      <c r="F4575" t="s">
        <v>9173</v>
      </c>
      <c r="G4575" t="s">
        <v>37</v>
      </c>
      <c r="H4575" t="s">
        <v>25</v>
      </c>
      <c r="I4575" t="s">
        <v>1358</v>
      </c>
      <c r="J4575" t="s">
        <v>302</v>
      </c>
      <c r="K4575" t="s">
        <v>4409</v>
      </c>
      <c r="L4575" t="s">
        <v>29</v>
      </c>
      <c r="M4575" t="s">
        <v>3162</v>
      </c>
      <c r="N4575" t="s">
        <v>165</v>
      </c>
      <c r="O4575" t="s">
        <v>166</v>
      </c>
      <c r="P4575" t="s">
        <v>3163</v>
      </c>
      <c r="Q4575" s="2">
        <v>43.6</v>
      </c>
      <c r="R4575">
        <v>4</v>
      </c>
      <c r="S4575">
        <v>0</v>
      </c>
      <c r="T4575">
        <v>12.208</v>
      </c>
    </row>
    <row r="4576" spans="1:20" x14ac:dyDescent="0.3">
      <c r="A4576" t="s">
        <v>10155</v>
      </c>
      <c r="B4576" s="1">
        <v>42875</v>
      </c>
      <c r="C4576" s="1">
        <v>42881</v>
      </c>
      <c r="D4576" t="s">
        <v>47</v>
      </c>
      <c r="E4576" t="s">
        <v>3538</v>
      </c>
      <c r="F4576" t="s">
        <v>3539</v>
      </c>
      <c r="G4576" t="s">
        <v>24</v>
      </c>
      <c r="H4576" t="s">
        <v>25</v>
      </c>
      <c r="I4576" t="s">
        <v>3540</v>
      </c>
      <c r="J4576" t="s">
        <v>76</v>
      </c>
      <c r="K4576" t="s">
        <v>3541</v>
      </c>
      <c r="L4576" t="s">
        <v>41</v>
      </c>
      <c r="M4576" t="s">
        <v>5655</v>
      </c>
      <c r="N4576" t="s">
        <v>43</v>
      </c>
      <c r="O4576" t="s">
        <v>79</v>
      </c>
      <c r="P4576" t="s">
        <v>5656</v>
      </c>
      <c r="Q4576" s="2">
        <v>8.2880000000000003</v>
      </c>
      <c r="R4576">
        <v>2</v>
      </c>
      <c r="S4576">
        <v>0</v>
      </c>
      <c r="T4576">
        <v>3.0044</v>
      </c>
    </row>
    <row r="4577" spans="1:20" x14ac:dyDescent="0.3">
      <c r="A4577" t="s">
        <v>10156</v>
      </c>
      <c r="B4577" s="1">
        <v>42267</v>
      </c>
      <c r="C4577" s="1">
        <v>42271</v>
      </c>
      <c r="D4577" t="s">
        <v>47</v>
      </c>
      <c r="E4577" t="s">
        <v>1615</v>
      </c>
      <c r="F4577" t="s">
        <v>1616</v>
      </c>
      <c r="G4577" t="s">
        <v>24</v>
      </c>
      <c r="H4577" t="s">
        <v>25</v>
      </c>
      <c r="I4577" t="s">
        <v>128</v>
      </c>
      <c r="J4577" t="s">
        <v>129</v>
      </c>
      <c r="K4577" t="s">
        <v>562</v>
      </c>
      <c r="L4577" t="s">
        <v>131</v>
      </c>
      <c r="M4577" t="s">
        <v>3775</v>
      </c>
      <c r="N4577" t="s">
        <v>43</v>
      </c>
      <c r="O4577" t="s">
        <v>79</v>
      </c>
      <c r="P4577" t="s">
        <v>3776</v>
      </c>
      <c r="Q4577" s="2">
        <v>2.8079999999999998</v>
      </c>
      <c r="R4577">
        <v>3</v>
      </c>
      <c r="S4577">
        <v>0</v>
      </c>
      <c r="T4577">
        <v>-4.4927999999999999</v>
      </c>
    </row>
    <row r="4578" spans="1:20" x14ac:dyDescent="0.3">
      <c r="A4578" t="s">
        <v>10157</v>
      </c>
      <c r="B4578" s="1">
        <v>42392</v>
      </c>
      <c r="C4578" s="1">
        <v>42396</v>
      </c>
      <c r="D4578" t="s">
        <v>47</v>
      </c>
      <c r="E4578" t="s">
        <v>830</v>
      </c>
      <c r="F4578" t="s">
        <v>831</v>
      </c>
      <c r="G4578" t="s">
        <v>37</v>
      </c>
      <c r="H4578" t="s">
        <v>25</v>
      </c>
      <c r="I4578" t="s">
        <v>832</v>
      </c>
      <c r="J4578" t="s">
        <v>67</v>
      </c>
      <c r="K4578" t="s">
        <v>833</v>
      </c>
      <c r="L4578" t="s">
        <v>29</v>
      </c>
      <c r="M4578" t="s">
        <v>9400</v>
      </c>
      <c r="N4578" t="s">
        <v>165</v>
      </c>
      <c r="O4578" t="s">
        <v>202</v>
      </c>
      <c r="P4578" t="s">
        <v>9401</v>
      </c>
      <c r="Q4578" s="2">
        <v>99.98</v>
      </c>
      <c r="R4578">
        <v>2</v>
      </c>
      <c r="S4578">
        <v>0</v>
      </c>
      <c r="T4578">
        <v>42.991399999999999</v>
      </c>
    </row>
    <row r="4579" spans="1:20" x14ac:dyDescent="0.3">
      <c r="A4579" t="s">
        <v>10158</v>
      </c>
      <c r="B4579" s="1">
        <v>41791</v>
      </c>
      <c r="C4579" s="1">
        <v>41796</v>
      </c>
      <c r="D4579" t="s">
        <v>47</v>
      </c>
      <c r="E4579" t="s">
        <v>2972</v>
      </c>
      <c r="F4579" t="s">
        <v>2973</v>
      </c>
      <c r="G4579" t="s">
        <v>37</v>
      </c>
      <c r="H4579" t="s">
        <v>25</v>
      </c>
      <c r="I4579" t="s">
        <v>373</v>
      </c>
      <c r="J4579" t="s">
        <v>199</v>
      </c>
      <c r="K4579" t="s">
        <v>374</v>
      </c>
      <c r="L4579" t="s">
        <v>88</v>
      </c>
      <c r="M4579" t="s">
        <v>3271</v>
      </c>
      <c r="N4579" t="s">
        <v>43</v>
      </c>
      <c r="O4579" t="s">
        <v>79</v>
      </c>
      <c r="P4579" t="s">
        <v>3272</v>
      </c>
      <c r="Q4579" s="2">
        <v>138.56</v>
      </c>
      <c r="R4579">
        <v>4</v>
      </c>
      <c r="S4579">
        <v>0</v>
      </c>
      <c r="T4579">
        <v>66.508799999999994</v>
      </c>
    </row>
    <row r="4580" spans="1:20" x14ac:dyDescent="0.3">
      <c r="A4580" t="s">
        <v>10159</v>
      </c>
      <c r="B4580" s="1">
        <v>42271</v>
      </c>
      <c r="C4580" s="1">
        <v>42276</v>
      </c>
      <c r="D4580" t="s">
        <v>21</v>
      </c>
      <c r="E4580" t="s">
        <v>245</v>
      </c>
      <c r="F4580" t="s">
        <v>246</v>
      </c>
      <c r="G4580" t="s">
        <v>24</v>
      </c>
      <c r="H4580" t="s">
        <v>25</v>
      </c>
      <c r="I4580" t="s">
        <v>38</v>
      </c>
      <c r="J4580" t="s">
        <v>39</v>
      </c>
      <c r="K4580" t="s">
        <v>247</v>
      </c>
      <c r="L4580" t="s">
        <v>41</v>
      </c>
      <c r="M4580" t="s">
        <v>6528</v>
      </c>
      <c r="N4580" t="s">
        <v>43</v>
      </c>
      <c r="O4580" t="s">
        <v>115</v>
      </c>
      <c r="P4580" t="s">
        <v>6529</v>
      </c>
      <c r="Q4580" s="2">
        <v>14.576000000000001</v>
      </c>
      <c r="R4580">
        <v>2</v>
      </c>
      <c r="S4580">
        <v>0</v>
      </c>
      <c r="T4580">
        <v>2.3685999999999998</v>
      </c>
    </row>
    <row r="4581" spans="1:20" x14ac:dyDescent="0.3">
      <c r="A4581" t="s">
        <v>10160</v>
      </c>
      <c r="B4581" s="1">
        <v>42583</v>
      </c>
      <c r="C4581" s="1">
        <v>42585</v>
      </c>
      <c r="D4581" t="s">
        <v>21</v>
      </c>
      <c r="E4581" t="s">
        <v>6437</v>
      </c>
      <c r="F4581" t="s">
        <v>6438</v>
      </c>
      <c r="G4581" t="s">
        <v>24</v>
      </c>
      <c r="H4581" t="s">
        <v>25</v>
      </c>
      <c r="I4581" t="s">
        <v>2703</v>
      </c>
      <c r="J4581" t="s">
        <v>1027</v>
      </c>
      <c r="K4581" t="s">
        <v>2704</v>
      </c>
      <c r="L4581" t="s">
        <v>29</v>
      </c>
      <c r="M4581" t="s">
        <v>4674</v>
      </c>
      <c r="N4581" t="s">
        <v>31</v>
      </c>
      <c r="O4581" t="s">
        <v>61</v>
      </c>
      <c r="P4581" t="s">
        <v>4675</v>
      </c>
      <c r="Q4581" s="2">
        <v>19.312000000000001</v>
      </c>
      <c r="R4581">
        <v>2</v>
      </c>
      <c r="S4581">
        <v>0</v>
      </c>
      <c r="T4581">
        <v>3.1381999999999999</v>
      </c>
    </row>
    <row r="4582" spans="1:20" x14ac:dyDescent="0.3">
      <c r="A4582" t="s">
        <v>10161</v>
      </c>
      <c r="B4582" s="1">
        <v>41662</v>
      </c>
      <c r="C4582" s="1">
        <v>41667</v>
      </c>
      <c r="D4582" t="s">
        <v>47</v>
      </c>
      <c r="E4582" t="s">
        <v>8627</v>
      </c>
      <c r="F4582" t="s">
        <v>8628</v>
      </c>
      <c r="G4582" t="s">
        <v>24</v>
      </c>
      <c r="H4582" t="s">
        <v>25</v>
      </c>
      <c r="I4582" t="s">
        <v>480</v>
      </c>
      <c r="J4582" t="s">
        <v>39</v>
      </c>
      <c r="K4582" t="s">
        <v>481</v>
      </c>
      <c r="L4582" t="s">
        <v>41</v>
      </c>
      <c r="M4582" t="s">
        <v>482</v>
      </c>
      <c r="N4582" t="s">
        <v>43</v>
      </c>
      <c r="O4582" t="s">
        <v>70</v>
      </c>
      <c r="P4582" t="s">
        <v>483</v>
      </c>
      <c r="Q4582" s="2">
        <v>40.08</v>
      </c>
      <c r="R4582">
        <v>6</v>
      </c>
      <c r="S4582">
        <v>0</v>
      </c>
      <c r="T4582">
        <v>19.238399999999999</v>
      </c>
    </row>
    <row r="4583" spans="1:20" x14ac:dyDescent="0.3">
      <c r="A4583" t="s">
        <v>10162</v>
      </c>
      <c r="B4583" s="1">
        <v>41855</v>
      </c>
      <c r="C4583" s="1">
        <v>41859</v>
      </c>
      <c r="D4583" t="s">
        <v>47</v>
      </c>
      <c r="E4583" t="s">
        <v>3570</v>
      </c>
      <c r="F4583" t="s">
        <v>3571</v>
      </c>
      <c r="G4583" t="s">
        <v>37</v>
      </c>
      <c r="H4583" t="s">
        <v>25</v>
      </c>
      <c r="I4583" t="s">
        <v>38</v>
      </c>
      <c r="J4583" t="s">
        <v>39</v>
      </c>
      <c r="K4583" t="s">
        <v>1554</v>
      </c>
      <c r="L4583" t="s">
        <v>41</v>
      </c>
      <c r="M4583" t="s">
        <v>1484</v>
      </c>
      <c r="N4583" t="s">
        <v>43</v>
      </c>
      <c r="O4583" t="s">
        <v>90</v>
      </c>
      <c r="P4583" t="s">
        <v>1485</v>
      </c>
      <c r="Q4583" s="2">
        <v>101.96</v>
      </c>
      <c r="R4583">
        <v>2</v>
      </c>
      <c r="S4583">
        <v>0</v>
      </c>
      <c r="T4583">
        <v>27.529199999999999</v>
      </c>
    </row>
    <row r="4584" spans="1:20" x14ac:dyDescent="0.3">
      <c r="A4584" t="s">
        <v>10163</v>
      </c>
      <c r="B4584" s="1">
        <v>42591</v>
      </c>
      <c r="C4584" s="1">
        <v>42596</v>
      </c>
      <c r="D4584" t="s">
        <v>47</v>
      </c>
      <c r="E4584" t="s">
        <v>5646</v>
      </c>
      <c r="F4584" t="s">
        <v>5647</v>
      </c>
      <c r="G4584" t="s">
        <v>84</v>
      </c>
      <c r="H4584" t="s">
        <v>25</v>
      </c>
      <c r="I4584" t="s">
        <v>5430</v>
      </c>
      <c r="J4584" t="s">
        <v>261</v>
      </c>
      <c r="K4584" t="s">
        <v>5431</v>
      </c>
      <c r="L4584" t="s">
        <v>41</v>
      </c>
      <c r="M4584" t="s">
        <v>995</v>
      </c>
      <c r="N4584" t="s">
        <v>43</v>
      </c>
      <c r="O4584" t="s">
        <v>79</v>
      </c>
      <c r="P4584" t="s">
        <v>996</v>
      </c>
      <c r="Q4584" s="2">
        <v>4.3380000000000001</v>
      </c>
      <c r="R4584">
        <v>3</v>
      </c>
      <c r="S4584">
        <v>0</v>
      </c>
      <c r="T4584">
        <v>-3.0366</v>
      </c>
    </row>
    <row r="4585" spans="1:20" x14ac:dyDescent="0.3">
      <c r="A4585" t="s">
        <v>10164</v>
      </c>
      <c r="B4585" s="1">
        <v>42712</v>
      </c>
      <c r="C4585" s="1">
        <v>42716</v>
      </c>
      <c r="D4585" t="s">
        <v>47</v>
      </c>
      <c r="E4585" t="s">
        <v>1055</v>
      </c>
      <c r="F4585" t="s">
        <v>1056</v>
      </c>
      <c r="G4585" t="s">
        <v>24</v>
      </c>
      <c r="H4585" t="s">
        <v>25</v>
      </c>
      <c r="I4585" t="s">
        <v>1057</v>
      </c>
      <c r="J4585" t="s">
        <v>261</v>
      </c>
      <c r="K4585" t="s">
        <v>1058</v>
      </c>
      <c r="L4585" t="s">
        <v>41</v>
      </c>
      <c r="M4585" t="s">
        <v>4907</v>
      </c>
      <c r="N4585" t="s">
        <v>31</v>
      </c>
      <c r="O4585" t="s">
        <v>32</v>
      </c>
      <c r="P4585" t="s">
        <v>4908</v>
      </c>
      <c r="Q4585" s="2">
        <v>405.86</v>
      </c>
      <c r="R4585">
        <v>7</v>
      </c>
      <c r="S4585">
        <v>0</v>
      </c>
      <c r="T4585">
        <v>32.468800000000002</v>
      </c>
    </row>
    <row r="4586" spans="1:20" x14ac:dyDescent="0.3">
      <c r="A4586" t="s">
        <v>10165</v>
      </c>
      <c r="B4586" s="1">
        <v>42163</v>
      </c>
      <c r="C4586" s="1">
        <v>42167</v>
      </c>
      <c r="D4586" t="s">
        <v>47</v>
      </c>
      <c r="E4586" t="s">
        <v>6375</v>
      </c>
      <c r="F4586" t="s">
        <v>6376</v>
      </c>
      <c r="G4586" t="s">
        <v>24</v>
      </c>
      <c r="H4586" t="s">
        <v>25</v>
      </c>
      <c r="I4586" t="s">
        <v>2838</v>
      </c>
      <c r="J4586" t="s">
        <v>232</v>
      </c>
      <c r="K4586" t="s">
        <v>2839</v>
      </c>
      <c r="L4586" t="s">
        <v>131</v>
      </c>
      <c r="M4586" t="s">
        <v>9366</v>
      </c>
      <c r="N4586" t="s">
        <v>165</v>
      </c>
      <c r="O4586" t="s">
        <v>202</v>
      </c>
      <c r="P4586" t="s">
        <v>9367</v>
      </c>
      <c r="Q4586" s="2">
        <v>2.3759999999999999</v>
      </c>
      <c r="R4586">
        <v>3</v>
      </c>
      <c r="S4586">
        <v>0</v>
      </c>
      <c r="T4586">
        <v>0.74250000000000005</v>
      </c>
    </row>
    <row r="4587" spans="1:20" x14ac:dyDescent="0.3">
      <c r="A4587" t="s">
        <v>10166</v>
      </c>
      <c r="B4587" s="1">
        <v>42545</v>
      </c>
      <c r="C4587" s="1">
        <v>42547</v>
      </c>
      <c r="D4587" t="s">
        <v>21</v>
      </c>
      <c r="E4587" t="s">
        <v>574</v>
      </c>
      <c r="F4587" t="s">
        <v>575</v>
      </c>
      <c r="G4587" t="s">
        <v>24</v>
      </c>
      <c r="H4587" t="s">
        <v>25</v>
      </c>
      <c r="I4587" t="s">
        <v>75</v>
      </c>
      <c r="J4587" t="s">
        <v>76</v>
      </c>
      <c r="K4587" t="s">
        <v>544</v>
      </c>
      <c r="L4587" t="s">
        <v>41</v>
      </c>
      <c r="M4587" t="s">
        <v>10167</v>
      </c>
      <c r="N4587" t="s">
        <v>165</v>
      </c>
      <c r="O4587" t="s">
        <v>815</v>
      </c>
      <c r="P4587" t="s">
        <v>10168</v>
      </c>
      <c r="Q4587" s="2">
        <v>4476.8</v>
      </c>
      <c r="R4587">
        <v>4</v>
      </c>
      <c r="S4587">
        <v>0</v>
      </c>
      <c r="T4587">
        <v>503.64</v>
      </c>
    </row>
    <row r="4588" spans="1:20" x14ac:dyDescent="0.3">
      <c r="A4588" t="s">
        <v>10169</v>
      </c>
      <c r="B4588" s="1">
        <v>42444</v>
      </c>
      <c r="C4588" s="1">
        <v>42448</v>
      </c>
      <c r="D4588" t="s">
        <v>47</v>
      </c>
      <c r="E4588" t="s">
        <v>2185</v>
      </c>
      <c r="F4588" t="s">
        <v>2186</v>
      </c>
      <c r="G4588" t="s">
        <v>84</v>
      </c>
      <c r="H4588" t="s">
        <v>25</v>
      </c>
      <c r="I4588" t="s">
        <v>2187</v>
      </c>
      <c r="J4588" t="s">
        <v>666</v>
      </c>
      <c r="K4588" t="s">
        <v>2188</v>
      </c>
      <c r="L4588" t="s">
        <v>131</v>
      </c>
      <c r="M4588" t="s">
        <v>1918</v>
      </c>
      <c r="N4588" t="s">
        <v>43</v>
      </c>
      <c r="O4588" t="s">
        <v>70</v>
      </c>
      <c r="P4588" t="s">
        <v>1919</v>
      </c>
      <c r="Q4588" s="2">
        <v>319.76</v>
      </c>
      <c r="R4588">
        <v>14</v>
      </c>
      <c r="S4588">
        <v>0</v>
      </c>
      <c r="T4588">
        <v>147.08959999999999</v>
      </c>
    </row>
    <row r="4589" spans="1:20" x14ac:dyDescent="0.3">
      <c r="A4589" t="s">
        <v>10170</v>
      </c>
      <c r="B4589" s="1">
        <v>42705</v>
      </c>
      <c r="C4589" s="1">
        <v>42705</v>
      </c>
      <c r="D4589" t="s">
        <v>1040</v>
      </c>
      <c r="E4589" t="s">
        <v>5766</v>
      </c>
      <c r="F4589" t="s">
        <v>5767</v>
      </c>
      <c r="G4589" t="s">
        <v>84</v>
      </c>
      <c r="H4589" t="s">
        <v>25</v>
      </c>
      <c r="I4589" t="s">
        <v>5768</v>
      </c>
      <c r="J4589" t="s">
        <v>179</v>
      </c>
      <c r="K4589" t="s">
        <v>5769</v>
      </c>
      <c r="L4589" t="s">
        <v>88</v>
      </c>
      <c r="M4589" t="s">
        <v>1456</v>
      </c>
      <c r="N4589" t="s">
        <v>31</v>
      </c>
      <c r="O4589" t="s">
        <v>61</v>
      </c>
      <c r="P4589" t="s">
        <v>1457</v>
      </c>
      <c r="Q4589" s="2">
        <v>31.96</v>
      </c>
      <c r="R4589">
        <v>2</v>
      </c>
      <c r="S4589">
        <v>0</v>
      </c>
      <c r="T4589">
        <v>1.5980000000000001</v>
      </c>
    </row>
    <row r="4590" spans="1:20" x14ac:dyDescent="0.3">
      <c r="A4590" t="s">
        <v>10171</v>
      </c>
      <c r="B4590" s="1">
        <v>42898</v>
      </c>
      <c r="C4590" s="1">
        <v>42900</v>
      </c>
      <c r="D4590" t="s">
        <v>21</v>
      </c>
      <c r="E4590" t="s">
        <v>7760</v>
      </c>
      <c r="F4590" t="s">
        <v>7761</v>
      </c>
      <c r="G4590" t="s">
        <v>24</v>
      </c>
      <c r="H4590" t="s">
        <v>25</v>
      </c>
      <c r="I4590" t="s">
        <v>66</v>
      </c>
      <c r="J4590" t="s">
        <v>4315</v>
      </c>
      <c r="K4590" t="s">
        <v>7762</v>
      </c>
      <c r="L4590" t="s">
        <v>131</v>
      </c>
      <c r="M4590" t="s">
        <v>6213</v>
      </c>
      <c r="N4590" t="s">
        <v>165</v>
      </c>
      <c r="O4590" t="s">
        <v>166</v>
      </c>
      <c r="P4590" t="s">
        <v>6214</v>
      </c>
      <c r="Q4590" s="2">
        <v>71.975999999999999</v>
      </c>
      <c r="R4590">
        <v>3</v>
      </c>
      <c r="S4590">
        <v>0</v>
      </c>
      <c r="T4590">
        <v>8.9969999999999999</v>
      </c>
    </row>
    <row r="4591" spans="1:20" x14ac:dyDescent="0.3">
      <c r="A4591" t="s">
        <v>10172</v>
      </c>
      <c r="B4591" s="1">
        <v>42448</v>
      </c>
      <c r="C4591" s="1">
        <v>42453</v>
      </c>
      <c r="D4591" t="s">
        <v>47</v>
      </c>
      <c r="E4591" t="s">
        <v>4217</v>
      </c>
      <c r="F4591" t="s">
        <v>4218</v>
      </c>
      <c r="G4591" t="s">
        <v>37</v>
      </c>
      <c r="H4591" t="s">
        <v>25</v>
      </c>
      <c r="I4591" t="s">
        <v>128</v>
      </c>
      <c r="J4591" t="s">
        <v>129</v>
      </c>
      <c r="K4591" t="s">
        <v>562</v>
      </c>
      <c r="L4591" t="s">
        <v>131</v>
      </c>
      <c r="M4591" t="s">
        <v>7735</v>
      </c>
      <c r="N4591" t="s">
        <v>43</v>
      </c>
      <c r="O4591" t="s">
        <v>79</v>
      </c>
      <c r="P4591" t="s">
        <v>7736</v>
      </c>
      <c r="Q4591" s="2">
        <v>31.085999999999999</v>
      </c>
      <c r="R4591">
        <v>3</v>
      </c>
      <c r="S4591">
        <v>0</v>
      </c>
      <c r="T4591">
        <v>-20.724</v>
      </c>
    </row>
    <row r="4592" spans="1:20" x14ac:dyDescent="0.3">
      <c r="A4592" t="s">
        <v>10173</v>
      </c>
      <c r="B4592" s="1">
        <v>42688</v>
      </c>
      <c r="C4592" s="1">
        <v>42692</v>
      </c>
      <c r="D4592" t="s">
        <v>47</v>
      </c>
      <c r="E4592" t="s">
        <v>221</v>
      </c>
      <c r="F4592" t="s">
        <v>222</v>
      </c>
      <c r="G4592" t="s">
        <v>24</v>
      </c>
      <c r="H4592" t="s">
        <v>25</v>
      </c>
      <c r="I4592" t="s">
        <v>223</v>
      </c>
      <c r="J4592" t="s">
        <v>224</v>
      </c>
      <c r="K4592" t="s">
        <v>225</v>
      </c>
      <c r="L4592" t="s">
        <v>88</v>
      </c>
      <c r="M4592" t="s">
        <v>7215</v>
      </c>
      <c r="N4592" t="s">
        <v>165</v>
      </c>
      <c r="O4592" t="s">
        <v>166</v>
      </c>
      <c r="P4592" t="s">
        <v>7216</v>
      </c>
      <c r="Q4592" s="2">
        <v>13.98</v>
      </c>
      <c r="R4592">
        <v>2</v>
      </c>
      <c r="S4592">
        <v>0</v>
      </c>
      <c r="T4592">
        <v>3.9144000000000001</v>
      </c>
    </row>
    <row r="4593" spans="1:20" x14ac:dyDescent="0.3">
      <c r="A4593" t="s">
        <v>10174</v>
      </c>
      <c r="B4593" s="1">
        <v>42954</v>
      </c>
      <c r="C4593" s="1">
        <v>42958</v>
      </c>
      <c r="D4593" t="s">
        <v>47</v>
      </c>
      <c r="E4593" t="s">
        <v>1019</v>
      </c>
      <c r="F4593" t="s">
        <v>1020</v>
      </c>
      <c r="G4593" t="s">
        <v>24</v>
      </c>
      <c r="H4593" t="s">
        <v>25</v>
      </c>
      <c r="I4593" t="s">
        <v>231</v>
      </c>
      <c r="J4593" t="s">
        <v>232</v>
      </c>
      <c r="K4593" t="s">
        <v>412</v>
      </c>
      <c r="L4593" t="s">
        <v>131</v>
      </c>
      <c r="M4593" t="s">
        <v>5936</v>
      </c>
      <c r="N4593" t="s">
        <v>165</v>
      </c>
      <c r="O4593" t="s">
        <v>166</v>
      </c>
      <c r="P4593" t="s">
        <v>5937</v>
      </c>
      <c r="Q4593" s="2">
        <v>707.88</v>
      </c>
      <c r="R4593">
        <v>3</v>
      </c>
      <c r="S4593">
        <v>0</v>
      </c>
      <c r="T4593">
        <v>44.2425</v>
      </c>
    </row>
    <row r="4594" spans="1:20" x14ac:dyDescent="0.3">
      <c r="A4594" t="s">
        <v>10175</v>
      </c>
      <c r="B4594" s="1">
        <v>42237</v>
      </c>
      <c r="C4594" s="1">
        <v>42241</v>
      </c>
      <c r="D4594" t="s">
        <v>47</v>
      </c>
      <c r="E4594" t="s">
        <v>4532</v>
      </c>
      <c r="F4594" t="s">
        <v>4533</v>
      </c>
      <c r="G4594" t="s">
        <v>84</v>
      </c>
      <c r="H4594" t="s">
        <v>25</v>
      </c>
      <c r="I4594" t="s">
        <v>618</v>
      </c>
      <c r="J4594" t="s">
        <v>67</v>
      </c>
      <c r="K4594" t="s">
        <v>4534</v>
      </c>
      <c r="L4594" t="s">
        <v>29</v>
      </c>
      <c r="M4594" t="s">
        <v>2610</v>
      </c>
      <c r="N4594" t="s">
        <v>43</v>
      </c>
      <c r="O4594" t="s">
        <v>1145</v>
      </c>
      <c r="P4594" t="s">
        <v>2193</v>
      </c>
      <c r="Q4594" s="2">
        <v>3.488</v>
      </c>
      <c r="R4594">
        <v>2</v>
      </c>
      <c r="S4594">
        <v>0</v>
      </c>
      <c r="T4594">
        <v>-0.6976</v>
      </c>
    </row>
    <row r="4595" spans="1:20" x14ac:dyDescent="0.3">
      <c r="A4595" t="s">
        <v>10176</v>
      </c>
      <c r="B4595" s="1">
        <v>42310</v>
      </c>
      <c r="C4595" s="1">
        <v>42315</v>
      </c>
      <c r="D4595" t="s">
        <v>47</v>
      </c>
      <c r="E4595" t="s">
        <v>856</v>
      </c>
      <c r="F4595" t="s">
        <v>857</v>
      </c>
      <c r="G4595" t="s">
        <v>37</v>
      </c>
      <c r="H4595" t="s">
        <v>25</v>
      </c>
      <c r="I4595" t="s">
        <v>858</v>
      </c>
      <c r="J4595" t="s">
        <v>39</v>
      </c>
      <c r="K4595" t="s">
        <v>859</v>
      </c>
      <c r="L4595" t="s">
        <v>41</v>
      </c>
      <c r="M4595" t="s">
        <v>2612</v>
      </c>
      <c r="N4595" t="s">
        <v>43</v>
      </c>
      <c r="O4595" t="s">
        <v>79</v>
      </c>
      <c r="P4595" t="s">
        <v>2613</v>
      </c>
      <c r="Q4595" s="2">
        <v>29.372</v>
      </c>
      <c r="R4595">
        <v>7</v>
      </c>
      <c r="S4595">
        <v>0</v>
      </c>
      <c r="T4595">
        <v>-46.995199999999997</v>
      </c>
    </row>
    <row r="4596" spans="1:20" x14ac:dyDescent="0.3">
      <c r="A4596" t="s">
        <v>10177</v>
      </c>
      <c r="B4596" s="1">
        <v>41973</v>
      </c>
      <c r="C4596" s="1">
        <v>41979</v>
      </c>
      <c r="D4596" t="s">
        <v>47</v>
      </c>
      <c r="E4596" t="s">
        <v>1185</v>
      </c>
      <c r="F4596" t="s">
        <v>1186</v>
      </c>
      <c r="G4596" t="s">
        <v>24</v>
      </c>
      <c r="H4596" t="s">
        <v>25</v>
      </c>
      <c r="I4596" t="s">
        <v>38</v>
      </c>
      <c r="J4596" t="s">
        <v>39</v>
      </c>
      <c r="K4596" t="s">
        <v>247</v>
      </c>
      <c r="L4596" t="s">
        <v>41</v>
      </c>
      <c r="M4596" t="s">
        <v>7252</v>
      </c>
      <c r="N4596" t="s">
        <v>43</v>
      </c>
      <c r="O4596" t="s">
        <v>1145</v>
      </c>
      <c r="P4596" t="s">
        <v>7253</v>
      </c>
      <c r="Q4596" s="2">
        <v>47.991999999999997</v>
      </c>
      <c r="R4596">
        <v>7</v>
      </c>
      <c r="S4596">
        <v>0</v>
      </c>
      <c r="T4596">
        <v>3.5994000000000002</v>
      </c>
    </row>
    <row r="4597" spans="1:20" x14ac:dyDescent="0.3">
      <c r="A4597" t="s">
        <v>10178</v>
      </c>
      <c r="B4597" s="1">
        <v>41769</v>
      </c>
      <c r="C4597" s="1">
        <v>41774</v>
      </c>
      <c r="D4597" t="s">
        <v>47</v>
      </c>
      <c r="E4597" t="s">
        <v>2849</v>
      </c>
      <c r="F4597" t="s">
        <v>2850</v>
      </c>
      <c r="G4597" t="s">
        <v>24</v>
      </c>
      <c r="H4597" t="s">
        <v>25</v>
      </c>
      <c r="I4597" t="s">
        <v>75</v>
      </c>
      <c r="J4597" t="s">
        <v>76</v>
      </c>
      <c r="K4597" t="s">
        <v>538</v>
      </c>
      <c r="L4597" t="s">
        <v>41</v>
      </c>
      <c r="M4597" t="s">
        <v>10179</v>
      </c>
      <c r="N4597" t="s">
        <v>43</v>
      </c>
      <c r="O4597" t="s">
        <v>70</v>
      </c>
      <c r="P4597" t="s">
        <v>10180</v>
      </c>
      <c r="Q4597" s="2">
        <v>39.96</v>
      </c>
      <c r="R4597">
        <v>2</v>
      </c>
      <c r="S4597">
        <v>0</v>
      </c>
      <c r="T4597">
        <v>19.180800000000001</v>
      </c>
    </row>
    <row r="4598" spans="1:20" x14ac:dyDescent="0.3">
      <c r="A4598" t="s">
        <v>10181</v>
      </c>
      <c r="B4598" s="1">
        <v>42660</v>
      </c>
      <c r="C4598" s="1">
        <v>42663</v>
      </c>
      <c r="D4598" t="s">
        <v>159</v>
      </c>
      <c r="E4598" t="s">
        <v>7052</v>
      </c>
      <c r="F4598" t="s">
        <v>7053</v>
      </c>
      <c r="G4598" t="s">
        <v>24</v>
      </c>
      <c r="H4598" t="s">
        <v>25</v>
      </c>
      <c r="I4598" t="s">
        <v>390</v>
      </c>
      <c r="J4598" t="s">
        <v>179</v>
      </c>
      <c r="K4598" t="s">
        <v>1754</v>
      </c>
      <c r="L4598" t="s">
        <v>88</v>
      </c>
      <c r="M4598" t="s">
        <v>6195</v>
      </c>
      <c r="N4598" t="s">
        <v>31</v>
      </c>
      <c r="O4598" t="s">
        <v>32</v>
      </c>
      <c r="P4598" t="s">
        <v>6196</v>
      </c>
      <c r="Q4598" s="2">
        <v>120.98</v>
      </c>
      <c r="R4598">
        <v>1</v>
      </c>
      <c r="S4598">
        <v>0</v>
      </c>
      <c r="T4598">
        <v>12.098000000000001</v>
      </c>
    </row>
    <row r="4599" spans="1:20" x14ac:dyDescent="0.3">
      <c r="A4599" t="s">
        <v>10182</v>
      </c>
      <c r="B4599" s="1">
        <v>42673</v>
      </c>
      <c r="C4599" s="1">
        <v>42677</v>
      </c>
      <c r="D4599" t="s">
        <v>47</v>
      </c>
      <c r="E4599" t="s">
        <v>4054</v>
      </c>
      <c r="F4599" t="s">
        <v>4055</v>
      </c>
      <c r="G4599" t="s">
        <v>37</v>
      </c>
      <c r="H4599" t="s">
        <v>25</v>
      </c>
      <c r="I4599" t="s">
        <v>4056</v>
      </c>
      <c r="J4599" t="s">
        <v>232</v>
      </c>
      <c r="K4599" t="s">
        <v>4057</v>
      </c>
      <c r="L4599" t="s">
        <v>131</v>
      </c>
      <c r="M4599" t="s">
        <v>4195</v>
      </c>
      <c r="N4599" t="s">
        <v>43</v>
      </c>
      <c r="O4599" t="s">
        <v>79</v>
      </c>
      <c r="P4599" t="s">
        <v>4196</v>
      </c>
      <c r="Q4599" s="2">
        <v>28.751999999999999</v>
      </c>
      <c r="R4599">
        <v>3</v>
      </c>
      <c r="S4599">
        <v>0</v>
      </c>
      <c r="T4599">
        <v>10.0632</v>
      </c>
    </row>
    <row r="4600" spans="1:20" x14ac:dyDescent="0.3">
      <c r="A4600" t="s">
        <v>10183</v>
      </c>
      <c r="B4600" s="1">
        <v>42705</v>
      </c>
      <c r="C4600" s="1">
        <v>42709</v>
      </c>
      <c r="D4600" t="s">
        <v>47</v>
      </c>
      <c r="E4600" t="s">
        <v>671</v>
      </c>
      <c r="F4600" t="s">
        <v>672</v>
      </c>
      <c r="G4600" t="s">
        <v>37</v>
      </c>
      <c r="H4600" t="s">
        <v>25</v>
      </c>
      <c r="I4600" t="s">
        <v>128</v>
      </c>
      <c r="J4600" t="s">
        <v>129</v>
      </c>
      <c r="K4600" t="s">
        <v>673</v>
      </c>
      <c r="L4600" t="s">
        <v>131</v>
      </c>
      <c r="M4600" t="s">
        <v>6057</v>
      </c>
      <c r="N4600" t="s">
        <v>43</v>
      </c>
      <c r="O4600" t="s">
        <v>115</v>
      </c>
      <c r="P4600" t="s">
        <v>6058</v>
      </c>
      <c r="Q4600" s="2">
        <v>23.04</v>
      </c>
      <c r="R4600">
        <v>8</v>
      </c>
      <c r="S4600">
        <v>0</v>
      </c>
      <c r="T4600">
        <v>6.9119999999999999</v>
      </c>
    </row>
    <row r="4601" spans="1:20" x14ac:dyDescent="0.3">
      <c r="A4601" t="s">
        <v>10184</v>
      </c>
      <c r="B4601" s="1">
        <v>42481</v>
      </c>
      <c r="C4601" s="1">
        <v>42481</v>
      </c>
      <c r="D4601" t="s">
        <v>1040</v>
      </c>
      <c r="E4601" t="s">
        <v>3869</v>
      </c>
      <c r="F4601" t="s">
        <v>3870</v>
      </c>
      <c r="G4601" t="s">
        <v>24</v>
      </c>
      <c r="H4601" t="s">
        <v>25</v>
      </c>
      <c r="I4601" t="s">
        <v>510</v>
      </c>
      <c r="J4601" t="s">
        <v>427</v>
      </c>
      <c r="K4601" t="s">
        <v>511</v>
      </c>
      <c r="L4601" t="s">
        <v>131</v>
      </c>
      <c r="M4601" t="s">
        <v>2947</v>
      </c>
      <c r="N4601" t="s">
        <v>43</v>
      </c>
      <c r="O4601" t="s">
        <v>115</v>
      </c>
      <c r="P4601" t="s">
        <v>2948</v>
      </c>
      <c r="Q4601" s="2">
        <v>15.48</v>
      </c>
      <c r="R4601">
        <v>3</v>
      </c>
      <c r="S4601">
        <v>0</v>
      </c>
      <c r="T4601">
        <v>4.4892000000000003</v>
      </c>
    </row>
    <row r="4602" spans="1:20" x14ac:dyDescent="0.3">
      <c r="A4602" t="s">
        <v>10185</v>
      </c>
      <c r="B4602" s="1">
        <v>42950</v>
      </c>
      <c r="C4602" s="1">
        <v>42954</v>
      </c>
      <c r="D4602" t="s">
        <v>47</v>
      </c>
      <c r="E4602" t="s">
        <v>3172</v>
      </c>
      <c r="F4602" t="s">
        <v>3173</v>
      </c>
      <c r="G4602" t="s">
        <v>24</v>
      </c>
      <c r="H4602" t="s">
        <v>25</v>
      </c>
      <c r="I4602" t="s">
        <v>465</v>
      </c>
      <c r="J4602" t="s">
        <v>261</v>
      </c>
      <c r="K4602" t="s">
        <v>466</v>
      </c>
      <c r="L4602" t="s">
        <v>41</v>
      </c>
      <c r="M4602" t="s">
        <v>7361</v>
      </c>
      <c r="N4602" t="s">
        <v>165</v>
      </c>
      <c r="O4602" t="s">
        <v>202</v>
      </c>
      <c r="P4602" t="s">
        <v>7362</v>
      </c>
      <c r="Q4602" s="2">
        <v>39.816000000000003</v>
      </c>
      <c r="R4602">
        <v>3</v>
      </c>
      <c r="S4602">
        <v>0</v>
      </c>
      <c r="T4602">
        <v>7.4654999999999996</v>
      </c>
    </row>
    <row r="4603" spans="1:20" x14ac:dyDescent="0.3">
      <c r="A4603" t="s">
        <v>10186</v>
      </c>
      <c r="B4603" s="1">
        <v>42950</v>
      </c>
      <c r="C4603" s="1">
        <v>42955</v>
      </c>
      <c r="D4603" t="s">
        <v>21</v>
      </c>
      <c r="E4603" t="s">
        <v>4064</v>
      </c>
      <c r="F4603" t="s">
        <v>4065</v>
      </c>
      <c r="G4603" t="s">
        <v>37</v>
      </c>
      <c r="H4603" t="s">
        <v>25</v>
      </c>
      <c r="I4603" t="s">
        <v>920</v>
      </c>
      <c r="J4603" t="s">
        <v>86</v>
      </c>
      <c r="K4603" t="s">
        <v>4066</v>
      </c>
      <c r="L4603" t="s">
        <v>88</v>
      </c>
      <c r="M4603" t="s">
        <v>9351</v>
      </c>
      <c r="N4603" t="s">
        <v>43</v>
      </c>
      <c r="O4603" t="s">
        <v>99</v>
      </c>
      <c r="P4603" t="s">
        <v>9352</v>
      </c>
      <c r="Q4603" s="2">
        <v>16.059999999999999</v>
      </c>
      <c r="R4603">
        <v>1</v>
      </c>
      <c r="S4603">
        <v>0</v>
      </c>
      <c r="T4603">
        <v>4.1756000000000002</v>
      </c>
    </row>
    <row r="4604" spans="1:20" x14ac:dyDescent="0.3">
      <c r="A4604" t="s">
        <v>10187</v>
      </c>
      <c r="B4604" s="1">
        <v>43080</v>
      </c>
      <c r="C4604" s="1">
        <v>43083</v>
      </c>
      <c r="D4604" t="s">
        <v>21</v>
      </c>
      <c r="E4604" t="s">
        <v>10188</v>
      </c>
      <c r="F4604" t="s">
        <v>10189</v>
      </c>
      <c r="G4604" t="s">
        <v>84</v>
      </c>
      <c r="H4604" t="s">
        <v>25</v>
      </c>
      <c r="I4604" t="s">
        <v>1803</v>
      </c>
      <c r="J4604" t="s">
        <v>419</v>
      </c>
      <c r="K4604" t="s">
        <v>10190</v>
      </c>
      <c r="L4604" t="s">
        <v>88</v>
      </c>
      <c r="M4604" t="s">
        <v>10133</v>
      </c>
      <c r="N4604" t="s">
        <v>43</v>
      </c>
      <c r="O4604" t="s">
        <v>173</v>
      </c>
      <c r="P4604" t="s">
        <v>10134</v>
      </c>
      <c r="Q4604" s="2">
        <v>7.28</v>
      </c>
      <c r="R4604">
        <v>1</v>
      </c>
      <c r="S4604">
        <v>0</v>
      </c>
      <c r="T4604">
        <v>3.4944000000000002</v>
      </c>
    </row>
    <row r="4605" spans="1:20" x14ac:dyDescent="0.3">
      <c r="A4605" t="s">
        <v>10191</v>
      </c>
      <c r="B4605" s="1">
        <v>42077</v>
      </c>
      <c r="C4605" s="1">
        <v>42082</v>
      </c>
      <c r="D4605" t="s">
        <v>47</v>
      </c>
      <c r="E4605" t="s">
        <v>3385</v>
      </c>
      <c r="F4605" t="s">
        <v>3386</v>
      </c>
      <c r="G4605" t="s">
        <v>24</v>
      </c>
      <c r="H4605" t="s">
        <v>25</v>
      </c>
      <c r="I4605" t="s">
        <v>128</v>
      </c>
      <c r="J4605" t="s">
        <v>129</v>
      </c>
      <c r="K4605" t="s">
        <v>673</v>
      </c>
      <c r="L4605" t="s">
        <v>131</v>
      </c>
      <c r="M4605" t="s">
        <v>897</v>
      </c>
      <c r="N4605" t="s">
        <v>43</v>
      </c>
      <c r="O4605" t="s">
        <v>70</v>
      </c>
      <c r="P4605" t="s">
        <v>898</v>
      </c>
      <c r="Q4605" s="2">
        <v>19.440000000000001</v>
      </c>
      <c r="R4605">
        <v>3</v>
      </c>
      <c r="S4605">
        <v>0</v>
      </c>
      <c r="T4605">
        <v>9.3312000000000008</v>
      </c>
    </row>
    <row r="4606" spans="1:20" x14ac:dyDescent="0.3">
      <c r="A4606" t="s">
        <v>10192</v>
      </c>
      <c r="B4606" s="1">
        <v>41981</v>
      </c>
      <c r="C4606" s="1">
        <v>41988</v>
      </c>
      <c r="D4606" t="s">
        <v>47</v>
      </c>
      <c r="E4606" t="s">
        <v>1690</v>
      </c>
      <c r="F4606" t="s">
        <v>1691</v>
      </c>
      <c r="G4606" t="s">
        <v>37</v>
      </c>
      <c r="H4606" t="s">
        <v>25</v>
      </c>
      <c r="I4606" t="s">
        <v>1692</v>
      </c>
      <c r="J4606" t="s">
        <v>1027</v>
      </c>
      <c r="K4606" t="s">
        <v>1693</v>
      </c>
      <c r="L4606" t="s">
        <v>29</v>
      </c>
      <c r="M4606" t="s">
        <v>2952</v>
      </c>
      <c r="N4606" t="s">
        <v>31</v>
      </c>
      <c r="O4606" t="s">
        <v>61</v>
      </c>
      <c r="P4606" t="s">
        <v>2953</v>
      </c>
      <c r="Q4606" s="2">
        <v>39.880000000000003</v>
      </c>
      <c r="R4606">
        <v>2</v>
      </c>
      <c r="S4606">
        <v>0</v>
      </c>
      <c r="T4606">
        <v>11.166399999999999</v>
      </c>
    </row>
    <row r="4607" spans="1:20" x14ac:dyDescent="0.3">
      <c r="A4607" t="s">
        <v>10193</v>
      </c>
      <c r="B4607" s="1">
        <v>43008</v>
      </c>
      <c r="C4607" s="1">
        <v>43010</v>
      </c>
      <c r="D4607" t="s">
        <v>159</v>
      </c>
      <c r="E4607" t="s">
        <v>3918</v>
      </c>
      <c r="F4607" t="s">
        <v>3919</v>
      </c>
      <c r="G4607" t="s">
        <v>37</v>
      </c>
      <c r="H4607" t="s">
        <v>25</v>
      </c>
      <c r="I4607" t="s">
        <v>398</v>
      </c>
      <c r="J4607" t="s">
        <v>67</v>
      </c>
      <c r="K4607" t="s">
        <v>399</v>
      </c>
      <c r="L4607" t="s">
        <v>29</v>
      </c>
      <c r="M4607" t="s">
        <v>10194</v>
      </c>
      <c r="N4607" t="s">
        <v>43</v>
      </c>
      <c r="O4607" t="s">
        <v>44</v>
      </c>
      <c r="P4607" t="s">
        <v>10195</v>
      </c>
      <c r="Q4607" s="2">
        <v>20.664000000000001</v>
      </c>
      <c r="R4607">
        <v>7</v>
      </c>
      <c r="S4607">
        <v>0</v>
      </c>
      <c r="T4607">
        <v>6.9741</v>
      </c>
    </row>
    <row r="4608" spans="1:20" x14ac:dyDescent="0.3">
      <c r="A4608" t="s">
        <v>10196</v>
      </c>
      <c r="B4608" s="1">
        <v>42695</v>
      </c>
      <c r="C4608" s="1">
        <v>42700</v>
      </c>
      <c r="D4608" t="s">
        <v>47</v>
      </c>
      <c r="E4608" t="s">
        <v>1765</v>
      </c>
      <c r="F4608" t="s">
        <v>1766</v>
      </c>
      <c r="G4608" t="s">
        <v>37</v>
      </c>
      <c r="H4608" t="s">
        <v>25</v>
      </c>
      <c r="I4608" t="s">
        <v>693</v>
      </c>
      <c r="J4608" t="s">
        <v>86</v>
      </c>
      <c r="K4608" t="s">
        <v>1767</v>
      </c>
      <c r="L4608" t="s">
        <v>88</v>
      </c>
      <c r="M4608" t="s">
        <v>5213</v>
      </c>
      <c r="N4608" t="s">
        <v>43</v>
      </c>
      <c r="O4608" t="s">
        <v>70</v>
      </c>
      <c r="P4608" t="s">
        <v>5214</v>
      </c>
      <c r="Q4608" s="2">
        <v>32.4</v>
      </c>
      <c r="R4608">
        <v>5</v>
      </c>
      <c r="S4608">
        <v>0</v>
      </c>
      <c r="T4608">
        <v>15.552</v>
      </c>
    </row>
    <row r="4609" spans="1:20" x14ac:dyDescent="0.3">
      <c r="A4609" t="s">
        <v>10197</v>
      </c>
      <c r="B4609" s="1">
        <v>43063</v>
      </c>
      <c r="C4609" s="1">
        <v>43069</v>
      </c>
      <c r="D4609" t="s">
        <v>47</v>
      </c>
      <c r="E4609" t="s">
        <v>5589</v>
      </c>
      <c r="F4609" t="s">
        <v>5590</v>
      </c>
      <c r="G4609" t="s">
        <v>37</v>
      </c>
      <c r="H4609" t="s">
        <v>25</v>
      </c>
      <c r="I4609" t="s">
        <v>2942</v>
      </c>
      <c r="J4609" t="s">
        <v>1139</v>
      </c>
      <c r="K4609" t="s">
        <v>2943</v>
      </c>
      <c r="L4609" t="s">
        <v>131</v>
      </c>
      <c r="M4609" t="s">
        <v>89</v>
      </c>
      <c r="N4609" t="s">
        <v>43</v>
      </c>
      <c r="O4609" t="s">
        <v>90</v>
      </c>
      <c r="P4609" t="s">
        <v>91</v>
      </c>
      <c r="Q4609" s="2">
        <v>13.762</v>
      </c>
      <c r="R4609">
        <v>1</v>
      </c>
      <c r="S4609">
        <v>0</v>
      </c>
      <c r="T4609">
        <v>-24.771599999999999</v>
      </c>
    </row>
    <row r="4610" spans="1:20" x14ac:dyDescent="0.3">
      <c r="A4610" t="s">
        <v>10198</v>
      </c>
      <c r="B4610" s="1">
        <v>43053</v>
      </c>
      <c r="C4610" s="1">
        <v>43056</v>
      </c>
      <c r="D4610" t="s">
        <v>159</v>
      </c>
      <c r="E4610" t="s">
        <v>4429</v>
      </c>
      <c r="F4610" t="s">
        <v>4430</v>
      </c>
      <c r="G4610" t="s">
        <v>84</v>
      </c>
      <c r="H4610" t="s">
        <v>25</v>
      </c>
      <c r="I4610" t="s">
        <v>390</v>
      </c>
      <c r="J4610" t="s">
        <v>179</v>
      </c>
      <c r="K4610" t="s">
        <v>1754</v>
      </c>
      <c r="L4610" t="s">
        <v>88</v>
      </c>
      <c r="M4610" t="s">
        <v>8275</v>
      </c>
      <c r="N4610" t="s">
        <v>43</v>
      </c>
      <c r="O4610" t="s">
        <v>173</v>
      </c>
      <c r="P4610" t="s">
        <v>8276</v>
      </c>
      <c r="Q4610" s="2">
        <v>15.28</v>
      </c>
      <c r="R4610">
        <v>2</v>
      </c>
      <c r="S4610">
        <v>0</v>
      </c>
      <c r="T4610">
        <v>7.4871999999999996</v>
      </c>
    </row>
    <row r="4611" spans="1:20" x14ac:dyDescent="0.3">
      <c r="A4611" t="s">
        <v>10199</v>
      </c>
      <c r="B4611" s="1">
        <v>42232</v>
      </c>
      <c r="C4611" s="1">
        <v>42236</v>
      </c>
      <c r="D4611" t="s">
        <v>47</v>
      </c>
      <c r="E4611" t="s">
        <v>3784</v>
      </c>
      <c r="F4611" t="s">
        <v>3785</v>
      </c>
      <c r="G4611" t="s">
        <v>24</v>
      </c>
      <c r="H4611" t="s">
        <v>25</v>
      </c>
      <c r="I4611" t="s">
        <v>2655</v>
      </c>
      <c r="J4611" t="s">
        <v>39</v>
      </c>
      <c r="K4611" t="s">
        <v>2656</v>
      </c>
      <c r="L4611" t="s">
        <v>41</v>
      </c>
      <c r="M4611" t="s">
        <v>3846</v>
      </c>
      <c r="N4611" t="s">
        <v>43</v>
      </c>
      <c r="O4611" t="s">
        <v>99</v>
      </c>
      <c r="P4611" t="s">
        <v>3847</v>
      </c>
      <c r="Q4611" s="2">
        <v>44.688000000000002</v>
      </c>
      <c r="R4611">
        <v>7</v>
      </c>
      <c r="S4611">
        <v>0</v>
      </c>
      <c r="T4611">
        <v>3.3515999999999999</v>
      </c>
    </row>
    <row r="4612" spans="1:20" x14ac:dyDescent="0.3">
      <c r="A4612" t="s">
        <v>10200</v>
      </c>
      <c r="B4612" s="1">
        <v>43021</v>
      </c>
      <c r="C4612" s="1">
        <v>43022</v>
      </c>
      <c r="D4612" t="s">
        <v>159</v>
      </c>
      <c r="E4612" t="s">
        <v>5257</v>
      </c>
      <c r="F4612" t="s">
        <v>5258</v>
      </c>
      <c r="G4612" t="s">
        <v>24</v>
      </c>
      <c r="H4612" t="s">
        <v>25</v>
      </c>
      <c r="I4612" t="s">
        <v>75</v>
      </c>
      <c r="J4612" t="s">
        <v>76</v>
      </c>
      <c r="K4612" t="s">
        <v>544</v>
      </c>
      <c r="L4612" t="s">
        <v>41</v>
      </c>
      <c r="M4612" t="s">
        <v>4854</v>
      </c>
      <c r="N4612" t="s">
        <v>43</v>
      </c>
      <c r="O4612" t="s">
        <v>44</v>
      </c>
      <c r="P4612" t="s">
        <v>4855</v>
      </c>
      <c r="Q4612" s="2">
        <v>11.07</v>
      </c>
      <c r="R4612">
        <v>3</v>
      </c>
      <c r="S4612">
        <v>0</v>
      </c>
      <c r="T4612">
        <v>5.2028999999999996</v>
      </c>
    </row>
    <row r="4613" spans="1:20" x14ac:dyDescent="0.3">
      <c r="A4613" t="s">
        <v>10201</v>
      </c>
      <c r="B4613" s="1">
        <v>43043</v>
      </c>
      <c r="C4613" s="1">
        <v>43043</v>
      </c>
      <c r="D4613" t="s">
        <v>1040</v>
      </c>
      <c r="E4613" t="s">
        <v>632</v>
      </c>
      <c r="F4613" t="s">
        <v>633</v>
      </c>
      <c r="G4613" t="s">
        <v>84</v>
      </c>
      <c r="H4613" t="s">
        <v>25</v>
      </c>
      <c r="I4613" t="s">
        <v>38</v>
      </c>
      <c r="J4613" t="s">
        <v>39</v>
      </c>
      <c r="K4613" t="s">
        <v>59</v>
      </c>
      <c r="L4613" t="s">
        <v>41</v>
      </c>
      <c r="M4613" t="s">
        <v>4938</v>
      </c>
      <c r="N4613" t="s">
        <v>43</v>
      </c>
      <c r="O4613" t="s">
        <v>79</v>
      </c>
      <c r="P4613" t="s">
        <v>4939</v>
      </c>
      <c r="Q4613" s="2">
        <v>7.5359999999999996</v>
      </c>
      <c r="R4613">
        <v>6</v>
      </c>
      <c r="S4613">
        <v>0</v>
      </c>
      <c r="T4613">
        <v>-13.188000000000001</v>
      </c>
    </row>
    <row r="4614" spans="1:20" x14ac:dyDescent="0.3">
      <c r="A4614" t="s">
        <v>10202</v>
      </c>
      <c r="B4614" s="1">
        <v>42813</v>
      </c>
      <c r="C4614" s="1">
        <v>42818</v>
      </c>
      <c r="D4614" t="s">
        <v>47</v>
      </c>
      <c r="E4614" t="s">
        <v>3029</v>
      </c>
      <c r="F4614" t="s">
        <v>3030</v>
      </c>
      <c r="G4614" t="s">
        <v>37</v>
      </c>
      <c r="H4614" t="s">
        <v>25</v>
      </c>
      <c r="I4614" t="s">
        <v>1201</v>
      </c>
      <c r="J4614" t="s">
        <v>1011</v>
      </c>
      <c r="K4614" t="s">
        <v>1202</v>
      </c>
      <c r="L4614" t="s">
        <v>131</v>
      </c>
      <c r="M4614" t="s">
        <v>4658</v>
      </c>
      <c r="N4614" t="s">
        <v>43</v>
      </c>
      <c r="O4614" t="s">
        <v>90</v>
      </c>
      <c r="P4614" t="s">
        <v>4659</v>
      </c>
      <c r="Q4614" s="2">
        <v>381.36</v>
      </c>
      <c r="R4614">
        <v>7</v>
      </c>
      <c r="S4614">
        <v>0</v>
      </c>
      <c r="T4614">
        <v>106.7808</v>
      </c>
    </row>
    <row r="4615" spans="1:20" x14ac:dyDescent="0.3">
      <c r="A4615" t="s">
        <v>10203</v>
      </c>
      <c r="B4615" s="1">
        <v>41946</v>
      </c>
      <c r="C4615" s="1">
        <v>41946</v>
      </c>
      <c r="D4615" t="s">
        <v>1040</v>
      </c>
      <c r="E4615" t="s">
        <v>2981</v>
      </c>
      <c r="F4615" t="s">
        <v>2982</v>
      </c>
      <c r="G4615" t="s">
        <v>84</v>
      </c>
      <c r="H4615" t="s">
        <v>25</v>
      </c>
      <c r="I4615" t="s">
        <v>920</v>
      </c>
      <c r="J4615" t="s">
        <v>269</v>
      </c>
      <c r="K4615" t="s">
        <v>921</v>
      </c>
      <c r="L4615" t="s">
        <v>29</v>
      </c>
      <c r="M4615" t="s">
        <v>3364</v>
      </c>
      <c r="N4615" t="s">
        <v>43</v>
      </c>
      <c r="O4615" t="s">
        <v>115</v>
      </c>
      <c r="P4615" t="s">
        <v>3365</v>
      </c>
      <c r="Q4615" s="2">
        <v>6.72</v>
      </c>
      <c r="R4615">
        <v>4</v>
      </c>
      <c r="S4615">
        <v>0</v>
      </c>
      <c r="T4615">
        <v>3.36</v>
      </c>
    </row>
    <row r="4616" spans="1:20" x14ac:dyDescent="0.3">
      <c r="A4616" t="s">
        <v>10204</v>
      </c>
      <c r="B4616" s="1">
        <v>42939</v>
      </c>
      <c r="C4616" s="1">
        <v>42942</v>
      </c>
      <c r="D4616" t="s">
        <v>159</v>
      </c>
      <c r="E4616" t="s">
        <v>147</v>
      </c>
      <c r="F4616" t="s">
        <v>148</v>
      </c>
      <c r="G4616" t="s">
        <v>24</v>
      </c>
      <c r="H4616" t="s">
        <v>25</v>
      </c>
      <c r="I4616" t="s">
        <v>128</v>
      </c>
      <c r="J4616" t="s">
        <v>129</v>
      </c>
      <c r="K4616" t="s">
        <v>130</v>
      </c>
      <c r="L4616" t="s">
        <v>131</v>
      </c>
      <c r="M4616" t="s">
        <v>7143</v>
      </c>
      <c r="N4616" t="s">
        <v>43</v>
      </c>
      <c r="O4616" t="s">
        <v>79</v>
      </c>
      <c r="P4616" t="s">
        <v>7144</v>
      </c>
      <c r="Q4616" s="2">
        <v>15.192</v>
      </c>
      <c r="R4616">
        <v>3</v>
      </c>
      <c r="S4616">
        <v>0</v>
      </c>
      <c r="T4616">
        <v>5.5071000000000003</v>
      </c>
    </row>
    <row r="4617" spans="1:20" x14ac:dyDescent="0.3">
      <c r="A4617" t="s">
        <v>10205</v>
      </c>
      <c r="B4617" s="1">
        <v>42000</v>
      </c>
      <c r="C4617" s="1">
        <v>42004</v>
      </c>
      <c r="D4617" t="s">
        <v>47</v>
      </c>
      <c r="E4617" t="s">
        <v>1771</v>
      </c>
      <c r="F4617" t="s">
        <v>1772</v>
      </c>
      <c r="G4617" t="s">
        <v>24</v>
      </c>
      <c r="H4617" t="s">
        <v>25</v>
      </c>
      <c r="I4617" t="s">
        <v>1773</v>
      </c>
      <c r="J4617" t="s">
        <v>427</v>
      </c>
      <c r="K4617" t="s">
        <v>1774</v>
      </c>
      <c r="L4617" t="s">
        <v>131</v>
      </c>
      <c r="M4617" t="s">
        <v>441</v>
      </c>
      <c r="N4617" t="s">
        <v>43</v>
      </c>
      <c r="O4617" t="s">
        <v>79</v>
      </c>
      <c r="P4617" t="s">
        <v>442</v>
      </c>
      <c r="Q4617" s="2">
        <v>946.76400000000001</v>
      </c>
      <c r="R4617">
        <v>6</v>
      </c>
      <c r="S4617">
        <v>0</v>
      </c>
      <c r="T4617">
        <v>-694.29359999999997</v>
      </c>
    </row>
    <row r="4618" spans="1:20" x14ac:dyDescent="0.3">
      <c r="A4618" t="s">
        <v>10206</v>
      </c>
      <c r="B4618" s="1">
        <v>42615</v>
      </c>
      <c r="C4618" s="1">
        <v>42619</v>
      </c>
      <c r="D4618" t="s">
        <v>47</v>
      </c>
      <c r="E4618" t="s">
        <v>1610</v>
      </c>
      <c r="F4618" t="s">
        <v>1611</v>
      </c>
      <c r="G4618" t="s">
        <v>24</v>
      </c>
      <c r="H4618" t="s">
        <v>25</v>
      </c>
      <c r="I4618" t="s">
        <v>786</v>
      </c>
      <c r="J4618" t="s">
        <v>39</v>
      </c>
      <c r="K4618" t="s">
        <v>1339</v>
      </c>
      <c r="L4618" t="s">
        <v>41</v>
      </c>
      <c r="M4618" t="s">
        <v>3993</v>
      </c>
      <c r="N4618" t="s">
        <v>31</v>
      </c>
      <c r="O4618" t="s">
        <v>61</v>
      </c>
      <c r="P4618" t="s">
        <v>3994</v>
      </c>
      <c r="Q4618" s="2">
        <v>94.68</v>
      </c>
      <c r="R4618">
        <v>9</v>
      </c>
      <c r="S4618">
        <v>0</v>
      </c>
      <c r="T4618">
        <v>31.244399999999999</v>
      </c>
    </row>
    <row r="4619" spans="1:20" x14ac:dyDescent="0.3">
      <c r="A4619" t="s">
        <v>10207</v>
      </c>
      <c r="B4619" s="1">
        <v>42777</v>
      </c>
      <c r="C4619" s="1">
        <v>42780</v>
      </c>
      <c r="D4619" t="s">
        <v>159</v>
      </c>
      <c r="E4619" t="s">
        <v>4252</v>
      </c>
      <c r="F4619" t="s">
        <v>4253</v>
      </c>
      <c r="G4619" t="s">
        <v>24</v>
      </c>
      <c r="H4619" t="s">
        <v>25</v>
      </c>
      <c r="I4619" t="s">
        <v>446</v>
      </c>
      <c r="J4619" t="s">
        <v>216</v>
      </c>
      <c r="K4619" t="s">
        <v>447</v>
      </c>
      <c r="L4619" t="s">
        <v>131</v>
      </c>
      <c r="M4619" t="s">
        <v>2381</v>
      </c>
      <c r="N4619" t="s">
        <v>31</v>
      </c>
      <c r="O4619" t="s">
        <v>61</v>
      </c>
      <c r="P4619" t="s">
        <v>2382</v>
      </c>
      <c r="Q4619" s="2">
        <v>147.56800000000001</v>
      </c>
      <c r="R4619">
        <v>2</v>
      </c>
      <c r="S4619">
        <v>0</v>
      </c>
      <c r="T4619">
        <v>-3.6892</v>
      </c>
    </row>
    <row r="4620" spans="1:20" x14ac:dyDescent="0.3">
      <c r="A4620" t="s">
        <v>10208</v>
      </c>
      <c r="B4620" s="1">
        <v>43035</v>
      </c>
      <c r="C4620" s="1">
        <v>43041</v>
      </c>
      <c r="D4620" t="s">
        <v>47</v>
      </c>
      <c r="E4620" t="s">
        <v>1635</v>
      </c>
      <c r="F4620" t="s">
        <v>1636</v>
      </c>
      <c r="G4620" t="s">
        <v>37</v>
      </c>
      <c r="H4620" t="s">
        <v>25</v>
      </c>
      <c r="I4620" t="s">
        <v>693</v>
      </c>
      <c r="J4620" t="s">
        <v>86</v>
      </c>
      <c r="K4620" t="s">
        <v>1637</v>
      </c>
      <c r="L4620" t="s">
        <v>88</v>
      </c>
      <c r="M4620" t="s">
        <v>3255</v>
      </c>
      <c r="N4620" t="s">
        <v>43</v>
      </c>
      <c r="O4620" t="s">
        <v>70</v>
      </c>
      <c r="P4620" t="s">
        <v>157</v>
      </c>
      <c r="Q4620" s="2">
        <v>56.783999999999999</v>
      </c>
      <c r="R4620">
        <v>7</v>
      </c>
      <c r="S4620">
        <v>0</v>
      </c>
      <c r="T4620">
        <v>20.584199999999999</v>
      </c>
    </row>
    <row r="4621" spans="1:20" x14ac:dyDescent="0.3">
      <c r="A4621" t="s">
        <v>10209</v>
      </c>
      <c r="B4621" s="1">
        <v>41829</v>
      </c>
      <c r="C4621" s="1">
        <v>41834</v>
      </c>
      <c r="D4621" t="s">
        <v>47</v>
      </c>
      <c r="E4621" t="s">
        <v>1921</v>
      </c>
      <c r="F4621" t="s">
        <v>1922</v>
      </c>
      <c r="G4621" t="s">
        <v>84</v>
      </c>
      <c r="H4621" t="s">
        <v>25</v>
      </c>
      <c r="I4621" t="s">
        <v>75</v>
      </c>
      <c r="J4621" t="s">
        <v>76</v>
      </c>
      <c r="K4621" t="s">
        <v>544</v>
      </c>
      <c r="L4621" t="s">
        <v>41</v>
      </c>
      <c r="M4621" t="s">
        <v>6198</v>
      </c>
      <c r="N4621" t="s">
        <v>43</v>
      </c>
      <c r="O4621" t="s">
        <v>79</v>
      </c>
      <c r="P4621" t="s">
        <v>6199</v>
      </c>
      <c r="Q4621" s="2">
        <v>14.304</v>
      </c>
      <c r="R4621">
        <v>6</v>
      </c>
      <c r="S4621">
        <v>0</v>
      </c>
      <c r="T4621">
        <v>4.6487999999999996</v>
      </c>
    </row>
    <row r="4622" spans="1:20" x14ac:dyDescent="0.3">
      <c r="A4622" t="s">
        <v>10210</v>
      </c>
      <c r="B4622" s="1">
        <v>42877</v>
      </c>
      <c r="C4622" s="1">
        <v>42881</v>
      </c>
      <c r="D4622" t="s">
        <v>47</v>
      </c>
      <c r="E4622" t="s">
        <v>5309</v>
      </c>
      <c r="F4622" t="s">
        <v>5310</v>
      </c>
      <c r="G4622" t="s">
        <v>84</v>
      </c>
      <c r="H4622" t="s">
        <v>25</v>
      </c>
      <c r="I4622" t="s">
        <v>426</v>
      </c>
      <c r="J4622" t="s">
        <v>224</v>
      </c>
      <c r="K4622" t="s">
        <v>1265</v>
      </c>
      <c r="L4622" t="s">
        <v>88</v>
      </c>
      <c r="M4622" t="s">
        <v>908</v>
      </c>
      <c r="N4622" t="s">
        <v>43</v>
      </c>
      <c r="O4622" t="s">
        <v>115</v>
      </c>
      <c r="P4622" t="s">
        <v>909</v>
      </c>
      <c r="Q4622" s="2">
        <v>9.84</v>
      </c>
      <c r="R4622">
        <v>3</v>
      </c>
      <c r="S4622">
        <v>0</v>
      </c>
      <c r="T4622">
        <v>2.8536000000000001</v>
      </c>
    </row>
    <row r="4623" spans="1:20" x14ac:dyDescent="0.3">
      <c r="A4623" t="s">
        <v>10211</v>
      </c>
      <c r="B4623" s="1">
        <v>42684</v>
      </c>
      <c r="C4623" s="1">
        <v>42688</v>
      </c>
      <c r="D4623" t="s">
        <v>47</v>
      </c>
      <c r="E4623" t="s">
        <v>2396</v>
      </c>
      <c r="F4623" t="s">
        <v>2397</v>
      </c>
      <c r="G4623" t="s">
        <v>24</v>
      </c>
      <c r="H4623" t="s">
        <v>25</v>
      </c>
      <c r="I4623" t="s">
        <v>1208</v>
      </c>
      <c r="J4623" t="s">
        <v>1209</v>
      </c>
      <c r="K4623" t="s">
        <v>1210</v>
      </c>
      <c r="L4623" t="s">
        <v>29</v>
      </c>
      <c r="M4623" t="s">
        <v>5687</v>
      </c>
      <c r="N4623" t="s">
        <v>43</v>
      </c>
      <c r="O4623" t="s">
        <v>79</v>
      </c>
      <c r="P4623" t="s">
        <v>5688</v>
      </c>
      <c r="Q4623" s="2">
        <v>3.64</v>
      </c>
      <c r="R4623">
        <v>1</v>
      </c>
      <c r="S4623">
        <v>0</v>
      </c>
      <c r="T4623">
        <v>1.365</v>
      </c>
    </row>
    <row r="4624" spans="1:20" x14ac:dyDescent="0.3">
      <c r="A4624" t="s">
        <v>10212</v>
      </c>
      <c r="B4624" s="1">
        <v>42706</v>
      </c>
      <c r="C4624" s="1">
        <v>42710</v>
      </c>
      <c r="D4624" t="s">
        <v>47</v>
      </c>
      <c r="E4624" t="s">
        <v>3228</v>
      </c>
      <c r="F4624" t="s">
        <v>3229</v>
      </c>
      <c r="G4624" t="s">
        <v>37</v>
      </c>
      <c r="H4624" t="s">
        <v>25</v>
      </c>
      <c r="I4624" t="s">
        <v>1591</v>
      </c>
      <c r="J4624" t="s">
        <v>27</v>
      </c>
      <c r="K4624" t="s">
        <v>1592</v>
      </c>
      <c r="L4624" t="s">
        <v>29</v>
      </c>
      <c r="M4624" t="s">
        <v>6537</v>
      </c>
      <c r="N4624" t="s">
        <v>43</v>
      </c>
      <c r="O4624" t="s">
        <v>79</v>
      </c>
      <c r="P4624" t="s">
        <v>6538</v>
      </c>
      <c r="Q4624" s="2">
        <v>115.84</v>
      </c>
      <c r="R4624">
        <v>8</v>
      </c>
      <c r="S4624">
        <v>0</v>
      </c>
      <c r="T4624">
        <v>54.444800000000001</v>
      </c>
    </row>
    <row r="4625" spans="1:20" x14ac:dyDescent="0.3">
      <c r="A4625" t="s">
        <v>10213</v>
      </c>
      <c r="B4625" s="1">
        <v>42796</v>
      </c>
      <c r="C4625" s="1">
        <v>42802</v>
      </c>
      <c r="D4625" t="s">
        <v>47</v>
      </c>
      <c r="E4625" t="s">
        <v>4901</v>
      </c>
      <c r="F4625" t="s">
        <v>4902</v>
      </c>
      <c r="G4625" t="s">
        <v>37</v>
      </c>
      <c r="H4625" t="s">
        <v>25</v>
      </c>
      <c r="I4625" t="s">
        <v>524</v>
      </c>
      <c r="J4625" t="s">
        <v>261</v>
      </c>
      <c r="K4625" t="s">
        <v>525</v>
      </c>
      <c r="L4625" t="s">
        <v>41</v>
      </c>
      <c r="M4625" t="s">
        <v>3626</v>
      </c>
      <c r="N4625" t="s">
        <v>43</v>
      </c>
      <c r="O4625" t="s">
        <v>79</v>
      </c>
      <c r="P4625" t="s">
        <v>3627</v>
      </c>
      <c r="Q4625" s="2">
        <v>107.648</v>
      </c>
      <c r="R4625">
        <v>2</v>
      </c>
      <c r="S4625">
        <v>0</v>
      </c>
      <c r="T4625">
        <v>33.64</v>
      </c>
    </row>
    <row r="4626" spans="1:20" x14ac:dyDescent="0.3">
      <c r="A4626" t="s">
        <v>10214</v>
      </c>
      <c r="B4626" s="1">
        <v>43001</v>
      </c>
      <c r="C4626" s="1">
        <v>43003</v>
      </c>
      <c r="D4626" t="s">
        <v>21</v>
      </c>
      <c r="E4626" t="s">
        <v>7968</v>
      </c>
      <c r="F4626" t="s">
        <v>7969</v>
      </c>
      <c r="G4626" t="s">
        <v>24</v>
      </c>
      <c r="H4626" t="s">
        <v>25</v>
      </c>
      <c r="I4626" t="s">
        <v>38</v>
      </c>
      <c r="J4626" t="s">
        <v>39</v>
      </c>
      <c r="K4626" t="s">
        <v>40</v>
      </c>
      <c r="L4626" t="s">
        <v>41</v>
      </c>
      <c r="M4626" t="s">
        <v>4209</v>
      </c>
      <c r="N4626" t="s">
        <v>165</v>
      </c>
      <c r="O4626" t="s">
        <v>202</v>
      </c>
      <c r="P4626" t="s">
        <v>4210</v>
      </c>
      <c r="Q4626" s="2">
        <v>199.95</v>
      </c>
      <c r="R4626">
        <v>5</v>
      </c>
      <c r="S4626">
        <v>0</v>
      </c>
      <c r="T4626">
        <v>63.984000000000002</v>
      </c>
    </row>
    <row r="4627" spans="1:20" x14ac:dyDescent="0.3">
      <c r="A4627" t="s">
        <v>10215</v>
      </c>
      <c r="B4627" s="1">
        <v>41681</v>
      </c>
      <c r="C4627" s="1">
        <v>41685</v>
      </c>
      <c r="D4627" t="s">
        <v>21</v>
      </c>
      <c r="E4627" t="s">
        <v>2157</v>
      </c>
      <c r="F4627" t="s">
        <v>2158</v>
      </c>
      <c r="G4627" t="s">
        <v>24</v>
      </c>
      <c r="H4627" t="s">
        <v>25</v>
      </c>
      <c r="I4627" t="s">
        <v>2159</v>
      </c>
      <c r="J4627" t="s">
        <v>427</v>
      </c>
      <c r="K4627" t="s">
        <v>2160</v>
      </c>
      <c r="L4627" t="s">
        <v>131</v>
      </c>
      <c r="M4627" t="s">
        <v>255</v>
      </c>
      <c r="N4627" t="s">
        <v>31</v>
      </c>
      <c r="O4627" t="s">
        <v>133</v>
      </c>
      <c r="P4627" t="s">
        <v>256</v>
      </c>
      <c r="Q4627" s="2">
        <v>60.89</v>
      </c>
      <c r="R4627">
        <v>1</v>
      </c>
      <c r="S4627">
        <v>0</v>
      </c>
      <c r="T4627">
        <v>15.2225</v>
      </c>
    </row>
    <row r="4628" spans="1:20" x14ac:dyDescent="0.3">
      <c r="A4628" t="s">
        <v>10216</v>
      </c>
      <c r="B4628" s="1">
        <v>43050</v>
      </c>
      <c r="C4628" s="1">
        <v>43053</v>
      </c>
      <c r="D4628" t="s">
        <v>21</v>
      </c>
      <c r="E4628" t="s">
        <v>1019</v>
      </c>
      <c r="F4628" t="s">
        <v>1020</v>
      </c>
      <c r="G4628" t="s">
        <v>24</v>
      </c>
      <c r="H4628" t="s">
        <v>25</v>
      </c>
      <c r="I4628" t="s">
        <v>231</v>
      </c>
      <c r="J4628" t="s">
        <v>232</v>
      </c>
      <c r="K4628" t="s">
        <v>412</v>
      </c>
      <c r="L4628" t="s">
        <v>131</v>
      </c>
      <c r="M4628" t="s">
        <v>8032</v>
      </c>
      <c r="N4628" t="s">
        <v>43</v>
      </c>
      <c r="O4628" t="s">
        <v>1145</v>
      </c>
      <c r="P4628" t="s">
        <v>8033</v>
      </c>
      <c r="Q4628" s="2">
        <v>25.5</v>
      </c>
      <c r="R4628">
        <v>3</v>
      </c>
      <c r="S4628">
        <v>0</v>
      </c>
      <c r="T4628">
        <v>6.63</v>
      </c>
    </row>
    <row r="4629" spans="1:20" x14ac:dyDescent="0.3">
      <c r="A4629" t="s">
        <v>10217</v>
      </c>
      <c r="B4629" s="1">
        <v>42980</v>
      </c>
      <c r="C4629" s="1">
        <v>42980</v>
      </c>
      <c r="D4629" t="s">
        <v>1040</v>
      </c>
      <c r="E4629" t="s">
        <v>6010</v>
      </c>
      <c r="F4629" t="s">
        <v>6011</v>
      </c>
      <c r="G4629" t="s">
        <v>84</v>
      </c>
      <c r="H4629" t="s">
        <v>25</v>
      </c>
      <c r="I4629" t="s">
        <v>1208</v>
      </c>
      <c r="J4629" t="s">
        <v>1209</v>
      </c>
      <c r="K4629" t="s">
        <v>1210</v>
      </c>
      <c r="L4629" t="s">
        <v>29</v>
      </c>
      <c r="M4629" t="s">
        <v>4298</v>
      </c>
      <c r="N4629" t="s">
        <v>31</v>
      </c>
      <c r="O4629" t="s">
        <v>133</v>
      </c>
      <c r="P4629" t="s">
        <v>4299</v>
      </c>
      <c r="Q4629" s="2">
        <v>215.976</v>
      </c>
      <c r="R4629">
        <v>3</v>
      </c>
      <c r="S4629">
        <v>0</v>
      </c>
      <c r="T4629">
        <v>-2.6997</v>
      </c>
    </row>
    <row r="4630" spans="1:20" x14ac:dyDescent="0.3">
      <c r="A4630" t="s">
        <v>10218</v>
      </c>
      <c r="B4630" s="1">
        <v>42286</v>
      </c>
      <c r="C4630" s="1">
        <v>42290</v>
      </c>
      <c r="D4630" t="s">
        <v>47</v>
      </c>
      <c r="E4630" t="s">
        <v>1682</v>
      </c>
      <c r="F4630" t="s">
        <v>1683</v>
      </c>
      <c r="G4630" t="s">
        <v>24</v>
      </c>
      <c r="H4630" t="s">
        <v>25</v>
      </c>
      <c r="I4630" t="s">
        <v>390</v>
      </c>
      <c r="J4630" t="s">
        <v>391</v>
      </c>
      <c r="K4630" t="s">
        <v>392</v>
      </c>
      <c r="L4630" t="s">
        <v>41</v>
      </c>
      <c r="M4630" t="s">
        <v>288</v>
      </c>
      <c r="N4630" t="s">
        <v>31</v>
      </c>
      <c r="O4630" t="s">
        <v>133</v>
      </c>
      <c r="P4630" t="s">
        <v>289</v>
      </c>
      <c r="Q4630" s="2">
        <v>389.97</v>
      </c>
      <c r="R4630">
        <v>3</v>
      </c>
      <c r="S4630">
        <v>0</v>
      </c>
      <c r="T4630">
        <v>35.097299999999997</v>
      </c>
    </row>
    <row r="4631" spans="1:20" x14ac:dyDescent="0.3">
      <c r="A4631" t="s">
        <v>10219</v>
      </c>
      <c r="B4631" s="1">
        <v>43063</v>
      </c>
      <c r="C4631" s="1">
        <v>43070</v>
      </c>
      <c r="D4631" t="s">
        <v>47</v>
      </c>
      <c r="E4631" t="s">
        <v>1390</v>
      </c>
      <c r="F4631" t="s">
        <v>1391</v>
      </c>
      <c r="G4631" t="s">
        <v>37</v>
      </c>
      <c r="H4631" t="s">
        <v>25</v>
      </c>
      <c r="I4631" t="s">
        <v>1392</v>
      </c>
      <c r="J4631" t="s">
        <v>391</v>
      </c>
      <c r="K4631" t="s">
        <v>1393</v>
      </c>
      <c r="L4631" t="s">
        <v>41</v>
      </c>
      <c r="M4631" t="s">
        <v>6687</v>
      </c>
      <c r="N4631" t="s">
        <v>43</v>
      </c>
      <c r="O4631" t="s">
        <v>79</v>
      </c>
      <c r="P4631" t="s">
        <v>6688</v>
      </c>
      <c r="Q4631" s="2">
        <v>11.673</v>
      </c>
      <c r="R4631">
        <v>3</v>
      </c>
      <c r="S4631">
        <v>0</v>
      </c>
      <c r="T4631">
        <v>-7.782</v>
      </c>
    </row>
    <row r="4632" spans="1:20" x14ac:dyDescent="0.3">
      <c r="A4632" t="s">
        <v>10220</v>
      </c>
      <c r="B4632" s="1">
        <v>41678</v>
      </c>
      <c r="C4632" s="1">
        <v>41679</v>
      </c>
      <c r="D4632" t="s">
        <v>159</v>
      </c>
      <c r="E4632" t="s">
        <v>952</v>
      </c>
      <c r="F4632" t="s">
        <v>953</v>
      </c>
      <c r="G4632" t="s">
        <v>84</v>
      </c>
      <c r="H4632" t="s">
        <v>25</v>
      </c>
      <c r="I4632" t="s">
        <v>231</v>
      </c>
      <c r="J4632" t="s">
        <v>232</v>
      </c>
      <c r="K4632" t="s">
        <v>233</v>
      </c>
      <c r="L4632" t="s">
        <v>131</v>
      </c>
      <c r="M4632" t="s">
        <v>8899</v>
      </c>
      <c r="N4632" t="s">
        <v>31</v>
      </c>
      <c r="O4632" t="s">
        <v>61</v>
      </c>
      <c r="P4632" t="s">
        <v>8900</v>
      </c>
      <c r="Q4632" s="2">
        <v>14.56</v>
      </c>
      <c r="R4632">
        <v>2</v>
      </c>
      <c r="S4632">
        <v>0</v>
      </c>
      <c r="T4632">
        <v>5.5327999999999999</v>
      </c>
    </row>
    <row r="4633" spans="1:20" x14ac:dyDescent="0.3">
      <c r="A4633" t="s">
        <v>10221</v>
      </c>
      <c r="B4633" s="1">
        <v>42272</v>
      </c>
      <c r="C4633" s="1">
        <v>42272</v>
      </c>
      <c r="D4633" t="s">
        <v>1040</v>
      </c>
      <c r="E4633" t="s">
        <v>1576</v>
      </c>
      <c r="F4633" t="s">
        <v>1577</v>
      </c>
      <c r="G4633" t="s">
        <v>24</v>
      </c>
      <c r="H4633" t="s">
        <v>25</v>
      </c>
      <c r="I4633" t="s">
        <v>253</v>
      </c>
      <c r="J4633" t="s">
        <v>179</v>
      </c>
      <c r="K4633" t="s">
        <v>254</v>
      </c>
      <c r="L4633" t="s">
        <v>88</v>
      </c>
      <c r="M4633" t="s">
        <v>7924</v>
      </c>
      <c r="N4633" t="s">
        <v>31</v>
      </c>
      <c r="O4633" t="s">
        <v>133</v>
      </c>
      <c r="P4633" t="s">
        <v>7925</v>
      </c>
      <c r="Q4633" s="2">
        <v>102.58199999999999</v>
      </c>
      <c r="R4633">
        <v>1</v>
      </c>
      <c r="S4633">
        <v>0</v>
      </c>
      <c r="T4633">
        <v>6.8388</v>
      </c>
    </row>
    <row r="4634" spans="1:20" x14ac:dyDescent="0.3">
      <c r="A4634" t="s">
        <v>10222</v>
      </c>
      <c r="B4634" s="1">
        <v>42968</v>
      </c>
      <c r="C4634" s="1">
        <v>42975</v>
      </c>
      <c r="D4634" t="s">
        <v>47</v>
      </c>
      <c r="E4634" t="s">
        <v>93</v>
      </c>
      <c r="F4634" t="s">
        <v>94</v>
      </c>
      <c r="G4634" t="s">
        <v>24</v>
      </c>
      <c r="H4634" t="s">
        <v>25</v>
      </c>
      <c r="I4634" t="s">
        <v>95</v>
      </c>
      <c r="J4634" t="s">
        <v>96</v>
      </c>
      <c r="K4634" t="s">
        <v>97</v>
      </c>
      <c r="L4634" t="s">
        <v>88</v>
      </c>
      <c r="M4634" t="s">
        <v>7191</v>
      </c>
      <c r="N4634" t="s">
        <v>43</v>
      </c>
      <c r="O4634" t="s">
        <v>79</v>
      </c>
      <c r="P4634" t="s">
        <v>7192</v>
      </c>
      <c r="Q4634" s="2">
        <v>32.088000000000001</v>
      </c>
      <c r="R4634">
        <v>7</v>
      </c>
      <c r="S4634">
        <v>0</v>
      </c>
      <c r="T4634">
        <v>11.2308</v>
      </c>
    </row>
    <row r="4635" spans="1:20" x14ac:dyDescent="0.3">
      <c r="A4635" t="s">
        <v>10223</v>
      </c>
      <c r="B4635" s="1">
        <v>42502</v>
      </c>
      <c r="C4635" s="1">
        <v>42507</v>
      </c>
      <c r="D4635" t="s">
        <v>47</v>
      </c>
      <c r="E4635" t="s">
        <v>3112</v>
      </c>
      <c r="F4635" t="s">
        <v>3113</v>
      </c>
      <c r="G4635" t="s">
        <v>37</v>
      </c>
      <c r="H4635" t="s">
        <v>25</v>
      </c>
      <c r="I4635" t="s">
        <v>128</v>
      </c>
      <c r="J4635" t="s">
        <v>129</v>
      </c>
      <c r="K4635" t="s">
        <v>673</v>
      </c>
      <c r="L4635" t="s">
        <v>131</v>
      </c>
      <c r="M4635" t="s">
        <v>5871</v>
      </c>
      <c r="N4635" t="s">
        <v>31</v>
      </c>
      <c r="O4635" t="s">
        <v>61</v>
      </c>
      <c r="P4635" t="s">
        <v>5872</v>
      </c>
      <c r="Q4635" s="2">
        <v>10.02</v>
      </c>
      <c r="R4635">
        <v>3</v>
      </c>
      <c r="S4635">
        <v>0</v>
      </c>
      <c r="T4635">
        <v>4.4088000000000003</v>
      </c>
    </row>
    <row r="4636" spans="1:20" x14ac:dyDescent="0.3">
      <c r="A4636" t="s">
        <v>10224</v>
      </c>
      <c r="B4636" s="1">
        <v>42980</v>
      </c>
      <c r="C4636" s="1">
        <v>42984</v>
      </c>
      <c r="D4636" t="s">
        <v>47</v>
      </c>
      <c r="E4636" t="s">
        <v>823</v>
      </c>
      <c r="F4636" t="s">
        <v>824</v>
      </c>
      <c r="G4636" t="s">
        <v>24</v>
      </c>
      <c r="H4636" t="s">
        <v>25</v>
      </c>
      <c r="I4636" t="s">
        <v>825</v>
      </c>
      <c r="J4636" t="s">
        <v>39</v>
      </c>
      <c r="K4636" t="s">
        <v>826</v>
      </c>
      <c r="L4636" t="s">
        <v>41</v>
      </c>
      <c r="M4636" t="s">
        <v>441</v>
      </c>
      <c r="N4636" t="s">
        <v>43</v>
      </c>
      <c r="O4636" t="s">
        <v>79</v>
      </c>
      <c r="P4636" t="s">
        <v>442</v>
      </c>
      <c r="Q4636" s="2">
        <v>1577.94</v>
      </c>
      <c r="R4636">
        <v>3</v>
      </c>
      <c r="S4636">
        <v>0</v>
      </c>
      <c r="T4636">
        <v>757.41120000000001</v>
      </c>
    </row>
    <row r="4637" spans="1:20" x14ac:dyDescent="0.3">
      <c r="A4637" t="s">
        <v>10225</v>
      </c>
      <c r="B4637" s="1">
        <v>41922</v>
      </c>
      <c r="C4637" s="1">
        <v>41922</v>
      </c>
      <c r="D4637" t="s">
        <v>1040</v>
      </c>
      <c r="E4637" t="s">
        <v>6045</v>
      </c>
      <c r="F4637" t="s">
        <v>6046</v>
      </c>
      <c r="G4637" t="s">
        <v>37</v>
      </c>
      <c r="H4637" t="s">
        <v>25</v>
      </c>
      <c r="I4637" t="s">
        <v>6047</v>
      </c>
      <c r="J4637" t="s">
        <v>86</v>
      </c>
      <c r="K4637" t="s">
        <v>6048</v>
      </c>
      <c r="L4637" t="s">
        <v>88</v>
      </c>
      <c r="M4637" t="s">
        <v>10226</v>
      </c>
      <c r="N4637" t="s">
        <v>43</v>
      </c>
      <c r="O4637" t="s">
        <v>115</v>
      </c>
      <c r="P4637" t="s">
        <v>10227</v>
      </c>
      <c r="Q4637" s="2">
        <v>255.85</v>
      </c>
      <c r="R4637">
        <v>7</v>
      </c>
      <c r="S4637">
        <v>0</v>
      </c>
      <c r="T4637">
        <v>112.574</v>
      </c>
    </row>
    <row r="4638" spans="1:20" x14ac:dyDescent="0.3">
      <c r="A4638" t="s">
        <v>10228</v>
      </c>
      <c r="B4638" s="1">
        <v>42516</v>
      </c>
      <c r="C4638" s="1">
        <v>42519</v>
      </c>
      <c r="D4638" t="s">
        <v>21</v>
      </c>
      <c r="E4638" t="s">
        <v>3038</v>
      </c>
      <c r="F4638" t="s">
        <v>3039</v>
      </c>
      <c r="G4638" t="s">
        <v>37</v>
      </c>
      <c r="H4638" t="s">
        <v>25</v>
      </c>
      <c r="I4638" t="s">
        <v>2319</v>
      </c>
      <c r="J4638" t="s">
        <v>627</v>
      </c>
      <c r="K4638" t="s">
        <v>2320</v>
      </c>
      <c r="L4638" t="s">
        <v>131</v>
      </c>
      <c r="M4638" t="s">
        <v>5177</v>
      </c>
      <c r="N4638" t="s">
        <v>43</v>
      </c>
      <c r="O4638" t="s">
        <v>99</v>
      </c>
      <c r="P4638" t="s">
        <v>5178</v>
      </c>
      <c r="Q4638" s="2">
        <v>184.70400000000001</v>
      </c>
      <c r="R4638">
        <v>6</v>
      </c>
      <c r="S4638">
        <v>0</v>
      </c>
      <c r="T4638">
        <v>13.8528</v>
      </c>
    </row>
    <row r="4639" spans="1:20" x14ac:dyDescent="0.3">
      <c r="A4639" t="s">
        <v>10229</v>
      </c>
      <c r="B4639" s="1">
        <v>43070</v>
      </c>
      <c r="C4639" s="1">
        <v>43074</v>
      </c>
      <c r="D4639" t="s">
        <v>47</v>
      </c>
      <c r="E4639" t="s">
        <v>1717</v>
      </c>
      <c r="F4639" t="s">
        <v>1718</v>
      </c>
      <c r="G4639" t="s">
        <v>24</v>
      </c>
      <c r="H4639" t="s">
        <v>25</v>
      </c>
      <c r="I4639" t="s">
        <v>1719</v>
      </c>
      <c r="J4639" t="s">
        <v>208</v>
      </c>
      <c r="K4639" t="s">
        <v>1720</v>
      </c>
      <c r="L4639" t="s">
        <v>88</v>
      </c>
      <c r="M4639" t="s">
        <v>2205</v>
      </c>
      <c r="N4639" t="s">
        <v>43</v>
      </c>
      <c r="O4639" t="s">
        <v>44</v>
      </c>
      <c r="P4639" t="s">
        <v>2206</v>
      </c>
      <c r="Q4639" s="2">
        <v>15.936</v>
      </c>
      <c r="R4639">
        <v>4</v>
      </c>
      <c r="S4639">
        <v>0</v>
      </c>
      <c r="T4639">
        <v>5.1791999999999998</v>
      </c>
    </row>
    <row r="4640" spans="1:20" x14ac:dyDescent="0.3">
      <c r="A4640" t="s">
        <v>10230</v>
      </c>
      <c r="B4640" s="1">
        <v>42633</v>
      </c>
      <c r="C4640" s="1">
        <v>42637</v>
      </c>
      <c r="D4640" t="s">
        <v>47</v>
      </c>
      <c r="E4640" t="s">
        <v>5951</v>
      </c>
      <c r="F4640" t="s">
        <v>5952</v>
      </c>
      <c r="G4640" t="s">
        <v>84</v>
      </c>
      <c r="H4640" t="s">
        <v>25</v>
      </c>
      <c r="I4640" t="s">
        <v>1241</v>
      </c>
      <c r="J4640" t="s">
        <v>51</v>
      </c>
      <c r="K4640" t="s">
        <v>1242</v>
      </c>
      <c r="L4640" t="s">
        <v>29</v>
      </c>
      <c r="M4640" t="s">
        <v>6592</v>
      </c>
      <c r="N4640" t="s">
        <v>31</v>
      </c>
      <c r="O4640" t="s">
        <v>32</v>
      </c>
      <c r="P4640" t="s">
        <v>6593</v>
      </c>
      <c r="Q4640" s="2">
        <v>163.88</v>
      </c>
      <c r="R4640">
        <v>2</v>
      </c>
      <c r="S4640">
        <v>0</v>
      </c>
      <c r="T4640">
        <v>40.97</v>
      </c>
    </row>
    <row r="4641" spans="1:20" x14ac:dyDescent="0.3">
      <c r="A4641" t="s">
        <v>10231</v>
      </c>
      <c r="B4641" s="1">
        <v>42989</v>
      </c>
      <c r="C4641" s="1">
        <v>42993</v>
      </c>
      <c r="D4641" t="s">
        <v>47</v>
      </c>
      <c r="E4641" t="s">
        <v>656</v>
      </c>
      <c r="F4641" t="s">
        <v>657</v>
      </c>
      <c r="G4641" t="s">
        <v>24</v>
      </c>
      <c r="H4641" t="s">
        <v>25</v>
      </c>
      <c r="I4641" t="s">
        <v>658</v>
      </c>
      <c r="J4641" t="s">
        <v>427</v>
      </c>
      <c r="K4641" t="s">
        <v>659</v>
      </c>
      <c r="L4641" t="s">
        <v>131</v>
      </c>
      <c r="M4641" t="s">
        <v>9222</v>
      </c>
      <c r="N4641" t="s">
        <v>43</v>
      </c>
      <c r="O4641" t="s">
        <v>90</v>
      </c>
      <c r="P4641" t="s">
        <v>9223</v>
      </c>
      <c r="Q4641" s="2">
        <v>67.900000000000006</v>
      </c>
      <c r="R4641">
        <v>5</v>
      </c>
      <c r="S4641">
        <v>0</v>
      </c>
      <c r="T4641">
        <v>20.37</v>
      </c>
    </row>
    <row r="4642" spans="1:20" x14ac:dyDescent="0.3">
      <c r="A4642" t="s">
        <v>10232</v>
      </c>
      <c r="B4642" s="1">
        <v>42734</v>
      </c>
      <c r="C4642" s="1">
        <v>42739</v>
      </c>
      <c r="D4642" t="s">
        <v>47</v>
      </c>
      <c r="E4642" t="s">
        <v>5785</v>
      </c>
      <c r="F4642" t="s">
        <v>5786</v>
      </c>
      <c r="G4642" t="s">
        <v>24</v>
      </c>
      <c r="H4642" t="s">
        <v>25</v>
      </c>
      <c r="I4642" t="s">
        <v>301</v>
      </c>
      <c r="J4642" t="s">
        <v>302</v>
      </c>
      <c r="K4642" t="s">
        <v>303</v>
      </c>
      <c r="L4642" t="s">
        <v>29</v>
      </c>
      <c r="M4642" t="s">
        <v>5277</v>
      </c>
      <c r="N4642" t="s">
        <v>43</v>
      </c>
      <c r="O4642" t="s">
        <v>70</v>
      </c>
      <c r="P4642" t="s">
        <v>5278</v>
      </c>
      <c r="Q4642" s="2">
        <v>72.224000000000004</v>
      </c>
      <c r="R4642">
        <v>4</v>
      </c>
      <c r="S4642">
        <v>0</v>
      </c>
      <c r="T4642">
        <v>25.278400000000001</v>
      </c>
    </row>
    <row r="4643" spans="1:20" x14ac:dyDescent="0.3">
      <c r="A4643" t="s">
        <v>10233</v>
      </c>
      <c r="B4643" s="1">
        <v>42980</v>
      </c>
      <c r="C4643" s="1">
        <v>42982</v>
      </c>
      <c r="D4643" t="s">
        <v>21</v>
      </c>
      <c r="E4643" t="s">
        <v>4150</v>
      </c>
      <c r="F4643" t="s">
        <v>4151</v>
      </c>
      <c r="G4643" t="s">
        <v>24</v>
      </c>
      <c r="H4643" t="s">
        <v>25</v>
      </c>
      <c r="I4643" t="s">
        <v>505</v>
      </c>
      <c r="J4643" t="s">
        <v>39</v>
      </c>
      <c r="K4643" t="s">
        <v>506</v>
      </c>
      <c r="L4643" t="s">
        <v>41</v>
      </c>
      <c r="M4643" t="s">
        <v>551</v>
      </c>
      <c r="N4643" t="s">
        <v>43</v>
      </c>
      <c r="O4643" t="s">
        <v>44</v>
      </c>
      <c r="P4643" t="s">
        <v>552</v>
      </c>
      <c r="Q4643" s="2">
        <v>11.696</v>
      </c>
      <c r="R4643">
        <v>2</v>
      </c>
      <c r="S4643">
        <v>0</v>
      </c>
      <c r="T4643">
        <v>3.9474</v>
      </c>
    </row>
    <row r="4644" spans="1:20" x14ac:dyDescent="0.3">
      <c r="A4644" t="s">
        <v>10234</v>
      </c>
      <c r="B4644" s="1">
        <v>41961</v>
      </c>
      <c r="C4644" s="1">
        <v>41966</v>
      </c>
      <c r="D4644" t="s">
        <v>47</v>
      </c>
      <c r="E4644" t="s">
        <v>1041</v>
      </c>
      <c r="F4644" t="s">
        <v>1042</v>
      </c>
      <c r="G4644" t="s">
        <v>37</v>
      </c>
      <c r="H4644" t="s">
        <v>25</v>
      </c>
      <c r="I4644" t="s">
        <v>1043</v>
      </c>
      <c r="J4644" t="s">
        <v>627</v>
      </c>
      <c r="K4644" t="s">
        <v>1044</v>
      </c>
      <c r="L4644" t="s">
        <v>131</v>
      </c>
      <c r="M4644" t="s">
        <v>1694</v>
      </c>
      <c r="N4644" t="s">
        <v>31</v>
      </c>
      <c r="O4644" t="s">
        <v>133</v>
      </c>
      <c r="P4644" t="s">
        <v>1695</v>
      </c>
      <c r="Q4644" s="2">
        <v>392.94</v>
      </c>
      <c r="R4644">
        <v>3</v>
      </c>
      <c r="S4644">
        <v>0</v>
      </c>
      <c r="T4644">
        <v>43.223399999999998</v>
      </c>
    </row>
    <row r="4645" spans="1:20" x14ac:dyDescent="0.3">
      <c r="A4645" t="s">
        <v>10235</v>
      </c>
      <c r="B4645" s="1">
        <v>42329</v>
      </c>
      <c r="C4645" s="1">
        <v>42332</v>
      </c>
      <c r="D4645" t="s">
        <v>159</v>
      </c>
      <c r="E4645" t="s">
        <v>4378</v>
      </c>
      <c r="F4645" t="s">
        <v>4379</v>
      </c>
      <c r="G4645" t="s">
        <v>24</v>
      </c>
      <c r="H4645" t="s">
        <v>25</v>
      </c>
      <c r="I4645" t="s">
        <v>3585</v>
      </c>
      <c r="J4645" t="s">
        <v>427</v>
      </c>
      <c r="K4645" t="s">
        <v>4380</v>
      </c>
      <c r="L4645" t="s">
        <v>131</v>
      </c>
      <c r="M4645" t="s">
        <v>8242</v>
      </c>
      <c r="N4645" t="s">
        <v>31</v>
      </c>
      <c r="O4645" t="s">
        <v>61</v>
      </c>
      <c r="P4645" t="s">
        <v>8243</v>
      </c>
      <c r="Q4645" s="2">
        <v>18.175999999999998</v>
      </c>
      <c r="R4645">
        <v>1</v>
      </c>
      <c r="S4645">
        <v>0</v>
      </c>
      <c r="T4645">
        <v>4.7712000000000003</v>
      </c>
    </row>
    <row r="4646" spans="1:20" x14ac:dyDescent="0.3">
      <c r="A4646" t="s">
        <v>10236</v>
      </c>
      <c r="B4646" s="1">
        <v>42905</v>
      </c>
      <c r="C4646" s="1">
        <v>42912</v>
      </c>
      <c r="D4646" t="s">
        <v>47</v>
      </c>
      <c r="E4646" t="s">
        <v>3439</v>
      </c>
      <c r="F4646" t="s">
        <v>3440</v>
      </c>
      <c r="G4646" t="s">
        <v>84</v>
      </c>
      <c r="H4646" t="s">
        <v>25</v>
      </c>
      <c r="I4646" t="s">
        <v>786</v>
      </c>
      <c r="J4646" t="s">
        <v>39</v>
      </c>
      <c r="K4646" t="s">
        <v>1339</v>
      </c>
      <c r="L4646" t="s">
        <v>41</v>
      </c>
      <c r="M4646" t="s">
        <v>5195</v>
      </c>
      <c r="N4646" t="s">
        <v>43</v>
      </c>
      <c r="O4646" t="s">
        <v>79</v>
      </c>
      <c r="P4646" t="s">
        <v>5196</v>
      </c>
      <c r="Q4646" s="2">
        <v>6.8879999999999999</v>
      </c>
      <c r="R4646">
        <v>3</v>
      </c>
      <c r="S4646">
        <v>0</v>
      </c>
      <c r="T4646">
        <v>-11.020799999999999</v>
      </c>
    </row>
    <row r="4647" spans="1:20" x14ac:dyDescent="0.3">
      <c r="A4647" t="s">
        <v>10237</v>
      </c>
      <c r="B4647" s="1">
        <v>43069</v>
      </c>
      <c r="C4647" s="1">
        <v>43072</v>
      </c>
      <c r="D4647" t="s">
        <v>159</v>
      </c>
      <c r="E4647" t="s">
        <v>4326</v>
      </c>
      <c r="F4647" t="s">
        <v>4327</v>
      </c>
      <c r="G4647" t="s">
        <v>24</v>
      </c>
      <c r="H4647" t="s">
        <v>25</v>
      </c>
      <c r="I4647" t="s">
        <v>639</v>
      </c>
      <c r="J4647" t="s">
        <v>86</v>
      </c>
      <c r="K4647" t="s">
        <v>640</v>
      </c>
      <c r="L4647" t="s">
        <v>88</v>
      </c>
      <c r="M4647" t="s">
        <v>8383</v>
      </c>
      <c r="N4647" t="s">
        <v>31</v>
      </c>
      <c r="O4647" t="s">
        <v>133</v>
      </c>
      <c r="P4647" t="s">
        <v>8384</v>
      </c>
      <c r="Q4647" s="2">
        <v>1079.316</v>
      </c>
      <c r="R4647">
        <v>6</v>
      </c>
      <c r="S4647">
        <v>0</v>
      </c>
      <c r="T4647">
        <v>-15.418799999999999</v>
      </c>
    </row>
    <row r="4648" spans="1:20" x14ac:dyDescent="0.3">
      <c r="A4648" t="s">
        <v>10238</v>
      </c>
      <c r="B4648" s="1">
        <v>41752</v>
      </c>
      <c r="C4648" s="1">
        <v>41755</v>
      </c>
      <c r="D4648" t="s">
        <v>21</v>
      </c>
      <c r="E4648" t="s">
        <v>952</v>
      </c>
      <c r="F4648" t="s">
        <v>953</v>
      </c>
      <c r="G4648" t="s">
        <v>84</v>
      </c>
      <c r="H4648" t="s">
        <v>25</v>
      </c>
      <c r="I4648" t="s">
        <v>231</v>
      </c>
      <c r="J4648" t="s">
        <v>232</v>
      </c>
      <c r="K4648" t="s">
        <v>233</v>
      </c>
      <c r="L4648" t="s">
        <v>131</v>
      </c>
      <c r="M4648" t="s">
        <v>4041</v>
      </c>
      <c r="N4648" t="s">
        <v>43</v>
      </c>
      <c r="O4648" t="s">
        <v>70</v>
      </c>
      <c r="P4648" t="s">
        <v>4042</v>
      </c>
      <c r="Q4648" s="2">
        <v>48.91</v>
      </c>
      <c r="R4648">
        <v>1</v>
      </c>
      <c r="S4648">
        <v>0</v>
      </c>
      <c r="T4648">
        <v>22.9877</v>
      </c>
    </row>
    <row r="4649" spans="1:20" x14ac:dyDescent="0.3">
      <c r="A4649" t="s">
        <v>10239</v>
      </c>
      <c r="B4649" s="1">
        <v>41905</v>
      </c>
      <c r="C4649" s="1">
        <v>41907</v>
      </c>
      <c r="D4649" t="s">
        <v>159</v>
      </c>
      <c r="E4649" t="s">
        <v>4882</v>
      </c>
      <c r="F4649" t="s">
        <v>4883</v>
      </c>
      <c r="G4649" t="s">
        <v>24</v>
      </c>
      <c r="H4649" t="s">
        <v>25</v>
      </c>
      <c r="I4649" t="s">
        <v>154</v>
      </c>
      <c r="J4649" t="s">
        <v>86</v>
      </c>
      <c r="K4649" t="s">
        <v>171</v>
      </c>
      <c r="L4649" t="s">
        <v>88</v>
      </c>
      <c r="M4649" t="s">
        <v>4575</v>
      </c>
      <c r="N4649" t="s">
        <v>43</v>
      </c>
      <c r="O4649" t="s">
        <v>115</v>
      </c>
      <c r="P4649" t="s">
        <v>4576</v>
      </c>
      <c r="Q4649" s="2">
        <v>9.84</v>
      </c>
      <c r="R4649">
        <v>3</v>
      </c>
      <c r="S4649">
        <v>0</v>
      </c>
      <c r="T4649">
        <v>2.8536000000000001</v>
      </c>
    </row>
    <row r="4650" spans="1:20" x14ac:dyDescent="0.3">
      <c r="A4650" t="s">
        <v>10240</v>
      </c>
      <c r="B4650" s="1">
        <v>42796</v>
      </c>
      <c r="C4650" s="1">
        <v>42796</v>
      </c>
      <c r="D4650" t="s">
        <v>1040</v>
      </c>
      <c r="E4650" t="s">
        <v>1864</v>
      </c>
      <c r="F4650" t="s">
        <v>1865</v>
      </c>
      <c r="G4650" t="s">
        <v>37</v>
      </c>
      <c r="H4650" t="s">
        <v>25</v>
      </c>
      <c r="I4650" t="s">
        <v>1866</v>
      </c>
      <c r="J4650" t="s">
        <v>232</v>
      </c>
      <c r="K4650" t="s">
        <v>1867</v>
      </c>
      <c r="L4650" t="s">
        <v>131</v>
      </c>
      <c r="M4650" t="s">
        <v>2457</v>
      </c>
      <c r="N4650" t="s">
        <v>43</v>
      </c>
      <c r="O4650" t="s">
        <v>79</v>
      </c>
      <c r="P4650" t="s">
        <v>2458</v>
      </c>
      <c r="Q4650" s="2">
        <v>0.55600000000000005</v>
      </c>
      <c r="R4650">
        <v>1</v>
      </c>
      <c r="S4650">
        <v>0</v>
      </c>
      <c r="T4650">
        <v>-0.94520000000000004</v>
      </c>
    </row>
    <row r="4651" spans="1:20" x14ac:dyDescent="0.3">
      <c r="A4651" t="s">
        <v>10241</v>
      </c>
      <c r="B4651" s="1">
        <v>43056</v>
      </c>
      <c r="C4651" s="1">
        <v>43060</v>
      </c>
      <c r="D4651" t="s">
        <v>21</v>
      </c>
      <c r="E4651" t="s">
        <v>4326</v>
      </c>
      <c r="F4651" t="s">
        <v>4327</v>
      </c>
      <c r="G4651" t="s">
        <v>24</v>
      </c>
      <c r="H4651" t="s">
        <v>25</v>
      </c>
      <c r="I4651" t="s">
        <v>639</v>
      </c>
      <c r="J4651" t="s">
        <v>86</v>
      </c>
      <c r="K4651" t="s">
        <v>640</v>
      </c>
      <c r="L4651" t="s">
        <v>88</v>
      </c>
      <c r="M4651" t="s">
        <v>1111</v>
      </c>
      <c r="N4651" t="s">
        <v>43</v>
      </c>
      <c r="O4651" t="s">
        <v>79</v>
      </c>
      <c r="P4651" t="s">
        <v>1112</v>
      </c>
      <c r="Q4651" s="2">
        <v>43.8</v>
      </c>
      <c r="R4651">
        <v>6</v>
      </c>
      <c r="S4651">
        <v>0</v>
      </c>
      <c r="T4651">
        <v>20.585999999999999</v>
      </c>
    </row>
    <row r="4652" spans="1:20" x14ac:dyDescent="0.3">
      <c r="A4652" t="s">
        <v>10242</v>
      </c>
      <c r="B4652" s="1">
        <v>42883</v>
      </c>
      <c r="C4652" s="1">
        <v>42887</v>
      </c>
      <c r="D4652" t="s">
        <v>47</v>
      </c>
      <c r="E4652" t="s">
        <v>637</v>
      </c>
      <c r="F4652" t="s">
        <v>638</v>
      </c>
      <c r="G4652" t="s">
        <v>37</v>
      </c>
      <c r="H4652" t="s">
        <v>25</v>
      </c>
      <c r="I4652" t="s">
        <v>639</v>
      </c>
      <c r="J4652" t="s">
        <v>86</v>
      </c>
      <c r="K4652" t="s">
        <v>640</v>
      </c>
      <c r="L4652" t="s">
        <v>88</v>
      </c>
      <c r="M4652" t="s">
        <v>4680</v>
      </c>
      <c r="N4652" t="s">
        <v>43</v>
      </c>
      <c r="O4652" t="s">
        <v>70</v>
      </c>
      <c r="P4652" t="s">
        <v>4681</v>
      </c>
      <c r="Q4652" s="2">
        <v>13.872</v>
      </c>
      <c r="R4652">
        <v>3</v>
      </c>
      <c r="S4652">
        <v>0</v>
      </c>
      <c r="T4652">
        <v>5.0286</v>
      </c>
    </row>
    <row r="4653" spans="1:20" x14ac:dyDescent="0.3">
      <c r="A4653" t="s">
        <v>10243</v>
      </c>
      <c r="B4653" s="1">
        <v>42112</v>
      </c>
      <c r="C4653" s="1">
        <v>42116</v>
      </c>
      <c r="D4653" t="s">
        <v>21</v>
      </c>
      <c r="E4653" t="s">
        <v>1199</v>
      </c>
      <c r="F4653" t="s">
        <v>1200</v>
      </c>
      <c r="G4653" t="s">
        <v>37</v>
      </c>
      <c r="H4653" t="s">
        <v>25</v>
      </c>
      <c r="I4653" t="s">
        <v>1201</v>
      </c>
      <c r="J4653" t="s">
        <v>1011</v>
      </c>
      <c r="K4653" t="s">
        <v>1202</v>
      </c>
      <c r="L4653" t="s">
        <v>131</v>
      </c>
      <c r="M4653" t="s">
        <v>6119</v>
      </c>
      <c r="N4653" t="s">
        <v>165</v>
      </c>
      <c r="O4653" t="s">
        <v>202</v>
      </c>
      <c r="P4653" t="s">
        <v>6120</v>
      </c>
      <c r="Q4653" s="2">
        <v>41.423999999999999</v>
      </c>
      <c r="R4653">
        <v>2</v>
      </c>
      <c r="S4653">
        <v>0</v>
      </c>
      <c r="T4653">
        <v>8.2848000000000006</v>
      </c>
    </row>
    <row r="4654" spans="1:20" x14ac:dyDescent="0.3">
      <c r="A4654" t="s">
        <v>10244</v>
      </c>
      <c r="B4654" s="1">
        <v>42266</v>
      </c>
      <c r="C4654" s="1">
        <v>42271</v>
      </c>
      <c r="D4654" t="s">
        <v>47</v>
      </c>
      <c r="E4654" t="s">
        <v>7625</v>
      </c>
      <c r="F4654" t="s">
        <v>7626</v>
      </c>
      <c r="G4654" t="s">
        <v>84</v>
      </c>
      <c r="H4654" t="s">
        <v>25</v>
      </c>
      <c r="I4654" t="s">
        <v>38</v>
      </c>
      <c r="J4654" t="s">
        <v>39</v>
      </c>
      <c r="K4654" t="s">
        <v>40</v>
      </c>
      <c r="L4654" t="s">
        <v>41</v>
      </c>
      <c r="M4654" t="s">
        <v>6658</v>
      </c>
      <c r="N4654" t="s">
        <v>43</v>
      </c>
      <c r="O4654" t="s">
        <v>115</v>
      </c>
      <c r="P4654" t="s">
        <v>6659</v>
      </c>
      <c r="Q4654" s="2">
        <v>8.4</v>
      </c>
      <c r="R4654">
        <v>5</v>
      </c>
      <c r="S4654">
        <v>0</v>
      </c>
      <c r="T4654">
        <v>2.1840000000000002</v>
      </c>
    </row>
    <row r="4655" spans="1:20" x14ac:dyDescent="0.3">
      <c r="A4655" t="s">
        <v>10245</v>
      </c>
      <c r="B4655" s="1">
        <v>41723</v>
      </c>
      <c r="C4655" s="1">
        <v>41728</v>
      </c>
      <c r="D4655" t="s">
        <v>47</v>
      </c>
      <c r="E4655" t="s">
        <v>1657</v>
      </c>
      <c r="F4655" t="s">
        <v>1658</v>
      </c>
      <c r="G4655" t="s">
        <v>24</v>
      </c>
      <c r="H4655" t="s">
        <v>25</v>
      </c>
      <c r="I4655" t="s">
        <v>253</v>
      </c>
      <c r="J4655" t="s">
        <v>179</v>
      </c>
      <c r="K4655" t="s">
        <v>254</v>
      </c>
      <c r="L4655" t="s">
        <v>88</v>
      </c>
      <c r="M4655" t="s">
        <v>7743</v>
      </c>
      <c r="N4655" t="s">
        <v>43</v>
      </c>
      <c r="O4655" t="s">
        <v>115</v>
      </c>
      <c r="P4655" t="s">
        <v>7744</v>
      </c>
      <c r="Q4655" s="2">
        <v>6.56</v>
      </c>
      <c r="R4655">
        <v>2</v>
      </c>
      <c r="S4655">
        <v>0</v>
      </c>
      <c r="T4655">
        <v>1.9024000000000001</v>
      </c>
    </row>
    <row r="4656" spans="1:20" x14ac:dyDescent="0.3">
      <c r="A4656" t="s">
        <v>10246</v>
      </c>
      <c r="B4656" s="1">
        <v>42608</v>
      </c>
      <c r="C4656" s="1">
        <v>42613</v>
      </c>
      <c r="D4656" t="s">
        <v>47</v>
      </c>
      <c r="E4656" t="s">
        <v>4901</v>
      </c>
      <c r="F4656" t="s">
        <v>4902</v>
      </c>
      <c r="G4656" t="s">
        <v>37</v>
      </c>
      <c r="H4656" t="s">
        <v>25</v>
      </c>
      <c r="I4656" t="s">
        <v>524</v>
      </c>
      <c r="J4656" t="s">
        <v>261</v>
      </c>
      <c r="K4656" t="s">
        <v>525</v>
      </c>
      <c r="L4656" t="s">
        <v>41</v>
      </c>
      <c r="M4656" t="s">
        <v>3225</v>
      </c>
      <c r="N4656" t="s">
        <v>43</v>
      </c>
      <c r="O4656" t="s">
        <v>79</v>
      </c>
      <c r="P4656" t="s">
        <v>3226</v>
      </c>
      <c r="Q4656" s="2">
        <v>146.68799999999999</v>
      </c>
      <c r="R4656">
        <v>8</v>
      </c>
      <c r="S4656">
        <v>0</v>
      </c>
      <c r="T4656">
        <v>45.84</v>
      </c>
    </row>
    <row r="4657" spans="1:20" x14ac:dyDescent="0.3">
      <c r="A4657" t="s">
        <v>10247</v>
      </c>
      <c r="B4657" s="1">
        <v>42800</v>
      </c>
      <c r="C4657" s="1">
        <v>42806</v>
      </c>
      <c r="D4657" t="s">
        <v>47</v>
      </c>
      <c r="E4657" t="s">
        <v>2640</v>
      </c>
      <c r="F4657" t="s">
        <v>2641</v>
      </c>
      <c r="G4657" t="s">
        <v>24</v>
      </c>
      <c r="H4657" t="s">
        <v>25</v>
      </c>
      <c r="I4657" t="s">
        <v>75</v>
      </c>
      <c r="J4657" t="s">
        <v>76</v>
      </c>
      <c r="K4657" t="s">
        <v>538</v>
      </c>
      <c r="L4657" t="s">
        <v>41</v>
      </c>
      <c r="M4657" t="s">
        <v>8268</v>
      </c>
      <c r="N4657" t="s">
        <v>43</v>
      </c>
      <c r="O4657" t="s">
        <v>44</v>
      </c>
      <c r="P4657" t="s">
        <v>8269</v>
      </c>
      <c r="Q4657" s="2">
        <v>4.9279999999999999</v>
      </c>
      <c r="R4657">
        <v>2</v>
      </c>
      <c r="S4657">
        <v>0</v>
      </c>
      <c r="T4657">
        <v>1.7248000000000001</v>
      </c>
    </row>
    <row r="4658" spans="1:20" x14ac:dyDescent="0.3">
      <c r="A4658" t="s">
        <v>10248</v>
      </c>
      <c r="B4658" s="1">
        <v>42319</v>
      </c>
      <c r="C4658" s="1">
        <v>42319</v>
      </c>
      <c r="D4658" t="s">
        <v>1040</v>
      </c>
      <c r="E4658" t="s">
        <v>863</v>
      </c>
      <c r="F4658" t="s">
        <v>864</v>
      </c>
      <c r="G4658" t="s">
        <v>37</v>
      </c>
      <c r="H4658" t="s">
        <v>25</v>
      </c>
      <c r="I4658" t="s">
        <v>128</v>
      </c>
      <c r="J4658" t="s">
        <v>129</v>
      </c>
      <c r="K4658" t="s">
        <v>130</v>
      </c>
      <c r="L4658" t="s">
        <v>131</v>
      </c>
      <c r="M4658" t="s">
        <v>193</v>
      </c>
      <c r="N4658" t="s">
        <v>43</v>
      </c>
      <c r="O4658" t="s">
        <v>99</v>
      </c>
      <c r="P4658" t="s">
        <v>194</v>
      </c>
      <c r="Q4658" s="2">
        <v>418.32</v>
      </c>
      <c r="R4658">
        <v>7</v>
      </c>
      <c r="S4658">
        <v>0</v>
      </c>
      <c r="T4658">
        <v>117.1296</v>
      </c>
    </row>
    <row r="4659" spans="1:20" x14ac:dyDescent="0.3">
      <c r="A4659" t="s">
        <v>10249</v>
      </c>
      <c r="B4659" s="1">
        <v>42465</v>
      </c>
      <c r="C4659" s="1">
        <v>42469</v>
      </c>
      <c r="D4659" t="s">
        <v>47</v>
      </c>
      <c r="E4659" t="s">
        <v>2961</v>
      </c>
      <c r="F4659" t="s">
        <v>2962</v>
      </c>
      <c r="G4659" t="s">
        <v>24</v>
      </c>
      <c r="H4659" t="s">
        <v>25</v>
      </c>
      <c r="I4659" t="s">
        <v>2963</v>
      </c>
      <c r="J4659" t="s">
        <v>391</v>
      </c>
      <c r="K4659" t="s">
        <v>2964</v>
      </c>
      <c r="L4659" t="s">
        <v>41</v>
      </c>
      <c r="M4659" t="s">
        <v>10250</v>
      </c>
      <c r="N4659" t="s">
        <v>165</v>
      </c>
      <c r="O4659" t="s">
        <v>166</v>
      </c>
      <c r="P4659" t="s">
        <v>10251</v>
      </c>
      <c r="Q4659" s="2">
        <v>118.782</v>
      </c>
      <c r="R4659">
        <v>3</v>
      </c>
      <c r="S4659">
        <v>0</v>
      </c>
      <c r="T4659">
        <v>-27.715800000000002</v>
      </c>
    </row>
    <row r="4660" spans="1:20" x14ac:dyDescent="0.3">
      <c r="A4660" t="s">
        <v>10252</v>
      </c>
      <c r="B4660" s="1">
        <v>42787</v>
      </c>
      <c r="C4660" s="1">
        <v>42792</v>
      </c>
      <c r="D4660" t="s">
        <v>47</v>
      </c>
      <c r="E4660" t="s">
        <v>432</v>
      </c>
      <c r="F4660" t="s">
        <v>433</v>
      </c>
      <c r="G4660" t="s">
        <v>24</v>
      </c>
      <c r="H4660" t="s">
        <v>25</v>
      </c>
      <c r="I4660" t="s">
        <v>75</v>
      </c>
      <c r="J4660" t="s">
        <v>76</v>
      </c>
      <c r="K4660" t="s">
        <v>77</v>
      </c>
      <c r="L4660" t="s">
        <v>41</v>
      </c>
      <c r="M4660" t="s">
        <v>9066</v>
      </c>
      <c r="N4660" t="s">
        <v>165</v>
      </c>
      <c r="O4660" t="s">
        <v>202</v>
      </c>
      <c r="P4660" t="s">
        <v>9067</v>
      </c>
      <c r="Q4660" s="2">
        <v>47.904000000000003</v>
      </c>
      <c r="R4660">
        <v>1</v>
      </c>
      <c r="S4660">
        <v>0</v>
      </c>
      <c r="T4660">
        <v>-2.9940000000000002</v>
      </c>
    </row>
    <row r="4661" spans="1:20" x14ac:dyDescent="0.3">
      <c r="A4661" t="s">
        <v>10253</v>
      </c>
      <c r="B4661" s="1">
        <v>42936</v>
      </c>
      <c r="C4661" s="1">
        <v>42941</v>
      </c>
      <c r="D4661" t="s">
        <v>47</v>
      </c>
      <c r="E4661" t="s">
        <v>1734</v>
      </c>
      <c r="F4661" t="s">
        <v>1735</v>
      </c>
      <c r="G4661" t="s">
        <v>37</v>
      </c>
      <c r="H4661" t="s">
        <v>25</v>
      </c>
      <c r="I4661" t="s">
        <v>1736</v>
      </c>
      <c r="J4661" t="s">
        <v>76</v>
      </c>
      <c r="K4661" t="s">
        <v>1737</v>
      </c>
      <c r="L4661" t="s">
        <v>41</v>
      </c>
      <c r="M4661" t="s">
        <v>9188</v>
      </c>
      <c r="N4661" t="s">
        <v>43</v>
      </c>
      <c r="O4661" t="s">
        <v>70</v>
      </c>
      <c r="P4661" t="s">
        <v>9189</v>
      </c>
      <c r="Q4661" s="2">
        <v>13.36</v>
      </c>
      <c r="R4661">
        <v>2</v>
      </c>
      <c r="S4661">
        <v>0</v>
      </c>
      <c r="T4661">
        <v>6.4127999999999998</v>
      </c>
    </row>
    <row r="4662" spans="1:20" x14ac:dyDescent="0.3">
      <c r="A4662" t="s">
        <v>10254</v>
      </c>
      <c r="B4662" s="1">
        <v>42678</v>
      </c>
      <c r="C4662" s="1">
        <v>42682</v>
      </c>
      <c r="D4662" t="s">
        <v>47</v>
      </c>
      <c r="E4662" t="s">
        <v>2222</v>
      </c>
      <c r="F4662" t="s">
        <v>2223</v>
      </c>
      <c r="G4662" t="s">
        <v>24</v>
      </c>
      <c r="H4662" t="s">
        <v>25</v>
      </c>
      <c r="I4662" t="s">
        <v>231</v>
      </c>
      <c r="J4662" t="s">
        <v>232</v>
      </c>
      <c r="K4662" t="s">
        <v>276</v>
      </c>
      <c r="L4662" t="s">
        <v>131</v>
      </c>
      <c r="M4662" t="s">
        <v>5860</v>
      </c>
      <c r="N4662" t="s">
        <v>31</v>
      </c>
      <c r="O4662" t="s">
        <v>61</v>
      </c>
      <c r="P4662" t="s">
        <v>5861</v>
      </c>
      <c r="Q4662" s="2">
        <v>11.375999999999999</v>
      </c>
      <c r="R4662">
        <v>3</v>
      </c>
      <c r="S4662">
        <v>0</v>
      </c>
      <c r="T4662">
        <v>-5.6879999999999997</v>
      </c>
    </row>
    <row r="4663" spans="1:20" x14ac:dyDescent="0.3">
      <c r="A4663" t="s">
        <v>10255</v>
      </c>
      <c r="B4663" s="1">
        <v>43001</v>
      </c>
      <c r="C4663" s="1">
        <v>43007</v>
      </c>
      <c r="D4663" t="s">
        <v>47</v>
      </c>
      <c r="E4663" t="s">
        <v>4035</v>
      </c>
      <c r="F4663" t="s">
        <v>4036</v>
      </c>
      <c r="G4663" t="s">
        <v>24</v>
      </c>
      <c r="H4663" t="s">
        <v>25</v>
      </c>
      <c r="I4663" t="s">
        <v>1916</v>
      </c>
      <c r="J4663" t="s">
        <v>232</v>
      </c>
      <c r="K4663" t="s">
        <v>1917</v>
      </c>
      <c r="L4663" t="s">
        <v>131</v>
      </c>
      <c r="M4663" t="s">
        <v>3101</v>
      </c>
      <c r="N4663" t="s">
        <v>43</v>
      </c>
      <c r="O4663" t="s">
        <v>70</v>
      </c>
      <c r="P4663" t="s">
        <v>3102</v>
      </c>
      <c r="Q4663" s="2">
        <v>211.04</v>
      </c>
      <c r="R4663">
        <v>8</v>
      </c>
      <c r="S4663">
        <v>0</v>
      </c>
      <c r="T4663">
        <v>97.078400000000002</v>
      </c>
    </row>
    <row r="4664" spans="1:20" x14ac:dyDescent="0.3">
      <c r="A4664" t="s">
        <v>10256</v>
      </c>
      <c r="B4664" s="1">
        <v>42985</v>
      </c>
      <c r="C4664" s="1">
        <v>42988</v>
      </c>
      <c r="D4664" t="s">
        <v>159</v>
      </c>
      <c r="E4664" t="s">
        <v>2903</v>
      </c>
      <c r="F4664" t="s">
        <v>2904</v>
      </c>
      <c r="G4664" t="s">
        <v>24</v>
      </c>
      <c r="H4664" t="s">
        <v>25</v>
      </c>
      <c r="I4664" t="s">
        <v>112</v>
      </c>
      <c r="J4664" t="s">
        <v>39</v>
      </c>
      <c r="K4664" t="s">
        <v>309</v>
      </c>
      <c r="L4664" t="s">
        <v>41</v>
      </c>
      <c r="M4664" t="s">
        <v>9316</v>
      </c>
      <c r="N4664" t="s">
        <v>31</v>
      </c>
      <c r="O4664" t="s">
        <v>61</v>
      </c>
      <c r="P4664" t="s">
        <v>9317</v>
      </c>
      <c r="Q4664" s="2">
        <v>80.959999999999994</v>
      </c>
      <c r="R4664">
        <v>4</v>
      </c>
      <c r="S4664">
        <v>0</v>
      </c>
      <c r="T4664">
        <v>34.812800000000003</v>
      </c>
    </row>
    <row r="4665" spans="1:20" x14ac:dyDescent="0.3">
      <c r="A4665" t="s">
        <v>10257</v>
      </c>
      <c r="B4665" s="1">
        <v>42336</v>
      </c>
      <c r="C4665" s="1">
        <v>42338</v>
      </c>
      <c r="D4665" t="s">
        <v>159</v>
      </c>
      <c r="E4665" t="s">
        <v>1526</v>
      </c>
      <c r="F4665" t="s">
        <v>1527</v>
      </c>
      <c r="G4665" t="s">
        <v>24</v>
      </c>
      <c r="H4665" t="s">
        <v>25</v>
      </c>
      <c r="I4665" t="s">
        <v>446</v>
      </c>
      <c r="J4665" t="s">
        <v>67</v>
      </c>
      <c r="K4665" t="s">
        <v>1528</v>
      </c>
      <c r="L4665" t="s">
        <v>29</v>
      </c>
      <c r="M4665" t="s">
        <v>6509</v>
      </c>
      <c r="N4665" t="s">
        <v>43</v>
      </c>
      <c r="O4665" t="s">
        <v>90</v>
      </c>
      <c r="P4665" t="s">
        <v>6510</v>
      </c>
      <c r="Q4665" s="2">
        <v>45.28</v>
      </c>
      <c r="R4665">
        <v>4</v>
      </c>
      <c r="S4665">
        <v>0</v>
      </c>
      <c r="T4665">
        <v>15.395200000000001</v>
      </c>
    </row>
    <row r="4666" spans="1:20" x14ac:dyDescent="0.3">
      <c r="A4666" t="s">
        <v>10258</v>
      </c>
      <c r="B4666" s="1">
        <v>42320</v>
      </c>
      <c r="C4666" s="1">
        <v>42326</v>
      </c>
      <c r="D4666" t="s">
        <v>47</v>
      </c>
      <c r="E4666" t="s">
        <v>5613</v>
      </c>
      <c r="F4666" t="s">
        <v>5614</v>
      </c>
      <c r="G4666" t="s">
        <v>24</v>
      </c>
      <c r="H4666" t="s">
        <v>25</v>
      </c>
      <c r="I4666" t="s">
        <v>128</v>
      </c>
      <c r="J4666" t="s">
        <v>129</v>
      </c>
      <c r="K4666" t="s">
        <v>562</v>
      </c>
      <c r="L4666" t="s">
        <v>131</v>
      </c>
      <c r="M4666" t="s">
        <v>5477</v>
      </c>
      <c r="N4666" t="s">
        <v>43</v>
      </c>
      <c r="O4666" t="s">
        <v>173</v>
      </c>
      <c r="P4666" t="s">
        <v>572</v>
      </c>
      <c r="Q4666" s="2">
        <v>15.56</v>
      </c>
      <c r="R4666">
        <v>2</v>
      </c>
      <c r="S4666">
        <v>0</v>
      </c>
      <c r="T4666">
        <v>7.3132000000000001</v>
      </c>
    </row>
    <row r="4667" spans="1:20" x14ac:dyDescent="0.3">
      <c r="A4667" t="s">
        <v>10259</v>
      </c>
      <c r="B4667" s="1">
        <v>42642</v>
      </c>
      <c r="C4667" s="1">
        <v>42646</v>
      </c>
      <c r="D4667" t="s">
        <v>47</v>
      </c>
      <c r="E4667" t="s">
        <v>189</v>
      </c>
      <c r="F4667" t="s">
        <v>190</v>
      </c>
      <c r="G4667" t="s">
        <v>37</v>
      </c>
      <c r="H4667" t="s">
        <v>25</v>
      </c>
      <c r="I4667" t="s">
        <v>191</v>
      </c>
      <c r="J4667" t="s">
        <v>51</v>
      </c>
      <c r="K4667" t="s">
        <v>192</v>
      </c>
      <c r="L4667" t="s">
        <v>29</v>
      </c>
      <c r="M4667" t="s">
        <v>8116</v>
      </c>
      <c r="N4667" t="s">
        <v>165</v>
      </c>
      <c r="O4667" t="s">
        <v>166</v>
      </c>
      <c r="P4667" t="s">
        <v>8117</v>
      </c>
      <c r="Q4667" s="2">
        <v>859.2</v>
      </c>
      <c r="R4667">
        <v>3</v>
      </c>
      <c r="S4667">
        <v>0</v>
      </c>
      <c r="T4667">
        <v>75.180000000000007</v>
      </c>
    </row>
    <row r="4668" spans="1:20" x14ac:dyDescent="0.3">
      <c r="A4668" t="s">
        <v>10260</v>
      </c>
      <c r="B4668" s="1">
        <v>42989</v>
      </c>
      <c r="C4668" s="1">
        <v>42991</v>
      </c>
      <c r="D4668" t="s">
        <v>21</v>
      </c>
      <c r="E4668" t="s">
        <v>7294</v>
      </c>
      <c r="F4668" t="s">
        <v>7295</v>
      </c>
      <c r="G4668" t="s">
        <v>24</v>
      </c>
      <c r="H4668" t="s">
        <v>25</v>
      </c>
      <c r="I4668" t="s">
        <v>38</v>
      </c>
      <c r="J4668" t="s">
        <v>39</v>
      </c>
      <c r="K4668" t="s">
        <v>1554</v>
      </c>
      <c r="L4668" t="s">
        <v>41</v>
      </c>
      <c r="M4668" t="s">
        <v>4788</v>
      </c>
      <c r="N4668" t="s">
        <v>43</v>
      </c>
      <c r="O4668" t="s">
        <v>90</v>
      </c>
      <c r="P4668" t="s">
        <v>4789</v>
      </c>
      <c r="Q4668" s="2">
        <v>195.68</v>
      </c>
      <c r="R4668">
        <v>4</v>
      </c>
      <c r="S4668">
        <v>0</v>
      </c>
      <c r="T4668">
        <v>50.876800000000003</v>
      </c>
    </row>
    <row r="4669" spans="1:20" x14ac:dyDescent="0.3">
      <c r="A4669" t="s">
        <v>10261</v>
      </c>
      <c r="B4669" s="1">
        <v>42856</v>
      </c>
      <c r="C4669" s="1">
        <v>42857</v>
      </c>
      <c r="D4669" t="s">
        <v>159</v>
      </c>
      <c r="E4669" t="s">
        <v>1055</v>
      </c>
      <c r="F4669" t="s">
        <v>1056</v>
      </c>
      <c r="G4669" t="s">
        <v>24</v>
      </c>
      <c r="H4669" t="s">
        <v>25</v>
      </c>
      <c r="I4669" t="s">
        <v>1057</v>
      </c>
      <c r="J4669" t="s">
        <v>261</v>
      </c>
      <c r="K4669" t="s">
        <v>1058</v>
      </c>
      <c r="L4669" t="s">
        <v>41</v>
      </c>
      <c r="M4669" t="s">
        <v>30</v>
      </c>
      <c r="N4669" t="s">
        <v>31</v>
      </c>
      <c r="O4669" t="s">
        <v>32</v>
      </c>
      <c r="P4669" t="s">
        <v>33</v>
      </c>
      <c r="Q4669" s="2">
        <v>314.35199999999998</v>
      </c>
      <c r="R4669">
        <v>3</v>
      </c>
      <c r="S4669">
        <v>0</v>
      </c>
      <c r="T4669">
        <v>-15.717599999999999</v>
      </c>
    </row>
    <row r="4670" spans="1:20" x14ac:dyDescent="0.3">
      <c r="A4670" t="s">
        <v>10262</v>
      </c>
      <c r="B4670" s="1">
        <v>42994</v>
      </c>
      <c r="C4670" s="1">
        <v>42998</v>
      </c>
      <c r="D4670" t="s">
        <v>47</v>
      </c>
      <c r="E4670" t="s">
        <v>2653</v>
      </c>
      <c r="F4670" t="s">
        <v>2654</v>
      </c>
      <c r="G4670" t="s">
        <v>37</v>
      </c>
      <c r="H4670" t="s">
        <v>25</v>
      </c>
      <c r="I4670" t="s">
        <v>2655</v>
      </c>
      <c r="J4670" t="s">
        <v>39</v>
      </c>
      <c r="K4670" t="s">
        <v>2656</v>
      </c>
      <c r="L4670" t="s">
        <v>41</v>
      </c>
      <c r="M4670" t="s">
        <v>429</v>
      </c>
      <c r="N4670" t="s">
        <v>43</v>
      </c>
      <c r="O4670" t="s">
        <v>235</v>
      </c>
      <c r="P4670" t="s">
        <v>430</v>
      </c>
      <c r="Q4670" s="2">
        <v>17.899999999999999</v>
      </c>
      <c r="R4670">
        <v>5</v>
      </c>
      <c r="S4670">
        <v>0</v>
      </c>
      <c r="T4670">
        <v>8.7710000000000008</v>
      </c>
    </row>
    <row r="4671" spans="1:20" x14ac:dyDescent="0.3">
      <c r="A4671" t="s">
        <v>10263</v>
      </c>
      <c r="B4671" s="1">
        <v>41931</v>
      </c>
      <c r="C4671" s="1">
        <v>41934</v>
      </c>
      <c r="D4671" t="s">
        <v>21</v>
      </c>
      <c r="E4671" t="s">
        <v>2360</v>
      </c>
      <c r="F4671" t="s">
        <v>2361</v>
      </c>
      <c r="G4671" t="s">
        <v>37</v>
      </c>
      <c r="H4671" t="s">
        <v>25</v>
      </c>
      <c r="I4671" t="s">
        <v>2362</v>
      </c>
      <c r="J4671" t="s">
        <v>39</v>
      </c>
      <c r="K4671" t="s">
        <v>2363</v>
      </c>
      <c r="L4671" t="s">
        <v>41</v>
      </c>
      <c r="M4671" t="s">
        <v>5699</v>
      </c>
      <c r="N4671" t="s">
        <v>43</v>
      </c>
      <c r="O4671" t="s">
        <v>79</v>
      </c>
      <c r="P4671" t="s">
        <v>5700</v>
      </c>
      <c r="Q4671" s="2">
        <v>2.992</v>
      </c>
      <c r="R4671">
        <v>1</v>
      </c>
      <c r="S4671">
        <v>0</v>
      </c>
      <c r="T4671">
        <v>1.1220000000000001</v>
      </c>
    </row>
    <row r="4672" spans="1:20" x14ac:dyDescent="0.3">
      <c r="A4672" t="s">
        <v>10264</v>
      </c>
      <c r="B4672" s="1">
        <v>42442</v>
      </c>
      <c r="C4672" s="1">
        <v>42447</v>
      </c>
      <c r="D4672" t="s">
        <v>47</v>
      </c>
      <c r="E4672" t="s">
        <v>6997</v>
      </c>
      <c r="F4672" t="s">
        <v>6998</v>
      </c>
      <c r="G4672" t="s">
        <v>84</v>
      </c>
      <c r="H4672" t="s">
        <v>25</v>
      </c>
      <c r="I4672" t="s">
        <v>231</v>
      </c>
      <c r="J4672" t="s">
        <v>232</v>
      </c>
      <c r="K4672" t="s">
        <v>276</v>
      </c>
      <c r="L4672" t="s">
        <v>131</v>
      </c>
      <c r="M4672" t="s">
        <v>2005</v>
      </c>
      <c r="N4672" t="s">
        <v>43</v>
      </c>
      <c r="O4672" t="s">
        <v>79</v>
      </c>
      <c r="P4672" t="s">
        <v>2006</v>
      </c>
      <c r="Q4672" s="2">
        <v>51.183999999999997</v>
      </c>
      <c r="R4672">
        <v>7</v>
      </c>
      <c r="S4672">
        <v>0</v>
      </c>
      <c r="T4672">
        <v>19.193999999999999</v>
      </c>
    </row>
    <row r="4673" spans="1:20" x14ac:dyDescent="0.3">
      <c r="A4673" t="s">
        <v>10265</v>
      </c>
      <c r="B4673" s="1">
        <v>42783</v>
      </c>
      <c r="C4673" s="1">
        <v>42786</v>
      </c>
      <c r="D4673" t="s">
        <v>159</v>
      </c>
      <c r="E4673" t="s">
        <v>1882</v>
      </c>
      <c r="F4673" t="s">
        <v>1883</v>
      </c>
      <c r="G4673" t="s">
        <v>84</v>
      </c>
      <c r="H4673" t="s">
        <v>25</v>
      </c>
      <c r="I4673" t="s">
        <v>138</v>
      </c>
      <c r="J4673" t="s">
        <v>105</v>
      </c>
      <c r="K4673" t="s">
        <v>139</v>
      </c>
      <c r="L4673" t="s">
        <v>41</v>
      </c>
      <c r="M4673" t="s">
        <v>7719</v>
      </c>
      <c r="N4673" t="s">
        <v>31</v>
      </c>
      <c r="O4673" t="s">
        <v>54</v>
      </c>
      <c r="P4673" t="s">
        <v>7720</v>
      </c>
      <c r="Q4673" s="2">
        <v>455.97</v>
      </c>
      <c r="R4673">
        <v>5</v>
      </c>
      <c r="S4673">
        <v>0</v>
      </c>
      <c r="T4673">
        <v>-106.393</v>
      </c>
    </row>
    <row r="4674" spans="1:20" x14ac:dyDescent="0.3">
      <c r="A4674" t="s">
        <v>10266</v>
      </c>
      <c r="B4674" s="1">
        <v>42726</v>
      </c>
      <c r="C4674" s="1">
        <v>42732</v>
      </c>
      <c r="D4674" t="s">
        <v>47</v>
      </c>
      <c r="E4674" t="s">
        <v>307</v>
      </c>
      <c r="F4674" t="s">
        <v>308</v>
      </c>
      <c r="G4674" t="s">
        <v>24</v>
      </c>
      <c r="H4674" t="s">
        <v>25</v>
      </c>
      <c r="I4674" t="s">
        <v>112</v>
      </c>
      <c r="J4674" t="s">
        <v>39</v>
      </c>
      <c r="K4674" t="s">
        <v>309</v>
      </c>
      <c r="L4674" t="s">
        <v>41</v>
      </c>
      <c r="M4674" t="s">
        <v>8724</v>
      </c>
      <c r="N4674" t="s">
        <v>31</v>
      </c>
      <c r="O4674" t="s">
        <v>61</v>
      </c>
      <c r="P4674" t="s">
        <v>8725</v>
      </c>
      <c r="Q4674" s="2">
        <v>842.72</v>
      </c>
      <c r="R4674">
        <v>8</v>
      </c>
      <c r="S4674">
        <v>0</v>
      </c>
      <c r="T4674">
        <v>202.25280000000001</v>
      </c>
    </row>
    <row r="4675" spans="1:20" x14ac:dyDescent="0.3">
      <c r="A4675" t="s">
        <v>10267</v>
      </c>
      <c r="B4675" s="1">
        <v>42636</v>
      </c>
      <c r="C4675" s="1">
        <v>42640</v>
      </c>
      <c r="D4675" t="s">
        <v>47</v>
      </c>
      <c r="E4675" t="s">
        <v>2171</v>
      </c>
      <c r="F4675" t="s">
        <v>2172</v>
      </c>
      <c r="G4675" t="s">
        <v>37</v>
      </c>
      <c r="H4675" t="s">
        <v>25</v>
      </c>
      <c r="I4675" t="s">
        <v>2173</v>
      </c>
      <c r="J4675" t="s">
        <v>39</v>
      </c>
      <c r="K4675" t="s">
        <v>2174</v>
      </c>
      <c r="L4675" t="s">
        <v>41</v>
      </c>
      <c r="M4675" t="s">
        <v>2955</v>
      </c>
      <c r="N4675" t="s">
        <v>43</v>
      </c>
      <c r="O4675" t="s">
        <v>79</v>
      </c>
      <c r="P4675" t="s">
        <v>2956</v>
      </c>
      <c r="Q4675" s="2">
        <v>13.215999999999999</v>
      </c>
      <c r="R4675">
        <v>4</v>
      </c>
      <c r="S4675">
        <v>0</v>
      </c>
      <c r="T4675">
        <v>4.4603999999999999</v>
      </c>
    </row>
    <row r="4676" spans="1:20" x14ac:dyDescent="0.3">
      <c r="A4676" t="s">
        <v>10268</v>
      </c>
      <c r="B4676" s="1">
        <v>43002</v>
      </c>
      <c r="C4676" s="1">
        <v>43004</v>
      </c>
      <c r="D4676" t="s">
        <v>159</v>
      </c>
      <c r="E4676" t="s">
        <v>1374</v>
      </c>
      <c r="F4676" t="s">
        <v>1375</v>
      </c>
      <c r="G4676" t="s">
        <v>24</v>
      </c>
      <c r="H4676" t="s">
        <v>25</v>
      </c>
      <c r="I4676" t="s">
        <v>285</v>
      </c>
      <c r="J4676" t="s">
        <v>286</v>
      </c>
      <c r="K4676" t="s">
        <v>287</v>
      </c>
      <c r="L4676" t="s">
        <v>29</v>
      </c>
      <c r="M4676" t="s">
        <v>9163</v>
      </c>
      <c r="N4676" t="s">
        <v>31</v>
      </c>
      <c r="O4676" t="s">
        <v>133</v>
      </c>
      <c r="P4676" t="s">
        <v>9164</v>
      </c>
      <c r="Q4676" s="2">
        <v>520.46400000000006</v>
      </c>
      <c r="R4676">
        <v>2</v>
      </c>
      <c r="S4676">
        <v>0</v>
      </c>
      <c r="T4676">
        <v>-14.8704</v>
      </c>
    </row>
    <row r="4677" spans="1:20" x14ac:dyDescent="0.3">
      <c r="A4677" t="s">
        <v>10269</v>
      </c>
      <c r="B4677" s="1">
        <v>42339</v>
      </c>
      <c r="C4677" s="1">
        <v>42343</v>
      </c>
      <c r="D4677" t="s">
        <v>47</v>
      </c>
      <c r="E4677" t="s">
        <v>152</v>
      </c>
      <c r="F4677" t="s">
        <v>153</v>
      </c>
      <c r="G4677" t="s">
        <v>84</v>
      </c>
      <c r="H4677" t="s">
        <v>25</v>
      </c>
      <c r="I4677" t="s">
        <v>154</v>
      </c>
      <c r="J4677" t="s">
        <v>86</v>
      </c>
      <c r="K4677" t="s">
        <v>155</v>
      </c>
      <c r="L4677" t="s">
        <v>88</v>
      </c>
      <c r="M4677" t="s">
        <v>8051</v>
      </c>
      <c r="N4677" t="s">
        <v>43</v>
      </c>
      <c r="O4677" t="s">
        <v>70</v>
      </c>
      <c r="P4677" t="s">
        <v>8052</v>
      </c>
      <c r="Q4677" s="2">
        <v>19.440000000000001</v>
      </c>
      <c r="R4677">
        <v>3</v>
      </c>
      <c r="S4677">
        <v>0</v>
      </c>
      <c r="T4677">
        <v>9.3312000000000008</v>
      </c>
    </row>
    <row r="4678" spans="1:20" x14ac:dyDescent="0.3">
      <c r="A4678" t="s">
        <v>10270</v>
      </c>
      <c r="B4678" s="1">
        <v>42394</v>
      </c>
      <c r="C4678" s="1">
        <v>42397</v>
      </c>
      <c r="D4678" t="s">
        <v>21</v>
      </c>
      <c r="E4678" t="s">
        <v>485</v>
      </c>
      <c r="F4678" t="s">
        <v>486</v>
      </c>
      <c r="G4678" t="s">
        <v>37</v>
      </c>
      <c r="H4678" t="s">
        <v>25</v>
      </c>
      <c r="I4678" t="s">
        <v>128</v>
      </c>
      <c r="J4678" t="s">
        <v>129</v>
      </c>
      <c r="K4678" t="s">
        <v>130</v>
      </c>
      <c r="L4678" t="s">
        <v>131</v>
      </c>
      <c r="M4678" t="s">
        <v>3724</v>
      </c>
      <c r="N4678" t="s">
        <v>43</v>
      </c>
      <c r="O4678" t="s">
        <v>79</v>
      </c>
      <c r="P4678" t="s">
        <v>3725</v>
      </c>
      <c r="Q4678" s="2">
        <v>43.12</v>
      </c>
      <c r="R4678">
        <v>5</v>
      </c>
      <c r="S4678">
        <v>0</v>
      </c>
      <c r="T4678">
        <v>15.092000000000001</v>
      </c>
    </row>
    <row r="4679" spans="1:20" x14ac:dyDescent="0.3">
      <c r="A4679" t="s">
        <v>10271</v>
      </c>
      <c r="B4679" s="1">
        <v>42815</v>
      </c>
      <c r="C4679" s="1">
        <v>42819</v>
      </c>
      <c r="D4679" t="s">
        <v>47</v>
      </c>
      <c r="E4679" t="s">
        <v>251</v>
      </c>
      <c r="F4679" t="s">
        <v>252</v>
      </c>
      <c r="G4679" t="s">
        <v>84</v>
      </c>
      <c r="H4679" t="s">
        <v>25</v>
      </c>
      <c r="I4679" t="s">
        <v>253</v>
      </c>
      <c r="J4679" t="s">
        <v>179</v>
      </c>
      <c r="K4679" t="s">
        <v>254</v>
      </c>
      <c r="L4679" t="s">
        <v>88</v>
      </c>
      <c r="M4679" t="s">
        <v>226</v>
      </c>
      <c r="N4679" t="s">
        <v>43</v>
      </c>
      <c r="O4679" t="s">
        <v>79</v>
      </c>
      <c r="P4679" t="s">
        <v>227</v>
      </c>
      <c r="Q4679" s="2">
        <v>30.576000000000001</v>
      </c>
      <c r="R4679">
        <v>6</v>
      </c>
      <c r="S4679">
        <v>0</v>
      </c>
      <c r="T4679">
        <v>10.3194</v>
      </c>
    </row>
    <row r="4680" spans="1:20" x14ac:dyDescent="0.3">
      <c r="A4680" t="s">
        <v>10272</v>
      </c>
      <c r="B4680" s="1">
        <v>41873</v>
      </c>
      <c r="C4680" s="1">
        <v>41876</v>
      </c>
      <c r="D4680" t="s">
        <v>159</v>
      </c>
      <c r="E4680" t="s">
        <v>1563</v>
      </c>
      <c r="F4680" t="s">
        <v>1564</v>
      </c>
      <c r="G4680" t="s">
        <v>24</v>
      </c>
      <c r="H4680" t="s">
        <v>25</v>
      </c>
      <c r="I4680" t="s">
        <v>231</v>
      </c>
      <c r="J4680" t="s">
        <v>232</v>
      </c>
      <c r="K4680" t="s">
        <v>233</v>
      </c>
      <c r="L4680" t="s">
        <v>131</v>
      </c>
      <c r="M4680" t="s">
        <v>10273</v>
      </c>
      <c r="N4680" t="s">
        <v>43</v>
      </c>
      <c r="O4680" t="s">
        <v>70</v>
      </c>
      <c r="P4680" t="s">
        <v>10274</v>
      </c>
      <c r="Q4680" s="2">
        <v>11.56</v>
      </c>
      <c r="R4680">
        <v>2</v>
      </c>
      <c r="S4680">
        <v>0</v>
      </c>
      <c r="T4680">
        <v>5.6643999999999997</v>
      </c>
    </row>
    <row r="4681" spans="1:20" x14ac:dyDescent="0.3">
      <c r="A4681" t="s">
        <v>10275</v>
      </c>
      <c r="B4681" s="1">
        <v>41798</v>
      </c>
      <c r="C4681" s="1">
        <v>41803</v>
      </c>
      <c r="D4681" t="s">
        <v>47</v>
      </c>
      <c r="E4681" t="s">
        <v>3538</v>
      </c>
      <c r="F4681" t="s">
        <v>3539</v>
      </c>
      <c r="G4681" t="s">
        <v>24</v>
      </c>
      <c r="H4681" t="s">
        <v>25</v>
      </c>
      <c r="I4681" t="s">
        <v>3540</v>
      </c>
      <c r="J4681" t="s">
        <v>76</v>
      </c>
      <c r="K4681" t="s">
        <v>3541</v>
      </c>
      <c r="L4681" t="s">
        <v>41</v>
      </c>
      <c r="M4681" t="s">
        <v>6623</v>
      </c>
      <c r="N4681" t="s">
        <v>43</v>
      </c>
      <c r="O4681" t="s">
        <v>79</v>
      </c>
      <c r="P4681" t="s">
        <v>6624</v>
      </c>
      <c r="Q4681" s="2">
        <v>68.48</v>
      </c>
      <c r="R4681">
        <v>2</v>
      </c>
      <c r="S4681">
        <v>0</v>
      </c>
      <c r="T4681">
        <v>25.68</v>
      </c>
    </row>
    <row r="4682" spans="1:20" x14ac:dyDescent="0.3">
      <c r="A4682" t="s">
        <v>10276</v>
      </c>
      <c r="B4682" s="1">
        <v>42467</v>
      </c>
      <c r="C4682" s="1">
        <v>42469</v>
      </c>
      <c r="D4682" t="s">
        <v>159</v>
      </c>
      <c r="E4682" t="s">
        <v>189</v>
      </c>
      <c r="F4682" t="s">
        <v>190</v>
      </c>
      <c r="G4682" t="s">
        <v>37</v>
      </c>
      <c r="H4682" t="s">
        <v>25</v>
      </c>
      <c r="I4682" t="s">
        <v>191</v>
      </c>
      <c r="J4682" t="s">
        <v>51</v>
      </c>
      <c r="K4682" t="s">
        <v>192</v>
      </c>
      <c r="L4682" t="s">
        <v>29</v>
      </c>
      <c r="M4682" t="s">
        <v>6635</v>
      </c>
      <c r="N4682" t="s">
        <v>43</v>
      </c>
      <c r="O4682" t="s">
        <v>70</v>
      </c>
      <c r="P4682" t="s">
        <v>6636</v>
      </c>
      <c r="Q4682" s="2">
        <v>37.94</v>
      </c>
      <c r="R4682">
        <v>2</v>
      </c>
      <c r="S4682">
        <v>0</v>
      </c>
      <c r="T4682">
        <v>18.211200000000002</v>
      </c>
    </row>
    <row r="4683" spans="1:20" x14ac:dyDescent="0.3">
      <c r="A4683" t="s">
        <v>10277</v>
      </c>
      <c r="B4683" s="1">
        <v>43046</v>
      </c>
      <c r="C4683" s="1">
        <v>43048</v>
      </c>
      <c r="D4683" t="s">
        <v>21</v>
      </c>
      <c r="E4683" t="s">
        <v>3293</v>
      </c>
      <c r="F4683" t="s">
        <v>3294</v>
      </c>
      <c r="G4683" t="s">
        <v>37</v>
      </c>
      <c r="H4683" t="s">
        <v>25</v>
      </c>
      <c r="I4683" t="s">
        <v>38</v>
      </c>
      <c r="J4683" t="s">
        <v>39</v>
      </c>
      <c r="K4683" t="s">
        <v>247</v>
      </c>
      <c r="L4683" t="s">
        <v>41</v>
      </c>
      <c r="M4683" t="s">
        <v>5418</v>
      </c>
      <c r="N4683" t="s">
        <v>31</v>
      </c>
      <c r="O4683" t="s">
        <v>133</v>
      </c>
      <c r="P4683" t="s">
        <v>5419</v>
      </c>
      <c r="Q4683" s="2">
        <v>272.97000000000003</v>
      </c>
      <c r="R4683">
        <v>3</v>
      </c>
      <c r="S4683">
        <v>0</v>
      </c>
      <c r="T4683">
        <v>43.675199999999997</v>
      </c>
    </row>
    <row r="4684" spans="1:20" x14ac:dyDescent="0.3">
      <c r="A4684" t="s">
        <v>10278</v>
      </c>
      <c r="B4684" s="1">
        <v>42153</v>
      </c>
      <c r="C4684" s="1">
        <v>42155</v>
      </c>
      <c r="D4684" t="s">
        <v>159</v>
      </c>
      <c r="E4684" t="s">
        <v>8516</v>
      </c>
      <c r="F4684" t="s">
        <v>8517</v>
      </c>
      <c r="G4684" t="s">
        <v>37</v>
      </c>
      <c r="H4684" t="s">
        <v>25</v>
      </c>
      <c r="I4684" t="s">
        <v>112</v>
      </c>
      <c r="J4684" t="s">
        <v>39</v>
      </c>
      <c r="K4684" t="s">
        <v>113</v>
      </c>
      <c r="L4684" t="s">
        <v>41</v>
      </c>
      <c r="M4684" t="s">
        <v>9737</v>
      </c>
      <c r="N4684" t="s">
        <v>31</v>
      </c>
      <c r="O4684" t="s">
        <v>61</v>
      </c>
      <c r="P4684" t="s">
        <v>9738</v>
      </c>
      <c r="Q4684" s="2">
        <v>41.567999999999998</v>
      </c>
      <c r="R4684">
        <v>4</v>
      </c>
      <c r="S4684">
        <v>0</v>
      </c>
      <c r="T4684">
        <v>-4.1567999999999996</v>
      </c>
    </row>
    <row r="4685" spans="1:20" x14ac:dyDescent="0.3">
      <c r="A4685" t="s">
        <v>10279</v>
      </c>
      <c r="B4685" s="1">
        <v>42862</v>
      </c>
      <c r="C4685" s="1">
        <v>42866</v>
      </c>
      <c r="D4685" t="s">
        <v>47</v>
      </c>
      <c r="E4685" t="s">
        <v>1576</v>
      </c>
      <c r="F4685" t="s">
        <v>1577</v>
      </c>
      <c r="G4685" t="s">
        <v>24</v>
      </c>
      <c r="H4685" t="s">
        <v>25</v>
      </c>
      <c r="I4685" t="s">
        <v>253</v>
      </c>
      <c r="J4685" t="s">
        <v>179</v>
      </c>
      <c r="K4685" t="s">
        <v>254</v>
      </c>
      <c r="L4685" t="s">
        <v>88</v>
      </c>
      <c r="M4685" t="s">
        <v>2991</v>
      </c>
      <c r="N4685" t="s">
        <v>165</v>
      </c>
      <c r="O4685" t="s">
        <v>166</v>
      </c>
      <c r="P4685" t="s">
        <v>2992</v>
      </c>
      <c r="Q4685" s="2">
        <v>419.94400000000002</v>
      </c>
      <c r="R4685">
        <v>7</v>
      </c>
      <c r="S4685">
        <v>0</v>
      </c>
      <c r="T4685">
        <v>52.493000000000002</v>
      </c>
    </row>
    <row r="4686" spans="1:20" x14ac:dyDescent="0.3">
      <c r="A4686" t="s">
        <v>10280</v>
      </c>
      <c r="B4686" s="1">
        <v>42526</v>
      </c>
      <c r="C4686" s="1">
        <v>42530</v>
      </c>
      <c r="D4686" t="s">
        <v>47</v>
      </c>
      <c r="E4686" t="s">
        <v>291</v>
      </c>
      <c r="F4686" t="s">
        <v>292</v>
      </c>
      <c r="G4686" t="s">
        <v>37</v>
      </c>
      <c r="H4686" t="s">
        <v>25</v>
      </c>
      <c r="I4686" t="s">
        <v>154</v>
      </c>
      <c r="J4686" t="s">
        <v>86</v>
      </c>
      <c r="K4686" t="s">
        <v>171</v>
      </c>
      <c r="L4686" t="s">
        <v>88</v>
      </c>
      <c r="M4686" t="s">
        <v>6823</v>
      </c>
      <c r="N4686" t="s">
        <v>43</v>
      </c>
      <c r="O4686" t="s">
        <v>1145</v>
      </c>
      <c r="P4686" t="s">
        <v>6824</v>
      </c>
      <c r="Q4686" s="2">
        <v>61.38</v>
      </c>
      <c r="R4686">
        <v>6</v>
      </c>
      <c r="S4686">
        <v>0</v>
      </c>
      <c r="T4686">
        <v>15.9588</v>
      </c>
    </row>
    <row r="4687" spans="1:20" x14ac:dyDescent="0.3">
      <c r="A4687" t="s">
        <v>10281</v>
      </c>
      <c r="B4687" s="1">
        <v>42352</v>
      </c>
      <c r="C4687" s="1">
        <v>42357</v>
      </c>
      <c r="D4687" t="s">
        <v>21</v>
      </c>
      <c r="E4687" t="s">
        <v>1526</v>
      </c>
      <c r="F4687" t="s">
        <v>1527</v>
      </c>
      <c r="G4687" t="s">
        <v>24</v>
      </c>
      <c r="H4687" t="s">
        <v>25</v>
      </c>
      <c r="I4687" t="s">
        <v>446</v>
      </c>
      <c r="J4687" t="s">
        <v>67</v>
      </c>
      <c r="K4687" t="s">
        <v>1528</v>
      </c>
      <c r="L4687" t="s">
        <v>29</v>
      </c>
      <c r="M4687" t="s">
        <v>3751</v>
      </c>
      <c r="N4687" t="s">
        <v>165</v>
      </c>
      <c r="O4687" t="s">
        <v>202</v>
      </c>
      <c r="P4687" t="s">
        <v>3752</v>
      </c>
      <c r="Q4687" s="2">
        <v>50</v>
      </c>
      <c r="R4687">
        <v>2</v>
      </c>
      <c r="S4687">
        <v>0</v>
      </c>
      <c r="T4687">
        <v>10.5</v>
      </c>
    </row>
    <row r="4688" spans="1:20" x14ac:dyDescent="0.3">
      <c r="A4688" t="s">
        <v>10282</v>
      </c>
      <c r="B4688" s="1">
        <v>43094</v>
      </c>
      <c r="C4688" s="1">
        <v>43098</v>
      </c>
      <c r="D4688" t="s">
        <v>47</v>
      </c>
      <c r="E4688" t="s">
        <v>205</v>
      </c>
      <c r="F4688" t="s">
        <v>206</v>
      </c>
      <c r="G4688" t="s">
        <v>24</v>
      </c>
      <c r="H4688" t="s">
        <v>25</v>
      </c>
      <c r="I4688" t="s">
        <v>207</v>
      </c>
      <c r="J4688" t="s">
        <v>208</v>
      </c>
      <c r="K4688" t="s">
        <v>209</v>
      </c>
      <c r="L4688" t="s">
        <v>88</v>
      </c>
      <c r="M4688" t="s">
        <v>6757</v>
      </c>
      <c r="N4688" t="s">
        <v>165</v>
      </c>
      <c r="O4688" t="s">
        <v>202</v>
      </c>
      <c r="P4688" t="s">
        <v>6758</v>
      </c>
      <c r="Q4688" s="2">
        <v>31.8</v>
      </c>
      <c r="R4688">
        <v>3</v>
      </c>
      <c r="S4688">
        <v>0</v>
      </c>
      <c r="T4688">
        <v>13.673999999999999</v>
      </c>
    </row>
    <row r="4689" spans="1:20" x14ac:dyDescent="0.3">
      <c r="A4689" t="s">
        <v>10283</v>
      </c>
      <c r="B4689" s="1">
        <v>43086</v>
      </c>
      <c r="C4689" s="1">
        <v>43090</v>
      </c>
      <c r="D4689" t="s">
        <v>47</v>
      </c>
      <c r="E4689" t="s">
        <v>2171</v>
      </c>
      <c r="F4689" t="s">
        <v>2172</v>
      </c>
      <c r="G4689" t="s">
        <v>37</v>
      </c>
      <c r="H4689" t="s">
        <v>25</v>
      </c>
      <c r="I4689" t="s">
        <v>2173</v>
      </c>
      <c r="J4689" t="s">
        <v>39</v>
      </c>
      <c r="K4689" t="s">
        <v>2174</v>
      </c>
      <c r="L4689" t="s">
        <v>41</v>
      </c>
      <c r="M4689" t="s">
        <v>7864</v>
      </c>
      <c r="N4689" t="s">
        <v>43</v>
      </c>
      <c r="O4689" t="s">
        <v>99</v>
      </c>
      <c r="P4689" t="s">
        <v>7865</v>
      </c>
      <c r="Q4689" s="2">
        <v>32.56</v>
      </c>
      <c r="R4689">
        <v>2</v>
      </c>
      <c r="S4689">
        <v>0</v>
      </c>
      <c r="T4689">
        <v>8.4656000000000002</v>
      </c>
    </row>
    <row r="4690" spans="1:20" x14ac:dyDescent="0.3">
      <c r="A4690" t="s">
        <v>10284</v>
      </c>
      <c r="B4690" s="1">
        <v>42500</v>
      </c>
      <c r="C4690" s="1">
        <v>42505</v>
      </c>
      <c r="D4690" t="s">
        <v>47</v>
      </c>
      <c r="E4690" t="s">
        <v>2940</v>
      </c>
      <c r="F4690" t="s">
        <v>2941</v>
      </c>
      <c r="G4690" t="s">
        <v>24</v>
      </c>
      <c r="H4690" t="s">
        <v>25</v>
      </c>
      <c r="I4690" t="s">
        <v>2942</v>
      </c>
      <c r="J4690" t="s">
        <v>1139</v>
      </c>
      <c r="K4690" t="s">
        <v>2943</v>
      </c>
      <c r="L4690" t="s">
        <v>131</v>
      </c>
      <c r="M4690" t="s">
        <v>10285</v>
      </c>
      <c r="N4690" t="s">
        <v>43</v>
      </c>
      <c r="O4690" t="s">
        <v>173</v>
      </c>
      <c r="P4690" t="s">
        <v>10286</v>
      </c>
      <c r="Q4690" s="2">
        <v>7.0720000000000001</v>
      </c>
      <c r="R4690">
        <v>2</v>
      </c>
      <c r="S4690">
        <v>0</v>
      </c>
      <c r="T4690">
        <v>2.3868</v>
      </c>
    </row>
    <row r="4691" spans="1:20" x14ac:dyDescent="0.3">
      <c r="A4691" t="s">
        <v>10287</v>
      </c>
      <c r="B4691" s="1">
        <v>41996</v>
      </c>
      <c r="C4691" s="1">
        <v>42000</v>
      </c>
      <c r="D4691" t="s">
        <v>21</v>
      </c>
      <c r="E4691" t="s">
        <v>801</v>
      </c>
      <c r="F4691" t="s">
        <v>802</v>
      </c>
      <c r="G4691" t="s">
        <v>24</v>
      </c>
      <c r="H4691" t="s">
        <v>25</v>
      </c>
      <c r="I4691" t="s">
        <v>231</v>
      </c>
      <c r="J4691" t="s">
        <v>232</v>
      </c>
      <c r="K4691" t="s">
        <v>276</v>
      </c>
      <c r="L4691" t="s">
        <v>131</v>
      </c>
      <c r="M4691" t="s">
        <v>4241</v>
      </c>
      <c r="N4691" t="s">
        <v>43</v>
      </c>
      <c r="O4691" t="s">
        <v>70</v>
      </c>
      <c r="P4691" t="s">
        <v>4242</v>
      </c>
      <c r="Q4691" s="2">
        <v>45.527999999999999</v>
      </c>
      <c r="R4691">
        <v>3</v>
      </c>
      <c r="S4691">
        <v>0</v>
      </c>
      <c r="T4691">
        <v>15.934799999999999</v>
      </c>
    </row>
    <row r="4692" spans="1:20" x14ac:dyDescent="0.3">
      <c r="A4692" t="s">
        <v>10288</v>
      </c>
      <c r="B4692" s="1">
        <v>42958</v>
      </c>
      <c r="C4692" s="1">
        <v>42963</v>
      </c>
      <c r="D4692" t="s">
        <v>47</v>
      </c>
      <c r="E4692" t="s">
        <v>2185</v>
      </c>
      <c r="F4692" t="s">
        <v>2186</v>
      </c>
      <c r="G4692" t="s">
        <v>84</v>
      </c>
      <c r="H4692" t="s">
        <v>25</v>
      </c>
      <c r="I4692" t="s">
        <v>2187</v>
      </c>
      <c r="J4692" t="s">
        <v>666</v>
      </c>
      <c r="K4692" t="s">
        <v>2188</v>
      </c>
      <c r="L4692" t="s">
        <v>131</v>
      </c>
      <c r="M4692" t="s">
        <v>1978</v>
      </c>
      <c r="N4692" t="s">
        <v>43</v>
      </c>
      <c r="O4692" t="s">
        <v>70</v>
      </c>
      <c r="P4692" t="s">
        <v>1979</v>
      </c>
      <c r="Q4692" s="2">
        <v>25.92</v>
      </c>
      <c r="R4692">
        <v>4</v>
      </c>
      <c r="S4692">
        <v>0</v>
      </c>
      <c r="T4692">
        <v>12.441599999999999</v>
      </c>
    </row>
    <row r="4693" spans="1:20" x14ac:dyDescent="0.3">
      <c r="A4693" t="s">
        <v>10289</v>
      </c>
      <c r="B4693" s="1">
        <v>42974</v>
      </c>
      <c r="C4693" s="1">
        <v>42978</v>
      </c>
      <c r="D4693" t="s">
        <v>47</v>
      </c>
      <c r="E4693" t="s">
        <v>1566</v>
      </c>
      <c r="F4693" t="s">
        <v>1567</v>
      </c>
      <c r="G4693" t="s">
        <v>24</v>
      </c>
      <c r="H4693" t="s">
        <v>25</v>
      </c>
      <c r="I4693" t="s">
        <v>1568</v>
      </c>
      <c r="J4693" t="s">
        <v>76</v>
      </c>
      <c r="K4693" t="s">
        <v>1569</v>
      </c>
      <c r="L4693" t="s">
        <v>41</v>
      </c>
      <c r="M4693" t="s">
        <v>4355</v>
      </c>
      <c r="N4693" t="s">
        <v>31</v>
      </c>
      <c r="O4693" t="s">
        <v>61</v>
      </c>
      <c r="P4693" t="s">
        <v>4356</v>
      </c>
      <c r="Q4693" s="2">
        <v>120.57599999999999</v>
      </c>
      <c r="R4693">
        <v>8</v>
      </c>
      <c r="S4693">
        <v>0</v>
      </c>
      <c r="T4693">
        <v>33.1584</v>
      </c>
    </row>
    <row r="4694" spans="1:20" x14ac:dyDescent="0.3">
      <c r="A4694" t="s">
        <v>10290</v>
      </c>
      <c r="B4694" s="1">
        <v>42754</v>
      </c>
      <c r="C4694" s="1">
        <v>42758</v>
      </c>
      <c r="D4694" t="s">
        <v>47</v>
      </c>
      <c r="E4694" t="s">
        <v>3792</v>
      </c>
      <c r="F4694" t="s">
        <v>3793</v>
      </c>
      <c r="G4694" t="s">
        <v>24</v>
      </c>
      <c r="H4694" t="s">
        <v>25</v>
      </c>
      <c r="I4694" t="s">
        <v>154</v>
      </c>
      <c r="J4694" t="s">
        <v>86</v>
      </c>
      <c r="K4694" t="s">
        <v>155</v>
      </c>
      <c r="L4694" t="s">
        <v>88</v>
      </c>
      <c r="M4694" t="s">
        <v>1175</v>
      </c>
      <c r="N4694" t="s">
        <v>43</v>
      </c>
      <c r="O4694" t="s">
        <v>70</v>
      </c>
      <c r="P4694" t="s">
        <v>1176</v>
      </c>
      <c r="Q4694" s="2">
        <v>79.92</v>
      </c>
      <c r="R4694">
        <v>4</v>
      </c>
      <c r="S4694">
        <v>0</v>
      </c>
      <c r="T4694">
        <v>37.562399999999997</v>
      </c>
    </row>
    <row r="4695" spans="1:20" x14ac:dyDescent="0.3">
      <c r="A4695" t="s">
        <v>10291</v>
      </c>
      <c r="B4695" s="1">
        <v>42174</v>
      </c>
      <c r="C4695" s="1">
        <v>42179</v>
      </c>
      <c r="D4695" t="s">
        <v>47</v>
      </c>
      <c r="E4695" t="s">
        <v>3159</v>
      </c>
      <c r="F4695" t="s">
        <v>3160</v>
      </c>
      <c r="G4695" t="s">
        <v>84</v>
      </c>
      <c r="H4695" t="s">
        <v>25</v>
      </c>
      <c r="I4695" t="s">
        <v>1598</v>
      </c>
      <c r="J4695" t="s">
        <v>269</v>
      </c>
      <c r="K4695" t="s">
        <v>3161</v>
      </c>
      <c r="L4695" t="s">
        <v>29</v>
      </c>
      <c r="M4695" t="s">
        <v>4482</v>
      </c>
      <c r="N4695" t="s">
        <v>43</v>
      </c>
      <c r="O4695" t="s">
        <v>99</v>
      </c>
      <c r="P4695" t="s">
        <v>4483</v>
      </c>
      <c r="Q4695" s="2">
        <v>228.92</v>
      </c>
      <c r="R4695">
        <v>5</v>
      </c>
      <c r="S4695">
        <v>0</v>
      </c>
      <c r="T4695">
        <v>14.307499999999999</v>
      </c>
    </row>
    <row r="4696" spans="1:20" x14ac:dyDescent="0.3">
      <c r="A4696" t="s">
        <v>10292</v>
      </c>
      <c r="B4696" s="1">
        <v>42807</v>
      </c>
      <c r="C4696" s="1">
        <v>42810</v>
      </c>
      <c r="D4696" t="s">
        <v>159</v>
      </c>
      <c r="E4696" t="s">
        <v>2720</v>
      </c>
      <c r="F4696" t="s">
        <v>2721</v>
      </c>
      <c r="G4696" t="s">
        <v>37</v>
      </c>
      <c r="H4696" t="s">
        <v>25</v>
      </c>
      <c r="I4696" t="s">
        <v>2722</v>
      </c>
      <c r="J4696" t="s">
        <v>224</v>
      </c>
      <c r="K4696" t="s">
        <v>2723</v>
      </c>
      <c r="L4696" t="s">
        <v>88</v>
      </c>
      <c r="M4696" t="s">
        <v>2759</v>
      </c>
      <c r="N4696" t="s">
        <v>165</v>
      </c>
      <c r="O4696" t="s">
        <v>166</v>
      </c>
      <c r="P4696" t="s">
        <v>2760</v>
      </c>
      <c r="Q4696" s="2">
        <v>7.992</v>
      </c>
      <c r="R4696">
        <v>1</v>
      </c>
      <c r="S4696">
        <v>0</v>
      </c>
      <c r="T4696">
        <v>2.5973999999999999</v>
      </c>
    </row>
    <row r="4697" spans="1:20" x14ac:dyDescent="0.3">
      <c r="A4697" t="s">
        <v>10293</v>
      </c>
      <c r="B4697" s="1">
        <v>42302</v>
      </c>
      <c r="C4697" s="1">
        <v>42302</v>
      </c>
      <c r="D4697" t="s">
        <v>1040</v>
      </c>
      <c r="E4697" t="s">
        <v>2577</v>
      </c>
      <c r="F4697" t="s">
        <v>2578</v>
      </c>
      <c r="G4697" t="s">
        <v>37</v>
      </c>
      <c r="H4697" t="s">
        <v>25</v>
      </c>
      <c r="I4697" t="s">
        <v>128</v>
      </c>
      <c r="J4697" t="s">
        <v>129</v>
      </c>
      <c r="K4697" t="s">
        <v>562</v>
      </c>
      <c r="L4697" t="s">
        <v>131</v>
      </c>
      <c r="M4697" t="s">
        <v>5418</v>
      </c>
      <c r="N4697" t="s">
        <v>31</v>
      </c>
      <c r="O4697" t="s">
        <v>133</v>
      </c>
      <c r="P4697" t="s">
        <v>5419</v>
      </c>
      <c r="Q4697" s="2">
        <v>582.33600000000001</v>
      </c>
      <c r="R4697">
        <v>8</v>
      </c>
      <c r="S4697">
        <v>0</v>
      </c>
      <c r="T4697">
        <v>-29.116800000000001</v>
      </c>
    </row>
    <row r="4698" spans="1:20" x14ac:dyDescent="0.3">
      <c r="A4698" t="s">
        <v>10294</v>
      </c>
      <c r="B4698" s="1">
        <v>41902</v>
      </c>
      <c r="C4698" s="1">
        <v>41905</v>
      </c>
      <c r="D4698" t="s">
        <v>159</v>
      </c>
      <c r="E4698" t="s">
        <v>4523</v>
      </c>
      <c r="F4698" t="s">
        <v>4524</v>
      </c>
      <c r="G4698" t="s">
        <v>24</v>
      </c>
      <c r="H4698" t="s">
        <v>25</v>
      </c>
      <c r="I4698" t="s">
        <v>231</v>
      </c>
      <c r="J4698" t="s">
        <v>232</v>
      </c>
      <c r="K4698" t="s">
        <v>412</v>
      </c>
      <c r="L4698" t="s">
        <v>131</v>
      </c>
      <c r="M4698" t="s">
        <v>6116</v>
      </c>
      <c r="N4698" t="s">
        <v>165</v>
      </c>
      <c r="O4698" t="s">
        <v>166</v>
      </c>
      <c r="P4698" t="s">
        <v>6117</v>
      </c>
      <c r="Q4698" s="2">
        <v>629.95000000000005</v>
      </c>
      <c r="R4698">
        <v>5</v>
      </c>
      <c r="S4698">
        <v>0</v>
      </c>
      <c r="T4698">
        <v>157.48750000000001</v>
      </c>
    </row>
    <row r="4699" spans="1:20" x14ac:dyDescent="0.3">
      <c r="A4699" t="s">
        <v>10295</v>
      </c>
      <c r="B4699" s="1">
        <v>42685</v>
      </c>
      <c r="C4699" s="1">
        <v>42689</v>
      </c>
      <c r="D4699" t="s">
        <v>47</v>
      </c>
      <c r="E4699" t="s">
        <v>10296</v>
      </c>
      <c r="F4699" t="s">
        <v>10297</v>
      </c>
      <c r="G4699" t="s">
        <v>24</v>
      </c>
      <c r="H4699" t="s">
        <v>25</v>
      </c>
      <c r="I4699" t="s">
        <v>10298</v>
      </c>
      <c r="J4699" t="s">
        <v>179</v>
      </c>
      <c r="K4699" t="s">
        <v>10299</v>
      </c>
      <c r="L4699" t="s">
        <v>88</v>
      </c>
      <c r="M4699" t="s">
        <v>1570</v>
      </c>
      <c r="N4699" t="s">
        <v>43</v>
      </c>
      <c r="O4699" t="s">
        <v>115</v>
      </c>
      <c r="P4699" t="s">
        <v>1571</v>
      </c>
      <c r="Q4699" s="2">
        <v>14.112</v>
      </c>
      <c r="R4699">
        <v>6</v>
      </c>
      <c r="S4699">
        <v>0</v>
      </c>
      <c r="T4699">
        <v>1.2347999999999999</v>
      </c>
    </row>
    <row r="4700" spans="1:20" x14ac:dyDescent="0.3">
      <c r="A4700" t="s">
        <v>10300</v>
      </c>
      <c r="B4700" s="1">
        <v>42263</v>
      </c>
      <c r="C4700" s="1">
        <v>42268</v>
      </c>
      <c r="D4700" t="s">
        <v>47</v>
      </c>
      <c r="E4700" t="s">
        <v>1487</v>
      </c>
      <c r="F4700" t="s">
        <v>1488</v>
      </c>
      <c r="G4700" t="s">
        <v>24</v>
      </c>
      <c r="H4700" t="s">
        <v>25</v>
      </c>
      <c r="I4700" t="s">
        <v>1489</v>
      </c>
      <c r="J4700" t="s">
        <v>96</v>
      </c>
      <c r="K4700" t="s">
        <v>1490</v>
      </c>
      <c r="L4700" t="s">
        <v>88</v>
      </c>
      <c r="M4700" t="s">
        <v>5477</v>
      </c>
      <c r="N4700" t="s">
        <v>43</v>
      </c>
      <c r="O4700" t="s">
        <v>173</v>
      </c>
      <c r="P4700" t="s">
        <v>572</v>
      </c>
      <c r="Q4700" s="2">
        <v>31.12</v>
      </c>
      <c r="R4700">
        <v>4</v>
      </c>
      <c r="S4700">
        <v>0</v>
      </c>
      <c r="T4700">
        <v>14.6264</v>
      </c>
    </row>
    <row r="4701" spans="1:20" x14ac:dyDescent="0.3">
      <c r="A4701" t="s">
        <v>10301</v>
      </c>
      <c r="B4701" s="1">
        <v>41814</v>
      </c>
      <c r="C4701" s="1">
        <v>41818</v>
      </c>
      <c r="D4701" t="s">
        <v>47</v>
      </c>
      <c r="E4701" t="s">
        <v>1537</v>
      </c>
      <c r="F4701" t="s">
        <v>1538</v>
      </c>
      <c r="G4701" t="s">
        <v>24</v>
      </c>
      <c r="H4701" t="s">
        <v>25</v>
      </c>
      <c r="I4701" t="s">
        <v>112</v>
      </c>
      <c r="J4701" t="s">
        <v>39</v>
      </c>
      <c r="K4701" t="s">
        <v>849</v>
      </c>
      <c r="L4701" t="s">
        <v>41</v>
      </c>
      <c r="M4701" t="s">
        <v>7392</v>
      </c>
      <c r="N4701" t="s">
        <v>31</v>
      </c>
      <c r="O4701" t="s">
        <v>61</v>
      </c>
      <c r="P4701" t="s">
        <v>7393</v>
      </c>
      <c r="Q4701" s="2">
        <v>4.2720000000000002</v>
      </c>
      <c r="R4701">
        <v>2</v>
      </c>
      <c r="S4701">
        <v>0</v>
      </c>
      <c r="T4701">
        <v>0.96120000000000005</v>
      </c>
    </row>
    <row r="4702" spans="1:20" x14ac:dyDescent="0.3">
      <c r="A4702" t="s">
        <v>10302</v>
      </c>
      <c r="B4702" s="1">
        <v>42594</v>
      </c>
      <c r="C4702" s="1">
        <v>42599</v>
      </c>
      <c r="D4702" t="s">
        <v>21</v>
      </c>
      <c r="E4702" t="s">
        <v>2867</v>
      </c>
      <c r="F4702" t="s">
        <v>2868</v>
      </c>
      <c r="G4702" t="s">
        <v>24</v>
      </c>
      <c r="H4702" t="s">
        <v>25</v>
      </c>
      <c r="I4702" t="s">
        <v>2869</v>
      </c>
      <c r="J4702" t="s">
        <v>39</v>
      </c>
      <c r="K4702" t="s">
        <v>2870</v>
      </c>
      <c r="L4702" t="s">
        <v>41</v>
      </c>
      <c r="M4702" t="s">
        <v>1960</v>
      </c>
      <c r="N4702" t="s">
        <v>31</v>
      </c>
      <c r="O4702" t="s">
        <v>54</v>
      </c>
      <c r="P4702" t="s">
        <v>1961</v>
      </c>
      <c r="Q4702" s="2">
        <v>209.148</v>
      </c>
      <c r="R4702">
        <v>2</v>
      </c>
      <c r="S4702">
        <v>0</v>
      </c>
      <c r="T4702">
        <v>-66.230199999999996</v>
      </c>
    </row>
    <row r="4703" spans="1:20" x14ac:dyDescent="0.3">
      <c r="A4703" t="s">
        <v>10303</v>
      </c>
      <c r="B4703" s="1">
        <v>42838</v>
      </c>
      <c r="C4703" s="1">
        <v>42842</v>
      </c>
      <c r="D4703" t="s">
        <v>47</v>
      </c>
      <c r="E4703" t="s">
        <v>2171</v>
      </c>
      <c r="F4703" t="s">
        <v>2172</v>
      </c>
      <c r="G4703" t="s">
        <v>37</v>
      </c>
      <c r="H4703" t="s">
        <v>25</v>
      </c>
      <c r="I4703" t="s">
        <v>2173</v>
      </c>
      <c r="J4703" t="s">
        <v>39</v>
      </c>
      <c r="K4703" t="s">
        <v>2174</v>
      </c>
      <c r="L4703" t="s">
        <v>41</v>
      </c>
      <c r="M4703" t="s">
        <v>10304</v>
      </c>
      <c r="N4703" t="s">
        <v>43</v>
      </c>
      <c r="O4703" t="s">
        <v>235</v>
      </c>
      <c r="P4703" t="s">
        <v>10305</v>
      </c>
      <c r="Q4703" s="2">
        <v>7.92</v>
      </c>
      <c r="R4703">
        <v>5</v>
      </c>
      <c r="S4703">
        <v>0</v>
      </c>
      <c r="T4703">
        <v>1.6830000000000001</v>
      </c>
    </row>
    <row r="4704" spans="1:20" x14ac:dyDescent="0.3">
      <c r="A4704" t="s">
        <v>10306</v>
      </c>
      <c r="B4704" s="1">
        <v>41712</v>
      </c>
      <c r="C4704" s="1">
        <v>41715</v>
      </c>
      <c r="D4704" t="s">
        <v>159</v>
      </c>
      <c r="E4704" t="s">
        <v>378</v>
      </c>
      <c r="F4704" t="s">
        <v>379</v>
      </c>
      <c r="G4704" t="s">
        <v>84</v>
      </c>
      <c r="H4704" t="s">
        <v>25</v>
      </c>
      <c r="I4704" t="s">
        <v>253</v>
      </c>
      <c r="J4704" t="s">
        <v>179</v>
      </c>
      <c r="K4704" t="s">
        <v>254</v>
      </c>
      <c r="L4704" t="s">
        <v>88</v>
      </c>
      <c r="M4704" t="s">
        <v>5100</v>
      </c>
      <c r="N4704" t="s">
        <v>165</v>
      </c>
      <c r="O4704" t="s">
        <v>815</v>
      </c>
      <c r="P4704" t="s">
        <v>5101</v>
      </c>
      <c r="Q4704" s="2">
        <v>574.91</v>
      </c>
      <c r="R4704">
        <v>2</v>
      </c>
      <c r="S4704">
        <v>0</v>
      </c>
      <c r="T4704">
        <v>156.047</v>
      </c>
    </row>
    <row r="4705" spans="1:20" x14ac:dyDescent="0.3">
      <c r="A4705" t="s">
        <v>10307</v>
      </c>
      <c r="B4705" s="1">
        <v>43000</v>
      </c>
      <c r="C4705" s="1">
        <v>43002</v>
      </c>
      <c r="D4705" t="s">
        <v>21</v>
      </c>
      <c r="E4705" t="s">
        <v>691</v>
      </c>
      <c r="F4705" t="s">
        <v>692</v>
      </c>
      <c r="G4705" t="s">
        <v>24</v>
      </c>
      <c r="H4705" t="s">
        <v>25</v>
      </c>
      <c r="I4705" t="s">
        <v>693</v>
      </c>
      <c r="J4705" t="s">
        <v>86</v>
      </c>
      <c r="K4705" t="s">
        <v>694</v>
      </c>
      <c r="L4705" t="s">
        <v>88</v>
      </c>
      <c r="M4705" t="s">
        <v>4740</v>
      </c>
      <c r="N4705" t="s">
        <v>165</v>
      </c>
      <c r="O4705" t="s">
        <v>202</v>
      </c>
      <c r="P4705" t="s">
        <v>4741</v>
      </c>
      <c r="Q4705" s="2">
        <v>1071</v>
      </c>
      <c r="R4705">
        <v>9</v>
      </c>
      <c r="S4705">
        <v>0</v>
      </c>
      <c r="T4705">
        <v>171.36</v>
      </c>
    </row>
    <row r="4706" spans="1:20" x14ac:dyDescent="0.3">
      <c r="A4706" t="s">
        <v>10308</v>
      </c>
      <c r="B4706" s="1">
        <v>43079</v>
      </c>
      <c r="C4706" s="1">
        <v>43082</v>
      </c>
      <c r="D4706" t="s">
        <v>159</v>
      </c>
      <c r="E4706" t="s">
        <v>4323</v>
      </c>
      <c r="F4706" t="s">
        <v>4324</v>
      </c>
      <c r="G4706" t="s">
        <v>24</v>
      </c>
      <c r="H4706" t="s">
        <v>25</v>
      </c>
      <c r="I4706" t="s">
        <v>128</v>
      </c>
      <c r="J4706" t="s">
        <v>129</v>
      </c>
      <c r="K4706" t="s">
        <v>562</v>
      </c>
      <c r="L4706" t="s">
        <v>131</v>
      </c>
      <c r="M4706" t="s">
        <v>2024</v>
      </c>
      <c r="N4706" t="s">
        <v>43</v>
      </c>
      <c r="O4706" t="s">
        <v>79</v>
      </c>
      <c r="P4706" t="s">
        <v>2025</v>
      </c>
      <c r="Q4706" s="2">
        <v>3.2730000000000001</v>
      </c>
      <c r="R4706">
        <v>1</v>
      </c>
      <c r="S4706">
        <v>0</v>
      </c>
      <c r="T4706">
        <v>-2.5093000000000001</v>
      </c>
    </row>
    <row r="4707" spans="1:20" x14ac:dyDescent="0.3">
      <c r="A4707" t="s">
        <v>10309</v>
      </c>
      <c r="B4707" s="1">
        <v>42439</v>
      </c>
      <c r="C4707" s="1">
        <v>42443</v>
      </c>
      <c r="D4707" t="s">
        <v>21</v>
      </c>
      <c r="E4707" t="s">
        <v>1314</v>
      </c>
      <c r="F4707" t="s">
        <v>1315</v>
      </c>
      <c r="G4707" t="s">
        <v>37</v>
      </c>
      <c r="H4707" t="s">
        <v>25</v>
      </c>
      <c r="I4707" t="s">
        <v>1316</v>
      </c>
      <c r="J4707" t="s">
        <v>232</v>
      </c>
      <c r="K4707" t="s">
        <v>1317</v>
      </c>
      <c r="L4707" t="s">
        <v>131</v>
      </c>
      <c r="M4707" t="s">
        <v>10310</v>
      </c>
      <c r="N4707" t="s">
        <v>43</v>
      </c>
      <c r="O4707" t="s">
        <v>99</v>
      </c>
      <c r="P4707" t="s">
        <v>10311</v>
      </c>
      <c r="Q4707" s="2">
        <v>104.696</v>
      </c>
      <c r="R4707">
        <v>1</v>
      </c>
      <c r="S4707">
        <v>0</v>
      </c>
      <c r="T4707">
        <v>6.5434999999999999</v>
      </c>
    </row>
    <row r="4708" spans="1:20" x14ac:dyDescent="0.3">
      <c r="A4708" t="s">
        <v>10312</v>
      </c>
      <c r="B4708" s="1">
        <v>42031</v>
      </c>
      <c r="C4708" s="1">
        <v>42033</v>
      </c>
      <c r="D4708" t="s">
        <v>159</v>
      </c>
      <c r="E4708" t="s">
        <v>1717</v>
      </c>
      <c r="F4708" t="s">
        <v>1718</v>
      </c>
      <c r="G4708" t="s">
        <v>24</v>
      </c>
      <c r="H4708" t="s">
        <v>25</v>
      </c>
      <c r="I4708" t="s">
        <v>1719</v>
      </c>
      <c r="J4708" t="s">
        <v>208</v>
      </c>
      <c r="K4708" t="s">
        <v>1720</v>
      </c>
      <c r="L4708" t="s">
        <v>88</v>
      </c>
      <c r="M4708" t="s">
        <v>1512</v>
      </c>
      <c r="N4708" t="s">
        <v>31</v>
      </c>
      <c r="O4708" t="s">
        <v>133</v>
      </c>
      <c r="P4708" t="s">
        <v>1513</v>
      </c>
      <c r="Q4708" s="2">
        <v>2803.92</v>
      </c>
      <c r="R4708">
        <v>5</v>
      </c>
      <c r="S4708">
        <v>0</v>
      </c>
      <c r="T4708">
        <v>0</v>
      </c>
    </row>
    <row r="4709" spans="1:20" x14ac:dyDescent="0.3">
      <c r="A4709" t="s">
        <v>10313</v>
      </c>
      <c r="B4709" s="1">
        <v>42639</v>
      </c>
      <c r="C4709" s="1">
        <v>42640</v>
      </c>
      <c r="D4709" t="s">
        <v>159</v>
      </c>
      <c r="E4709" t="s">
        <v>4450</v>
      </c>
      <c r="F4709" t="s">
        <v>4451</v>
      </c>
      <c r="G4709" t="s">
        <v>37</v>
      </c>
      <c r="H4709" t="s">
        <v>25</v>
      </c>
      <c r="I4709" t="s">
        <v>112</v>
      </c>
      <c r="J4709" t="s">
        <v>39</v>
      </c>
      <c r="K4709" t="s">
        <v>849</v>
      </c>
      <c r="L4709" t="s">
        <v>41</v>
      </c>
      <c r="M4709" t="s">
        <v>5930</v>
      </c>
      <c r="N4709" t="s">
        <v>43</v>
      </c>
      <c r="O4709" t="s">
        <v>79</v>
      </c>
      <c r="P4709" t="s">
        <v>5931</v>
      </c>
      <c r="Q4709" s="2">
        <v>6.8159999999999998</v>
      </c>
      <c r="R4709">
        <v>2</v>
      </c>
      <c r="S4709">
        <v>0</v>
      </c>
      <c r="T4709">
        <v>-11.587199999999999</v>
      </c>
    </row>
    <row r="4710" spans="1:20" x14ac:dyDescent="0.3">
      <c r="A4710" t="s">
        <v>10314</v>
      </c>
      <c r="B4710" s="1">
        <v>42295</v>
      </c>
      <c r="C4710" s="1">
        <v>42299</v>
      </c>
      <c r="D4710" t="s">
        <v>47</v>
      </c>
      <c r="E4710" t="s">
        <v>3980</v>
      </c>
      <c r="F4710" t="s">
        <v>3981</v>
      </c>
      <c r="G4710" t="s">
        <v>24</v>
      </c>
      <c r="H4710" t="s">
        <v>25</v>
      </c>
      <c r="I4710" t="s">
        <v>581</v>
      </c>
      <c r="J4710" t="s">
        <v>86</v>
      </c>
      <c r="K4710" t="s">
        <v>582</v>
      </c>
      <c r="L4710" t="s">
        <v>88</v>
      </c>
      <c r="M4710" t="s">
        <v>8732</v>
      </c>
      <c r="N4710" t="s">
        <v>165</v>
      </c>
      <c r="O4710" t="s">
        <v>166</v>
      </c>
      <c r="P4710" t="s">
        <v>8733</v>
      </c>
      <c r="Q4710" s="2">
        <v>249.584</v>
      </c>
      <c r="R4710">
        <v>2</v>
      </c>
      <c r="S4710">
        <v>0</v>
      </c>
      <c r="T4710">
        <v>15.599</v>
      </c>
    </row>
    <row r="4711" spans="1:20" x14ac:dyDescent="0.3">
      <c r="A4711" t="s">
        <v>10315</v>
      </c>
      <c r="B4711" s="1">
        <v>41939</v>
      </c>
      <c r="C4711" s="1">
        <v>41944</v>
      </c>
      <c r="D4711" t="s">
        <v>47</v>
      </c>
      <c r="E4711" t="s">
        <v>1887</v>
      </c>
      <c r="F4711" t="s">
        <v>1888</v>
      </c>
      <c r="G4711" t="s">
        <v>84</v>
      </c>
      <c r="H4711" t="s">
        <v>25</v>
      </c>
      <c r="I4711" t="s">
        <v>38</v>
      </c>
      <c r="J4711" t="s">
        <v>39</v>
      </c>
      <c r="K4711" t="s">
        <v>556</v>
      </c>
      <c r="L4711" t="s">
        <v>41</v>
      </c>
      <c r="M4711" t="s">
        <v>2533</v>
      </c>
      <c r="N4711" t="s">
        <v>43</v>
      </c>
      <c r="O4711" t="s">
        <v>70</v>
      </c>
      <c r="P4711" t="s">
        <v>2534</v>
      </c>
      <c r="Q4711" s="2">
        <v>10.368</v>
      </c>
      <c r="R4711">
        <v>2</v>
      </c>
      <c r="S4711">
        <v>0</v>
      </c>
      <c r="T4711">
        <v>3.6288</v>
      </c>
    </row>
    <row r="4712" spans="1:20" x14ac:dyDescent="0.3">
      <c r="A4712" t="s">
        <v>10316</v>
      </c>
      <c r="B4712" s="1">
        <v>43010</v>
      </c>
      <c r="C4712" s="1">
        <v>43012</v>
      </c>
      <c r="D4712" t="s">
        <v>21</v>
      </c>
      <c r="E4712" t="s">
        <v>1900</v>
      </c>
      <c r="F4712" t="s">
        <v>1901</v>
      </c>
      <c r="G4712" t="s">
        <v>37</v>
      </c>
      <c r="H4712" t="s">
        <v>25</v>
      </c>
      <c r="I4712" t="s">
        <v>1902</v>
      </c>
      <c r="J4712" t="s">
        <v>51</v>
      </c>
      <c r="K4712" t="s">
        <v>1903</v>
      </c>
      <c r="L4712" t="s">
        <v>29</v>
      </c>
      <c r="M4712" t="s">
        <v>1612</v>
      </c>
      <c r="N4712" t="s">
        <v>43</v>
      </c>
      <c r="O4712" t="s">
        <v>90</v>
      </c>
      <c r="P4712" t="s">
        <v>1613</v>
      </c>
      <c r="Q4712" s="2">
        <v>15.224</v>
      </c>
      <c r="R4712">
        <v>2</v>
      </c>
      <c r="S4712">
        <v>0</v>
      </c>
      <c r="T4712">
        <v>-38.821199999999997</v>
      </c>
    </row>
    <row r="4713" spans="1:20" x14ac:dyDescent="0.3">
      <c r="A4713" t="s">
        <v>10317</v>
      </c>
      <c r="B4713" s="1">
        <v>41843</v>
      </c>
      <c r="C4713" s="1">
        <v>41847</v>
      </c>
      <c r="D4713" t="s">
        <v>47</v>
      </c>
      <c r="E4713" t="s">
        <v>6081</v>
      </c>
      <c r="F4713" t="s">
        <v>6082</v>
      </c>
      <c r="G4713" t="s">
        <v>37</v>
      </c>
      <c r="H4713" t="s">
        <v>25</v>
      </c>
      <c r="I4713" t="s">
        <v>693</v>
      </c>
      <c r="J4713" t="s">
        <v>86</v>
      </c>
      <c r="K4713" t="s">
        <v>1637</v>
      </c>
      <c r="L4713" t="s">
        <v>88</v>
      </c>
      <c r="M4713" t="s">
        <v>7043</v>
      </c>
      <c r="N4713" t="s">
        <v>165</v>
      </c>
      <c r="O4713" t="s">
        <v>166</v>
      </c>
      <c r="P4713" t="s">
        <v>7044</v>
      </c>
      <c r="Q4713" s="2">
        <v>604.75199999999995</v>
      </c>
      <c r="R4713">
        <v>6</v>
      </c>
      <c r="S4713">
        <v>0</v>
      </c>
      <c r="T4713">
        <v>60.475200000000001</v>
      </c>
    </row>
    <row r="4714" spans="1:20" x14ac:dyDescent="0.3">
      <c r="A4714" t="s">
        <v>10318</v>
      </c>
      <c r="B4714" s="1">
        <v>41894</v>
      </c>
      <c r="C4714" s="1">
        <v>41899</v>
      </c>
      <c r="D4714" t="s">
        <v>21</v>
      </c>
      <c r="E4714" t="s">
        <v>4150</v>
      </c>
      <c r="F4714" t="s">
        <v>4151</v>
      </c>
      <c r="G4714" t="s">
        <v>24</v>
      </c>
      <c r="H4714" t="s">
        <v>25</v>
      </c>
      <c r="I4714" t="s">
        <v>505</v>
      </c>
      <c r="J4714" t="s">
        <v>39</v>
      </c>
      <c r="K4714" t="s">
        <v>506</v>
      </c>
      <c r="L4714" t="s">
        <v>41</v>
      </c>
      <c r="M4714" t="s">
        <v>1512</v>
      </c>
      <c r="N4714" t="s">
        <v>31</v>
      </c>
      <c r="O4714" t="s">
        <v>133</v>
      </c>
      <c r="P4714" t="s">
        <v>1513</v>
      </c>
      <c r="Q4714" s="2">
        <v>3785.2919999999999</v>
      </c>
      <c r="R4714">
        <v>6</v>
      </c>
      <c r="S4714">
        <v>0</v>
      </c>
      <c r="T4714">
        <v>420.58800000000002</v>
      </c>
    </row>
    <row r="4715" spans="1:20" x14ac:dyDescent="0.3">
      <c r="A4715" t="s">
        <v>10319</v>
      </c>
      <c r="B4715" s="1">
        <v>42628</v>
      </c>
      <c r="C4715" s="1">
        <v>42633</v>
      </c>
      <c r="D4715" t="s">
        <v>47</v>
      </c>
      <c r="E4715" t="s">
        <v>6617</v>
      </c>
      <c r="F4715" t="s">
        <v>6618</v>
      </c>
      <c r="G4715" t="s">
        <v>24</v>
      </c>
      <c r="H4715" t="s">
        <v>25</v>
      </c>
      <c r="I4715" t="s">
        <v>253</v>
      </c>
      <c r="J4715" t="s">
        <v>179</v>
      </c>
      <c r="K4715" t="s">
        <v>322</v>
      </c>
      <c r="L4715" t="s">
        <v>88</v>
      </c>
      <c r="M4715" t="s">
        <v>6808</v>
      </c>
      <c r="N4715" t="s">
        <v>43</v>
      </c>
      <c r="O4715" t="s">
        <v>115</v>
      </c>
      <c r="P4715" t="s">
        <v>6809</v>
      </c>
      <c r="Q4715" s="2">
        <v>35.4</v>
      </c>
      <c r="R4715">
        <v>5</v>
      </c>
      <c r="S4715">
        <v>0</v>
      </c>
      <c r="T4715">
        <v>13.452</v>
      </c>
    </row>
    <row r="4716" spans="1:20" x14ac:dyDescent="0.3">
      <c r="A4716" t="s">
        <v>10320</v>
      </c>
      <c r="B4716" s="1">
        <v>41970</v>
      </c>
      <c r="C4716" s="1">
        <v>41974</v>
      </c>
      <c r="D4716" t="s">
        <v>47</v>
      </c>
      <c r="E4716" t="s">
        <v>5922</v>
      </c>
      <c r="F4716" t="s">
        <v>5923</v>
      </c>
      <c r="G4716" t="s">
        <v>37</v>
      </c>
      <c r="H4716" t="s">
        <v>25</v>
      </c>
      <c r="I4716" t="s">
        <v>128</v>
      </c>
      <c r="J4716" t="s">
        <v>129</v>
      </c>
      <c r="K4716" t="s">
        <v>130</v>
      </c>
      <c r="L4716" t="s">
        <v>131</v>
      </c>
      <c r="M4716" t="s">
        <v>10321</v>
      </c>
      <c r="N4716" t="s">
        <v>31</v>
      </c>
      <c r="O4716" t="s">
        <v>61</v>
      </c>
      <c r="P4716" t="s">
        <v>10322</v>
      </c>
      <c r="Q4716" s="2">
        <v>199.9</v>
      </c>
      <c r="R4716">
        <v>5</v>
      </c>
      <c r="S4716">
        <v>0</v>
      </c>
      <c r="T4716">
        <v>39.979999999999997</v>
      </c>
    </row>
    <row r="4717" spans="1:20" x14ac:dyDescent="0.3">
      <c r="A4717" t="s">
        <v>10323</v>
      </c>
      <c r="B4717" s="1">
        <v>41770</v>
      </c>
      <c r="C4717" s="1">
        <v>41775</v>
      </c>
      <c r="D4717" t="s">
        <v>47</v>
      </c>
      <c r="E4717" t="s">
        <v>723</v>
      </c>
      <c r="F4717" t="s">
        <v>724</v>
      </c>
      <c r="G4717" t="s">
        <v>37</v>
      </c>
      <c r="H4717" t="s">
        <v>25</v>
      </c>
      <c r="I4717" t="s">
        <v>725</v>
      </c>
      <c r="J4717" t="s">
        <v>427</v>
      </c>
      <c r="K4717" t="s">
        <v>726</v>
      </c>
      <c r="L4717" t="s">
        <v>131</v>
      </c>
      <c r="M4717" t="s">
        <v>1211</v>
      </c>
      <c r="N4717" t="s">
        <v>31</v>
      </c>
      <c r="O4717" t="s">
        <v>133</v>
      </c>
      <c r="P4717" t="s">
        <v>1212</v>
      </c>
      <c r="Q4717" s="2">
        <v>1212.96</v>
      </c>
      <c r="R4717">
        <v>8</v>
      </c>
      <c r="S4717">
        <v>0</v>
      </c>
      <c r="T4717">
        <v>-69.311999999999998</v>
      </c>
    </row>
    <row r="4718" spans="1:20" x14ac:dyDescent="0.3">
      <c r="A4718" t="s">
        <v>10324</v>
      </c>
      <c r="B4718" s="1">
        <v>42244</v>
      </c>
      <c r="C4718" s="1">
        <v>42248</v>
      </c>
      <c r="D4718" t="s">
        <v>47</v>
      </c>
      <c r="E4718" t="s">
        <v>925</v>
      </c>
      <c r="F4718" t="s">
        <v>926</v>
      </c>
      <c r="G4718" t="s">
        <v>37</v>
      </c>
      <c r="H4718" t="s">
        <v>25</v>
      </c>
      <c r="I4718" t="s">
        <v>927</v>
      </c>
      <c r="J4718" t="s">
        <v>391</v>
      </c>
      <c r="K4718" t="s">
        <v>928</v>
      </c>
      <c r="L4718" t="s">
        <v>41</v>
      </c>
      <c r="M4718" t="s">
        <v>2876</v>
      </c>
      <c r="N4718" t="s">
        <v>165</v>
      </c>
      <c r="O4718" t="s">
        <v>166</v>
      </c>
      <c r="P4718" t="s">
        <v>2877</v>
      </c>
      <c r="Q4718" s="2">
        <v>1099.96</v>
      </c>
      <c r="R4718">
        <v>5</v>
      </c>
      <c r="S4718">
        <v>0</v>
      </c>
      <c r="T4718">
        <v>82.497</v>
      </c>
    </row>
    <row r="4719" spans="1:20" x14ac:dyDescent="0.3">
      <c r="A4719" t="s">
        <v>10325</v>
      </c>
      <c r="B4719" s="1">
        <v>42174</v>
      </c>
      <c r="C4719" s="1">
        <v>42174</v>
      </c>
      <c r="D4719" t="s">
        <v>1040</v>
      </c>
      <c r="E4719" t="s">
        <v>3141</v>
      </c>
      <c r="F4719" t="s">
        <v>3142</v>
      </c>
      <c r="G4719" t="s">
        <v>84</v>
      </c>
      <c r="H4719" t="s">
        <v>25</v>
      </c>
      <c r="I4719" t="s">
        <v>3143</v>
      </c>
      <c r="J4719" t="s">
        <v>1027</v>
      </c>
      <c r="K4719" t="s">
        <v>3144</v>
      </c>
      <c r="L4719" t="s">
        <v>29</v>
      </c>
      <c r="M4719" t="s">
        <v>10194</v>
      </c>
      <c r="N4719" t="s">
        <v>43</v>
      </c>
      <c r="O4719" t="s">
        <v>44</v>
      </c>
      <c r="P4719" t="s">
        <v>10195</v>
      </c>
      <c r="Q4719" s="2">
        <v>5.9039999999999999</v>
      </c>
      <c r="R4719">
        <v>2</v>
      </c>
      <c r="S4719">
        <v>0</v>
      </c>
      <c r="T4719">
        <v>1.9925999999999999</v>
      </c>
    </row>
    <row r="4720" spans="1:20" x14ac:dyDescent="0.3">
      <c r="A4720" t="s">
        <v>10326</v>
      </c>
      <c r="B4720" s="1">
        <v>42233</v>
      </c>
      <c r="C4720" s="1">
        <v>42239</v>
      </c>
      <c r="D4720" t="s">
        <v>47</v>
      </c>
      <c r="E4720" t="s">
        <v>444</v>
      </c>
      <c r="F4720" t="s">
        <v>445</v>
      </c>
      <c r="G4720" t="s">
        <v>24</v>
      </c>
      <c r="H4720" t="s">
        <v>25</v>
      </c>
      <c r="I4720" t="s">
        <v>446</v>
      </c>
      <c r="J4720" t="s">
        <v>216</v>
      </c>
      <c r="K4720" t="s">
        <v>447</v>
      </c>
      <c r="L4720" t="s">
        <v>131</v>
      </c>
      <c r="M4720" t="s">
        <v>4709</v>
      </c>
      <c r="N4720" t="s">
        <v>165</v>
      </c>
      <c r="O4720" t="s">
        <v>202</v>
      </c>
      <c r="P4720" t="s">
        <v>4710</v>
      </c>
      <c r="Q4720" s="2">
        <v>30.08</v>
      </c>
      <c r="R4720">
        <v>2</v>
      </c>
      <c r="S4720">
        <v>0</v>
      </c>
      <c r="T4720">
        <v>-5.2640000000000002</v>
      </c>
    </row>
    <row r="4721" spans="1:20" x14ac:dyDescent="0.3">
      <c r="A4721" t="s">
        <v>10327</v>
      </c>
      <c r="B4721" s="1">
        <v>42272</v>
      </c>
      <c r="C4721" s="1">
        <v>42272</v>
      </c>
      <c r="D4721" t="s">
        <v>1040</v>
      </c>
      <c r="E4721" t="s">
        <v>2016</v>
      </c>
      <c r="F4721" t="s">
        <v>2017</v>
      </c>
      <c r="G4721" t="s">
        <v>24</v>
      </c>
      <c r="H4721" t="s">
        <v>25</v>
      </c>
      <c r="I4721" t="s">
        <v>426</v>
      </c>
      <c r="J4721" t="s">
        <v>427</v>
      </c>
      <c r="K4721" t="s">
        <v>428</v>
      </c>
      <c r="L4721" t="s">
        <v>131</v>
      </c>
      <c r="M4721" t="s">
        <v>2235</v>
      </c>
      <c r="N4721" t="s">
        <v>43</v>
      </c>
      <c r="O4721" t="s">
        <v>79</v>
      </c>
      <c r="P4721" t="s">
        <v>2236</v>
      </c>
      <c r="Q4721" s="2">
        <v>2.9460000000000002</v>
      </c>
      <c r="R4721">
        <v>2</v>
      </c>
      <c r="S4721">
        <v>0</v>
      </c>
      <c r="T4721">
        <v>-2.0621999999999998</v>
      </c>
    </row>
    <row r="4722" spans="1:20" x14ac:dyDescent="0.3">
      <c r="A4722" t="s">
        <v>10328</v>
      </c>
      <c r="B4722" s="1">
        <v>42881</v>
      </c>
      <c r="C4722" s="1">
        <v>42886</v>
      </c>
      <c r="D4722" t="s">
        <v>47</v>
      </c>
      <c r="E4722" t="s">
        <v>2057</v>
      </c>
      <c r="F4722" t="s">
        <v>2058</v>
      </c>
      <c r="G4722" t="s">
        <v>24</v>
      </c>
      <c r="H4722" t="s">
        <v>25</v>
      </c>
      <c r="I4722" t="s">
        <v>2059</v>
      </c>
      <c r="J4722" t="s">
        <v>39</v>
      </c>
      <c r="K4722" t="s">
        <v>2060</v>
      </c>
      <c r="L4722" t="s">
        <v>41</v>
      </c>
      <c r="M4722" t="s">
        <v>8671</v>
      </c>
      <c r="N4722" t="s">
        <v>43</v>
      </c>
      <c r="O4722" t="s">
        <v>70</v>
      </c>
      <c r="P4722" t="s">
        <v>8672</v>
      </c>
      <c r="Q4722" s="2">
        <v>12.96</v>
      </c>
      <c r="R4722">
        <v>2</v>
      </c>
      <c r="S4722">
        <v>0</v>
      </c>
      <c r="T4722">
        <v>6.2207999999999997</v>
      </c>
    </row>
    <row r="4723" spans="1:20" x14ac:dyDescent="0.3">
      <c r="A4723" t="s">
        <v>10329</v>
      </c>
      <c r="B4723" s="1">
        <v>42947</v>
      </c>
      <c r="C4723" s="1">
        <v>42952</v>
      </c>
      <c r="D4723" t="s">
        <v>47</v>
      </c>
      <c r="E4723" t="s">
        <v>2849</v>
      </c>
      <c r="F4723" t="s">
        <v>2850</v>
      </c>
      <c r="G4723" t="s">
        <v>24</v>
      </c>
      <c r="H4723" t="s">
        <v>25</v>
      </c>
      <c r="I4723" t="s">
        <v>75</v>
      </c>
      <c r="J4723" t="s">
        <v>76</v>
      </c>
      <c r="K4723" t="s">
        <v>538</v>
      </c>
      <c r="L4723" t="s">
        <v>41</v>
      </c>
      <c r="M4723" t="s">
        <v>4437</v>
      </c>
      <c r="N4723" t="s">
        <v>165</v>
      </c>
      <c r="O4723" t="s">
        <v>166</v>
      </c>
      <c r="P4723" t="s">
        <v>4438</v>
      </c>
      <c r="Q4723" s="2">
        <v>285.57600000000002</v>
      </c>
      <c r="R4723">
        <v>4</v>
      </c>
      <c r="S4723">
        <v>0</v>
      </c>
      <c r="T4723">
        <v>-57.115200000000002</v>
      </c>
    </row>
    <row r="4724" spans="1:20" x14ac:dyDescent="0.3">
      <c r="A4724" t="s">
        <v>10330</v>
      </c>
      <c r="B4724" s="1">
        <v>41924</v>
      </c>
      <c r="C4724" s="1">
        <v>41929</v>
      </c>
      <c r="D4724" t="s">
        <v>47</v>
      </c>
      <c r="E4724" t="s">
        <v>8010</v>
      </c>
      <c r="F4724" t="s">
        <v>8011</v>
      </c>
      <c r="G4724" t="s">
        <v>37</v>
      </c>
      <c r="H4724" t="s">
        <v>25</v>
      </c>
      <c r="I4724" t="s">
        <v>8012</v>
      </c>
      <c r="J4724" t="s">
        <v>1139</v>
      </c>
      <c r="K4724" t="s">
        <v>8013</v>
      </c>
      <c r="L4724" t="s">
        <v>131</v>
      </c>
      <c r="M4724" t="s">
        <v>7275</v>
      </c>
      <c r="N4724" t="s">
        <v>43</v>
      </c>
      <c r="O4724" t="s">
        <v>1145</v>
      </c>
      <c r="P4724" t="s">
        <v>7276</v>
      </c>
      <c r="Q4724" s="2">
        <v>22.24</v>
      </c>
      <c r="R4724">
        <v>2</v>
      </c>
      <c r="S4724">
        <v>0</v>
      </c>
      <c r="T4724">
        <v>2.5019999999999998</v>
      </c>
    </row>
    <row r="4725" spans="1:20" x14ac:dyDescent="0.3">
      <c r="A4725" t="s">
        <v>10331</v>
      </c>
      <c r="B4725" s="1">
        <v>41784</v>
      </c>
      <c r="C4725" s="1">
        <v>41788</v>
      </c>
      <c r="D4725" t="s">
        <v>47</v>
      </c>
      <c r="E4725" t="s">
        <v>7901</v>
      </c>
      <c r="F4725" t="s">
        <v>7902</v>
      </c>
      <c r="G4725" t="s">
        <v>24</v>
      </c>
      <c r="H4725" t="s">
        <v>25</v>
      </c>
      <c r="I4725" t="s">
        <v>3892</v>
      </c>
      <c r="J4725" t="s">
        <v>67</v>
      </c>
      <c r="K4725" t="s">
        <v>3893</v>
      </c>
      <c r="L4725" t="s">
        <v>29</v>
      </c>
      <c r="M4725" t="s">
        <v>5606</v>
      </c>
      <c r="N4725" t="s">
        <v>43</v>
      </c>
      <c r="O4725" t="s">
        <v>70</v>
      </c>
      <c r="P4725" t="s">
        <v>5607</v>
      </c>
      <c r="Q4725" s="2">
        <v>14.62</v>
      </c>
      <c r="R4725">
        <v>2</v>
      </c>
      <c r="S4725">
        <v>0</v>
      </c>
      <c r="T4725">
        <v>6.7252000000000001</v>
      </c>
    </row>
    <row r="4726" spans="1:20" x14ac:dyDescent="0.3">
      <c r="A4726" t="s">
        <v>10332</v>
      </c>
      <c r="B4726" s="1">
        <v>42002</v>
      </c>
      <c r="C4726" s="1">
        <v>42004</v>
      </c>
      <c r="D4726" t="s">
        <v>21</v>
      </c>
      <c r="E4726" t="s">
        <v>10333</v>
      </c>
      <c r="F4726" t="s">
        <v>10334</v>
      </c>
      <c r="G4726" t="s">
        <v>24</v>
      </c>
      <c r="H4726" t="s">
        <v>25</v>
      </c>
      <c r="I4726" t="s">
        <v>3585</v>
      </c>
      <c r="J4726" t="s">
        <v>427</v>
      </c>
      <c r="K4726" t="s">
        <v>4380</v>
      </c>
      <c r="L4726" t="s">
        <v>131</v>
      </c>
      <c r="M4726" t="s">
        <v>9959</v>
      </c>
      <c r="N4726" t="s">
        <v>43</v>
      </c>
      <c r="O4726" t="s">
        <v>90</v>
      </c>
      <c r="P4726" t="s">
        <v>9960</v>
      </c>
      <c r="Q4726" s="2">
        <v>48.36</v>
      </c>
      <c r="R4726">
        <v>5</v>
      </c>
      <c r="S4726">
        <v>0</v>
      </c>
      <c r="T4726">
        <v>6.0449999999999999</v>
      </c>
    </row>
    <row r="4727" spans="1:20" x14ac:dyDescent="0.3">
      <c r="A4727" t="s">
        <v>10335</v>
      </c>
      <c r="B4727" s="1">
        <v>42832</v>
      </c>
      <c r="C4727" s="1">
        <v>42836</v>
      </c>
      <c r="D4727" t="s">
        <v>47</v>
      </c>
      <c r="E4727" t="s">
        <v>2526</v>
      </c>
      <c r="F4727" t="s">
        <v>2527</v>
      </c>
      <c r="G4727" t="s">
        <v>84</v>
      </c>
      <c r="H4727" t="s">
        <v>25</v>
      </c>
      <c r="I4727" t="s">
        <v>38</v>
      </c>
      <c r="J4727" t="s">
        <v>39</v>
      </c>
      <c r="K4727" t="s">
        <v>556</v>
      </c>
      <c r="L4727" t="s">
        <v>41</v>
      </c>
      <c r="M4727" t="s">
        <v>2709</v>
      </c>
      <c r="N4727" t="s">
        <v>43</v>
      </c>
      <c r="O4727" t="s">
        <v>115</v>
      </c>
      <c r="P4727" t="s">
        <v>2710</v>
      </c>
      <c r="Q4727" s="2">
        <v>16.256</v>
      </c>
      <c r="R4727">
        <v>2</v>
      </c>
      <c r="S4727">
        <v>0</v>
      </c>
      <c r="T4727">
        <v>1.2192000000000001</v>
      </c>
    </row>
    <row r="4728" spans="1:20" x14ac:dyDescent="0.3">
      <c r="A4728" t="s">
        <v>10336</v>
      </c>
      <c r="B4728" s="1">
        <v>42064</v>
      </c>
      <c r="C4728" s="1">
        <v>42065</v>
      </c>
      <c r="D4728" t="s">
        <v>159</v>
      </c>
      <c r="E4728" t="s">
        <v>6570</v>
      </c>
      <c r="F4728" t="s">
        <v>6571</v>
      </c>
      <c r="G4728" t="s">
        <v>37</v>
      </c>
      <c r="H4728" t="s">
        <v>25</v>
      </c>
      <c r="I4728" t="s">
        <v>390</v>
      </c>
      <c r="J4728" t="s">
        <v>391</v>
      </c>
      <c r="K4728" t="s">
        <v>392</v>
      </c>
      <c r="L4728" t="s">
        <v>41</v>
      </c>
      <c r="M4728" t="s">
        <v>6773</v>
      </c>
      <c r="N4728" t="s">
        <v>165</v>
      </c>
      <c r="O4728" t="s">
        <v>166</v>
      </c>
      <c r="P4728" t="s">
        <v>6774</v>
      </c>
      <c r="Q4728" s="2">
        <v>95.84</v>
      </c>
      <c r="R4728">
        <v>4</v>
      </c>
      <c r="S4728">
        <v>0</v>
      </c>
      <c r="T4728">
        <v>34.741999999999997</v>
      </c>
    </row>
    <row r="4729" spans="1:20" x14ac:dyDescent="0.3">
      <c r="A4729" t="s">
        <v>10337</v>
      </c>
      <c r="B4729" s="1">
        <v>42153</v>
      </c>
      <c r="C4729" s="1">
        <v>42158</v>
      </c>
      <c r="D4729" t="s">
        <v>47</v>
      </c>
      <c r="E4729" t="s">
        <v>346</v>
      </c>
      <c r="F4729" t="s">
        <v>347</v>
      </c>
      <c r="G4729" t="s">
        <v>24</v>
      </c>
      <c r="H4729" t="s">
        <v>25</v>
      </c>
      <c r="I4729" t="s">
        <v>348</v>
      </c>
      <c r="J4729" t="s">
        <v>199</v>
      </c>
      <c r="K4729" t="s">
        <v>349</v>
      </c>
      <c r="L4729" t="s">
        <v>88</v>
      </c>
      <c r="M4729" t="s">
        <v>1981</v>
      </c>
      <c r="N4729" t="s">
        <v>43</v>
      </c>
      <c r="O4729" t="s">
        <v>44</v>
      </c>
      <c r="P4729" t="s">
        <v>1982</v>
      </c>
      <c r="Q4729" s="2">
        <v>12.39</v>
      </c>
      <c r="R4729">
        <v>3</v>
      </c>
      <c r="S4729">
        <v>0</v>
      </c>
      <c r="T4729">
        <v>5.6993999999999998</v>
      </c>
    </row>
    <row r="4730" spans="1:20" x14ac:dyDescent="0.3">
      <c r="A4730" t="s">
        <v>10338</v>
      </c>
      <c r="B4730" s="1">
        <v>42635</v>
      </c>
      <c r="C4730" s="1">
        <v>42641</v>
      </c>
      <c r="D4730" t="s">
        <v>47</v>
      </c>
      <c r="E4730" t="s">
        <v>5295</v>
      </c>
      <c r="F4730" t="s">
        <v>5296</v>
      </c>
      <c r="G4730" t="s">
        <v>24</v>
      </c>
      <c r="H4730" t="s">
        <v>25</v>
      </c>
      <c r="I4730" t="s">
        <v>1358</v>
      </c>
      <c r="J4730" t="s">
        <v>86</v>
      </c>
      <c r="K4730" t="s">
        <v>1359</v>
      </c>
      <c r="L4730" t="s">
        <v>88</v>
      </c>
      <c r="M4730" t="s">
        <v>6318</v>
      </c>
      <c r="N4730" t="s">
        <v>43</v>
      </c>
      <c r="O4730" t="s">
        <v>70</v>
      </c>
      <c r="P4730" t="s">
        <v>6319</v>
      </c>
      <c r="Q4730" s="2">
        <v>35.880000000000003</v>
      </c>
      <c r="R4730">
        <v>6</v>
      </c>
      <c r="S4730">
        <v>0</v>
      </c>
      <c r="T4730">
        <v>16.146000000000001</v>
      </c>
    </row>
    <row r="4731" spans="1:20" x14ac:dyDescent="0.3">
      <c r="A4731" t="s">
        <v>10339</v>
      </c>
      <c r="B4731" s="1">
        <v>42882</v>
      </c>
      <c r="C4731" s="1">
        <v>42889</v>
      </c>
      <c r="D4731" t="s">
        <v>47</v>
      </c>
      <c r="E4731" t="s">
        <v>307</v>
      </c>
      <c r="F4731" t="s">
        <v>308</v>
      </c>
      <c r="G4731" t="s">
        <v>24</v>
      </c>
      <c r="H4731" t="s">
        <v>25</v>
      </c>
      <c r="I4731" t="s">
        <v>112</v>
      </c>
      <c r="J4731" t="s">
        <v>39</v>
      </c>
      <c r="K4731" t="s">
        <v>309</v>
      </c>
      <c r="L4731" t="s">
        <v>41</v>
      </c>
      <c r="M4731" t="s">
        <v>2978</v>
      </c>
      <c r="N4731" t="s">
        <v>31</v>
      </c>
      <c r="O4731" t="s">
        <v>61</v>
      </c>
      <c r="P4731" t="s">
        <v>2979</v>
      </c>
      <c r="Q4731" s="2">
        <v>477.3</v>
      </c>
      <c r="R4731">
        <v>5</v>
      </c>
      <c r="S4731">
        <v>0</v>
      </c>
      <c r="T4731">
        <v>138.417</v>
      </c>
    </row>
    <row r="4732" spans="1:20" x14ac:dyDescent="0.3">
      <c r="A4732" t="s">
        <v>10340</v>
      </c>
      <c r="B4732" s="1">
        <v>42630</v>
      </c>
      <c r="C4732" s="1">
        <v>42636</v>
      </c>
      <c r="D4732" t="s">
        <v>47</v>
      </c>
      <c r="E4732" t="s">
        <v>1727</v>
      </c>
      <c r="F4732" t="s">
        <v>1728</v>
      </c>
      <c r="G4732" t="s">
        <v>84</v>
      </c>
      <c r="H4732" t="s">
        <v>25</v>
      </c>
      <c r="I4732" t="s">
        <v>426</v>
      </c>
      <c r="J4732" t="s">
        <v>224</v>
      </c>
      <c r="K4732" t="s">
        <v>1265</v>
      </c>
      <c r="L4732" t="s">
        <v>88</v>
      </c>
      <c r="M4732" t="s">
        <v>3457</v>
      </c>
      <c r="N4732" t="s">
        <v>43</v>
      </c>
      <c r="O4732" t="s">
        <v>44</v>
      </c>
      <c r="P4732" t="s">
        <v>3458</v>
      </c>
      <c r="Q4732" s="2">
        <v>12.32</v>
      </c>
      <c r="R4732">
        <v>4</v>
      </c>
      <c r="S4732">
        <v>0</v>
      </c>
      <c r="T4732">
        <v>5.9135999999999997</v>
      </c>
    </row>
    <row r="4733" spans="1:20" x14ac:dyDescent="0.3">
      <c r="A4733" t="s">
        <v>10341</v>
      </c>
      <c r="B4733" s="1">
        <v>41890</v>
      </c>
      <c r="C4733" s="1">
        <v>41895</v>
      </c>
      <c r="D4733" t="s">
        <v>47</v>
      </c>
      <c r="E4733" t="s">
        <v>2455</v>
      </c>
      <c r="F4733" t="s">
        <v>2456</v>
      </c>
      <c r="G4733" t="s">
        <v>24</v>
      </c>
      <c r="H4733" t="s">
        <v>25</v>
      </c>
      <c r="I4733" t="s">
        <v>154</v>
      </c>
      <c r="J4733" t="s">
        <v>86</v>
      </c>
      <c r="K4733" t="s">
        <v>171</v>
      </c>
      <c r="L4733" t="s">
        <v>88</v>
      </c>
      <c r="M4733" t="s">
        <v>3156</v>
      </c>
      <c r="N4733" t="s">
        <v>43</v>
      </c>
      <c r="O4733" t="s">
        <v>79</v>
      </c>
      <c r="P4733" t="s">
        <v>3157</v>
      </c>
      <c r="Q4733" s="2">
        <v>8.6080000000000005</v>
      </c>
      <c r="R4733">
        <v>2</v>
      </c>
      <c r="S4733">
        <v>0</v>
      </c>
      <c r="T4733">
        <v>3.0127999999999999</v>
      </c>
    </row>
    <row r="4734" spans="1:20" x14ac:dyDescent="0.3">
      <c r="A4734" t="s">
        <v>10342</v>
      </c>
      <c r="B4734" s="1">
        <v>42889</v>
      </c>
      <c r="C4734" s="1">
        <v>42893</v>
      </c>
      <c r="D4734" t="s">
        <v>47</v>
      </c>
      <c r="E4734" t="s">
        <v>1669</v>
      </c>
      <c r="F4734" t="s">
        <v>1670</v>
      </c>
      <c r="G4734" t="s">
        <v>84</v>
      </c>
      <c r="H4734" t="s">
        <v>25</v>
      </c>
      <c r="I4734" t="s">
        <v>231</v>
      </c>
      <c r="J4734" t="s">
        <v>232</v>
      </c>
      <c r="K4734" t="s">
        <v>276</v>
      </c>
      <c r="L4734" t="s">
        <v>131</v>
      </c>
      <c r="M4734" t="s">
        <v>1446</v>
      </c>
      <c r="N4734" t="s">
        <v>43</v>
      </c>
      <c r="O4734" t="s">
        <v>99</v>
      </c>
      <c r="P4734" t="s">
        <v>1447</v>
      </c>
      <c r="Q4734" s="2">
        <v>136.26</v>
      </c>
      <c r="R4734">
        <v>9</v>
      </c>
      <c r="S4734">
        <v>0</v>
      </c>
      <c r="T4734">
        <v>5.4504000000000001</v>
      </c>
    </row>
    <row r="4735" spans="1:20" x14ac:dyDescent="0.3">
      <c r="A4735" t="s">
        <v>10343</v>
      </c>
      <c r="B4735" s="1">
        <v>42275</v>
      </c>
      <c r="C4735" s="1">
        <v>42282</v>
      </c>
      <c r="D4735" t="s">
        <v>47</v>
      </c>
      <c r="E4735" t="s">
        <v>3824</v>
      </c>
      <c r="F4735" t="s">
        <v>3825</v>
      </c>
      <c r="G4735" t="s">
        <v>37</v>
      </c>
      <c r="H4735" t="s">
        <v>25</v>
      </c>
      <c r="I4735" t="s">
        <v>3826</v>
      </c>
      <c r="J4735" t="s">
        <v>96</v>
      </c>
      <c r="K4735" t="s">
        <v>3827</v>
      </c>
      <c r="L4735" t="s">
        <v>88</v>
      </c>
      <c r="M4735" t="s">
        <v>3690</v>
      </c>
      <c r="N4735" t="s">
        <v>43</v>
      </c>
      <c r="O4735" t="s">
        <v>90</v>
      </c>
      <c r="P4735" t="s">
        <v>3691</v>
      </c>
      <c r="Q4735" s="2">
        <v>186.15</v>
      </c>
      <c r="R4735">
        <v>3</v>
      </c>
      <c r="S4735">
        <v>0</v>
      </c>
      <c r="T4735">
        <v>55.844999999999999</v>
      </c>
    </row>
    <row r="4736" spans="1:20" x14ac:dyDescent="0.3">
      <c r="A4736" t="s">
        <v>10344</v>
      </c>
      <c r="B4736" s="1">
        <v>42537</v>
      </c>
      <c r="C4736" s="1">
        <v>42540</v>
      </c>
      <c r="D4736" t="s">
        <v>21</v>
      </c>
      <c r="E4736" t="s">
        <v>2132</v>
      </c>
      <c r="F4736" t="s">
        <v>2133</v>
      </c>
      <c r="G4736" t="s">
        <v>84</v>
      </c>
      <c r="H4736" t="s">
        <v>25</v>
      </c>
      <c r="I4736" t="s">
        <v>749</v>
      </c>
      <c r="J4736" t="s">
        <v>286</v>
      </c>
      <c r="K4736" t="s">
        <v>750</v>
      </c>
      <c r="L4736" t="s">
        <v>29</v>
      </c>
      <c r="M4736" t="s">
        <v>10345</v>
      </c>
      <c r="N4736" t="s">
        <v>165</v>
      </c>
      <c r="O4736" t="s">
        <v>815</v>
      </c>
      <c r="P4736" t="s">
        <v>10346</v>
      </c>
      <c r="Q4736" s="2">
        <v>91.474999999999994</v>
      </c>
      <c r="R4736">
        <v>1</v>
      </c>
      <c r="S4736">
        <v>0</v>
      </c>
      <c r="T4736">
        <v>-1.8294999999999999</v>
      </c>
    </row>
    <row r="4737" spans="1:20" x14ac:dyDescent="0.3">
      <c r="A4737" t="s">
        <v>10347</v>
      </c>
      <c r="B4737" s="1">
        <v>42882</v>
      </c>
      <c r="C4737" s="1">
        <v>42889</v>
      </c>
      <c r="D4737" t="s">
        <v>47</v>
      </c>
      <c r="E4737" t="s">
        <v>2095</v>
      </c>
      <c r="F4737" t="s">
        <v>2096</v>
      </c>
      <c r="G4737" t="s">
        <v>37</v>
      </c>
      <c r="H4737" t="s">
        <v>25</v>
      </c>
      <c r="I4737" t="s">
        <v>2097</v>
      </c>
      <c r="J4737" t="s">
        <v>96</v>
      </c>
      <c r="K4737" t="s">
        <v>2098</v>
      </c>
      <c r="L4737" t="s">
        <v>88</v>
      </c>
      <c r="M4737" t="s">
        <v>10348</v>
      </c>
      <c r="N4737" t="s">
        <v>165</v>
      </c>
      <c r="O4737" t="s">
        <v>202</v>
      </c>
      <c r="P4737" t="s">
        <v>10349</v>
      </c>
      <c r="Q4737" s="2">
        <v>27.192</v>
      </c>
      <c r="R4737">
        <v>3</v>
      </c>
      <c r="S4737">
        <v>0</v>
      </c>
      <c r="T4737">
        <v>0.33989999999999998</v>
      </c>
    </row>
    <row r="4738" spans="1:20" x14ac:dyDescent="0.3">
      <c r="A4738" t="s">
        <v>10350</v>
      </c>
      <c r="B4738" s="1">
        <v>41921</v>
      </c>
      <c r="C4738" s="1">
        <v>41926</v>
      </c>
      <c r="D4738" t="s">
        <v>47</v>
      </c>
      <c r="E4738" t="s">
        <v>596</v>
      </c>
      <c r="F4738" t="s">
        <v>597</v>
      </c>
      <c r="G4738" t="s">
        <v>24</v>
      </c>
      <c r="H4738" t="s">
        <v>25</v>
      </c>
      <c r="I4738" t="s">
        <v>154</v>
      </c>
      <c r="J4738" t="s">
        <v>86</v>
      </c>
      <c r="K4738" t="s">
        <v>598</v>
      </c>
      <c r="L4738" t="s">
        <v>88</v>
      </c>
      <c r="M4738" t="s">
        <v>3379</v>
      </c>
      <c r="N4738" t="s">
        <v>43</v>
      </c>
      <c r="O4738" t="s">
        <v>115</v>
      </c>
      <c r="P4738" t="s">
        <v>3380</v>
      </c>
      <c r="Q4738" s="2">
        <v>144.6</v>
      </c>
      <c r="R4738">
        <v>3</v>
      </c>
      <c r="S4738">
        <v>0</v>
      </c>
      <c r="T4738">
        <v>41.933999999999997</v>
      </c>
    </row>
    <row r="4739" spans="1:20" x14ac:dyDescent="0.3">
      <c r="A4739" t="s">
        <v>10351</v>
      </c>
      <c r="B4739" s="1">
        <v>41960</v>
      </c>
      <c r="C4739" s="1">
        <v>41965</v>
      </c>
      <c r="D4739" t="s">
        <v>21</v>
      </c>
      <c r="E4739" t="s">
        <v>3041</v>
      </c>
      <c r="F4739" t="s">
        <v>3042</v>
      </c>
      <c r="G4739" t="s">
        <v>84</v>
      </c>
      <c r="H4739" t="s">
        <v>25</v>
      </c>
      <c r="I4739" t="s">
        <v>112</v>
      </c>
      <c r="J4739" t="s">
        <v>39</v>
      </c>
      <c r="K4739" t="s">
        <v>849</v>
      </c>
      <c r="L4739" t="s">
        <v>41</v>
      </c>
      <c r="M4739" t="s">
        <v>2219</v>
      </c>
      <c r="N4739" t="s">
        <v>43</v>
      </c>
      <c r="O4739" t="s">
        <v>70</v>
      </c>
      <c r="P4739" t="s">
        <v>2220</v>
      </c>
      <c r="Q4739" s="2">
        <v>34.44</v>
      </c>
      <c r="R4739">
        <v>3</v>
      </c>
      <c r="S4739">
        <v>0</v>
      </c>
      <c r="T4739">
        <v>17.22</v>
      </c>
    </row>
    <row r="4740" spans="1:20" x14ac:dyDescent="0.3">
      <c r="A4740" t="s">
        <v>10352</v>
      </c>
      <c r="B4740" s="1">
        <v>41931</v>
      </c>
      <c r="C4740" s="1">
        <v>41936</v>
      </c>
      <c r="D4740" t="s">
        <v>47</v>
      </c>
      <c r="E4740" t="s">
        <v>1752</v>
      </c>
      <c r="F4740" t="s">
        <v>1753</v>
      </c>
      <c r="G4740" t="s">
        <v>84</v>
      </c>
      <c r="H4740" t="s">
        <v>25</v>
      </c>
      <c r="I4740" t="s">
        <v>390</v>
      </c>
      <c r="J4740" t="s">
        <v>179</v>
      </c>
      <c r="K4740" t="s">
        <v>1754</v>
      </c>
      <c r="L4740" t="s">
        <v>88</v>
      </c>
      <c r="M4740" t="s">
        <v>3640</v>
      </c>
      <c r="N4740" t="s">
        <v>165</v>
      </c>
      <c r="O4740" t="s">
        <v>166</v>
      </c>
      <c r="P4740" t="s">
        <v>3641</v>
      </c>
      <c r="Q4740" s="2">
        <v>321.55200000000002</v>
      </c>
      <c r="R4740">
        <v>6</v>
      </c>
      <c r="S4740">
        <v>0</v>
      </c>
      <c r="T4740">
        <v>20.097000000000001</v>
      </c>
    </row>
    <row r="4741" spans="1:20" x14ac:dyDescent="0.3">
      <c r="A4741" t="s">
        <v>10353</v>
      </c>
      <c r="B4741" s="1">
        <v>43064</v>
      </c>
      <c r="C4741" s="1">
        <v>43069</v>
      </c>
      <c r="D4741" t="s">
        <v>21</v>
      </c>
      <c r="E4741" t="s">
        <v>258</v>
      </c>
      <c r="F4741" t="s">
        <v>259</v>
      </c>
      <c r="G4741" t="s">
        <v>37</v>
      </c>
      <c r="H4741" t="s">
        <v>25</v>
      </c>
      <c r="I4741" t="s">
        <v>260</v>
      </c>
      <c r="J4741" t="s">
        <v>261</v>
      </c>
      <c r="K4741" t="s">
        <v>262</v>
      </c>
      <c r="L4741" t="s">
        <v>41</v>
      </c>
      <c r="M4741" t="s">
        <v>3832</v>
      </c>
      <c r="N4741" t="s">
        <v>31</v>
      </c>
      <c r="O4741" t="s">
        <v>133</v>
      </c>
      <c r="P4741" t="s">
        <v>3833</v>
      </c>
      <c r="Q4741" s="2">
        <v>701.96</v>
      </c>
      <c r="R4741">
        <v>2</v>
      </c>
      <c r="S4741">
        <v>0</v>
      </c>
      <c r="T4741">
        <v>168.47040000000001</v>
      </c>
    </row>
    <row r="4742" spans="1:20" x14ac:dyDescent="0.3">
      <c r="A4742" t="s">
        <v>10354</v>
      </c>
      <c r="B4742" s="1">
        <v>41697</v>
      </c>
      <c r="C4742" s="1">
        <v>41701</v>
      </c>
      <c r="D4742" t="s">
        <v>159</v>
      </c>
      <c r="E4742" t="s">
        <v>4144</v>
      </c>
      <c r="F4742" t="s">
        <v>4145</v>
      </c>
      <c r="G4742" t="s">
        <v>24</v>
      </c>
      <c r="H4742" t="s">
        <v>25</v>
      </c>
      <c r="I4742" t="s">
        <v>154</v>
      </c>
      <c r="J4742" t="s">
        <v>86</v>
      </c>
      <c r="K4742" t="s">
        <v>598</v>
      </c>
      <c r="L4742" t="s">
        <v>88</v>
      </c>
      <c r="M4742" t="s">
        <v>1529</v>
      </c>
      <c r="N4742" t="s">
        <v>43</v>
      </c>
      <c r="O4742" t="s">
        <v>115</v>
      </c>
      <c r="P4742" t="s">
        <v>1530</v>
      </c>
      <c r="Q4742" s="2">
        <v>19.456</v>
      </c>
      <c r="R4742">
        <v>4</v>
      </c>
      <c r="S4742">
        <v>0</v>
      </c>
      <c r="T4742">
        <v>3.4047999999999998</v>
      </c>
    </row>
    <row r="4743" spans="1:20" x14ac:dyDescent="0.3">
      <c r="A4743" t="s">
        <v>10355</v>
      </c>
      <c r="B4743" s="1">
        <v>41994</v>
      </c>
      <c r="C4743" s="1">
        <v>41998</v>
      </c>
      <c r="D4743" t="s">
        <v>47</v>
      </c>
      <c r="E4743" t="s">
        <v>3980</v>
      </c>
      <c r="F4743" t="s">
        <v>3981</v>
      </c>
      <c r="G4743" t="s">
        <v>24</v>
      </c>
      <c r="H4743" t="s">
        <v>25</v>
      </c>
      <c r="I4743" t="s">
        <v>581</v>
      </c>
      <c r="J4743" t="s">
        <v>86</v>
      </c>
      <c r="K4743" t="s">
        <v>582</v>
      </c>
      <c r="L4743" t="s">
        <v>88</v>
      </c>
      <c r="M4743" t="s">
        <v>10356</v>
      </c>
      <c r="N4743" t="s">
        <v>43</v>
      </c>
      <c r="O4743" t="s">
        <v>44</v>
      </c>
      <c r="P4743" t="s">
        <v>10357</v>
      </c>
      <c r="Q4743" s="2">
        <v>17.28</v>
      </c>
      <c r="R4743">
        <v>6</v>
      </c>
      <c r="S4743">
        <v>0</v>
      </c>
      <c r="T4743">
        <v>7.9488000000000003</v>
      </c>
    </row>
    <row r="4744" spans="1:20" x14ac:dyDescent="0.3">
      <c r="A4744" t="s">
        <v>10358</v>
      </c>
      <c r="B4744" s="1">
        <v>42693</v>
      </c>
      <c r="C4744" s="1">
        <v>42697</v>
      </c>
      <c r="D4744" t="s">
        <v>47</v>
      </c>
      <c r="E4744" t="s">
        <v>229</v>
      </c>
      <c r="F4744" t="s">
        <v>230</v>
      </c>
      <c r="G4744" t="s">
        <v>37</v>
      </c>
      <c r="H4744" t="s">
        <v>25</v>
      </c>
      <c r="I4744" t="s">
        <v>231</v>
      </c>
      <c r="J4744" t="s">
        <v>232</v>
      </c>
      <c r="K4744" t="s">
        <v>233</v>
      </c>
      <c r="L4744" t="s">
        <v>131</v>
      </c>
      <c r="M4744" t="s">
        <v>1456</v>
      </c>
      <c r="N4744" t="s">
        <v>31</v>
      </c>
      <c r="O4744" t="s">
        <v>61</v>
      </c>
      <c r="P4744" t="s">
        <v>1457</v>
      </c>
      <c r="Q4744" s="2">
        <v>31.96</v>
      </c>
      <c r="R4744">
        <v>2</v>
      </c>
      <c r="S4744">
        <v>0</v>
      </c>
      <c r="T4744">
        <v>1.5980000000000001</v>
      </c>
    </row>
    <row r="4745" spans="1:20" x14ac:dyDescent="0.3">
      <c r="A4745" t="s">
        <v>10359</v>
      </c>
      <c r="B4745" s="1">
        <v>43044</v>
      </c>
      <c r="C4745" s="1">
        <v>43049</v>
      </c>
      <c r="D4745" t="s">
        <v>21</v>
      </c>
      <c r="E4745" t="s">
        <v>3634</v>
      </c>
      <c r="F4745" t="s">
        <v>3635</v>
      </c>
      <c r="G4745" t="s">
        <v>24</v>
      </c>
      <c r="H4745" t="s">
        <v>25</v>
      </c>
      <c r="I4745" t="s">
        <v>75</v>
      </c>
      <c r="J4745" t="s">
        <v>76</v>
      </c>
      <c r="K4745" t="s">
        <v>538</v>
      </c>
      <c r="L4745" t="s">
        <v>41</v>
      </c>
      <c r="M4745" t="s">
        <v>4404</v>
      </c>
      <c r="N4745" t="s">
        <v>43</v>
      </c>
      <c r="O4745" t="s">
        <v>79</v>
      </c>
      <c r="P4745" t="s">
        <v>4405</v>
      </c>
      <c r="Q4745" s="2">
        <v>164.68799999999999</v>
      </c>
      <c r="R4745">
        <v>6</v>
      </c>
      <c r="S4745">
        <v>0</v>
      </c>
      <c r="T4745">
        <v>55.5822</v>
      </c>
    </row>
    <row r="4746" spans="1:20" x14ac:dyDescent="0.3">
      <c r="A4746" t="s">
        <v>10360</v>
      </c>
      <c r="B4746" s="1">
        <v>42155</v>
      </c>
      <c r="C4746" s="1">
        <v>42160</v>
      </c>
      <c r="D4746" t="s">
        <v>21</v>
      </c>
      <c r="E4746" t="s">
        <v>229</v>
      </c>
      <c r="F4746" t="s">
        <v>230</v>
      </c>
      <c r="G4746" t="s">
        <v>37</v>
      </c>
      <c r="H4746" t="s">
        <v>25</v>
      </c>
      <c r="I4746" t="s">
        <v>231</v>
      </c>
      <c r="J4746" t="s">
        <v>232</v>
      </c>
      <c r="K4746" t="s">
        <v>233</v>
      </c>
      <c r="L4746" t="s">
        <v>131</v>
      </c>
      <c r="M4746" t="s">
        <v>3875</v>
      </c>
      <c r="N4746" t="s">
        <v>43</v>
      </c>
      <c r="O4746" t="s">
        <v>44</v>
      </c>
      <c r="P4746" t="s">
        <v>3876</v>
      </c>
      <c r="Q4746" s="2">
        <v>5.9039999999999999</v>
      </c>
      <c r="R4746">
        <v>2</v>
      </c>
      <c r="S4746">
        <v>0</v>
      </c>
      <c r="T4746">
        <v>1.9925999999999999</v>
      </c>
    </row>
    <row r="4747" spans="1:20" x14ac:dyDescent="0.3">
      <c r="A4747" t="s">
        <v>10361</v>
      </c>
      <c r="B4747" s="1">
        <v>41889</v>
      </c>
      <c r="C4747" s="1">
        <v>41896</v>
      </c>
      <c r="D4747" t="s">
        <v>47</v>
      </c>
      <c r="E4747" t="s">
        <v>7294</v>
      </c>
      <c r="F4747" t="s">
        <v>7295</v>
      </c>
      <c r="G4747" t="s">
        <v>24</v>
      </c>
      <c r="H4747" t="s">
        <v>25</v>
      </c>
      <c r="I4747" t="s">
        <v>38</v>
      </c>
      <c r="J4747" t="s">
        <v>39</v>
      </c>
      <c r="K4747" t="s">
        <v>1554</v>
      </c>
      <c r="L4747" t="s">
        <v>41</v>
      </c>
      <c r="M4747" t="s">
        <v>6787</v>
      </c>
      <c r="N4747" t="s">
        <v>43</v>
      </c>
      <c r="O4747" t="s">
        <v>235</v>
      </c>
      <c r="P4747" t="s">
        <v>6788</v>
      </c>
      <c r="Q4747" s="2">
        <v>13.16</v>
      </c>
      <c r="R4747">
        <v>5</v>
      </c>
      <c r="S4747">
        <v>0</v>
      </c>
      <c r="T4747">
        <v>4.1124999999999998</v>
      </c>
    </row>
    <row r="4748" spans="1:20" x14ac:dyDescent="0.3">
      <c r="A4748" t="s">
        <v>10362</v>
      </c>
      <c r="B4748" s="1">
        <v>43045</v>
      </c>
      <c r="C4748" s="1">
        <v>43051</v>
      </c>
      <c r="D4748" t="s">
        <v>47</v>
      </c>
      <c r="E4748" t="s">
        <v>5353</v>
      </c>
      <c r="F4748" t="s">
        <v>5354</v>
      </c>
      <c r="G4748" t="s">
        <v>24</v>
      </c>
      <c r="H4748" t="s">
        <v>25</v>
      </c>
      <c r="I4748" t="s">
        <v>5355</v>
      </c>
      <c r="J4748" t="s">
        <v>619</v>
      </c>
      <c r="K4748" t="s">
        <v>5356</v>
      </c>
      <c r="L4748" t="s">
        <v>29</v>
      </c>
      <c r="M4748" t="s">
        <v>5565</v>
      </c>
      <c r="N4748" t="s">
        <v>43</v>
      </c>
      <c r="O4748" t="s">
        <v>99</v>
      </c>
      <c r="P4748" t="s">
        <v>5566</v>
      </c>
      <c r="Q4748" s="2">
        <v>18.16</v>
      </c>
      <c r="R4748">
        <v>2</v>
      </c>
      <c r="S4748">
        <v>0</v>
      </c>
      <c r="T4748">
        <v>1.8160000000000001</v>
      </c>
    </row>
    <row r="4749" spans="1:20" x14ac:dyDescent="0.3">
      <c r="A4749" t="s">
        <v>10363</v>
      </c>
      <c r="B4749" s="1">
        <v>42175</v>
      </c>
      <c r="C4749" s="1">
        <v>42179</v>
      </c>
      <c r="D4749" t="s">
        <v>21</v>
      </c>
      <c r="E4749" t="s">
        <v>4605</v>
      </c>
      <c r="F4749" t="s">
        <v>4606</v>
      </c>
      <c r="G4749" t="s">
        <v>84</v>
      </c>
      <c r="H4749" t="s">
        <v>25</v>
      </c>
      <c r="I4749" t="s">
        <v>1123</v>
      </c>
      <c r="J4749" t="s">
        <v>261</v>
      </c>
      <c r="K4749" t="s">
        <v>4607</v>
      </c>
      <c r="L4749" t="s">
        <v>41</v>
      </c>
      <c r="M4749" t="s">
        <v>6012</v>
      </c>
      <c r="N4749" t="s">
        <v>165</v>
      </c>
      <c r="O4749" t="s">
        <v>202</v>
      </c>
      <c r="P4749" t="s">
        <v>6013</v>
      </c>
      <c r="Q4749" s="2">
        <v>319.98399999999998</v>
      </c>
      <c r="R4749">
        <v>2</v>
      </c>
      <c r="S4749">
        <v>0</v>
      </c>
      <c r="T4749">
        <v>91.995400000000004</v>
      </c>
    </row>
    <row r="4750" spans="1:20" x14ac:dyDescent="0.3">
      <c r="A4750" t="s">
        <v>10364</v>
      </c>
      <c r="B4750" s="1">
        <v>41842</v>
      </c>
      <c r="C4750" s="1">
        <v>41848</v>
      </c>
      <c r="D4750" t="s">
        <v>47</v>
      </c>
      <c r="E4750" t="s">
        <v>3049</v>
      </c>
      <c r="F4750" t="s">
        <v>3050</v>
      </c>
      <c r="G4750" t="s">
        <v>84</v>
      </c>
      <c r="H4750" t="s">
        <v>25</v>
      </c>
      <c r="I4750" t="s">
        <v>2159</v>
      </c>
      <c r="J4750" t="s">
        <v>427</v>
      </c>
      <c r="K4750" t="s">
        <v>2160</v>
      </c>
      <c r="L4750" t="s">
        <v>131</v>
      </c>
      <c r="M4750" t="s">
        <v>1106</v>
      </c>
      <c r="N4750" t="s">
        <v>43</v>
      </c>
      <c r="O4750" t="s">
        <v>115</v>
      </c>
      <c r="P4750" t="s">
        <v>1107</v>
      </c>
      <c r="Q4750" s="2">
        <v>19.68</v>
      </c>
      <c r="R4750">
        <v>6</v>
      </c>
      <c r="S4750">
        <v>0</v>
      </c>
      <c r="T4750">
        <v>6.4943999999999997</v>
      </c>
    </row>
    <row r="4751" spans="1:20" x14ac:dyDescent="0.3">
      <c r="A4751" t="s">
        <v>10365</v>
      </c>
      <c r="B4751" s="1">
        <v>42706</v>
      </c>
      <c r="C4751" s="1">
        <v>42708</v>
      </c>
      <c r="D4751" t="s">
        <v>21</v>
      </c>
      <c r="E4751" t="s">
        <v>3531</v>
      </c>
      <c r="F4751" t="s">
        <v>3532</v>
      </c>
      <c r="G4751" t="s">
        <v>37</v>
      </c>
      <c r="H4751" t="s">
        <v>25</v>
      </c>
      <c r="I4751" t="s">
        <v>3533</v>
      </c>
      <c r="J4751" t="s">
        <v>86</v>
      </c>
      <c r="K4751" t="s">
        <v>3534</v>
      </c>
      <c r="L4751" t="s">
        <v>88</v>
      </c>
      <c r="M4751" t="s">
        <v>6983</v>
      </c>
      <c r="N4751" t="s">
        <v>31</v>
      </c>
      <c r="O4751" t="s">
        <v>32</v>
      </c>
      <c r="P4751" t="s">
        <v>6984</v>
      </c>
      <c r="Q4751" s="2">
        <v>781.86400000000003</v>
      </c>
      <c r="R4751">
        <v>10</v>
      </c>
      <c r="S4751">
        <v>0</v>
      </c>
      <c r="T4751">
        <v>-137.976</v>
      </c>
    </row>
    <row r="4752" spans="1:20" x14ac:dyDescent="0.3">
      <c r="A4752" t="s">
        <v>10366</v>
      </c>
      <c r="B4752" s="1">
        <v>43020</v>
      </c>
      <c r="C4752" s="1">
        <v>43020</v>
      </c>
      <c r="D4752" t="s">
        <v>1040</v>
      </c>
      <c r="E4752" t="s">
        <v>1206</v>
      </c>
      <c r="F4752" t="s">
        <v>1207</v>
      </c>
      <c r="G4752" t="s">
        <v>24</v>
      </c>
      <c r="H4752" t="s">
        <v>25</v>
      </c>
      <c r="I4752" t="s">
        <v>1208</v>
      </c>
      <c r="J4752" t="s">
        <v>1209</v>
      </c>
      <c r="K4752" t="s">
        <v>1210</v>
      </c>
      <c r="L4752" t="s">
        <v>29</v>
      </c>
      <c r="M4752" t="s">
        <v>5979</v>
      </c>
      <c r="N4752" t="s">
        <v>31</v>
      </c>
      <c r="O4752" t="s">
        <v>54</v>
      </c>
      <c r="P4752" t="s">
        <v>5980</v>
      </c>
      <c r="Q4752" s="2">
        <v>673.34400000000005</v>
      </c>
      <c r="R4752">
        <v>3</v>
      </c>
      <c r="S4752">
        <v>0</v>
      </c>
      <c r="T4752">
        <v>-76.953599999999994</v>
      </c>
    </row>
    <row r="4753" spans="1:20" x14ac:dyDescent="0.3">
      <c r="A4753" t="s">
        <v>10367</v>
      </c>
      <c r="B4753" s="1">
        <v>43080</v>
      </c>
      <c r="C4753" s="1">
        <v>43082</v>
      </c>
      <c r="D4753" t="s">
        <v>159</v>
      </c>
      <c r="E4753" t="s">
        <v>1635</v>
      </c>
      <c r="F4753" t="s">
        <v>1636</v>
      </c>
      <c r="G4753" t="s">
        <v>37</v>
      </c>
      <c r="H4753" t="s">
        <v>25</v>
      </c>
      <c r="I4753" t="s">
        <v>693</v>
      </c>
      <c r="J4753" t="s">
        <v>86</v>
      </c>
      <c r="K4753" t="s">
        <v>1637</v>
      </c>
      <c r="L4753" t="s">
        <v>88</v>
      </c>
      <c r="M4753" t="s">
        <v>6858</v>
      </c>
      <c r="N4753" t="s">
        <v>43</v>
      </c>
      <c r="O4753" t="s">
        <v>235</v>
      </c>
      <c r="P4753" t="s">
        <v>6859</v>
      </c>
      <c r="Q4753" s="2">
        <v>6.54</v>
      </c>
      <c r="R4753">
        <v>3</v>
      </c>
      <c r="S4753">
        <v>0</v>
      </c>
      <c r="T4753">
        <v>2.1581999999999999</v>
      </c>
    </row>
    <row r="4754" spans="1:20" x14ac:dyDescent="0.3">
      <c r="A4754" t="s">
        <v>10368</v>
      </c>
      <c r="B4754" s="1">
        <v>42278</v>
      </c>
      <c r="C4754" s="1">
        <v>42281</v>
      </c>
      <c r="D4754" t="s">
        <v>159</v>
      </c>
      <c r="E4754" t="s">
        <v>560</v>
      </c>
      <c r="F4754" t="s">
        <v>561</v>
      </c>
      <c r="G4754" t="s">
        <v>24</v>
      </c>
      <c r="H4754" t="s">
        <v>25</v>
      </c>
      <c r="I4754" t="s">
        <v>128</v>
      </c>
      <c r="J4754" t="s">
        <v>129</v>
      </c>
      <c r="K4754" t="s">
        <v>562</v>
      </c>
      <c r="L4754" t="s">
        <v>131</v>
      </c>
      <c r="M4754" t="s">
        <v>8116</v>
      </c>
      <c r="N4754" t="s">
        <v>165</v>
      </c>
      <c r="O4754" t="s">
        <v>166</v>
      </c>
      <c r="P4754" t="s">
        <v>8117</v>
      </c>
      <c r="Q4754" s="2">
        <v>572.79999999999995</v>
      </c>
      <c r="R4754">
        <v>2</v>
      </c>
      <c r="S4754">
        <v>0</v>
      </c>
      <c r="T4754">
        <v>50.12</v>
      </c>
    </row>
    <row r="4755" spans="1:20" x14ac:dyDescent="0.3">
      <c r="A4755" t="s">
        <v>10369</v>
      </c>
      <c r="B4755" s="1">
        <v>42587</v>
      </c>
      <c r="C4755" s="1">
        <v>42593</v>
      </c>
      <c r="D4755" t="s">
        <v>47</v>
      </c>
      <c r="E4755" t="s">
        <v>6144</v>
      </c>
      <c r="F4755" t="s">
        <v>6145</v>
      </c>
      <c r="G4755" t="s">
        <v>37</v>
      </c>
      <c r="H4755" t="s">
        <v>25</v>
      </c>
      <c r="I4755" t="s">
        <v>2598</v>
      </c>
      <c r="J4755" t="s">
        <v>427</v>
      </c>
      <c r="K4755" t="s">
        <v>2599</v>
      </c>
      <c r="L4755" t="s">
        <v>131</v>
      </c>
      <c r="M4755" t="s">
        <v>4426</v>
      </c>
      <c r="N4755" t="s">
        <v>43</v>
      </c>
      <c r="O4755" t="s">
        <v>115</v>
      </c>
      <c r="P4755" t="s">
        <v>4427</v>
      </c>
      <c r="Q4755" s="2">
        <v>197.05</v>
      </c>
      <c r="R4755">
        <v>7</v>
      </c>
      <c r="S4755">
        <v>0</v>
      </c>
      <c r="T4755">
        <v>59.115000000000002</v>
      </c>
    </row>
    <row r="4756" spans="1:20" x14ac:dyDescent="0.3">
      <c r="A4756" t="s">
        <v>10370</v>
      </c>
      <c r="B4756" s="1">
        <v>42738</v>
      </c>
      <c r="C4756" s="1">
        <v>42742</v>
      </c>
      <c r="D4756" t="s">
        <v>47</v>
      </c>
      <c r="E4756" t="s">
        <v>1398</v>
      </c>
      <c r="F4756" t="s">
        <v>1399</v>
      </c>
      <c r="G4756" t="s">
        <v>24</v>
      </c>
      <c r="H4756" t="s">
        <v>25</v>
      </c>
      <c r="I4756" t="s">
        <v>1400</v>
      </c>
      <c r="J4756" t="s">
        <v>1027</v>
      </c>
      <c r="K4756" t="s">
        <v>1401</v>
      </c>
      <c r="L4756" t="s">
        <v>29</v>
      </c>
      <c r="M4756" t="s">
        <v>1233</v>
      </c>
      <c r="N4756" t="s">
        <v>43</v>
      </c>
      <c r="O4756" t="s">
        <v>79</v>
      </c>
      <c r="P4756" t="s">
        <v>1234</v>
      </c>
      <c r="Q4756" s="2">
        <v>2022.2719999999999</v>
      </c>
      <c r="R4756">
        <v>8</v>
      </c>
      <c r="S4756">
        <v>0</v>
      </c>
      <c r="T4756">
        <v>682.51679999999999</v>
      </c>
    </row>
    <row r="4757" spans="1:20" x14ac:dyDescent="0.3">
      <c r="A4757" t="s">
        <v>10371</v>
      </c>
      <c r="B4757" s="1">
        <v>43046</v>
      </c>
      <c r="C4757" s="1">
        <v>43046</v>
      </c>
      <c r="D4757" t="s">
        <v>1040</v>
      </c>
      <c r="E4757" t="s">
        <v>5597</v>
      </c>
      <c r="F4757" t="s">
        <v>5598</v>
      </c>
      <c r="G4757" t="s">
        <v>24</v>
      </c>
      <c r="H4757" t="s">
        <v>25</v>
      </c>
      <c r="I4757" t="s">
        <v>231</v>
      </c>
      <c r="J4757" t="s">
        <v>232</v>
      </c>
      <c r="K4757" t="s">
        <v>233</v>
      </c>
      <c r="L4757" t="s">
        <v>131</v>
      </c>
      <c r="M4757" t="s">
        <v>4591</v>
      </c>
      <c r="N4757" t="s">
        <v>43</v>
      </c>
      <c r="O4757" t="s">
        <v>79</v>
      </c>
      <c r="P4757" t="s">
        <v>4592</v>
      </c>
      <c r="Q4757" s="2">
        <v>38.159999999999997</v>
      </c>
      <c r="R4757">
        <v>9</v>
      </c>
      <c r="S4757">
        <v>0</v>
      </c>
      <c r="T4757">
        <v>19.079999999999998</v>
      </c>
    </row>
    <row r="4758" spans="1:20" x14ac:dyDescent="0.3">
      <c r="A4758" t="s">
        <v>10372</v>
      </c>
      <c r="B4758" s="1">
        <v>42372</v>
      </c>
      <c r="C4758" s="1">
        <v>42377</v>
      </c>
      <c r="D4758" t="s">
        <v>47</v>
      </c>
      <c r="E4758" t="s">
        <v>4989</v>
      </c>
      <c r="F4758" t="s">
        <v>4990</v>
      </c>
      <c r="G4758" t="s">
        <v>37</v>
      </c>
      <c r="H4758" t="s">
        <v>25</v>
      </c>
      <c r="I4758" t="s">
        <v>38</v>
      </c>
      <c r="J4758" t="s">
        <v>39</v>
      </c>
      <c r="K4758" t="s">
        <v>556</v>
      </c>
      <c r="L4758" t="s">
        <v>41</v>
      </c>
      <c r="M4758" t="s">
        <v>1096</v>
      </c>
      <c r="N4758" t="s">
        <v>31</v>
      </c>
      <c r="O4758" t="s">
        <v>54</v>
      </c>
      <c r="P4758" t="s">
        <v>1097</v>
      </c>
      <c r="Q4758" s="2">
        <v>1592.85</v>
      </c>
      <c r="R4758">
        <v>7</v>
      </c>
      <c r="S4758">
        <v>0</v>
      </c>
      <c r="T4758">
        <v>350.42700000000002</v>
      </c>
    </row>
    <row r="4759" spans="1:20" x14ac:dyDescent="0.3">
      <c r="A4759" t="s">
        <v>10373</v>
      </c>
      <c r="B4759" s="1">
        <v>42502</v>
      </c>
      <c r="C4759" s="1">
        <v>42506</v>
      </c>
      <c r="D4759" t="s">
        <v>47</v>
      </c>
      <c r="E4759" t="s">
        <v>6178</v>
      </c>
      <c r="F4759" t="s">
        <v>6179</v>
      </c>
      <c r="G4759" t="s">
        <v>24</v>
      </c>
      <c r="H4759" t="s">
        <v>25</v>
      </c>
      <c r="I4759" t="s">
        <v>510</v>
      </c>
      <c r="J4759" t="s">
        <v>216</v>
      </c>
      <c r="K4759" t="s">
        <v>6180</v>
      </c>
      <c r="L4759" t="s">
        <v>131</v>
      </c>
      <c r="M4759" t="s">
        <v>10374</v>
      </c>
      <c r="N4759" t="s">
        <v>165</v>
      </c>
      <c r="O4759" t="s">
        <v>202</v>
      </c>
      <c r="P4759" t="s">
        <v>10375</v>
      </c>
      <c r="Q4759" s="2">
        <v>120</v>
      </c>
      <c r="R4759">
        <v>6</v>
      </c>
      <c r="S4759">
        <v>0</v>
      </c>
      <c r="T4759">
        <v>46.8</v>
      </c>
    </row>
    <row r="4760" spans="1:20" x14ac:dyDescent="0.3">
      <c r="A4760" t="s">
        <v>10376</v>
      </c>
      <c r="B4760" s="1">
        <v>43044</v>
      </c>
      <c r="C4760" s="1">
        <v>43046</v>
      </c>
      <c r="D4760" t="s">
        <v>159</v>
      </c>
      <c r="E4760" t="s">
        <v>1016</v>
      </c>
      <c r="F4760" t="s">
        <v>1017</v>
      </c>
      <c r="G4760" t="s">
        <v>84</v>
      </c>
      <c r="H4760" t="s">
        <v>25</v>
      </c>
      <c r="I4760" t="s">
        <v>231</v>
      </c>
      <c r="J4760" t="s">
        <v>232</v>
      </c>
      <c r="K4760" t="s">
        <v>276</v>
      </c>
      <c r="L4760" t="s">
        <v>131</v>
      </c>
      <c r="M4760" t="s">
        <v>860</v>
      </c>
      <c r="N4760" t="s">
        <v>43</v>
      </c>
      <c r="O4760" t="s">
        <v>70</v>
      </c>
      <c r="P4760" t="s">
        <v>861</v>
      </c>
      <c r="Q4760" s="2">
        <v>4.41</v>
      </c>
      <c r="R4760">
        <v>1</v>
      </c>
      <c r="S4760">
        <v>0</v>
      </c>
      <c r="T4760">
        <v>2.0286</v>
      </c>
    </row>
    <row r="4761" spans="1:20" x14ac:dyDescent="0.3">
      <c r="A4761" t="s">
        <v>10377</v>
      </c>
      <c r="B4761" s="1">
        <v>42516</v>
      </c>
      <c r="C4761" s="1">
        <v>42520</v>
      </c>
      <c r="D4761" t="s">
        <v>47</v>
      </c>
      <c r="E4761" t="s">
        <v>4946</v>
      </c>
      <c r="F4761" t="s">
        <v>4947</v>
      </c>
      <c r="G4761" t="s">
        <v>24</v>
      </c>
      <c r="H4761" t="s">
        <v>25</v>
      </c>
      <c r="I4761" t="s">
        <v>4948</v>
      </c>
      <c r="J4761" t="s">
        <v>86</v>
      </c>
      <c r="K4761" t="s">
        <v>4949</v>
      </c>
      <c r="L4761" t="s">
        <v>88</v>
      </c>
      <c r="M4761" t="s">
        <v>8119</v>
      </c>
      <c r="N4761" t="s">
        <v>31</v>
      </c>
      <c r="O4761" t="s">
        <v>61</v>
      </c>
      <c r="P4761" t="s">
        <v>8120</v>
      </c>
      <c r="Q4761" s="2">
        <v>26.94</v>
      </c>
      <c r="R4761">
        <v>3</v>
      </c>
      <c r="S4761">
        <v>0</v>
      </c>
      <c r="T4761">
        <v>11.3148</v>
      </c>
    </row>
    <row r="4762" spans="1:20" x14ac:dyDescent="0.3">
      <c r="A4762" t="s">
        <v>10378</v>
      </c>
      <c r="B4762" s="1">
        <v>42328</v>
      </c>
      <c r="C4762" s="1">
        <v>42332</v>
      </c>
      <c r="D4762" t="s">
        <v>47</v>
      </c>
      <c r="E4762" t="s">
        <v>4639</v>
      </c>
      <c r="F4762" t="s">
        <v>4640</v>
      </c>
      <c r="G4762" t="s">
        <v>24</v>
      </c>
      <c r="H4762" t="s">
        <v>25</v>
      </c>
      <c r="I4762" t="s">
        <v>4641</v>
      </c>
      <c r="J4762" t="s">
        <v>286</v>
      </c>
      <c r="K4762" t="s">
        <v>4642</v>
      </c>
      <c r="L4762" t="s">
        <v>29</v>
      </c>
      <c r="M4762" t="s">
        <v>5327</v>
      </c>
      <c r="N4762" t="s">
        <v>31</v>
      </c>
      <c r="O4762" t="s">
        <v>61</v>
      </c>
      <c r="P4762" t="s">
        <v>5328</v>
      </c>
      <c r="Q4762" s="2">
        <v>32.04</v>
      </c>
      <c r="R4762">
        <v>3</v>
      </c>
      <c r="S4762">
        <v>0</v>
      </c>
      <c r="T4762">
        <v>8.01</v>
      </c>
    </row>
    <row r="4763" spans="1:20" x14ac:dyDescent="0.3">
      <c r="A4763" t="s">
        <v>10379</v>
      </c>
      <c r="B4763" s="1">
        <v>42482</v>
      </c>
      <c r="C4763" s="1">
        <v>42489</v>
      </c>
      <c r="D4763" t="s">
        <v>47</v>
      </c>
      <c r="E4763" t="s">
        <v>3223</v>
      </c>
      <c r="F4763" t="s">
        <v>3224</v>
      </c>
      <c r="G4763" t="s">
        <v>24</v>
      </c>
      <c r="H4763" t="s">
        <v>25</v>
      </c>
      <c r="I4763" t="s">
        <v>112</v>
      </c>
      <c r="J4763" t="s">
        <v>39</v>
      </c>
      <c r="K4763" t="s">
        <v>849</v>
      </c>
      <c r="L4763" t="s">
        <v>41</v>
      </c>
      <c r="M4763" t="s">
        <v>10380</v>
      </c>
      <c r="N4763" t="s">
        <v>43</v>
      </c>
      <c r="O4763" t="s">
        <v>115</v>
      </c>
      <c r="P4763" t="s">
        <v>10381</v>
      </c>
      <c r="Q4763" s="2">
        <v>32.130000000000003</v>
      </c>
      <c r="R4763">
        <v>9</v>
      </c>
      <c r="S4763">
        <v>0</v>
      </c>
      <c r="T4763">
        <v>8.3537999999999997</v>
      </c>
    </row>
    <row r="4764" spans="1:20" x14ac:dyDescent="0.3">
      <c r="A4764" t="s">
        <v>10382</v>
      </c>
      <c r="B4764" s="1">
        <v>42657</v>
      </c>
      <c r="C4764" s="1">
        <v>42661</v>
      </c>
      <c r="D4764" t="s">
        <v>47</v>
      </c>
      <c r="E4764" t="s">
        <v>3228</v>
      </c>
      <c r="F4764" t="s">
        <v>3229</v>
      </c>
      <c r="G4764" t="s">
        <v>37</v>
      </c>
      <c r="H4764" t="s">
        <v>25</v>
      </c>
      <c r="I4764" t="s">
        <v>1591</v>
      </c>
      <c r="J4764" t="s">
        <v>27</v>
      </c>
      <c r="K4764" t="s">
        <v>1592</v>
      </c>
      <c r="L4764" t="s">
        <v>29</v>
      </c>
      <c r="M4764" t="s">
        <v>8732</v>
      </c>
      <c r="N4764" t="s">
        <v>165</v>
      </c>
      <c r="O4764" t="s">
        <v>166</v>
      </c>
      <c r="P4764" t="s">
        <v>8733</v>
      </c>
      <c r="Q4764" s="2">
        <v>1091.93</v>
      </c>
      <c r="R4764">
        <v>7</v>
      </c>
      <c r="S4764">
        <v>0</v>
      </c>
      <c r="T4764">
        <v>272.98250000000002</v>
      </c>
    </row>
    <row r="4765" spans="1:20" x14ac:dyDescent="0.3">
      <c r="A4765" t="s">
        <v>10383</v>
      </c>
      <c r="B4765" s="1">
        <v>41734</v>
      </c>
      <c r="C4765" s="1">
        <v>41736</v>
      </c>
      <c r="D4765" t="s">
        <v>21</v>
      </c>
      <c r="E4765" t="s">
        <v>566</v>
      </c>
      <c r="F4765" t="s">
        <v>567</v>
      </c>
      <c r="G4765" t="s">
        <v>24</v>
      </c>
      <c r="H4765" t="s">
        <v>25</v>
      </c>
      <c r="I4765" t="s">
        <v>568</v>
      </c>
      <c r="J4765" t="s">
        <v>569</v>
      </c>
      <c r="K4765" t="s">
        <v>570</v>
      </c>
      <c r="L4765" t="s">
        <v>41</v>
      </c>
      <c r="M4765" t="s">
        <v>2661</v>
      </c>
      <c r="N4765" t="s">
        <v>43</v>
      </c>
      <c r="O4765" t="s">
        <v>115</v>
      </c>
      <c r="P4765" t="s">
        <v>2662</v>
      </c>
      <c r="Q4765" s="2">
        <v>26.7</v>
      </c>
      <c r="R4765">
        <v>2</v>
      </c>
      <c r="S4765">
        <v>0</v>
      </c>
      <c r="T4765">
        <v>7.476</v>
      </c>
    </row>
    <row r="4766" spans="1:20" x14ac:dyDescent="0.3">
      <c r="A4766" t="s">
        <v>10384</v>
      </c>
      <c r="B4766" s="1">
        <v>42588</v>
      </c>
      <c r="C4766" s="1">
        <v>42593</v>
      </c>
      <c r="D4766" t="s">
        <v>47</v>
      </c>
      <c r="E4766" t="s">
        <v>1497</v>
      </c>
      <c r="F4766" t="s">
        <v>1498</v>
      </c>
      <c r="G4766" t="s">
        <v>24</v>
      </c>
      <c r="H4766" t="s">
        <v>25</v>
      </c>
      <c r="I4766" t="s">
        <v>268</v>
      </c>
      <c r="J4766" t="s">
        <v>427</v>
      </c>
      <c r="K4766" t="s">
        <v>1499</v>
      </c>
      <c r="L4766" t="s">
        <v>131</v>
      </c>
      <c r="M4766" t="s">
        <v>5335</v>
      </c>
      <c r="N4766" t="s">
        <v>43</v>
      </c>
      <c r="O4766" t="s">
        <v>115</v>
      </c>
      <c r="P4766" t="s">
        <v>5336</v>
      </c>
      <c r="Q4766" s="2">
        <v>38.340000000000003</v>
      </c>
      <c r="R4766">
        <v>9</v>
      </c>
      <c r="S4766">
        <v>0</v>
      </c>
      <c r="T4766">
        <v>15.7194</v>
      </c>
    </row>
    <row r="4767" spans="1:20" x14ac:dyDescent="0.3">
      <c r="A4767" t="s">
        <v>10385</v>
      </c>
      <c r="B4767" s="1">
        <v>41987</v>
      </c>
      <c r="C4767" s="1">
        <v>41989</v>
      </c>
      <c r="D4767" t="s">
        <v>159</v>
      </c>
      <c r="E4767" t="s">
        <v>5630</v>
      </c>
      <c r="F4767" t="s">
        <v>5631</v>
      </c>
      <c r="G4767" t="s">
        <v>37</v>
      </c>
      <c r="H4767" t="s">
        <v>25</v>
      </c>
      <c r="I4767" t="s">
        <v>75</v>
      </c>
      <c r="J4767" t="s">
        <v>76</v>
      </c>
      <c r="K4767" t="s">
        <v>538</v>
      </c>
      <c r="L4767" t="s">
        <v>41</v>
      </c>
      <c r="M4767" t="s">
        <v>4388</v>
      </c>
      <c r="N4767" t="s">
        <v>43</v>
      </c>
      <c r="O4767" t="s">
        <v>79</v>
      </c>
      <c r="P4767" t="s">
        <v>4389</v>
      </c>
      <c r="Q4767" s="2">
        <v>9.2639999999999993</v>
      </c>
      <c r="R4767">
        <v>3</v>
      </c>
      <c r="S4767">
        <v>0</v>
      </c>
      <c r="T4767">
        <v>-13.896000000000001</v>
      </c>
    </row>
    <row r="4768" spans="1:20" x14ac:dyDescent="0.3">
      <c r="A4768" t="s">
        <v>10386</v>
      </c>
      <c r="B4768" s="1">
        <v>42885</v>
      </c>
      <c r="C4768" s="1">
        <v>42889</v>
      </c>
      <c r="D4768" t="s">
        <v>21</v>
      </c>
      <c r="E4768" t="s">
        <v>2836</v>
      </c>
      <c r="F4768" t="s">
        <v>2837</v>
      </c>
      <c r="G4768" t="s">
        <v>24</v>
      </c>
      <c r="H4768" t="s">
        <v>25</v>
      </c>
      <c r="I4768" t="s">
        <v>2838</v>
      </c>
      <c r="J4768" t="s">
        <v>232</v>
      </c>
      <c r="K4768" t="s">
        <v>2839</v>
      </c>
      <c r="L4768" t="s">
        <v>131</v>
      </c>
      <c r="M4768" t="s">
        <v>5668</v>
      </c>
      <c r="N4768" t="s">
        <v>31</v>
      </c>
      <c r="O4768" t="s">
        <v>32</v>
      </c>
      <c r="P4768" t="s">
        <v>5669</v>
      </c>
      <c r="Q4768" s="2">
        <v>204.66640000000001</v>
      </c>
      <c r="R4768">
        <v>1</v>
      </c>
      <c r="S4768">
        <v>0</v>
      </c>
      <c r="T4768">
        <v>-6.0195999999999996</v>
      </c>
    </row>
    <row r="4769" spans="1:20" x14ac:dyDescent="0.3">
      <c r="A4769" t="s">
        <v>10387</v>
      </c>
      <c r="B4769" s="1">
        <v>42657</v>
      </c>
      <c r="C4769" s="1">
        <v>42662</v>
      </c>
      <c r="D4769" t="s">
        <v>47</v>
      </c>
      <c r="E4769" t="s">
        <v>5094</v>
      </c>
      <c r="F4769" t="s">
        <v>5095</v>
      </c>
      <c r="G4769" t="s">
        <v>24</v>
      </c>
      <c r="H4769" t="s">
        <v>25</v>
      </c>
      <c r="I4769" t="s">
        <v>2029</v>
      </c>
      <c r="J4769" t="s">
        <v>427</v>
      </c>
      <c r="K4769" t="s">
        <v>5096</v>
      </c>
      <c r="L4769" t="s">
        <v>131</v>
      </c>
      <c r="M4769" t="s">
        <v>2481</v>
      </c>
      <c r="N4769" t="s">
        <v>165</v>
      </c>
      <c r="O4769" t="s">
        <v>202</v>
      </c>
      <c r="P4769" t="s">
        <v>2482</v>
      </c>
      <c r="Q4769" s="2">
        <v>1649.75</v>
      </c>
      <c r="R4769">
        <v>5</v>
      </c>
      <c r="S4769">
        <v>0</v>
      </c>
      <c r="T4769">
        <v>544.41750000000002</v>
      </c>
    </row>
    <row r="4770" spans="1:20" x14ac:dyDescent="0.3">
      <c r="A4770" t="s">
        <v>10388</v>
      </c>
      <c r="B4770" s="1">
        <v>41712</v>
      </c>
      <c r="C4770" s="1">
        <v>41716</v>
      </c>
      <c r="D4770" t="s">
        <v>47</v>
      </c>
      <c r="E4770" t="s">
        <v>6651</v>
      </c>
      <c r="F4770" t="s">
        <v>6652</v>
      </c>
      <c r="G4770" t="s">
        <v>84</v>
      </c>
      <c r="H4770" t="s">
        <v>25</v>
      </c>
      <c r="I4770" t="s">
        <v>6653</v>
      </c>
      <c r="J4770" t="s">
        <v>179</v>
      </c>
      <c r="K4770" t="s">
        <v>6654</v>
      </c>
      <c r="L4770" t="s">
        <v>88</v>
      </c>
      <c r="M4770" t="s">
        <v>2054</v>
      </c>
      <c r="N4770" t="s">
        <v>43</v>
      </c>
      <c r="O4770" t="s">
        <v>70</v>
      </c>
      <c r="P4770" t="s">
        <v>2055</v>
      </c>
      <c r="Q4770" s="2">
        <v>91.055999999999997</v>
      </c>
      <c r="R4770">
        <v>6</v>
      </c>
      <c r="S4770">
        <v>0</v>
      </c>
      <c r="T4770">
        <v>31.869599999999998</v>
      </c>
    </row>
    <row r="4771" spans="1:20" x14ac:dyDescent="0.3">
      <c r="A4771" t="s">
        <v>10389</v>
      </c>
      <c r="B4771" s="1">
        <v>41687</v>
      </c>
      <c r="C4771" s="1">
        <v>41694</v>
      </c>
      <c r="D4771" t="s">
        <v>47</v>
      </c>
      <c r="E4771" t="s">
        <v>791</v>
      </c>
      <c r="F4771" t="s">
        <v>792</v>
      </c>
      <c r="G4771" t="s">
        <v>24</v>
      </c>
      <c r="H4771" t="s">
        <v>25</v>
      </c>
      <c r="I4771" t="s">
        <v>231</v>
      </c>
      <c r="J4771" t="s">
        <v>232</v>
      </c>
      <c r="K4771" t="s">
        <v>233</v>
      </c>
      <c r="L4771" t="s">
        <v>131</v>
      </c>
      <c r="M4771" t="s">
        <v>3941</v>
      </c>
      <c r="N4771" t="s">
        <v>43</v>
      </c>
      <c r="O4771" t="s">
        <v>115</v>
      </c>
      <c r="P4771" t="s">
        <v>2521</v>
      </c>
      <c r="Q4771" s="2">
        <v>54.207999999999998</v>
      </c>
      <c r="R4771">
        <v>14</v>
      </c>
      <c r="S4771">
        <v>0</v>
      </c>
      <c r="T4771">
        <v>8.8087999999999997</v>
      </c>
    </row>
    <row r="4772" spans="1:20" x14ac:dyDescent="0.3">
      <c r="A4772" t="s">
        <v>10390</v>
      </c>
      <c r="B4772" s="1">
        <v>42240</v>
      </c>
      <c r="C4772" s="1">
        <v>42242</v>
      </c>
      <c r="D4772" t="s">
        <v>21</v>
      </c>
      <c r="E4772" t="s">
        <v>2630</v>
      </c>
      <c r="F4772" t="s">
        <v>2631</v>
      </c>
      <c r="G4772" t="s">
        <v>24</v>
      </c>
      <c r="H4772" t="s">
        <v>25</v>
      </c>
      <c r="I4772" t="s">
        <v>1468</v>
      </c>
      <c r="J4772" t="s">
        <v>261</v>
      </c>
      <c r="K4772" t="s">
        <v>1469</v>
      </c>
      <c r="L4772" t="s">
        <v>41</v>
      </c>
      <c r="M4772" t="s">
        <v>7889</v>
      </c>
      <c r="N4772" t="s">
        <v>165</v>
      </c>
      <c r="O4772" t="s">
        <v>166</v>
      </c>
      <c r="P4772" t="s">
        <v>7890</v>
      </c>
      <c r="Q4772" s="2">
        <v>26.981999999999999</v>
      </c>
      <c r="R4772">
        <v>3</v>
      </c>
      <c r="S4772">
        <v>0</v>
      </c>
      <c r="T4772">
        <v>4.0472999999999999</v>
      </c>
    </row>
    <row r="4773" spans="1:20" x14ac:dyDescent="0.3">
      <c r="A4773" t="s">
        <v>10391</v>
      </c>
      <c r="B4773" s="1">
        <v>42863</v>
      </c>
      <c r="C4773" s="1">
        <v>42867</v>
      </c>
      <c r="D4773" t="s">
        <v>21</v>
      </c>
      <c r="E4773" t="s">
        <v>3643</v>
      </c>
      <c r="F4773" t="s">
        <v>3644</v>
      </c>
      <c r="G4773" t="s">
        <v>24</v>
      </c>
      <c r="H4773" t="s">
        <v>25</v>
      </c>
      <c r="I4773" t="s">
        <v>75</v>
      </c>
      <c r="J4773" t="s">
        <v>76</v>
      </c>
      <c r="K4773" t="s">
        <v>544</v>
      </c>
      <c r="L4773" t="s">
        <v>41</v>
      </c>
      <c r="M4773" t="s">
        <v>4414</v>
      </c>
      <c r="N4773" t="s">
        <v>43</v>
      </c>
      <c r="O4773" t="s">
        <v>90</v>
      </c>
      <c r="P4773" t="s">
        <v>4415</v>
      </c>
      <c r="Q4773" s="2">
        <v>81.08</v>
      </c>
      <c r="R4773">
        <v>4</v>
      </c>
      <c r="S4773">
        <v>0</v>
      </c>
      <c r="T4773">
        <v>22.702400000000001</v>
      </c>
    </row>
    <row r="4774" spans="1:20" x14ac:dyDescent="0.3">
      <c r="A4774" t="s">
        <v>10392</v>
      </c>
      <c r="B4774" s="1">
        <v>42404</v>
      </c>
      <c r="C4774" s="1">
        <v>42409</v>
      </c>
      <c r="D4774" t="s">
        <v>47</v>
      </c>
      <c r="E4774" t="s">
        <v>591</v>
      </c>
      <c r="F4774" t="s">
        <v>592</v>
      </c>
      <c r="G4774" t="s">
        <v>37</v>
      </c>
      <c r="H4774" t="s">
        <v>25</v>
      </c>
      <c r="I4774" t="s">
        <v>253</v>
      </c>
      <c r="J4774" t="s">
        <v>179</v>
      </c>
      <c r="K4774" t="s">
        <v>322</v>
      </c>
      <c r="L4774" t="s">
        <v>88</v>
      </c>
      <c r="M4774" t="s">
        <v>844</v>
      </c>
      <c r="N4774" t="s">
        <v>43</v>
      </c>
      <c r="O4774" t="s">
        <v>99</v>
      </c>
      <c r="P4774" t="s">
        <v>845</v>
      </c>
      <c r="Q4774" s="2">
        <v>93.02</v>
      </c>
      <c r="R4774">
        <v>2</v>
      </c>
      <c r="S4774">
        <v>0</v>
      </c>
      <c r="T4774">
        <v>3.7208000000000001</v>
      </c>
    </row>
    <row r="4775" spans="1:20" x14ac:dyDescent="0.3">
      <c r="A4775" t="s">
        <v>10393</v>
      </c>
      <c r="B4775" s="1">
        <v>41992</v>
      </c>
      <c r="C4775" s="1">
        <v>41998</v>
      </c>
      <c r="D4775" t="s">
        <v>47</v>
      </c>
      <c r="E4775" t="s">
        <v>4703</v>
      </c>
      <c r="F4775" t="s">
        <v>4704</v>
      </c>
      <c r="G4775" t="s">
        <v>24</v>
      </c>
      <c r="H4775" t="s">
        <v>25</v>
      </c>
      <c r="I4775" t="s">
        <v>231</v>
      </c>
      <c r="J4775" t="s">
        <v>232</v>
      </c>
      <c r="K4775" t="s">
        <v>276</v>
      </c>
      <c r="L4775" t="s">
        <v>131</v>
      </c>
      <c r="M4775" t="s">
        <v>10394</v>
      </c>
      <c r="N4775" t="s">
        <v>165</v>
      </c>
      <c r="O4775" t="s">
        <v>166</v>
      </c>
      <c r="P4775" t="s">
        <v>10395</v>
      </c>
      <c r="Q4775" s="2">
        <v>323.976</v>
      </c>
      <c r="R4775">
        <v>3</v>
      </c>
      <c r="S4775">
        <v>0</v>
      </c>
      <c r="T4775">
        <v>36.447299999999998</v>
      </c>
    </row>
    <row r="4776" spans="1:20" x14ac:dyDescent="0.3">
      <c r="A4776" t="s">
        <v>10396</v>
      </c>
      <c r="B4776" s="1">
        <v>43074</v>
      </c>
      <c r="C4776" s="1">
        <v>43075</v>
      </c>
      <c r="D4776" t="s">
        <v>159</v>
      </c>
      <c r="E4776" t="s">
        <v>4394</v>
      </c>
      <c r="F4776" t="s">
        <v>4395</v>
      </c>
      <c r="G4776" t="s">
        <v>84</v>
      </c>
      <c r="H4776" t="s">
        <v>25</v>
      </c>
      <c r="I4776" t="s">
        <v>4396</v>
      </c>
      <c r="J4776" t="s">
        <v>105</v>
      </c>
      <c r="K4776" t="s">
        <v>4397</v>
      </c>
      <c r="L4776" t="s">
        <v>41</v>
      </c>
      <c r="M4776" t="s">
        <v>2612</v>
      </c>
      <c r="N4776" t="s">
        <v>43</v>
      </c>
      <c r="O4776" t="s">
        <v>79</v>
      </c>
      <c r="P4776" t="s">
        <v>2613</v>
      </c>
      <c r="Q4776" s="2">
        <v>83.92</v>
      </c>
      <c r="R4776">
        <v>5</v>
      </c>
      <c r="S4776">
        <v>0</v>
      </c>
      <c r="T4776">
        <v>29.372</v>
      </c>
    </row>
    <row r="4777" spans="1:20" x14ac:dyDescent="0.3">
      <c r="A4777" t="s">
        <v>10397</v>
      </c>
      <c r="B4777" s="1">
        <v>42818</v>
      </c>
      <c r="C4777" s="1">
        <v>42819</v>
      </c>
      <c r="D4777" t="s">
        <v>1040</v>
      </c>
      <c r="E4777" t="s">
        <v>4104</v>
      </c>
      <c r="F4777" t="s">
        <v>4105</v>
      </c>
      <c r="G4777" t="s">
        <v>37</v>
      </c>
      <c r="H4777" t="s">
        <v>25</v>
      </c>
      <c r="I4777" t="s">
        <v>231</v>
      </c>
      <c r="J4777" t="s">
        <v>232</v>
      </c>
      <c r="K4777" t="s">
        <v>276</v>
      </c>
      <c r="L4777" t="s">
        <v>131</v>
      </c>
      <c r="M4777" t="s">
        <v>3846</v>
      </c>
      <c r="N4777" t="s">
        <v>43</v>
      </c>
      <c r="O4777" t="s">
        <v>99</v>
      </c>
      <c r="P4777" t="s">
        <v>3847</v>
      </c>
      <c r="Q4777" s="2">
        <v>12.768000000000001</v>
      </c>
      <c r="R4777">
        <v>2</v>
      </c>
      <c r="S4777">
        <v>0</v>
      </c>
      <c r="T4777">
        <v>0.95760000000000001</v>
      </c>
    </row>
    <row r="4778" spans="1:20" x14ac:dyDescent="0.3">
      <c r="A4778" t="s">
        <v>10398</v>
      </c>
      <c r="B4778" s="1">
        <v>42924</v>
      </c>
      <c r="C4778" s="1">
        <v>42928</v>
      </c>
      <c r="D4778" t="s">
        <v>47</v>
      </c>
      <c r="E4778" t="s">
        <v>1895</v>
      </c>
      <c r="F4778" t="s">
        <v>1896</v>
      </c>
      <c r="G4778" t="s">
        <v>84</v>
      </c>
      <c r="H4778" t="s">
        <v>25</v>
      </c>
      <c r="I4778" t="s">
        <v>128</v>
      </c>
      <c r="J4778" t="s">
        <v>129</v>
      </c>
      <c r="K4778" t="s">
        <v>130</v>
      </c>
      <c r="L4778" t="s">
        <v>131</v>
      </c>
      <c r="M4778" t="s">
        <v>6677</v>
      </c>
      <c r="N4778" t="s">
        <v>43</v>
      </c>
      <c r="O4778" t="s">
        <v>70</v>
      </c>
      <c r="P4778" t="s">
        <v>157</v>
      </c>
      <c r="Q4778" s="2">
        <v>52.76</v>
      </c>
      <c r="R4778">
        <v>2</v>
      </c>
      <c r="S4778">
        <v>0</v>
      </c>
      <c r="T4778">
        <v>24.269600000000001</v>
      </c>
    </row>
    <row r="4779" spans="1:20" x14ac:dyDescent="0.3">
      <c r="A4779" t="s">
        <v>10399</v>
      </c>
      <c r="B4779" s="1">
        <v>43034</v>
      </c>
      <c r="C4779" s="1">
        <v>43039</v>
      </c>
      <c r="D4779" t="s">
        <v>47</v>
      </c>
      <c r="E4779" t="s">
        <v>5563</v>
      </c>
      <c r="F4779" t="s">
        <v>5564</v>
      </c>
      <c r="G4779" t="s">
        <v>84</v>
      </c>
      <c r="H4779" t="s">
        <v>25</v>
      </c>
      <c r="I4779" t="s">
        <v>4738</v>
      </c>
      <c r="J4779" t="s">
        <v>569</v>
      </c>
      <c r="K4779" t="s">
        <v>4739</v>
      </c>
      <c r="L4779" t="s">
        <v>41</v>
      </c>
      <c r="M4779" t="s">
        <v>3938</v>
      </c>
      <c r="N4779" t="s">
        <v>43</v>
      </c>
      <c r="O4779" t="s">
        <v>99</v>
      </c>
      <c r="P4779" t="s">
        <v>3939</v>
      </c>
      <c r="Q4779" s="2">
        <v>55.616</v>
      </c>
      <c r="R4779">
        <v>2</v>
      </c>
      <c r="S4779">
        <v>0</v>
      </c>
      <c r="T4779">
        <v>5.5616000000000003</v>
      </c>
    </row>
    <row r="4780" spans="1:20" x14ac:dyDescent="0.3">
      <c r="A4780" t="s">
        <v>10400</v>
      </c>
      <c r="B4780" s="1">
        <v>42670</v>
      </c>
      <c r="C4780" s="1">
        <v>42674</v>
      </c>
      <c r="D4780" t="s">
        <v>47</v>
      </c>
      <c r="E4780" t="s">
        <v>4277</v>
      </c>
      <c r="F4780" t="s">
        <v>4278</v>
      </c>
      <c r="G4780" t="s">
        <v>24</v>
      </c>
      <c r="H4780" t="s">
        <v>25</v>
      </c>
      <c r="I4780" t="s">
        <v>4279</v>
      </c>
      <c r="J4780" t="s">
        <v>51</v>
      </c>
      <c r="K4780" t="s">
        <v>4280</v>
      </c>
      <c r="L4780" t="s">
        <v>29</v>
      </c>
      <c r="M4780" t="s">
        <v>5254</v>
      </c>
      <c r="N4780" t="s">
        <v>31</v>
      </c>
      <c r="O4780" t="s">
        <v>133</v>
      </c>
      <c r="P4780" t="s">
        <v>5255</v>
      </c>
      <c r="Q4780" s="2">
        <v>427.64400000000001</v>
      </c>
      <c r="R4780">
        <v>14</v>
      </c>
      <c r="S4780">
        <v>0</v>
      </c>
      <c r="T4780">
        <v>80.777199999999993</v>
      </c>
    </row>
    <row r="4781" spans="1:20" x14ac:dyDescent="0.3">
      <c r="A4781" t="s">
        <v>10401</v>
      </c>
      <c r="B4781" s="1">
        <v>42898</v>
      </c>
      <c r="C4781" s="1">
        <v>42900</v>
      </c>
      <c r="D4781" t="s">
        <v>21</v>
      </c>
      <c r="E4781" t="s">
        <v>463</v>
      </c>
      <c r="F4781" t="s">
        <v>464</v>
      </c>
      <c r="G4781" t="s">
        <v>24</v>
      </c>
      <c r="H4781" t="s">
        <v>25</v>
      </c>
      <c r="I4781" t="s">
        <v>465</v>
      </c>
      <c r="J4781" t="s">
        <v>261</v>
      </c>
      <c r="K4781" t="s">
        <v>466</v>
      </c>
      <c r="L4781" t="s">
        <v>41</v>
      </c>
      <c r="M4781" t="s">
        <v>4328</v>
      </c>
      <c r="N4781" t="s">
        <v>31</v>
      </c>
      <c r="O4781" t="s">
        <v>61</v>
      </c>
      <c r="P4781" t="s">
        <v>4329</v>
      </c>
      <c r="Q4781" s="2">
        <v>8.8559999999999999</v>
      </c>
      <c r="R4781">
        <v>3</v>
      </c>
      <c r="S4781">
        <v>0</v>
      </c>
      <c r="T4781">
        <v>-6.8634000000000004</v>
      </c>
    </row>
    <row r="4782" spans="1:20" x14ac:dyDescent="0.3">
      <c r="A4782" t="s">
        <v>10402</v>
      </c>
      <c r="B4782" s="1">
        <v>42638</v>
      </c>
      <c r="C4782" s="1">
        <v>42640</v>
      </c>
      <c r="D4782" t="s">
        <v>159</v>
      </c>
      <c r="E4782" t="s">
        <v>3077</v>
      </c>
      <c r="F4782" t="s">
        <v>3078</v>
      </c>
      <c r="G4782" t="s">
        <v>37</v>
      </c>
      <c r="H4782" t="s">
        <v>25</v>
      </c>
      <c r="I4782" t="s">
        <v>1241</v>
      </c>
      <c r="J4782" t="s">
        <v>67</v>
      </c>
      <c r="K4782" t="s">
        <v>3079</v>
      </c>
      <c r="L4782" t="s">
        <v>29</v>
      </c>
      <c r="M4782" t="s">
        <v>646</v>
      </c>
      <c r="N4782" t="s">
        <v>31</v>
      </c>
      <c r="O4782" t="s">
        <v>32</v>
      </c>
      <c r="P4782" t="s">
        <v>647</v>
      </c>
      <c r="Q4782" s="2">
        <v>477.666</v>
      </c>
      <c r="R4782">
        <v>2</v>
      </c>
      <c r="S4782">
        <v>0</v>
      </c>
      <c r="T4782">
        <v>84.293999999999997</v>
      </c>
    </row>
    <row r="4783" spans="1:20" x14ac:dyDescent="0.3">
      <c r="A4783" t="s">
        <v>10403</v>
      </c>
      <c r="B4783" s="1">
        <v>42985</v>
      </c>
      <c r="C4783" s="1">
        <v>42987</v>
      </c>
      <c r="D4783" t="s">
        <v>159</v>
      </c>
      <c r="E4783" t="s">
        <v>1466</v>
      </c>
      <c r="F4783" t="s">
        <v>1467</v>
      </c>
      <c r="G4783" t="s">
        <v>24</v>
      </c>
      <c r="H4783" t="s">
        <v>25</v>
      </c>
      <c r="I4783" t="s">
        <v>1468</v>
      </c>
      <c r="J4783" t="s">
        <v>261</v>
      </c>
      <c r="K4783" t="s">
        <v>1469</v>
      </c>
      <c r="L4783" t="s">
        <v>41</v>
      </c>
      <c r="M4783" t="s">
        <v>3026</v>
      </c>
      <c r="N4783" t="s">
        <v>43</v>
      </c>
      <c r="O4783" t="s">
        <v>70</v>
      </c>
      <c r="P4783" t="s">
        <v>3027</v>
      </c>
      <c r="Q4783" s="2">
        <v>16.899999999999999</v>
      </c>
      <c r="R4783">
        <v>5</v>
      </c>
      <c r="S4783">
        <v>0</v>
      </c>
      <c r="T4783">
        <v>7.774</v>
      </c>
    </row>
    <row r="4784" spans="1:20" x14ac:dyDescent="0.3">
      <c r="A4784" t="s">
        <v>10404</v>
      </c>
      <c r="B4784" s="1">
        <v>42135</v>
      </c>
      <c r="C4784" s="1">
        <v>42140</v>
      </c>
      <c r="D4784" t="s">
        <v>21</v>
      </c>
      <c r="E4784" t="s">
        <v>251</v>
      </c>
      <c r="F4784" t="s">
        <v>252</v>
      </c>
      <c r="G4784" t="s">
        <v>84</v>
      </c>
      <c r="H4784" t="s">
        <v>25</v>
      </c>
      <c r="I4784" t="s">
        <v>253</v>
      </c>
      <c r="J4784" t="s">
        <v>179</v>
      </c>
      <c r="K4784" t="s">
        <v>254</v>
      </c>
      <c r="L4784" t="s">
        <v>88</v>
      </c>
      <c r="M4784" t="s">
        <v>3553</v>
      </c>
      <c r="N4784" t="s">
        <v>31</v>
      </c>
      <c r="O4784" t="s">
        <v>133</v>
      </c>
      <c r="P4784" t="s">
        <v>3554</v>
      </c>
      <c r="Q4784" s="2">
        <v>191.96799999999999</v>
      </c>
      <c r="R4784">
        <v>7</v>
      </c>
      <c r="S4784">
        <v>0</v>
      </c>
      <c r="T4784">
        <v>16.7972</v>
      </c>
    </row>
    <row r="4785" spans="1:20" x14ac:dyDescent="0.3">
      <c r="A4785" t="s">
        <v>10405</v>
      </c>
      <c r="B4785" s="1">
        <v>42222</v>
      </c>
      <c r="C4785" s="1">
        <v>42226</v>
      </c>
      <c r="D4785" t="s">
        <v>47</v>
      </c>
      <c r="E4785" t="s">
        <v>2360</v>
      </c>
      <c r="F4785" t="s">
        <v>2361</v>
      </c>
      <c r="G4785" t="s">
        <v>37</v>
      </c>
      <c r="H4785" t="s">
        <v>25</v>
      </c>
      <c r="I4785" t="s">
        <v>2362</v>
      </c>
      <c r="J4785" t="s">
        <v>39</v>
      </c>
      <c r="K4785" t="s">
        <v>2363</v>
      </c>
      <c r="L4785" t="s">
        <v>41</v>
      </c>
      <c r="M4785" t="s">
        <v>727</v>
      </c>
      <c r="N4785" t="s">
        <v>43</v>
      </c>
      <c r="O4785" t="s">
        <v>44</v>
      </c>
      <c r="P4785" t="s">
        <v>728</v>
      </c>
      <c r="Q4785" s="2">
        <v>35.520000000000003</v>
      </c>
      <c r="R4785">
        <v>3</v>
      </c>
      <c r="S4785">
        <v>0</v>
      </c>
      <c r="T4785">
        <v>13.32</v>
      </c>
    </row>
    <row r="4786" spans="1:20" x14ac:dyDescent="0.3">
      <c r="A4786" t="s">
        <v>10406</v>
      </c>
      <c r="B4786" s="1">
        <v>41941</v>
      </c>
      <c r="C4786" s="1">
        <v>41945</v>
      </c>
      <c r="D4786" t="s">
        <v>47</v>
      </c>
      <c r="E4786" t="s">
        <v>3949</v>
      </c>
      <c r="F4786" t="s">
        <v>3950</v>
      </c>
      <c r="G4786" t="s">
        <v>37</v>
      </c>
      <c r="H4786" t="s">
        <v>25</v>
      </c>
      <c r="I4786" t="s">
        <v>390</v>
      </c>
      <c r="J4786" t="s">
        <v>391</v>
      </c>
      <c r="K4786" t="s">
        <v>392</v>
      </c>
      <c r="L4786" t="s">
        <v>41</v>
      </c>
      <c r="M4786" t="s">
        <v>9366</v>
      </c>
      <c r="N4786" t="s">
        <v>165</v>
      </c>
      <c r="O4786" t="s">
        <v>202</v>
      </c>
      <c r="P4786" t="s">
        <v>9367</v>
      </c>
      <c r="Q4786" s="2">
        <v>1.98</v>
      </c>
      <c r="R4786">
        <v>2</v>
      </c>
      <c r="S4786">
        <v>0</v>
      </c>
      <c r="T4786">
        <v>0.89100000000000001</v>
      </c>
    </row>
    <row r="4787" spans="1:20" x14ac:dyDescent="0.3">
      <c r="A4787" t="s">
        <v>10407</v>
      </c>
      <c r="B4787" s="1">
        <v>42539</v>
      </c>
      <c r="C4787" s="1">
        <v>42541</v>
      </c>
      <c r="D4787" t="s">
        <v>21</v>
      </c>
      <c r="E4787" t="s">
        <v>299</v>
      </c>
      <c r="F4787" t="s">
        <v>300</v>
      </c>
      <c r="G4787" t="s">
        <v>37</v>
      </c>
      <c r="H4787" t="s">
        <v>25</v>
      </c>
      <c r="I4787" t="s">
        <v>301</v>
      </c>
      <c r="J4787" t="s">
        <v>302</v>
      </c>
      <c r="K4787" t="s">
        <v>303</v>
      </c>
      <c r="L4787" t="s">
        <v>29</v>
      </c>
      <c r="M4787" t="s">
        <v>10024</v>
      </c>
      <c r="N4787" t="s">
        <v>43</v>
      </c>
      <c r="O4787" t="s">
        <v>70</v>
      </c>
      <c r="P4787" t="s">
        <v>10025</v>
      </c>
      <c r="Q4787" s="2">
        <v>6.8479999999999999</v>
      </c>
      <c r="R4787">
        <v>2</v>
      </c>
      <c r="S4787">
        <v>0</v>
      </c>
      <c r="T4787">
        <v>2.14</v>
      </c>
    </row>
    <row r="4788" spans="1:20" x14ac:dyDescent="0.3">
      <c r="A4788" t="s">
        <v>10408</v>
      </c>
      <c r="B4788" s="1">
        <v>42127</v>
      </c>
      <c r="C4788" s="1">
        <v>42130</v>
      </c>
      <c r="D4788" t="s">
        <v>159</v>
      </c>
      <c r="E4788" t="s">
        <v>2582</v>
      </c>
      <c r="F4788" t="s">
        <v>2583</v>
      </c>
      <c r="G4788" t="s">
        <v>84</v>
      </c>
      <c r="H4788" t="s">
        <v>25</v>
      </c>
      <c r="I4788" t="s">
        <v>231</v>
      </c>
      <c r="J4788" t="s">
        <v>232</v>
      </c>
      <c r="K4788" t="s">
        <v>276</v>
      </c>
      <c r="L4788" t="s">
        <v>131</v>
      </c>
      <c r="M4788" t="s">
        <v>277</v>
      </c>
      <c r="N4788" t="s">
        <v>43</v>
      </c>
      <c r="O4788" t="s">
        <v>79</v>
      </c>
      <c r="P4788" t="s">
        <v>278</v>
      </c>
      <c r="Q4788" s="2">
        <v>13.848000000000001</v>
      </c>
      <c r="R4788">
        <v>3</v>
      </c>
      <c r="S4788">
        <v>0</v>
      </c>
      <c r="T4788">
        <v>5.1929999999999996</v>
      </c>
    </row>
    <row r="4789" spans="1:20" x14ac:dyDescent="0.3">
      <c r="A4789" t="s">
        <v>10409</v>
      </c>
      <c r="B4789" s="1">
        <v>42318</v>
      </c>
      <c r="C4789" s="1">
        <v>42322</v>
      </c>
      <c r="D4789" t="s">
        <v>47</v>
      </c>
      <c r="E4789" t="s">
        <v>5989</v>
      </c>
      <c r="F4789" t="s">
        <v>5990</v>
      </c>
      <c r="G4789" t="s">
        <v>24</v>
      </c>
      <c r="H4789" t="s">
        <v>25</v>
      </c>
      <c r="I4789" t="s">
        <v>5991</v>
      </c>
      <c r="J4789" t="s">
        <v>86</v>
      </c>
      <c r="K4789" t="s">
        <v>5992</v>
      </c>
      <c r="L4789" t="s">
        <v>88</v>
      </c>
      <c r="M4789" t="s">
        <v>5290</v>
      </c>
      <c r="N4789" t="s">
        <v>43</v>
      </c>
      <c r="O4789" t="s">
        <v>99</v>
      </c>
      <c r="P4789" t="s">
        <v>5291</v>
      </c>
      <c r="Q4789" s="2">
        <v>577.58399999999995</v>
      </c>
      <c r="R4789">
        <v>6</v>
      </c>
      <c r="S4789">
        <v>0</v>
      </c>
      <c r="T4789">
        <v>43.318800000000003</v>
      </c>
    </row>
    <row r="4790" spans="1:20" x14ac:dyDescent="0.3">
      <c r="A4790" t="s">
        <v>10410</v>
      </c>
      <c r="B4790" s="1">
        <v>42154</v>
      </c>
      <c r="C4790" s="1">
        <v>42158</v>
      </c>
      <c r="D4790" t="s">
        <v>47</v>
      </c>
      <c r="E4790" t="s">
        <v>9710</v>
      </c>
      <c r="F4790" t="s">
        <v>9711</v>
      </c>
      <c r="G4790" t="s">
        <v>84</v>
      </c>
      <c r="H4790" t="s">
        <v>25</v>
      </c>
      <c r="I4790" t="s">
        <v>2869</v>
      </c>
      <c r="J4790" t="s">
        <v>39</v>
      </c>
      <c r="K4790" t="s">
        <v>2870</v>
      </c>
      <c r="L4790" t="s">
        <v>41</v>
      </c>
      <c r="M4790" t="s">
        <v>4620</v>
      </c>
      <c r="N4790" t="s">
        <v>165</v>
      </c>
      <c r="O4790" t="s">
        <v>202</v>
      </c>
      <c r="P4790" t="s">
        <v>4621</v>
      </c>
      <c r="Q4790" s="2">
        <v>151.96</v>
      </c>
      <c r="R4790">
        <v>4</v>
      </c>
      <c r="S4790">
        <v>0</v>
      </c>
      <c r="T4790">
        <v>36.470399999999998</v>
      </c>
    </row>
    <row r="4791" spans="1:20" x14ac:dyDescent="0.3">
      <c r="A4791" t="s">
        <v>10411</v>
      </c>
      <c r="B4791" s="1">
        <v>42635</v>
      </c>
      <c r="C4791" s="1">
        <v>42640</v>
      </c>
      <c r="D4791" t="s">
        <v>47</v>
      </c>
      <c r="E4791" t="s">
        <v>2892</v>
      </c>
      <c r="F4791" t="s">
        <v>2893</v>
      </c>
      <c r="G4791" t="s">
        <v>37</v>
      </c>
      <c r="H4791" t="s">
        <v>25</v>
      </c>
      <c r="I4791" t="s">
        <v>2894</v>
      </c>
      <c r="J4791" t="s">
        <v>67</v>
      </c>
      <c r="K4791" t="s">
        <v>2895</v>
      </c>
      <c r="L4791" t="s">
        <v>29</v>
      </c>
      <c r="M4791" t="s">
        <v>1260</v>
      </c>
      <c r="N4791" t="s">
        <v>31</v>
      </c>
      <c r="O4791" t="s">
        <v>61</v>
      </c>
      <c r="P4791" t="s">
        <v>1261</v>
      </c>
      <c r="Q4791" s="2">
        <v>68.432000000000002</v>
      </c>
      <c r="R4791">
        <v>7</v>
      </c>
      <c r="S4791">
        <v>0</v>
      </c>
      <c r="T4791">
        <v>8.5540000000000003</v>
      </c>
    </row>
    <row r="4792" spans="1:20" x14ac:dyDescent="0.3">
      <c r="A4792" t="s">
        <v>10412</v>
      </c>
      <c r="B4792" s="1">
        <v>42336</v>
      </c>
      <c r="C4792" s="1">
        <v>42340</v>
      </c>
      <c r="D4792" t="s">
        <v>47</v>
      </c>
      <c r="E4792" t="s">
        <v>5613</v>
      </c>
      <c r="F4792" t="s">
        <v>5614</v>
      </c>
      <c r="G4792" t="s">
        <v>24</v>
      </c>
      <c r="H4792" t="s">
        <v>25</v>
      </c>
      <c r="I4792" t="s">
        <v>128</v>
      </c>
      <c r="J4792" t="s">
        <v>129</v>
      </c>
      <c r="K4792" t="s">
        <v>562</v>
      </c>
      <c r="L4792" t="s">
        <v>131</v>
      </c>
      <c r="M4792" t="s">
        <v>8023</v>
      </c>
      <c r="N4792" t="s">
        <v>31</v>
      </c>
      <c r="O4792" t="s">
        <v>61</v>
      </c>
      <c r="P4792" t="s">
        <v>8024</v>
      </c>
      <c r="Q4792" s="2">
        <v>71.12</v>
      </c>
      <c r="R4792">
        <v>5</v>
      </c>
      <c r="S4792">
        <v>0</v>
      </c>
      <c r="T4792">
        <v>9.7789999999999999</v>
      </c>
    </row>
    <row r="4793" spans="1:20" x14ac:dyDescent="0.3">
      <c r="A4793" t="s">
        <v>10413</v>
      </c>
      <c r="B4793" s="1">
        <v>42341</v>
      </c>
      <c r="C4793" s="1">
        <v>42343</v>
      </c>
      <c r="D4793" t="s">
        <v>21</v>
      </c>
      <c r="E4793" t="s">
        <v>82</v>
      </c>
      <c r="F4793" t="s">
        <v>83</v>
      </c>
      <c r="G4793" t="s">
        <v>84</v>
      </c>
      <c r="H4793" t="s">
        <v>25</v>
      </c>
      <c r="I4793" t="s">
        <v>85</v>
      </c>
      <c r="J4793" t="s">
        <v>86</v>
      </c>
      <c r="K4793" t="s">
        <v>87</v>
      </c>
      <c r="L4793" t="s">
        <v>88</v>
      </c>
      <c r="M4793" t="s">
        <v>5369</v>
      </c>
      <c r="N4793" t="s">
        <v>43</v>
      </c>
      <c r="O4793" t="s">
        <v>70</v>
      </c>
      <c r="P4793" t="s">
        <v>5370</v>
      </c>
      <c r="Q4793" s="2">
        <v>184.66</v>
      </c>
      <c r="R4793">
        <v>7</v>
      </c>
      <c r="S4793">
        <v>0</v>
      </c>
      <c r="T4793">
        <v>84.943600000000004</v>
      </c>
    </row>
    <row r="4794" spans="1:20" x14ac:dyDescent="0.3">
      <c r="A4794" t="s">
        <v>10414</v>
      </c>
      <c r="B4794" s="1">
        <v>41929</v>
      </c>
      <c r="C4794" s="1">
        <v>41931</v>
      </c>
      <c r="D4794" t="s">
        <v>21</v>
      </c>
      <c r="E4794" t="s">
        <v>3024</v>
      </c>
      <c r="F4794" t="s">
        <v>3025</v>
      </c>
      <c r="G4794" t="s">
        <v>24</v>
      </c>
      <c r="H4794" t="s">
        <v>25</v>
      </c>
      <c r="I4794" t="s">
        <v>446</v>
      </c>
      <c r="J4794" t="s">
        <v>67</v>
      </c>
      <c r="K4794" t="s">
        <v>1528</v>
      </c>
      <c r="L4794" t="s">
        <v>29</v>
      </c>
      <c r="M4794" t="s">
        <v>5622</v>
      </c>
      <c r="N4794" t="s">
        <v>31</v>
      </c>
      <c r="O4794" t="s">
        <v>61</v>
      </c>
      <c r="P4794" t="s">
        <v>5623</v>
      </c>
      <c r="Q4794" s="2">
        <v>5.3120000000000003</v>
      </c>
      <c r="R4794">
        <v>2</v>
      </c>
      <c r="S4794">
        <v>0</v>
      </c>
      <c r="T4794">
        <v>-1.5935999999999999</v>
      </c>
    </row>
    <row r="4795" spans="1:20" x14ac:dyDescent="0.3">
      <c r="A4795" t="s">
        <v>10415</v>
      </c>
      <c r="B4795" s="1">
        <v>42493</v>
      </c>
      <c r="C4795" s="1">
        <v>42495</v>
      </c>
      <c r="D4795" t="s">
        <v>159</v>
      </c>
      <c r="E4795" t="s">
        <v>10416</v>
      </c>
      <c r="F4795" t="s">
        <v>10417</v>
      </c>
      <c r="G4795" t="s">
        <v>24</v>
      </c>
      <c r="H4795" t="s">
        <v>25</v>
      </c>
      <c r="I4795" t="s">
        <v>510</v>
      </c>
      <c r="J4795" t="s">
        <v>427</v>
      </c>
      <c r="K4795" t="s">
        <v>511</v>
      </c>
      <c r="L4795" t="s">
        <v>131</v>
      </c>
      <c r="M4795" t="s">
        <v>1721</v>
      </c>
      <c r="N4795" t="s">
        <v>165</v>
      </c>
      <c r="O4795" t="s">
        <v>202</v>
      </c>
      <c r="P4795" t="s">
        <v>1722</v>
      </c>
      <c r="Q4795" s="2">
        <v>132.52000000000001</v>
      </c>
      <c r="R4795">
        <v>5</v>
      </c>
      <c r="S4795">
        <v>0</v>
      </c>
      <c r="T4795">
        <v>34.786499999999997</v>
      </c>
    </row>
    <row r="4796" spans="1:20" x14ac:dyDescent="0.3">
      <c r="A4796" t="s">
        <v>10418</v>
      </c>
      <c r="B4796" s="1">
        <v>42156</v>
      </c>
      <c r="C4796" s="1">
        <v>42163</v>
      </c>
      <c r="D4796" t="s">
        <v>47</v>
      </c>
      <c r="E4796" t="s">
        <v>2354</v>
      </c>
      <c r="F4796" t="s">
        <v>2355</v>
      </c>
      <c r="G4796" t="s">
        <v>84</v>
      </c>
      <c r="H4796" t="s">
        <v>25</v>
      </c>
      <c r="I4796" t="s">
        <v>128</v>
      </c>
      <c r="J4796" t="s">
        <v>129</v>
      </c>
      <c r="K4796" t="s">
        <v>673</v>
      </c>
      <c r="L4796" t="s">
        <v>131</v>
      </c>
      <c r="M4796" t="s">
        <v>3339</v>
      </c>
      <c r="N4796" t="s">
        <v>43</v>
      </c>
      <c r="O4796" t="s">
        <v>70</v>
      </c>
      <c r="P4796" t="s">
        <v>3340</v>
      </c>
      <c r="Q4796" s="2">
        <v>11.76</v>
      </c>
      <c r="R4796">
        <v>2</v>
      </c>
      <c r="S4796">
        <v>0</v>
      </c>
      <c r="T4796">
        <v>5.7624000000000004</v>
      </c>
    </row>
    <row r="4797" spans="1:20" x14ac:dyDescent="0.3">
      <c r="A4797" t="s">
        <v>10419</v>
      </c>
      <c r="B4797" s="1">
        <v>41729</v>
      </c>
      <c r="C4797" s="1">
        <v>41729</v>
      </c>
      <c r="D4797" t="s">
        <v>1040</v>
      </c>
      <c r="E4797" t="s">
        <v>1573</v>
      </c>
      <c r="F4797" t="s">
        <v>1574</v>
      </c>
      <c r="G4797" t="s">
        <v>24</v>
      </c>
      <c r="H4797" t="s">
        <v>25</v>
      </c>
      <c r="I4797" t="s">
        <v>959</v>
      </c>
      <c r="J4797" t="s">
        <v>39</v>
      </c>
      <c r="K4797" t="s">
        <v>960</v>
      </c>
      <c r="L4797" t="s">
        <v>41</v>
      </c>
      <c r="M4797" t="s">
        <v>781</v>
      </c>
      <c r="N4797" t="s">
        <v>31</v>
      </c>
      <c r="O4797" t="s">
        <v>133</v>
      </c>
      <c r="P4797" t="s">
        <v>782</v>
      </c>
      <c r="Q4797" s="2">
        <v>1125.4880000000001</v>
      </c>
      <c r="R4797">
        <v>7</v>
      </c>
      <c r="S4797">
        <v>0</v>
      </c>
      <c r="T4797">
        <v>98.480199999999996</v>
      </c>
    </row>
    <row r="4798" spans="1:20" x14ac:dyDescent="0.3">
      <c r="A4798" t="s">
        <v>10420</v>
      </c>
      <c r="B4798" s="1">
        <v>42921</v>
      </c>
      <c r="C4798" s="1">
        <v>42923</v>
      </c>
      <c r="D4798" t="s">
        <v>159</v>
      </c>
      <c r="E4798" t="s">
        <v>3199</v>
      </c>
      <c r="F4798" t="s">
        <v>3200</v>
      </c>
      <c r="G4798" t="s">
        <v>37</v>
      </c>
      <c r="H4798" t="s">
        <v>25</v>
      </c>
      <c r="I4798" t="s">
        <v>2173</v>
      </c>
      <c r="J4798" t="s">
        <v>39</v>
      </c>
      <c r="K4798" t="s">
        <v>2174</v>
      </c>
      <c r="L4798" t="s">
        <v>41</v>
      </c>
      <c r="M4798" t="s">
        <v>475</v>
      </c>
      <c r="N4798" t="s">
        <v>165</v>
      </c>
      <c r="O4798" t="s">
        <v>166</v>
      </c>
      <c r="P4798" t="s">
        <v>476</v>
      </c>
      <c r="Q4798" s="2">
        <v>79.959999999999994</v>
      </c>
      <c r="R4798">
        <v>4</v>
      </c>
      <c r="S4798">
        <v>0</v>
      </c>
      <c r="T4798">
        <v>22.3888</v>
      </c>
    </row>
    <row r="4799" spans="1:20" x14ac:dyDescent="0.3">
      <c r="A4799" t="s">
        <v>10421</v>
      </c>
      <c r="B4799" s="1">
        <v>42271</v>
      </c>
      <c r="C4799" s="1">
        <v>42271</v>
      </c>
      <c r="D4799" t="s">
        <v>1040</v>
      </c>
      <c r="E4799" t="s">
        <v>677</v>
      </c>
      <c r="F4799" t="s">
        <v>678</v>
      </c>
      <c r="G4799" t="s">
        <v>24</v>
      </c>
      <c r="H4799" t="s">
        <v>25</v>
      </c>
      <c r="I4799" t="s">
        <v>679</v>
      </c>
      <c r="J4799" t="s">
        <v>427</v>
      </c>
      <c r="K4799" t="s">
        <v>680</v>
      </c>
      <c r="L4799" t="s">
        <v>131</v>
      </c>
      <c r="M4799" t="s">
        <v>5699</v>
      </c>
      <c r="N4799" t="s">
        <v>43</v>
      </c>
      <c r="O4799" t="s">
        <v>79</v>
      </c>
      <c r="P4799" t="s">
        <v>5700</v>
      </c>
      <c r="Q4799" s="2">
        <v>6.7320000000000002</v>
      </c>
      <c r="R4799">
        <v>6</v>
      </c>
      <c r="S4799">
        <v>0</v>
      </c>
      <c r="T4799">
        <v>-4.4880000000000004</v>
      </c>
    </row>
    <row r="4800" spans="1:20" x14ac:dyDescent="0.3">
      <c r="A4800" t="s">
        <v>10422</v>
      </c>
      <c r="B4800" s="1">
        <v>42229</v>
      </c>
      <c r="C4800" s="1">
        <v>42229</v>
      </c>
      <c r="D4800" t="s">
        <v>1040</v>
      </c>
      <c r="E4800" t="s">
        <v>126</v>
      </c>
      <c r="F4800" t="s">
        <v>127</v>
      </c>
      <c r="G4800" t="s">
        <v>24</v>
      </c>
      <c r="H4800" t="s">
        <v>25</v>
      </c>
      <c r="I4800" t="s">
        <v>128</v>
      </c>
      <c r="J4800" t="s">
        <v>129</v>
      </c>
      <c r="K4800" t="s">
        <v>130</v>
      </c>
      <c r="L4800" t="s">
        <v>131</v>
      </c>
      <c r="M4800" t="s">
        <v>3993</v>
      </c>
      <c r="N4800" t="s">
        <v>31</v>
      </c>
      <c r="O4800" t="s">
        <v>61</v>
      </c>
      <c r="P4800" t="s">
        <v>3994</v>
      </c>
      <c r="Q4800" s="2">
        <v>31.56</v>
      </c>
      <c r="R4800">
        <v>3</v>
      </c>
      <c r="S4800">
        <v>0</v>
      </c>
      <c r="T4800">
        <v>10.4148</v>
      </c>
    </row>
    <row r="4801" spans="1:20" x14ac:dyDescent="0.3">
      <c r="A4801" t="s">
        <v>10423</v>
      </c>
      <c r="B4801" s="1">
        <v>42150</v>
      </c>
      <c r="C4801" s="1">
        <v>42152</v>
      </c>
      <c r="D4801" t="s">
        <v>21</v>
      </c>
      <c r="E4801" t="s">
        <v>3684</v>
      </c>
      <c r="F4801" t="s">
        <v>3685</v>
      </c>
      <c r="G4801" t="s">
        <v>24</v>
      </c>
      <c r="H4801" t="s">
        <v>25</v>
      </c>
      <c r="I4801" t="s">
        <v>38</v>
      </c>
      <c r="J4801" t="s">
        <v>39</v>
      </c>
      <c r="K4801" t="s">
        <v>1554</v>
      </c>
      <c r="L4801" t="s">
        <v>41</v>
      </c>
      <c r="M4801" t="s">
        <v>326</v>
      </c>
      <c r="N4801" t="s">
        <v>31</v>
      </c>
      <c r="O4801" t="s">
        <v>133</v>
      </c>
      <c r="P4801" t="s">
        <v>327</v>
      </c>
      <c r="Q4801" s="2">
        <v>105.68600000000001</v>
      </c>
      <c r="R4801">
        <v>1</v>
      </c>
      <c r="S4801">
        <v>0</v>
      </c>
      <c r="T4801">
        <v>-28.686199999999999</v>
      </c>
    </row>
    <row r="4802" spans="1:20" x14ac:dyDescent="0.3">
      <c r="A4802" t="s">
        <v>10424</v>
      </c>
      <c r="B4802" s="1">
        <v>42992</v>
      </c>
      <c r="C4802" s="1">
        <v>42994</v>
      </c>
      <c r="D4802" t="s">
        <v>159</v>
      </c>
      <c r="E4802" t="s">
        <v>353</v>
      </c>
      <c r="F4802" t="s">
        <v>354</v>
      </c>
      <c r="G4802" t="s">
        <v>84</v>
      </c>
      <c r="H4802" t="s">
        <v>25</v>
      </c>
      <c r="I4802" t="s">
        <v>355</v>
      </c>
      <c r="J4802" t="s">
        <v>356</v>
      </c>
      <c r="K4802" t="s">
        <v>357</v>
      </c>
      <c r="L4802" t="s">
        <v>41</v>
      </c>
      <c r="M4802" t="s">
        <v>2889</v>
      </c>
      <c r="N4802" t="s">
        <v>165</v>
      </c>
      <c r="O4802" t="s">
        <v>166</v>
      </c>
      <c r="P4802" t="s">
        <v>2890</v>
      </c>
      <c r="Q4802" s="2">
        <v>1079.8499999999999</v>
      </c>
      <c r="R4802">
        <v>3</v>
      </c>
      <c r="S4802">
        <v>0</v>
      </c>
      <c r="T4802">
        <v>323.95499999999998</v>
      </c>
    </row>
    <row r="4803" spans="1:20" x14ac:dyDescent="0.3">
      <c r="A4803" t="s">
        <v>10425</v>
      </c>
      <c r="B4803" s="1">
        <v>42528</v>
      </c>
      <c r="C4803" s="1">
        <v>42532</v>
      </c>
      <c r="D4803" t="s">
        <v>47</v>
      </c>
      <c r="E4803" t="s">
        <v>10188</v>
      </c>
      <c r="F4803" t="s">
        <v>10189</v>
      </c>
      <c r="G4803" t="s">
        <v>84</v>
      </c>
      <c r="H4803" t="s">
        <v>25</v>
      </c>
      <c r="I4803" t="s">
        <v>1803</v>
      </c>
      <c r="J4803" t="s">
        <v>419</v>
      </c>
      <c r="K4803" t="s">
        <v>10190</v>
      </c>
      <c r="L4803" t="s">
        <v>88</v>
      </c>
      <c r="M4803" t="s">
        <v>5339</v>
      </c>
      <c r="N4803" t="s">
        <v>43</v>
      </c>
      <c r="O4803" t="s">
        <v>235</v>
      </c>
      <c r="P4803" t="s">
        <v>5340</v>
      </c>
      <c r="Q4803" s="2">
        <v>9.6479999999999997</v>
      </c>
      <c r="R4803">
        <v>6</v>
      </c>
      <c r="S4803">
        <v>0</v>
      </c>
      <c r="T4803">
        <v>3.4973999999999998</v>
      </c>
    </row>
    <row r="4804" spans="1:20" x14ac:dyDescent="0.3">
      <c r="A4804" t="s">
        <v>10426</v>
      </c>
      <c r="B4804" s="1">
        <v>42911</v>
      </c>
      <c r="C4804" s="1">
        <v>42913</v>
      </c>
      <c r="D4804" t="s">
        <v>21</v>
      </c>
      <c r="E4804" t="s">
        <v>7760</v>
      </c>
      <c r="F4804" t="s">
        <v>7761</v>
      </c>
      <c r="G4804" t="s">
        <v>24</v>
      </c>
      <c r="H4804" t="s">
        <v>25</v>
      </c>
      <c r="I4804" t="s">
        <v>66</v>
      </c>
      <c r="J4804" t="s">
        <v>4315</v>
      </c>
      <c r="K4804" t="s">
        <v>7762</v>
      </c>
      <c r="L4804" t="s">
        <v>131</v>
      </c>
      <c r="M4804" t="s">
        <v>7337</v>
      </c>
      <c r="N4804" t="s">
        <v>31</v>
      </c>
      <c r="O4804" t="s">
        <v>32</v>
      </c>
      <c r="P4804" t="s">
        <v>7338</v>
      </c>
      <c r="Q4804" s="2">
        <v>400.78399999999999</v>
      </c>
      <c r="R4804">
        <v>1</v>
      </c>
      <c r="S4804">
        <v>0</v>
      </c>
      <c r="T4804">
        <v>-5.0098000000000003</v>
      </c>
    </row>
    <row r="4805" spans="1:20" x14ac:dyDescent="0.3">
      <c r="A4805" t="s">
        <v>10427</v>
      </c>
      <c r="B4805" s="1">
        <v>42973</v>
      </c>
      <c r="C4805" s="1">
        <v>42974</v>
      </c>
      <c r="D4805" t="s">
        <v>159</v>
      </c>
      <c r="E4805" t="s">
        <v>5951</v>
      </c>
      <c r="F4805" t="s">
        <v>5952</v>
      </c>
      <c r="G4805" t="s">
        <v>84</v>
      </c>
      <c r="H4805" t="s">
        <v>25</v>
      </c>
      <c r="I4805" t="s">
        <v>1241</v>
      </c>
      <c r="J4805" t="s">
        <v>51</v>
      </c>
      <c r="K4805" t="s">
        <v>1242</v>
      </c>
      <c r="L4805" t="s">
        <v>29</v>
      </c>
      <c r="M4805" t="s">
        <v>3412</v>
      </c>
      <c r="N4805" t="s">
        <v>43</v>
      </c>
      <c r="O4805" t="s">
        <v>99</v>
      </c>
      <c r="P4805" t="s">
        <v>3413</v>
      </c>
      <c r="Q4805" s="2">
        <v>53.72</v>
      </c>
      <c r="R4805">
        <v>4</v>
      </c>
      <c r="S4805">
        <v>0</v>
      </c>
      <c r="T4805">
        <v>13.9672</v>
      </c>
    </row>
    <row r="4806" spans="1:20" x14ac:dyDescent="0.3">
      <c r="A4806" t="s">
        <v>10428</v>
      </c>
      <c r="B4806" s="1">
        <v>42608</v>
      </c>
      <c r="C4806" s="1">
        <v>42610</v>
      </c>
      <c r="D4806" t="s">
        <v>159</v>
      </c>
      <c r="E4806" t="s">
        <v>3189</v>
      </c>
      <c r="F4806" t="s">
        <v>3190</v>
      </c>
      <c r="G4806" t="s">
        <v>37</v>
      </c>
      <c r="H4806" t="s">
        <v>25</v>
      </c>
      <c r="I4806" t="s">
        <v>154</v>
      </c>
      <c r="J4806" t="s">
        <v>86</v>
      </c>
      <c r="K4806" t="s">
        <v>171</v>
      </c>
      <c r="L4806" t="s">
        <v>88</v>
      </c>
      <c r="M4806" t="s">
        <v>5103</v>
      </c>
      <c r="N4806" t="s">
        <v>43</v>
      </c>
      <c r="O4806" t="s">
        <v>70</v>
      </c>
      <c r="P4806" t="s">
        <v>5104</v>
      </c>
      <c r="Q4806" s="2">
        <v>31.007999999999999</v>
      </c>
      <c r="R4806">
        <v>1</v>
      </c>
      <c r="S4806">
        <v>0</v>
      </c>
      <c r="T4806">
        <v>11.240399999999999</v>
      </c>
    </row>
    <row r="4807" spans="1:20" x14ac:dyDescent="0.3">
      <c r="A4807" t="s">
        <v>10429</v>
      </c>
      <c r="B4807" s="1">
        <v>42692</v>
      </c>
      <c r="C4807" s="1">
        <v>42692</v>
      </c>
      <c r="D4807" t="s">
        <v>1040</v>
      </c>
      <c r="E4807" t="s">
        <v>5094</v>
      </c>
      <c r="F4807" t="s">
        <v>5095</v>
      </c>
      <c r="G4807" t="s">
        <v>24</v>
      </c>
      <c r="H4807" t="s">
        <v>25</v>
      </c>
      <c r="I4807" t="s">
        <v>2029</v>
      </c>
      <c r="J4807" t="s">
        <v>427</v>
      </c>
      <c r="K4807" t="s">
        <v>5096</v>
      </c>
      <c r="L4807" t="s">
        <v>131</v>
      </c>
      <c r="M4807" t="s">
        <v>10430</v>
      </c>
      <c r="N4807" t="s">
        <v>43</v>
      </c>
      <c r="O4807" t="s">
        <v>79</v>
      </c>
      <c r="P4807" t="s">
        <v>10431</v>
      </c>
      <c r="Q4807" s="2">
        <v>61.12</v>
      </c>
      <c r="R4807">
        <v>5</v>
      </c>
      <c r="S4807">
        <v>0</v>
      </c>
      <c r="T4807">
        <v>22.155999999999999</v>
      </c>
    </row>
    <row r="4808" spans="1:20" x14ac:dyDescent="0.3">
      <c r="A4808" t="s">
        <v>10432</v>
      </c>
      <c r="B4808" s="1">
        <v>42842</v>
      </c>
      <c r="C4808" s="1">
        <v>42847</v>
      </c>
      <c r="D4808" t="s">
        <v>47</v>
      </c>
      <c r="E4808" t="s">
        <v>4624</v>
      </c>
      <c r="F4808" t="s">
        <v>4625</v>
      </c>
      <c r="G4808" t="s">
        <v>37</v>
      </c>
      <c r="H4808" t="s">
        <v>25</v>
      </c>
      <c r="I4808" t="s">
        <v>231</v>
      </c>
      <c r="J4808" t="s">
        <v>232</v>
      </c>
      <c r="K4808" t="s">
        <v>412</v>
      </c>
      <c r="L4808" t="s">
        <v>131</v>
      </c>
      <c r="M4808" t="s">
        <v>7148</v>
      </c>
      <c r="N4808" t="s">
        <v>43</v>
      </c>
      <c r="O4808" t="s">
        <v>99</v>
      </c>
      <c r="P4808" t="s">
        <v>7149</v>
      </c>
      <c r="Q4808" s="2">
        <v>195.136</v>
      </c>
      <c r="R4808">
        <v>4</v>
      </c>
      <c r="S4808">
        <v>0</v>
      </c>
      <c r="T4808">
        <v>-43.9056</v>
      </c>
    </row>
    <row r="4809" spans="1:20" x14ac:dyDescent="0.3">
      <c r="A4809" t="s">
        <v>10433</v>
      </c>
      <c r="B4809" s="1">
        <v>42939</v>
      </c>
      <c r="C4809" s="1">
        <v>42944</v>
      </c>
      <c r="D4809" t="s">
        <v>47</v>
      </c>
      <c r="E4809" t="s">
        <v>4760</v>
      </c>
      <c r="F4809" t="s">
        <v>4761</v>
      </c>
      <c r="G4809" t="s">
        <v>24</v>
      </c>
      <c r="H4809" t="s">
        <v>25</v>
      </c>
      <c r="I4809" t="s">
        <v>231</v>
      </c>
      <c r="J4809" t="s">
        <v>232</v>
      </c>
      <c r="K4809" t="s">
        <v>276</v>
      </c>
      <c r="L4809" t="s">
        <v>131</v>
      </c>
      <c r="M4809" t="s">
        <v>421</v>
      </c>
      <c r="N4809" t="s">
        <v>43</v>
      </c>
      <c r="O4809" t="s">
        <v>115</v>
      </c>
      <c r="P4809" t="s">
        <v>422</v>
      </c>
      <c r="Q4809" s="2">
        <v>121.536</v>
      </c>
      <c r="R4809">
        <v>4</v>
      </c>
      <c r="S4809">
        <v>0</v>
      </c>
      <c r="T4809">
        <v>15.192</v>
      </c>
    </row>
    <row r="4810" spans="1:20" x14ac:dyDescent="0.3">
      <c r="A4810" t="s">
        <v>10434</v>
      </c>
      <c r="B4810" s="1">
        <v>41770</v>
      </c>
      <c r="C4810" s="1">
        <v>41774</v>
      </c>
      <c r="D4810" t="s">
        <v>47</v>
      </c>
      <c r="E4810" t="s">
        <v>9750</v>
      </c>
      <c r="F4810" t="s">
        <v>9751</v>
      </c>
      <c r="G4810" t="s">
        <v>84</v>
      </c>
      <c r="H4810" t="s">
        <v>25</v>
      </c>
      <c r="I4810" t="s">
        <v>128</v>
      </c>
      <c r="J4810" t="s">
        <v>129</v>
      </c>
      <c r="K4810" t="s">
        <v>948</v>
      </c>
      <c r="L4810" t="s">
        <v>131</v>
      </c>
      <c r="M4810" t="s">
        <v>10435</v>
      </c>
      <c r="N4810" t="s">
        <v>43</v>
      </c>
      <c r="O4810" t="s">
        <v>70</v>
      </c>
      <c r="P4810" t="s">
        <v>10436</v>
      </c>
      <c r="Q4810" s="2">
        <v>17.472000000000001</v>
      </c>
      <c r="R4810">
        <v>3</v>
      </c>
      <c r="S4810">
        <v>0</v>
      </c>
      <c r="T4810">
        <v>5.6783999999999999</v>
      </c>
    </row>
    <row r="4811" spans="1:20" x14ac:dyDescent="0.3">
      <c r="A4811" t="s">
        <v>10437</v>
      </c>
      <c r="B4811" s="1">
        <v>42579</v>
      </c>
      <c r="C4811" s="1">
        <v>42583</v>
      </c>
      <c r="D4811" t="s">
        <v>47</v>
      </c>
      <c r="E4811" t="s">
        <v>4504</v>
      </c>
      <c r="F4811" t="s">
        <v>4505</v>
      </c>
      <c r="G4811" t="s">
        <v>84</v>
      </c>
      <c r="H4811" t="s">
        <v>25</v>
      </c>
      <c r="I4811" t="s">
        <v>505</v>
      </c>
      <c r="J4811" t="s">
        <v>39</v>
      </c>
      <c r="K4811" t="s">
        <v>506</v>
      </c>
      <c r="L4811" t="s">
        <v>41</v>
      </c>
      <c r="M4811" t="s">
        <v>2851</v>
      </c>
      <c r="N4811" t="s">
        <v>31</v>
      </c>
      <c r="O4811" t="s">
        <v>61</v>
      </c>
      <c r="P4811" t="s">
        <v>2852</v>
      </c>
      <c r="Q4811" s="2">
        <v>24.7</v>
      </c>
      <c r="R4811">
        <v>5</v>
      </c>
      <c r="S4811">
        <v>0</v>
      </c>
      <c r="T4811">
        <v>-9.8800000000000008</v>
      </c>
    </row>
    <row r="4812" spans="1:20" x14ac:dyDescent="0.3">
      <c r="A4812" t="s">
        <v>10438</v>
      </c>
      <c r="B4812" s="1">
        <v>42992</v>
      </c>
      <c r="C4812" s="1">
        <v>42997</v>
      </c>
      <c r="D4812" t="s">
        <v>47</v>
      </c>
      <c r="E4812" t="s">
        <v>3704</v>
      </c>
      <c r="F4812" t="s">
        <v>3705</v>
      </c>
      <c r="G4812" t="s">
        <v>24</v>
      </c>
      <c r="H4812" t="s">
        <v>25</v>
      </c>
      <c r="I4812" t="s">
        <v>426</v>
      </c>
      <c r="J4812" t="s">
        <v>427</v>
      </c>
      <c r="K4812" t="s">
        <v>428</v>
      </c>
      <c r="L4812" t="s">
        <v>131</v>
      </c>
      <c r="M4812" t="s">
        <v>5599</v>
      </c>
      <c r="N4812" t="s">
        <v>43</v>
      </c>
      <c r="O4812" t="s">
        <v>70</v>
      </c>
      <c r="P4812" t="s">
        <v>5600</v>
      </c>
      <c r="Q4812" s="2">
        <v>8.56</v>
      </c>
      <c r="R4812">
        <v>2</v>
      </c>
      <c r="S4812">
        <v>0</v>
      </c>
      <c r="T4812">
        <v>3.8519999999999999</v>
      </c>
    </row>
    <row r="4813" spans="1:20" x14ac:dyDescent="0.3">
      <c r="A4813" t="s">
        <v>10439</v>
      </c>
      <c r="B4813" s="1">
        <v>42759</v>
      </c>
      <c r="C4813" s="1">
        <v>42764</v>
      </c>
      <c r="D4813" t="s">
        <v>47</v>
      </c>
      <c r="E4813" t="s">
        <v>3282</v>
      </c>
      <c r="F4813" t="s">
        <v>3283</v>
      </c>
      <c r="G4813" t="s">
        <v>37</v>
      </c>
      <c r="H4813" t="s">
        <v>25</v>
      </c>
      <c r="I4813" t="s">
        <v>231</v>
      </c>
      <c r="J4813" t="s">
        <v>232</v>
      </c>
      <c r="K4813" t="s">
        <v>276</v>
      </c>
      <c r="L4813" t="s">
        <v>131</v>
      </c>
      <c r="M4813" t="s">
        <v>6827</v>
      </c>
      <c r="N4813" t="s">
        <v>43</v>
      </c>
      <c r="O4813" t="s">
        <v>90</v>
      </c>
      <c r="P4813" t="s">
        <v>6828</v>
      </c>
      <c r="Q4813" s="2">
        <v>25.86</v>
      </c>
      <c r="R4813">
        <v>3</v>
      </c>
      <c r="S4813">
        <v>0</v>
      </c>
      <c r="T4813">
        <v>6.7236000000000002</v>
      </c>
    </row>
    <row r="4814" spans="1:20" x14ac:dyDescent="0.3">
      <c r="A4814" t="s">
        <v>10440</v>
      </c>
      <c r="B4814" s="1">
        <v>42266</v>
      </c>
      <c r="C4814" s="1">
        <v>42270</v>
      </c>
      <c r="D4814" t="s">
        <v>47</v>
      </c>
      <c r="E4814" t="s">
        <v>7632</v>
      </c>
      <c r="F4814" t="s">
        <v>7633</v>
      </c>
      <c r="G4814" t="s">
        <v>84</v>
      </c>
      <c r="H4814" t="s">
        <v>25</v>
      </c>
      <c r="I4814" t="s">
        <v>913</v>
      </c>
      <c r="J4814" t="s">
        <v>427</v>
      </c>
      <c r="K4814" t="s">
        <v>7634</v>
      </c>
      <c r="L4814" t="s">
        <v>131</v>
      </c>
      <c r="M4814" t="s">
        <v>9249</v>
      </c>
      <c r="N4814" t="s">
        <v>31</v>
      </c>
      <c r="O4814" t="s">
        <v>61</v>
      </c>
      <c r="P4814" t="s">
        <v>9250</v>
      </c>
      <c r="Q4814" s="2">
        <v>60.84</v>
      </c>
      <c r="R4814">
        <v>3</v>
      </c>
      <c r="S4814">
        <v>0</v>
      </c>
      <c r="T4814">
        <v>19.468800000000002</v>
      </c>
    </row>
    <row r="4815" spans="1:20" x14ac:dyDescent="0.3">
      <c r="A4815" t="s">
        <v>10441</v>
      </c>
      <c r="B4815" s="1">
        <v>42108</v>
      </c>
      <c r="C4815" s="1">
        <v>42112</v>
      </c>
      <c r="D4815" t="s">
        <v>47</v>
      </c>
      <c r="E4815" t="s">
        <v>1615</v>
      </c>
      <c r="F4815" t="s">
        <v>1616</v>
      </c>
      <c r="G4815" t="s">
        <v>24</v>
      </c>
      <c r="H4815" t="s">
        <v>25</v>
      </c>
      <c r="I4815" t="s">
        <v>128</v>
      </c>
      <c r="J4815" t="s">
        <v>129</v>
      </c>
      <c r="K4815" t="s">
        <v>562</v>
      </c>
      <c r="L4815" t="s">
        <v>131</v>
      </c>
      <c r="M4815" t="s">
        <v>4698</v>
      </c>
      <c r="N4815" t="s">
        <v>43</v>
      </c>
      <c r="O4815" t="s">
        <v>90</v>
      </c>
      <c r="P4815" t="s">
        <v>4699</v>
      </c>
      <c r="Q4815" s="2">
        <v>35.207999999999998</v>
      </c>
      <c r="R4815">
        <v>1</v>
      </c>
      <c r="S4815">
        <v>0</v>
      </c>
      <c r="T4815">
        <v>2.6406000000000001</v>
      </c>
    </row>
    <row r="4816" spans="1:20" x14ac:dyDescent="0.3">
      <c r="A4816" t="s">
        <v>10442</v>
      </c>
      <c r="B4816" s="1">
        <v>42863</v>
      </c>
      <c r="C4816" s="1">
        <v>42866</v>
      </c>
      <c r="D4816" t="s">
        <v>21</v>
      </c>
      <c r="E4816" t="s">
        <v>1276</v>
      </c>
      <c r="F4816" t="s">
        <v>1277</v>
      </c>
      <c r="G4816" t="s">
        <v>37</v>
      </c>
      <c r="H4816" t="s">
        <v>25</v>
      </c>
      <c r="I4816" t="s">
        <v>679</v>
      </c>
      <c r="J4816" t="s">
        <v>427</v>
      </c>
      <c r="K4816" t="s">
        <v>680</v>
      </c>
      <c r="L4816" t="s">
        <v>131</v>
      </c>
      <c r="M4816" t="s">
        <v>5458</v>
      </c>
      <c r="N4816" t="s">
        <v>43</v>
      </c>
      <c r="O4816" t="s">
        <v>70</v>
      </c>
      <c r="P4816" t="s">
        <v>5459</v>
      </c>
      <c r="Q4816" s="2">
        <v>41.472000000000001</v>
      </c>
      <c r="R4816">
        <v>8</v>
      </c>
      <c r="S4816">
        <v>0</v>
      </c>
      <c r="T4816">
        <v>14.5152</v>
      </c>
    </row>
    <row r="4817" spans="1:20" x14ac:dyDescent="0.3">
      <c r="A4817" t="s">
        <v>10443</v>
      </c>
      <c r="B4817" s="1">
        <v>42617</v>
      </c>
      <c r="C4817" s="1">
        <v>42622</v>
      </c>
      <c r="D4817" t="s">
        <v>47</v>
      </c>
      <c r="E4817" t="s">
        <v>1321</v>
      </c>
      <c r="F4817" t="s">
        <v>1322</v>
      </c>
      <c r="G4817" t="s">
        <v>24</v>
      </c>
      <c r="H4817" t="s">
        <v>25</v>
      </c>
      <c r="I4817" t="s">
        <v>112</v>
      </c>
      <c r="J4817" t="s">
        <v>39</v>
      </c>
      <c r="K4817" t="s">
        <v>849</v>
      </c>
      <c r="L4817" t="s">
        <v>41</v>
      </c>
      <c r="M4817" t="s">
        <v>9344</v>
      </c>
      <c r="N4817" t="s">
        <v>43</v>
      </c>
      <c r="O4817" t="s">
        <v>70</v>
      </c>
      <c r="P4817" t="s">
        <v>9345</v>
      </c>
      <c r="Q4817" s="2">
        <v>239.5</v>
      </c>
      <c r="R4817">
        <v>5</v>
      </c>
      <c r="S4817">
        <v>0</v>
      </c>
      <c r="T4817">
        <v>114.96</v>
      </c>
    </row>
    <row r="4818" spans="1:20" x14ac:dyDescent="0.3">
      <c r="A4818" t="s">
        <v>10444</v>
      </c>
      <c r="B4818" s="1">
        <v>41778</v>
      </c>
      <c r="C4818" s="1">
        <v>41781</v>
      </c>
      <c r="D4818" t="s">
        <v>159</v>
      </c>
      <c r="E4818" t="s">
        <v>1008</v>
      </c>
      <c r="F4818" t="s">
        <v>1009</v>
      </c>
      <c r="G4818" t="s">
        <v>24</v>
      </c>
      <c r="H4818" t="s">
        <v>25</v>
      </c>
      <c r="I4818" t="s">
        <v>1010</v>
      </c>
      <c r="J4818" t="s">
        <v>1011</v>
      </c>
      <c r="K4818" t="s">
        <v>1012</v>
      </c>
      <c r="L4818" t="s">
        <v>131</v>
      </c>
      <c r="M4818" t="s">
        <v>7464</v>
      </c>
      <c r="N4818" t="s">
        <v>43</v>
      </c>
      <c r="O4818" t="s">
        <v>1145</v>
      </c>
      <c r="P4818" t="s">
        <v>7465</v>
      </c>
      <c r="Q4818" s="2">
        <v>34.200000000000003</v>
      </c>
      <c r="R4818">
        <v>5</v>
      </c>
      <c r="S4818">
        <v>0</v>
      </c>
      <c r="T4818">
        <v>9.234</v>
      </c>
    </row>
    <row r="4819" spans="1:20" x14ac:dyDescent="0.3">
      <c r="A4819" t="s">
        <v>10445</v>
      </c>
      <c r="B4819" s="1">
        <v>42538</v>
      </c>
      <c r="C4819" s="1">
        <v>42544</v>
      </c>
      <c r="D4819" t="s">
        <v>47</v>
      </c>
      <c r="E4819" t="s">
        <v>5302</v>
      </c>
      <c r="F4819" t="s">
        <v>5303</v>
      </c>
      <c r="G4819" t="s">
        <v>37</v>
      </c>
      <c r="H4819" t="s">
        <v>25</v>
      </c>
      <c r="I4819" t="s">
        <v>2703</v>
      </c>
      <c r="J4819" t="s">
        <v>1027</v>
      </c>
      <c r="K4819" t="s">
        <v>2704</v>
      </c>
      <c r="L4819" t="s">
        <v>29</v>
      </c>
      <c r="M4819" t="s">
        <v>8298</v>
      </c>
      <c r="N4819" t="s">
        <v>31</v>
      </c>
      <c r="O4819" t="s">
        <v>54</v>
      </c>
      <c r="P4819" t="s">
        <v>8299</v>
      </c>
      <c r="Q4819" s="2">
        <v>376.86599999999999</v>
      </c>
      <c r="R4819">
        <v>3</v>
      </c>
      <c r="S4819">
        <v>0</v>
      </c>
      <c r="T4819">
        <v>-213.5574</v>
      </c>
    </row>
    <row r="4820" spans="1:20" x14ac:dyDescent="0.3">
      <c r="A4820" t="s">
        <v>10446</v>
      </c>
      <c r="B4820" s="1">
        <v>42310</v>
      </c>
      <c r="C4820" s="1">
        <v>42313</v>
      </c>
      <c r="D4820" t="s">
        <v>159</v>
      </c>
      <c r="E4820" t="s">
        <v>1914</v>
      </c>
      <c r="F4820" t="s">
        <v>1915</v>
      </c>
      <c r="G4820" t="s">
        <v>24</v>
      </c>
      <c r="H4820" t="s">
        <v>25</v>
      </c>
      <c r="I4820" t="s">
        <v>1916</v>
      </c>
      <c r="J4820" t="s">
        <v>232</v>
      </c>
      <c r="K4820" t="s">
        <v>1917</v>
      </c>
      <c r="L4820" t="s">
        <v>131</v>
      </c>
      <c r="M4820" t="s">
        <v>10447</v>
      </c>
      <c r="N4820" t="s">
        <v>43</v>
      </c>
      <c r="O4820" t="s">
        <v>90</v>
      </c>
      <c r="P4820" t="s">
        <v>10448</v>
      </c>
      <c r="Q4820" s="2">
        <v>197.72</v>
      </c>
      <c r="R4820">
        <v>4</v>
      </c>
      <c r="S4820">
        <v>0</v>
      </c>
      <c r="T4820">
        <v>55.361600000000003</v>
      </c>
    </row>
    <row r="4821" spans="1:20" x14ac:dyDescent="0.3">
      <c r="A4821" t="s">
        <v>10449</v>
      </c>
      <c r="B4821" s="1">
        <v>43043</v>
      </c>
      <c r="C4821" s="1">
        <v>43048</v>
      </c>
      <c r="D4821" t="s">
        <v>47</v>
      </c>
      <c r="E4821" t="s">
        <v>3001</v>
      </c>
      <c r="F4821" t="s">
        <v>3002</v>
      </c>
      <c r="G4821" t="s">
        <v>37</v>
      </c>
      <c r="H4821" t="s">
        <v>25</v>
      </c>
      <c r="I4821" t="s">
        <v>38</v>
      </c>
      <c r="J4821" t="s">
        <v>39</v>
      </c>
      <c r="K4821" t="s">
        <v>59</v>
      </c>
      <c r="L4821" t="s">
        <v>41</v>
      </c>
      <c r="M4821" t="s">
        <v>634</v>
      </c>
      <c r="N4821" t="s">
        <v>165</v>
      </c>
      <c r="O4821" t="s">
        <v>202</v>
      </c>
      <c r="P4821" t="s">
        <v>635</v>
      </c>
      <c r="Q4821" s="2">
        <v>70.72</v>
      </c>
      <c r="R4821">
        <v>4</v>
      </c>
      <c r="S4821">
        <v>0</v>
      </c>
      <c r="T4821">
        <v>-6.1879999999999997</v>
      </c>
    </row>
    <row r="4822" spans="1:20" x14ac:dyDescent="0.3">
      <c r="A4822" t="s">
        <v>10450</v>
      </c>
      <c r="B4822" s="1">
        <v>43074</v>
      </c>
      <c r="C4822" s="1">
        <v>43077</v>
      </c>
      <c r="D4822" t="s">
        <v>21</v>
      </c>
      <c r="E4822" t="s">
        <v>4234</v>
      </c>
      <c r="F4822" t="s">
        <v>4235</v>
      </c>
      <c r="G4822" t="s">
        <v>24</v>
      </c>
      <c r="H4822" t="s">
        <v>25</v>
      </c>
      <c r="I4822" t="s">
        <v>4236</v>
      </c>
      <c r="J4822" t="s">
        <v>2265</v>
      </c>
      <c r="K4822" t="s">
        <v>4237</v>
      </c>
      <c r="L4822" t="s">
        <v>131</v>
      </c>
      <c r="M4822" t="s">
        <v>10451</v>
      </c>
      <c r="N4822" t="s">
        <v>43</v>
      </c>
      <c r="O4822" t="s">
        <v>70</v>
      </c>
      <c r="P4822" t="s">
        <v>10452</v>
      </c>
      <c r="Q4822" s="2">
        <v>21.6</v>
      </c>
      <c r="R4822">
        <v>6</v>
      </c>
      <c r="S4822">
        <v>0</v>
      </c>
      <c r="T4822">
        <v>9.9359999999999999</v>
      </c>
    </row>
    <row r="4823" spans="1:20" x14ac:dyDescent="0.3">
      <c r="A4823" t="s">
        <v>10453</v>
      </c>
      <c r="B4823" s="1">
        <v>42506</v>
      </c>
      <c r="C4823" s="1">
        <v>42509</v>
      </c>
      <c r="D4823" t="s">
        <v>21</v>
      </c>
      <c r="E4823" t="s">
        <v>1284</v>
      </c>
      <c r="F4823" t="s">
        <v>1285</v>
      </c>
      <c r="G4823" t="s">
        <v>24</v>
      </c>
      <c r="H4823" t="s">
        <v>25</v>
      </c>
      <c r="I4823" t="s">
        <v>66</v>
      </c>
      <c r="J4823" t="s">
        <v>39</v>
      </c>
      <c r="K4823" t="s">
        <v>1286</v>
      </c>
      <c r="L4823" t="s">
        <v>41</v>
      </c>
      <c r="M4823" t="s">
        <v>10454</v>
      </c>
      <c r="N4823" t="s">
        <v>31</v>
      </c>
      <c r="O4823" t="s">
        <v>61</v>
      </c>
      <c r="P4823" t="s">
        <v>10455</v>
      </c>
      <c r="Q4823" s="2">
        <v>282.83999999999997</v>
      </c>
      <c r="R4823">
        <v>4</v>
      </c>
      <c r="S4823">
        <v>0</v>
      </c>
      <c r="T4823">
        <v>19.7988</v>
      </c>
    </row>
    <row r="4824" spans="1:20" x14ac:dyDescent="0.3">
      <c r="A4824" t="s">
        <v>10456</v>
      </c>
      <c r="B4824" s="1">
        <v>43032</v>
      </c>
      <c r="C4824" s="1">
        <v>43038</v>
      </c>
      <c r="D4824" t="s">
        <v>47</v>
      </c>
      <c r="E4824" t="s">
        <v>1576</v>
      </c>
      <c r="F4824" t="s">
        <v>1577</v>
      </c>
      <c r="G4824" t="s">
        <v>24</v>
      </c>
      <c r="H4824" t="s">
        <v>25</v>
      </c>
      <c r="I4824" t="s">
        <v>253</v>
      </c>
      <c r="J4824" t="s">
        <v>179</v>
      </c>
      <c r="K4824" t="s">
        <v>254</v>
      </c>
      <c r="L4824" t="s">
        <v>88</v>
      </c>
      <c r="M4824" t="s">
        <v>7835</v>
      </c>
      <c r="N4824" t="s">
        <v>43</v>
      </c>
      <c r="O4824" t="s">
        <v>235</v>
      </c>
      <c r="P4824" t="s">
        <v>1435</v>
      </c>
      <c r="Q4824" s="2">
        <v>11.68</v>
      </c>
      <c r="R4824">
        <v>4</v>
      </c>
      <c r="S4824">
        <v>0</v>
      </c>
      <c r="T4824">
        <v>5.2560000000000002</v>
      </c>
    </row>
    <row r="4825" spans="1:20" x14ac:dyDescent="0.3">
      <c r="A4825" t="s">
        <v>10457</v>
      </c>
      <c r="B4825" s="1">
        <v>42631</v>
      </c>
      <c r="C4825" s="1">
        <v>42635</v>
      </c>
      <c r="D4825" t="s">
        <v>47</v>
      </c>
      <c r="E4825" t="s">
        <v>1510</v>
      </c>
      <c r="F4825" t="s">
        <v>1511</v>
      </c>
      <c r="G4825" t="s">
        <v>24</v>
      </c>
      <c r="H4825" t="s">
        <v>25</v>
      </c>
      <c r="I4825" t="s">
        <v>112</v>
      </c>
      <c r="J4825" t="s">
        <v>39</v>
      </c>
      <c r="K4825" t="s">
        <v>849</v>
      </c>
      <c r="L4825" t="s">
        <v>41</v>
      </c>
      <c r="M4825" t="s">
        <v>6358</v>
      </c>
      <c r="N4825" t="s">
        <v>165</v>
      </c>
      <c r="O4825" t="s">
        <v>166</v>
      </c>
      <c r="P4825" t="s">
        <v>6359</v>
      </c>
      <c r="Q4825" s="2">
        <v>239.98400000000001</v>
      </c>
      <c r="R4825">
        <v>2</v>
      </c>
      <c r="S4825">
        <v>0</v>
      </c>
      <c r="T4825">
        <v>23.9984</v>
      </c>
    </row>
    <row r="4826" spans="1:20" x14ac:dyDescent="0.3">
      <c r="A4826" t="s">
        <v>10458</v>
      </c>
      <c r="B4826" s="1">
        <v>41954</v>
      </c>
      <c r="C4826" s="1">
        <v>41956</v>
      </c>
      <c r="D4826" t="s">
        <v>159</v>
      </c>
      <c r="E4826" t="s">
        <v>649</v>
      </c>
      <c r="F4826" t="s">
        <v>650</v>
      </c>
      <c r="G4826" t="s">
        <v>37</v>
      </c>
      <c r="H4826" t="s">
        <v>25</v>
      </c>
      <c r="I4826" t="s">
        <v>651</v>
      </c>
      <c r="J4826" t="s">
        <v>39</v>
      </c>
      <c r="K4826" t="s">
        <v>652</v>
      </c>
      <c r="L4826" t="s">
        <v>41</v>
      </c>
      <c r="M4826" t="s">
        <v>5823</v>
      </c>
      <c r="N4826" t="s">
        <v>43</v>
      </c>
      <c r="O4826" t="s">
        <v>90</v>
      </c>
      <c r="P4826" t="s">
        <v>5824</v>
      </c>
      <c r="Q4826" s="2">
        <v>22.98</v>
      </c>
      <c r="R4826">
        <v>1</v>
      </c>
      <c r="S4826">
        <v>0</v>
      </c>
      <c r="T4826">
        <v>6.8940000000000001</v>
      </c>
    </row>
    <row r="4827" spans="1:20" x14ac:dyDescent="0.3">
      <c r="A4827" t="s">
        <v>10459</v>
      </c>
      <c r="B4827" s="1">
        <v>42604</v>
      </c>
      <c r="C4827" s="1">
        <v>42611</v>
      </c>
      <c r="D4827" t="s">
        <v>47</v>
      </c>
      <c r="E4827" t="s">
        <v>3228</v>
      </c>
      <c r="F4827" t="s">
        <v>3229</v>
      </c>
      <c r="G4827" t="s">
        <v>37</v>
      </c>
      <c r="H4827" t="s">
        <v>25</v>
      </c>
      <c r="I4827" t="s">
        <v>1591</v>
      </c>
      <c r="J4827" t="s">
        <v>27</v>
      </c>
      <c r="K4827" t="s">
        <v>1592</v>
      </c>
      <c r="L4827" t="s">
        <v>29</v>
      </c>
      <c r="M4827" t="s">
        <v>4911</v>
      </c>
      <c r="N4827" t="s">
        <v>43</v>
      </c>
      <c r="O4827" t="s">
        <v>115</v>
      </c>
      <c r="P4827" t="s">
        <v>4912</v>
      </c>
      <c r="Q4827" s="2">
        <v>5.76</v>
      </c>
      <c r="R4827">
        <v>2</v>
      </c>
      <c r="S4827">
        <v>0</v>
      </c>
      <c r="T4827">
        <v>1.6704000000000001</v>
      </c>
    </row>
    <row r="4828" spans="1:20" x14ac:dyDescent="0.3">
      <c r="A4828" t="s">
        <v>10460</v>
      </c>
      <c r="B4828" s="1">
        <v>43055</v>
      </c>
      <c r="C4828" s="1">
        <v>43060</v>
      </c>
      <c r="D4828" t="s">
        <v>47</v>
      </c>
      <c r="E4828" t="s">
        <v>3617</v>
      </c>
      <c r="F4828" t="s">
        <v>3618</v>
      </c>
      <c r="G4828" t="s">
        <v>37</v>
      </c>
      <c r="H4828" t="s">
        <v>25</v>
      </c>
      <c r="I4828" t="s">
        <v>3619</v>
      </c>
      <c r="J4828" t="s">
        <v>179</v>
      </c>
      <c r="K4828" t="s">
        <v>3620</v>
      </c>
      <c r="L4828" t="s">
        <v>88</v>
      </c>
      <c r="M4828" t="s">
        <v>1956</v>
      </c>
      <c r="N4828" t="s">
        <v>165</v>
      </c>
      <c r="O4828" t="s">
        <v>1419</v>
      </c>
      <c r="P4828" t="s">
        <v>1957</v>
      </c>
      <c r="Q4828" s="2">
        <v>899.98199999999997</v>
      </c>
      <c r="R4828">
        <v>3</v>
      </c>
      <c r="S4828">
        <v>0</v>
      </c>
      <c r="T4828">
        <v>74.998500000000007</v>
      </c>
    </row>
    <row r="4829" spans="1:20" x14ac:dyDescent="0.3">
      <c r="A4829" t="s">
        <v>10461</v>
      </c>
      <c r="B4829" s="1">
        <v>41908</v>
      </c>
      <c r="C4829" s="1">
        <v>41912</v>
      </c>
      <c r="D4829" t="s">
        <v>47</v>
      </c>
      <c r="E4829" t="s">
        <v>3778</v>
      </c>
      <c r="F4829" t="s">
        <v>3779</v>
      </c>
      <c r="G4829" t="s">
        <v>84</v>
      </c>
      <c r="H4829" t="s">
        <v>25</v>
      </c>
      <c r="I4829" t="s">
        <v>154</v>
      </c>
      <c r="J4829" t="s">
        <v>86</v>
      </c>
      <c r="K4829" t="s">
        <v>155</v>
      </c>
      <c r="L4829" t="s">
        <v>88</v>
      </c>
      <c r="M4829" t="s">
        <v>8766</v>
      </c>
      <c r="N4829" t="s">
        <v>43</v>
      </c>
      <c r="O4829" t="s">
        <v>90</v>
      </c>
      <c r="P4829" t="s">
        <v>8767</v>
      </c>
      <c r="Q4829" s="2">
        <v>16.704000000000001</v>
      </c>
      <c r="R4829">
        <v>6</v>
      </c>
      <c r="S4829">
        <v>0</v>
      </c>
      <c r="T4829">
        <v>1.2527999999999999</v>
      </c>
    </row>
    <row r="4830" spans="1:20" x14ac:dyDescent="0.3">
      <c r="A4830" t="s">
        <v>10462</v>
      </c>
      <c r="B4830" s="1">
        <v>42915</v>
      </c>
      <c r="C4830" s="1">
        <v>42916</v>
      </c>
      <c r="D4830" t="s">
        <v>159</v>
      </c>
      <c r="E4830" t="s">
        <v>1697</v>
      </c>
      <c r="F4830" t="s">
        <v>1698</v>
      </c>
      <c r="G4830" t="s">
        <v>24</v>
      </c>
      <c r="H4830" t="s">
        <v>25</v>
      </c>
      <c r="I4830" t="s">
        <v>390</v>
      </c>
      <c r="J4830" t="s">
        <v>391</v>
      </c>
      <c r="K4830" t="s">
        <v>392</v>
      </c>
      <c r="L4830" t="s">
        <v>41</v>
      </c>
      <c r="M4830" t="s">
        <v>3715</v>
      </c>
      <c r="N4830" t="s">
        <v>43</v>
      </c>
      <c r="O4830" t="s">
        <v>90</v>
      </c>
      <c r="P4830" t="s">
        <v>3716</v>
      </c>
      <c r="Q4830" s="2">
        <v>21.391999999999999</v>
      </c>
      <c r="R4830">
        <v>2</v>
      </c>
      <c r="S4830">
        <v>0</v>
      </c>
      <c r="T4830">
        <v>-54.549599999999998</v>
      </c>
    </row>
    <row r="4831" spans="1:20" x14ac:dyDescent="0.3">
      <c r="A4831" t="s">
        <v>10463</v>
      </c>
      <c r="B4831" s="1">
        <v>43001</v>
      </c>
      <c r="C4831" s="1">
        <v>43003</v>
      </c>
      <c r="D4831" t="s">
        <v>159</v>
      </c>
      <c r="E4831" t="s">
        <v>1314</v>
      </c>
      <c r="F4831" t="s">
        <v>1315</v>
      </c>
      <c r="G4831" t="s">
        <v>37</v>
      </c>
      <c r="H4831" t="s">
        <v>25</v>
      </c>
      <c r="I4831" t="s">
        <v>1316</v>
      </c>
      <c r="J4831" t="s">
        <v>232</v>
      </c>
      <c r="K4831" t="s">
        <v>1317</v>
      </c>
      <c r="L4831" t="s">
        <v>131</v>
      </c>
      <c r="M4831" t="s">
        <v>10273</v>
      </c>
      <c r="N4831" t="s">
        <v>43</v>
      </c>
      <c r="O4831" t="s">
        <v>70</v>
      </c>
      <c r="P4831" t="s">
        <v>10274</v>
      </c>
      <c r="Q4831" s="2">
        <v>9.2479999999999993</v>
      </c>
      <c r="R4831">
        <v>2</v>
      </c>
      <c r="S4831">
        <v>0</v>
      </c>
      <c r="T4831">
        <v>3.3523999999999998</v>
      </c>
    </row>
    <row r="4832" spans="1:20" x14ac:dyDescent="0.3">
      <c r="A4832" t="s">
        <v>10464</v>
      </c>
      <c r="B4832" s="1">
        <v>41966</v>
      </c>
      <c r="C4832" s="1">
        <v>41970</v>
      </c>
      <c r="D4832" t="s">
        <v>47</v>
      </c>
      <c r="E4832" t="s">
        <v>4463</v>
      </c>
      <c r="F4832" t="s">
        <v>4464</v>
      </c>
      <c r="G4832" t="s">
        <v>24</v>
      </c>
      <c r="H4832" t="s">
        <v>25</v>
      </c>
      <c r="I4832" t="s">
        <v>4465</v>
      </c>
      <c r="J4832" t="s">
        <v>391</v>
      </c>
      <c r="K4832" t="s">
        <v>4466</v>
      </c>
      <c r="L4832" t="s">
        <v>41</v>
      </c>
      <c r="M4832" t="s">
        <v>9476</v>
      </c>
      <c r="N4832" t="s">
        <v>43</v>
      </c>
      <c r="O4832" t="s">
        <v>79</v>
      </c>
      <c r="P4832" t="s">
        <v>9477</v>
      </c>
      <c r="Q4832" s="2">
        <v>14.67</v>
      </c>
      <c r="R4832">
        <v>3</v>
      </c>
      <c r="S4832">
        <v>0</v>
      </c>
      <c r="T4832">
        <v>6.7481999999999998</v>
      </c>
    </row>
    <row r="4833" spans="1:20" x14ac:dyDescent="0.3">
      <c r="A4833" t="s">
        <v>10465</v>
      </c>
      <c r="B4833" s="1">
        <v>41652</v>
      </c>
      <c r="C4833" s="1">
        <v>41657</v>
      </c>
      <c r="D4833" t="s">
        <v>47</v>
      </c>
      <c r="E4833" t="s">
        <v>3223</v>
      </c>
      <c r="F4833" t="s">
        <v>3224</v>
      </c>
      <c r="G4833" t="s">
        <v>24</v>
      </c>
      <c r="H4833" t="s">
        <v>25</v>
      </c>
      <c r="I4833" t="s">
        <v>112</v>
      </c>
      <c r="J4833" t="s">
        <v>39</v>
      </c>
      <c r="K4833" t="s">
        <v>849</v>
      </c>
      <c r="L4833" t="s">
        <v>41</v>
      </c>
      <c r="M4833" t="s">
        <v>2305</v>
      </c>
      <c r="N4833" t="s">
        <v>43</v>
      </c>
      <c r="O4833" t="s">
        <v>70</v>
      </c>
      <c r="P4833" t="s">
        <v>2306</v>
      </c>
      <c r="Q4833" s="2">
        <v>37.408000000000001</v>
      </c>
      <c r="R4833">
        <v>7</v>
      </c>
      <c r="S4833">
        <v>0</v>
      </c>
      <c r="T4833">
        <v>13.0928</v>
      </c>
    </row>
    <row r="4834" spans="1:20" x14ac:dyDescent="0.3">
      <c r="A4834" t="s">
        <v>10466</v>
      </c>
      <c r="B4834" s="1">
        <v>42521</v>
      </c>
      <c r="C4834" s="1">
        <v>42527</v>
      </c>
      <c r="D4834" t="s">
        <v>47</v>
      </c>
      <c r="E4834" t="s">
        <v>2687</v>
      </c>
      <c r="F4834" t="s">
        <v>2688</v>
      </c>
      <c r="G4834" t="s">
        <v>24</v>
      </c>
      <c r="H4834" t="s">
        <v>25</v>
      </c>
      <c r="I4834" t="s">
        <v>2362</v>
      </c>
      <c r="J4834" t="s">
        <v>39</v>
      </c>
      <c r="K4834" t="s">
        <v>2363</v>
      </c>
      <c r="L4834" t="s">
        <v>41</v>
      </c>
      <c r="M4834" t="s">
        <v>6198</v>
      </c>
      <c r="N4834" t="s">
        <v>43</v>
      </c>
      <c r="O4834" t="s">
        <v>79</v>
      </c>
      <c r="P4834" t="s">
        <v>6199</v>
      </c>
      <c r="Q4834" s="2">
        <v>7.1520000000000001</v>
      </c>
      <c r="R4834">
        <v>3</v>
      </c>
      <c r="S4834">
        <v>0</v>
      </c>
      <c r="T4834">
        <v>2.3243999999999998</v>
      </c>
    </row>
    <row r="4835" spans="1:20" x14ac:dyDescent="0.3">
      <c r="A4835" t="s">
        <v>10467</v>
      </c>
      <c r="B4835" s="1">
        <v>42779</v>
      </c>
      <c r="C4835" s="1">
        <v>42783</v>
      </c>
      <c r="D4835" t="s">
        <v>47</v>
      </c>
      <c r="E4835" t="s">
        <v>5959</v>
      </c>
      <c r="F4835" t="s">
        <v>5960</v>
      </c>
      <c r="G4835" t="s">
        <v>24</v>
      </c>
      <c r="H4835" t="s">
        <v>25</v>
      </c>
      <c r="I4835" t="s">
        <v>1241</v>
      </c>
      <c r="J4835" t="s">
        <v>67</v>
      </c>
      <c r="K4835" t="s">
        <v>3079</v>
      </c>
      <c r="L4835" t="s">
        <v>29</v>
      </c>
      <c r="M4835" t="s">
        <v>5933</v>
      </c>
      <c r="N4835" t="s">
        <v>43</v>
      </c>
      <c r="O4835" t="s">
        <v>90</v>
      </c>
      <c r="P4835" t="s">
        <v>5934</v>
      </c>
      <c r="Q4835" s="2">
        <v>90.64</v>
      </c>
      <c r="R4835">
        <v>8</v>
      </c>
      <c r="S4835">
        <v>0</v>
      </c>
      <c r="T4835">
        <v>38.975200000000001</v>
      </c>
    </row>
    <row r="4836" spans="1:20" x14ac:dyDescent="0.3">
      <c r="A4836" t="s">
        <v>10468</v>
      </c>
      <c r="B4836" s="1">
        <v>41926</v>
      </c>
      <c r="C4836" s="1">
        <v>41929</v>
      </c>
      <c r="D4836" t="s">
        <v>159</v>
      </c>
      <c r="E4836" t="s">
        <v>5061</v>
      </c>
      <c r="F4836" t="s">
        <v>5062</v>
      </c>
      <c r="G4836" t="s">
        <v>24</v>
      </c>
      <c r="H4836" t="s">
        <v>25</v>
      </c>
      <c r="I4836" t="s">
        <v>786</v>
      </c>
      <c r="J4836" t="s">
        <v>39</v>
      </c>
      <c r="K4836" t="s">
        <v>1339</v>
      </c>
      <c r="L4836" t="s">
        <v>41</v>
      </c>
      <c r="M4836" t="s">
        <v>3319</v>
      </c>
      <c r="N4836" t="s">
        <v>165</v>
      </c>
      <c r="O4836" t="s">
        <v>202</v>
      </c>
      <c r="P4836" t="s">
        <v>3320</v>
      </c>
      <c r="Q4836" s="2">
        <v>177</v>
      </c>
      <c r="R4836">
        <v>3</v>
      </c>
      <c r="S4836">
        <v>0</v>
      </c>
      <c r="T4836">
        <v>30.09</v>
      </c>
    </row>
    <row r="4837" spans="1:20" x14ac:dyDescent="0.3">
      <c r="A4837" t="s">
        <v>10469</v>
      </c>
      <c r="B4837" s="1">
        <v>41961</v>
      </c>
      <c r="C4837" s="1">
        <v>41968</v>
      </c>
      <c r="D4837" t="s">
        <v>47</v>
      </c>
      <c r="E4837" t="s">
        <v>1314</v>
      </c>
      <c r="F4837" t="s">
        <v>1315</v>
      </c>
      <c r="G4837" t="s">
        <v>37</v>
      </c>
      <c r="H4837" t="s">
        <v>25</v>
      </c>
      <c r="I4837" t="s">
        <v>1316</v>
      </c>
      <c r="J4837" t="s">
        <v>232</v>
      </c>
      <c r="K4837" t="s">
        <v>1317</v>
      </c>
      <c r="L4837" t="s">
        <v>131</v>
      </c>
      <c r="M4837" t="s">
        <v>6485</v>
      </c>
      <c r="N4837" t="s">
        <v>31</v>
      </c>
      <c r="O4837" t="s">
        <v>61</v>
      </c>
      <c r="P4837" t="s">
        <v>6486</v>
      </c>
      <c r="Q4837" s="2">
        <v>137.54</v>
      </c>
      <c r="R4837">
        <v>2</v>
      </c>
      <c r="S4837">
        <v>0</v>
      </c>
      <c r="T4837">
        <v>55.015999999999998</v>
      </c>
    </row>
    <row r="4838" spans="1:20" x14ac:dyDescent="0.3">
      <c r="A4838" t="s">
        <v>10470</v>
      </c>
      <c r="B4838" s="1">
        <v>43051</v>
      </c>
      <c r="C4838" s="1">
        <v>43054</v>
      </c>
      <c r="D4838" t="s">
        <v>21</v>
      </c>
      <c r="E4838" t="s">
        <v>1473</v>
      </c>
      <c r="F4838" t="s">
        <v>1474</v>
      </c>
      <c r="G4838" t="s">
        <v>24</v>
      </c>
      <c r="H4838" t="s">
        <v>25</v>
      </c>
      <c r="I4838" t="s">
        <v>253</v>
      </c>
      <c r="J4838" t="s">
        <v>179</v>
      </c>
      <c r="K4838" t="s">
        <v>1475</v>
      </c>
      <c r="L4838" t="s">
        <v>88</v>
      </c>
      <c r="M4838" t="s">
        <v>10273</v>
      </c>
      <c r="N4838" t="s">
        <v>43</v>
      </c>
      <c r="O4838" t="s">
        <v>70</v>
      </c>
      <c r="P4838" t="s">
        <v>10274</v>
      </c>
      <c r="Q4838" s="2">
        <v>11.56</v>
      </c>
      <c r="R4838">
        <v>2</v>
      </c>
      <c r="S4838">
        <v>0</v>
      </c>
      <c r="T4838">
        <v>5.6643999999999997</v>
      </c>
    </row>
    <row r="4839" spans="1:20" x14ac:dyDescent="0.3">
      <c r="A4839" t="s">
        <v>10471</v>
      </c>
      <c r="B4839" s="1">
        <v>42032</v>
      </c>
      <c r="C4839" s="1">
        <v>42035</v>
      </c>
      <c r="D4839" t="s">
        <v>21</v>
      </c>
      <c r="E4839" t="s">
        <v>711</v>
      </c>
      <c r="F4839" t="s">
        <v>712</v>
      </c>
      <c r="G4839" t="s">
        <v>24</v>
      </c>
      <c r="H4839" t="s">
        <v>25</v>
      </c>
      <c r="I4839" t="s">
        <v>713</v>
      </c>
      <c r="J4839" t="s">
        <v>208</v>
      </c>
      <c r="K4839" t="s">
        <v>714</v>
      </c>
      <c r="L4839" t="s">
        <v>88</v>
      </c>
      <c r="M4839" t="s">
        <v>1892</v>
      </c>
      <c r="N4839" t="s">
        <v>31</v>
      </c>
      <c r="O4839" t="s">
        <v>54</v>
      </c>
      <c r="P4839" t="s">
        <v>1893</v>
      </c>
      <c r="Q4839" s="2">
        <v>4297.6440000000002</v>
      </c>
      <c r="R4839">
        <v>13</v>
      </c>
      <c r="S4839">
        <v>0</v>
      </c>
      <c r="T4839">
        <v>-1862.3124</v>
      </c>
    </row>
    <row r="4840" spans="1:20" x14ac:dyDescent="0.3">
      <c r="A4840" t="s">
        <v>10472</v>
      </c>
      <c r="B4840" s="1">
        <v>41705</v>
      </c>
      <c r="C4840" s="1">
        <v>41710</v>
      </c>
      <c r="D4840" t="s">
        <v>47</v>
      </c>
      <c r="E4840" t="s">
        <v>9107</v>
      </c>
      <c r="F4840" t="s">
        <v>9108</v>
      </c>
      <c r="G4840" t="s">
        <v>37</v>
      </c>
      <c r="H4840" t="s">
        <v>25</v>
      </c>
      <c r="I4840" t="s">
        <v>1358</v>
      </c>
      <c r="J4840" t="s">
        <v>86</v>
      </c>
      <c r="K4840" t="s">
        <v>1359</v>
      </c>
      <c r="L4840" t="s">
        <v>88</v>
      </c>
      <c r="M4840" t="s">
        <v>4432</v>
      </c>
      <c r="N4840" t="s">
        <v>43</v>
      </c>
      <c r="O4840" t="s">
        <v>115</v>
      </c>
      <c r="P4840" t="s">
        <v>4433</v>
      </c>
      <c r="Q4840" s="2">
        <v>20.65</v>
      </c>
      <c r="R4840">
        <v>5</v>
      </c>
      <c r="S4840">
        <v>0</v>
      </c>
      <c r="T4840">
        <v>9.4990000000000006</v>
      </c>
    </row>
    <row r="4841" spans="1:20" x14ac:dyDescent="0.3">
      <c r="A4841" t="s">
        <v>10473</v>
      </c>
      <c r="B4841" s="1">
        <v>42894</v>
      </c>
      <c r="C4841" s="1">
        <v>42899</v>
      </c>
      <c r="D4841" t="s">
        <v>47</v>
      </c>
      <c r="E4841" t="s">
        <v>2625</v>
      </c>
      <c r="F4841" t="s">
        <v>2626</v>
      </c>
      <c r="G4841" t="s">
        <v>24</v>
      </c>
      <c r="H4841" t="s">
        <v>25</v>
      </c>
      <c r="I4841" t="s">
        <v>231</v>
      </c>
      <c r="J4841" t="s">
        <v>232</v>
      </c>
      <c r="K4841" t="s">
        <v>412</v>
      </c>
      <c r="L4841" t="s">
        <v>131</v>
      </c>
      <c r="M4841" t="s">
        <v>3712</v>
      </c>
      <c r="N4841" t="s">
        <v>165</v>
      </c>
      <c r="O4841" t="s">
        <v>202</v>
      </c>
      <c r="P4841" t="s">
        <v>3713</v>
      </c>
      <c r="Q4841" s="2">
        <v>89.543999999999997</v>
      </c>
      <c r="R4841">
        <v>7</v>
      </c>
      <c r="S4841">
        <v>0</v>
      </c>
      <c r="T4841">
        <v>12.3123</v>
      </c>
    </row>
    <row r="4842" spans="1:20" x14ac:dyDescent="0.3">
      <c r="A4842" t="s">
        <v>10474</v>
      </c>
      <c r="B4842" s="1">
        <v>41962</v>
      </c>
      <c r="C4842" s="1">
        <v>41967</v>
      </c>
      <c r="D4842" t="s">
        <v>47</v>
      </c>
      <c r="E4842" t="s">
        <v>4523</v>
      </c>
      <c r="F4842" t="s">
        <v>4524</v>
      </c>
      <c r="G4842" t="s">
        <v>24</v>
      </c>
      <c r="H4842" t="s">
        <v>25</v>
      </c>
      <c r="I4842" t="s">
        <v>231</v>
      </c>
      <c r="J4842" t="s">
        <v>232</v>
      </c>
      <c r="K4842" t="s">
        <v>412</v>
      </c>
      <c r="L4842" t="s">
        <v>131</v>
      </c>
      <c r="M4842" t="s">
        <v>10475</v>
      </c>
      <c r="N4842" t="s">
        <v>43</v>
      </c>
      <c r="O4842" t="s">
        <v>99</v>
      </c>
      <c r="P4842" t="s">
        <v>10476</v>
      </c>
      <c r="Q4842" s="2">
        <v>221.16</v>
      </c>
      <c r="R4842">
        <v>4</v>
      </c>
      <c r="S4842">
        <v>0</v>
      </c>
      <c r="T4842">
        <v>57.501600000000003</v>
      </c>
    </row>
    <row r="4843" spans="1:20" x14ac:dyDescent="0.3">
      <c r="A4843" t="s">
        <v>10477</v>
      </c>
      <c r="B4843" s="1">
        <v>42700</v>
      </c>
      <c r="C4843" s="1">
        <v>42704</v>
      </c>
      <c r="D4843" t="s">
        <v>47</v>
      </c>
      <c r="E4843" t="s">
        <v>2286</v>
      </c>
      <c r="F4843" t="s">
        <v>2287</v>
      </c>
      <c r="G4843" t="s">
        <v>24</v>
      </c>
      <c r="H4843" t="s">
        <v>25</v>
      </c>
      <c r="I4843" t="s">
        <v>742</v>
      </c>
      <c r="J4843" t="s">
        <v>208</v>
      </c>
      <c r="K4843" t="s">
        <v>743</v>
      </c>
      <c r="L4843" t="s">
        <v>88</v>
      </c>
      <c r="M4843" t="s">
        <v>7337</v>
      </c>
      <c r="N4843" t="s">
        <v>31</v>
      </c>
      <c r="O4843" t="s">
        <v>32</v>
      </c>
      <c r="P4843" t="s">
        <v>7338</v>
      </c>
      <c r="Q4843" s="2">
        <v>3406.6640000000002</v>
      </c>
      <c r="R4843">
        <v>8</v>
      </c>
      <c r="S4843">
        <v>0</v>
      </c>
      <c r="T4843">
        <v>160.31360000000001</v>
      </c>
    </row>
    <row r="4844" spans="1:20" x14ac:dyDescent="0.3">
      <c r="A4844" t="s">
        <v>10478</v>
      </c>
      <c r="B4844" s="1">
        <v>42758</v>
      </c>
      <c r="C4844" s="1">
        <v>42762</v>
      </c>
      <c r="D4844" t="s">
        <v>47</v>
      </c>
      <c r="E4844" t="s">
        <v>82</v>
      </c>
      <c r="F4844" t="s">
        <v>83</v>
      </c>
      <c r="G4844" t="s">
        <v>84</v>
      </c>
      <c r="H4844" t="s">
        <v>25</v>
      </c>
      <c r="I4844" t="s">
        <v>85</v>
      </c>
      <c r="J4844" t="s">
        <v>86</v>
      </c>
      <c r="K4844" t="s">
        <v>87</v>
      </c>
      <c r="L4844" t="s">
        <v>88</v>
      </c>
      <c r="M4844" t="s">
        <v>8931</v>
      </c>
      <c r="N4844" t="s">
        <v>165</v>
      </c>
      <c r="O4844" t="s">
        <v>202</v>
      </c>
      <c r="P4844" t="s">
        <v>8932</v>
      </c>
      <c r="Q4844" s="2">
        <v>95.983999999999995</v>
      </c>
      <c r="R4844">
        <v>2</v>
      </c>
      <c r="S4844">
        <v>0</v>
      </c>
      <c r="T4844">
        <v>11.997999999999999</v>
      </c>
    </row>
    <row r="4845" spans="1:20" x14ac:dyDescent="0.3">
      <c r="A4845" t="s">
        <v>10479</v>
      </c>
      <c r="B4845" s="1">
        <v>41904</v>
      </c>
      <c r="C4845" s="1">
        <v>41911</v>
      </c>
      <c r="D4845" t="s">
        <v>47</v>
      </c>
      <c r="E4845" t="s">
        <v>4003</v>
      </c>
      <c r="F4845" t="s">
        <v>4004</v>
      </c>
      <c r="G4845" t="s">
        <v>24</v>
      </c>
      <c r="H4845" t="s">
        <v>25</v>
      </c>
      <c r="I4845" t="s">
        <v>4005</v>
      </c>
      <c r="J4845" t="s">
        <v>269</v>
      </c>
      <c r="K4845" t="s">
        <v>4006</v>
      </c>
      <c r="L4845" t="s">
        <v>29</v>
      </c>
      <c r="M4845" t="s">
        <v>5110</v>
      </c>
      <c r="N4845" t="s">
        <v>31</v>
      </c>
      <c r="O4845" t="s">
        <v>61</v>
      </c>
      <c r="P4845" t="s">
        <v>5111</v>
      </c>
      <c r="Q4845" s="2">
        <v>97.44</v>
      </c>
      <c r="R4845">
        <v>3</v>
      </c>
      <c r="S4845">
        <v>0</v>
      </c>
      <c r="T4845">
        <v>35.078400000000002</v>
      </c>
    </row>
    <row r="4846" spans="1:20" x14ac:dyDescent="0.3">
      <c r="A4846" t="s">
        <v>10480</v>
      </c>
      <c r="B4846" s="1">
        <v>41724</v>
      </c>
      <c r="C4846" s="1">
        <v>41728</v>
      </c>
      <c r="D4846" t="s">
        <v>21</v>
      </c>
      <c r="E4846" t="s">
        <v>3309</v>
      </c>
      <c r="F4846" t="s">
        <v>3310</v>
      </c>
      <c r="G4846" t="s">
        <v>24</v>
      </c>
      <c r="H4846" t="s">
        <v>25</v>
      </c>
      <c r="I4846" t="s">
        <v>3311</v>
      </c>
      <c r="J4846" t="s">
        <v>67</v>
      </c>
      <c r="K4846" t="s">
        <v>3312</v>
      </c>
      <c r="L4846" t="s">
        <v>29</v>
      </c>
      <c r="M4846" t="s">
        <v>8158</v>
      </c>
      <c r="N4846" t="s">
        <v>43</v>
      </c>
      <c r="O4846" t="s">
        <v>44</v>
      </c>
      <c r="P4846" t="s">
        <v>8159</v>
      </c>
      <c r="Q4846" s="2">
        <v>18.75</v>
      </c>
      <c r="R4846">
        <v>5</v>
      </c>
      <c r="S4846">
        <v>0</v>
      </c>
      <c r="T4846">
        <v>9</v>
      </c>
    </row>
    <row r="4847" spans="1:20" x14ac:dyDescent="0.3">
      <c r="A4847" t="s">
        <v>10481</v>
      </c>
      <c r="B4847" s="1">
        <v>42527</v>
      </c>
      <c r="C4847" s="1">
        <v>42532</v>
      </c>
      <c r="D4847" t="s">
        <v>47</v>
      </c>
      <c r="E4847" t="s">
        <v>3257</v>
      </c>
      <c r="F4847" t="s">
        <v>3258</v>
      </c>
      <c r="G4847" t="s">
        <v>84</v>
      </c>
      <c r="H4847" t="s">
        <v>25</v>
      </c>
      <c r="I4847" t="s">
        <v>426</v>
      </c>
      <c r="J4847" t="s">
        <v>1027</v>
      </c>
      <c r="K4847" t="s">
        <v>1028</v>
      </c>
      <c r="L4847" t="s">
        <v>29</v>
      </c>
      <c r="M4847" t="s">
        <v>6722</v>
      </c>
      <c r="N4847" t="s">
        <v>165</v>
      </c>
      <c r="O4847" t="s">
        <v>166</v>
      </c>
      <c r="P4847" t="s">
        <v>6723</v>
      </c>
      <c r="Q4847" s="2">
        <v>3023.9279999999999</v>
      </c>
      <c r="R4847">
        <v>9</v>
      </c>
      <c r="S4847">
        <v>0</v>
      </c>
      <c r="T4847">
        <v>226.7946</v>
      </c>
    </row>
    <row r="4848" spans="1:20" x14ac:dyDescent="0.3">
      <c r="A4848" t="s">
        <v>10482</v>
      </c>
      <c r="B4848" s="1">
        <v>42978</v>
      </c>
      <c r="C4848" s="1">
        <v>42983</v>
      </c>
      <c r="D4848" t="s">
        <v>47</v>
      </c>
      <c r="E4848" t="s">
        <v>3322</v>
      </c>
      <c r="F4848" t="s">
        <v>3323</v>
      </c>
      <c r="G4848" t="s">
        <v>24</v>
      </c>
      <c r="H4848" t="s">
        <v>25</v>
      </c>
      <c r="I4848" t="s">
        <v>231</v>
      </c>
      <c r="J4848" t="s">
        <v>232</v>
      </c>
      <c r="K4848" t="s">
        <v>412</v>
      </c>
      <c r="L4848" t="s">
        <v>131</v>
      </c>
      <c r="M4848" t="s">
        <v>5395</v>
      </c>
      <c r="N4848" t="s">
        <v>43</v>
      </c>
      <c r="O4848" t="s">
        <v>99</v>
      </c>
      <c r="P4848" t="s">
        <v>5396</v>
      </c>
      <c r="Q4848" s="2">
        <v>193.95</v>
      </c>
      <c r="R4848">
        <v>3</v>
      </c>
      <c r="S4848">
        <v>0</v>
      </c>
      <c r="T4848">
        <v>9.6974999999999998</v>
      </c>
    </row>
    <row r="4849" spans="1:20" x14ac:dyDescent="0.3">
      <c r="A4849" t="s">
        <v>10483</v>
      </c>
      <c r="B4849" s="1">
        <v>42345</v>
      </c>
      <c r="C4849" s="1">
        <v>42345</v>
      </c>
      <c r="D4849" t="s">
        <v>1040</v>
      </c>
      <c r="E4849" t="s">
        <v>847</v>
      </c>
      <c r="F4849" t="s">
        <v>848</v>
      </c>
      <c r="G4849" t="s">
        <v>37</v>
      </c>
      <c r="H4849" t="s">
        <v>25</v>
      </c>
      <c r="I4849" t="s">
        <v>112</v>
      </c>
      <c r="J4849" t="s">
        <v>39</v>
      </c>
      <c r="K4849" t="s">
        <v>849</v>
      </c>
      <c r="L4849" t="s">
        <v>41</v>
      </c>
      <c r="M4849" t="s">
        <v>2075</v>
      </c>
      <c r="N4849" t="s">
        <v>43</v>
      </c>
      <c r="O4849" t="s">
        <v>70</v>
      </c>
      <c r="P4849" t="s">
        <v>2076</v>
      </c>
      <c r="Q4849" s="2">
        <v>12.96</v>
      </c>
      <c r="R4849">
        <v>2</v>
      </c>
      <c r="S4849">
        <v>0</v>
      </c>
      <c r="T4849">
        <v>6.2207999999999997</v>
      </c>
    </row>
    <row r="4850" spans="1:20" x14ac:dyDescent="0.3">
      <c r="A4850" t="s">
        <v>10484</v>
      </c>
      <c r="B4850" s="1">
        <v>43055</v>
      </c>
      <c r="C4850" s="1">
        <v>43059</v>
      </c>
      <c r="D4850" t="s">
        <v>47</v>
      </c>
      <c r="E4850" t="s">
        <v>478</v>
      </c>
      <c r="F4850" t="s">
        <v>479</v>
      </c>
      <c r="G4850" t="s">
        <v>24</v>
      </c>
      <c r="H4850" t="s">
        <v>25</v>
      </c>
      <c r="I4850" t="s">
        <v>480</v>
      </c>
      <c r="J4850" t="s">
        <v>39</v>
      </c>
      <c r="K4850" t="s">
        <v>481</v>
      </c>
      <c r="L4850" t="s">
        <v>41</v>
      </c>
      <c r="M4850" t="s">
        <v>10321</v>
      </c>
      <c r="N4850" t="s">
        <v>31</v>
      </c>
      <c r="O4850" t="s">
        <v>61</v>
      </c>
      <c r="P4850" t="s">
        <v>10322</v>
      </c>
      <c r="Q4850" s="2">
        <v>119.94</v>
      </c>
      <c r="R4850">
        <v>3</v>
      </c>
      <c r="S4850">
        <v>0</v>
      </c>
      <c r="T4850">
        <v>23.988</v>
      </c>
    </row>
    <row r="4851" spans="1:20" x14ac:dyDescent="0.3">
      <c r="A4851" t="s">
        <v>10485</v>
      </c>
      <c r="B4851" s="1">
        <v>42483</v>
      </c>
      <c r="C4851" s="1">
        <v>42487</v>
      </c>
      <c r="D4851" t="s">
        <v>47</v>
      </c>
      <c r="E4851" t="s">
        <v>4339</v>
      </c>
      <c r="F4851" t="s">
        <v>4340</v>
      </c>
      <c r="G4851" t="s">
        <v>24</v>
      </c>
      <c r="H4851" t="s">
        <v>25</v>
      </c>
      <c r="I4851" t="s">
        <v>4341</v>
      </c>
      <c r="J4851" t="s">
        <v>86</v>
      </c>
      <c r="K4851" t="s">
        <v>4342</v>
      </c>
      <c r="L4851" t="s">
        <v>88</v>
      </c>
      <c r="M4851" t="s">
        <v>6728</v>
      </c>
      <c r="N4851" t="s">
        <v>43</v>
      </c>
      <c r="O4851" t="s">
        <v>79</v>
      </c>
      <c r="P4851" t="s">
        <v>6729</v>
      </c>
      <c r="Q4851" s="2">
        <v>18.088000000000001</v>
      </c>
      <c r="R4851">
        <v>7</v>
      </c>
      <c r="S4851">
        <v>0</v>
      </c>
      <c r="T4851">
        <v>6.5568999999999997</v>
      </c>
    </row>
    <row r="4852" spans="1:20" x14ac:dyDescent="0.3">
      <c r="A4852" t="s">
        <v>10486</v>
      </c>
      <c r="B4852" s="1">
        <v>42827</v>
      </c>
      <c r="C4852" s="1">
        <v>42831</v>
      </c>
      <c r="D4852" t="s">
        <v>47</v>
      </c>
      <c r="E4852" t="s">
        <v>6566</v>
      </c>
      <c r="F4852" t="s">
        <v>6567</v>
      </c>
      <c r="G4852" t="s">
        <v>24</v>
      </c>
      <c r="H4852" t="s">
        <v>25</v>
      </c>
      <c r="I4852" t="s">
        <v>231</v>
      </c>
      <c r="J4852" t="s">
        <v>232</v>
      </c>
      <c r="K4852" t="s">
        <v>412</v>
      </c>
      <c r="L4852" t="s">
        <v>131</v>
      </c>
      <c r="M4852" t="s">
        <v>2046</v>
      </c>
      <c r="N4852" t="s">
        <v>43</v>
      </c>
      <c r="O4852" t="s">
        <v>44</v>
      </c>
      <c r="P4852" t="s">
        <v>2047</v>
      </c>
      <c r="Q4852" s="2">
        <v>14.94</v>
      </c>
      <c r="R4852">
        <v>3</v>
      </c>
      <c r="S4852">
        <v>0</v>
      </c>
      <c r="T4852">
        <v>6.8723999999999998</v>
      </c>
    </row>
    <row r="4853" spans="1:20" x14ac:dyDescent="0.3">
      <c r="A4853" t="s">
        <v>10487</v>
      </c>
      <c r="B4853" s="1">
        <v>42229</v>
      </c>
      <c r="C4853" s="1">
        <v>42231</v>
      </c>
      <c r="D4853" t="s">
        <v>159</v>
      </c>
      <c r="E4853" t="s">
        <v>964</v>
      </c>
      <c r="F4853" t="s">
        <v>965</v>
      </c>
      <c r="G4853" t="s">
        <v>37</v>
      </c>
      <c r="H4853" t="s">
        <v>25</v>
      </c>
      <c r="I4853" t="s">
        <v>966</v>
      </c>
      <c r="J4853" t="s">
        <v>39</v>
      </c>
      <c r="K4853" t="s">
        <v>967</v>
      </c>
      <c r="L4853" t="s">
        <v>41</v>
      </c>
      <c r="M4853" t="s">
        <v>4007</v>
      </c>
      <c r="N4853" t="s">
        <v>43</v>
      </c>
      <c r="O4853" t="s">
        <v>115</v>
      </c>
      <c r="P4853" t="s">
        <v>4008</v>
      </c>
      <c r="Q4853" s="2">
        <v>64.680000000000007</v>
      </c>
      <c r="R4853">
        <v>7</v>
      </c>
      <c r="S4853">
        <v>0</v>
      </c>
      <c r="T4853">
        <v>8.0850000000000009</v>
      </c>
    </row>
    <row r="4854" spans="1:20" x14ac:dyDescent="0.3">
      <c r="A4854" t="s">
        <v>10488</v>
      </c>
      <c r="B4854" s="1">
        <v>43052</v>
      </c>
      <c r="C4854" s="1">
        <v>43058</v>
      </c>
      <c r="D4854" t="s">
        <v>47</v>
      </c>
      <c r="E4854" t="s">
        <v>769</v>
      </c>
      <c r="F4854" t="s">
        <v>770</v>
      </c>
      <c r="G4854" t="s">
        <v>24</v>
      </c>
      <c r="H4854" t="s">
        <v>25</v>
      </c>
      <c r="I4854" t="s">
        <v>253</v>
      </c>
      <c r="J4854" t="s">
        <v>179</v>
      </c>
      <c r="K4854" t="s">
        <v>254</v>
      </c>
      <c r="L4854" t="s">
        <v>88</v>
      </c>
      <c r="M4854" t="s">
        <v>2854</v>
      </c>
      <c r="N4854" t="s">
        <v>165</v>
      </c>
      <c r="O4854" t="s">
        <v>166</v>
      </c>
      <c r="P4854" t="s">
        <v>2855</v>
      </c>
      <c r="Q4854" s="2">
        <v>22</v>
      </c>
      <c r="R4854">
        <v>5</v>
      </c>
      <c r="S4854">
        <v>0</v>
      </c>
      <c r="T4854">
        <v>1.375</v>
      </c>
    </row>
    <row r="4855" spans="1:20" x14ac:dyDescent="0.3">
      <c r="A4855" t="s">
        <v>10489</v>
      </c>
      <c r="B4855" s="1">
        <v>42727</v>
      </c>
      <c r="C4855" s="1">
        <v>42732</v>
      </c>
      <c r="D4855" t="s">
        <v>47</v>
      </c>
      <c r="E4855" t="s">
        <v>632</v>
      </c>
      <c r="F4855" t="s">
        <v>633</v>
      </c>
      <c r="G4855" t="s">
        <v>84</v>
      </c>
      <c r="H4855" t="s">
        <v>25</v>
      </c>
      <c r="I4855" t="s">
        <v>38</v>
      </c>
      <c r="J4855" t="s">
        <v>39</v>
      </c>
      <c r="K4855" t="s">
        <v>59</v>
      </c>
      <c r="L4855" t="s">
        <v>41</v>
      </c>
      <c r="M4855" t="s">
        <v>5010</v>
      </c>
      <c r="N4855" t="s">
        <v>43</v>
      </c>
      <c r="O4855" t="s">
        <v>70</v>
      </c>
      <c r="P4855" t="s">
        <v>5011</v>
      </c>
      <c r="Q4855" s="2">
        <v>7.968</v>
      </c>
      <c r="R4855">
        <v>2</v>
      </c>
      <c r="S4855">
        <v>0</v>
      </c>
      <c r="T4855">
        <v>2.6892</v>
      </c>
    </row>
    <row r="4856" spans="1:20" x14ac:dyDescent="0.3">
      <c r="A4856" t="s">
        <v>10490</v>
      </c>
      <c r="B4856" s="1">
        <v>41842</v>
      </c>
      <c r="C4856" s="1">
        <v>41844</v>
      </c>
      <c r="D4856" t="s">
        <v>21</v>
      </c>
      <c r="E4856" t="s">
        <v>983</v>
      </c>
      <c r="F4856" t="s">
        <v>984</v>
      </c>
      <c r="G4856" t="s">
        <v>24</v>
      </c>
      <c r="H4856" t="s">
        <v>25</v>
      </c>
      <c r="I4856" t="s">
        <v>128</v>
      </c>
      <c r="J4856" t="s">
        <v>129</v>
      </c>
      <c r="K4856" t="s">
        <v>562</v>
      </c>
      <c r="L4856" t="s">
        <v>131</v>
      </c>
      <c r="M4856" t="s">
        <v>4547</v>
      </c>
      <c r="N4856" t="s">
        <v>43</v>
      </c>
      <c r="O4856" t="s">
        <v>99</v>
      </c>
      <c r="P4856" t="s">
        <v>4548</v>
      </c>
      <c r="Q4856" s="2">
        <v>26.632000000000001</v>
      </c>
      <c r="R4856">
        <v>1</v>
      </c>
      <c r="S4856">
        <v>0</v>
      </c>
      <c r="T4856">
        <v>1.3315999999999999</v>
      </c>
    </row>
    <row r="4857" spans="1:20" x14ac:dyDescent="0.3">
      <c r="A4857" t="s">
        <v>10491</v>
      </c>
      <c r="B4857" s="1">
        <v>42496</v>
      </c>
      <c r="C4857" s="1">
        <v>42500</v>
      </c>
      <c r="D4857" t="s">
        <v>47</v>
      </c>
      <c r="E4857" t="s">
        <v>2940</v>
      </c>
      <c r="F4857" t="s">
        <v>2941</v>
      </c>
      <c r="G4857" t="s">
        <v>24</v>
      </c>
      <c r="H4857" t="s">
        <v>25</v>
      </c>
      <c r="I4857" t="s">
        <v>2942</v>
      </c>
      <c r="J4857" t="s">
        <v>1139</v>
      </c>
      <c r="K4857" t="s">
        <v>2943</v>
      </c>
      <c r="L4857" t="s">
        <v>131</v>
      </c>
      <c r="M4857" t="s">
        <v>10492</v>
      </c>
      <c r="N4857" t="s">
        <v>31</v>
      </c>
      <c r="O4857" t="s">
        <v>61</v>
      </c>
      <c r="P4857" t="s">
        <v>10493</v>
      </c>
      <c r="Q4857" s="2">
        <v>41.6</v>
      </c>
      <c r="R4857">
        <v>4</v>
      </c>
      <c r="S4857">
        <v>0</v>
      </c>
      <c r="T4857">
        <v>14.144</v>
      </c>
    </row>
    <row r="4858" spans="1:20" x14ac:dyDescent="0.3">
      <c r="A4858" t="s">
        <v>10494</v>
      </c>
      <c r="B4858" s="1">
        <v>41971</v>
      </c>
      <c r="C4858" s="1">
        <v>41976</v>
      </c>
      <c r="D4858" t="s">
        <v>47</v>
      </c>
      <c r="E4858" t="s">
        <v>4999</v>
      </c>
      <c r="F4858" t="s">
        <v>5000</v>
      </c>
      <c r="G4858" t="s">
        <v>37</v>
      </c>
      <c r="H4858" t="s">
        <v>25</v>
      </c>
      <c r="I4858" t="s">
        <v>4348</v>
      </c>
      <c r="J4858" t="s">
        <v>498</v>
      </c>
      <c r="K4858" t="s">
        <v>4349</v>
      </c>
      <c r="L4858" t="s">
        <v>88</v>
      </c>
      <c r="M4858" t="s">
        <v>2477</v>
      </c>
      <c r="N4858" t="s">
        <v>43</v>
      </c>
      <c r="O4858" t="s">
        <v>173</v>
      </c>
      <c r="P4858" t="s">
        <v>2478</v>
      </c>
      <c r="Q4858" s="2">
        <v>64.02</v>
      </c>
      <c r="R4858">
        <v>6</v>
      </c>
      <c r="S4858">
        <v>0</v>
      </c>
      <c r="T4858">
        <v>29.449200000000001</v>
      </c>
    </row>
    <row r="4859" spans="1:20" x14ac:dyDescent="0.3">
      <c r="A4859" t="s">
        <v>10495</v>
      </c>
      <c r="B4859" s="1">
        <v>42478</v>
      </c>
      <c r="C4859" s="1">
        <v>42483</v>
      </c>
      <c r="D4859" t="s">
        <v>47</v>
      </c>
      <c r="E4859" t="s">
        <v>5863</v>
      </c>
      <c r="F4859" t="s">
        <v>5864</v>
      </c>
      <c r="G4859" t="s">
        <v>37</v>
      </c>
      <c r="H4859" t="s">
        <v>25</v>
      </c>
      <c r="I4859" t="s">
        <v>5865</v>
      </c>
      <c r="J4859" t="s">
        <v>86</v>
      </c>
      <c r="K4859" t="s">
        <v>5866</v>
      </c>
      <c r="L4859" t="s">
        <v>88</v>
      </c>
      <c r="M4859" t="s">
        <v>1193</v>
      </c>
      <c r="N4859" t="s">
        <v>43</v>
      </c>
      <c r="O4859" t="s">
        <v>115</v>
      </c>
      <c r="P4859" t="s">
        <v>1194</v>
      </c>
      <c r="Q4859" s="2">
        <v>6.99</v>
      </c>
      <c r="R4859">
        <v>3</v>
      </c>
      <c r="S4859">
        <v>0</v>
      </c>
      <c r="T4859">
        <v>2.0270999999999999</v>
      </c>
    </row>
    <row r="4860" spans="1:20" x14ac:dyDescent="0.3">
      <c r="A4860" t="s">
        <v>10496</v>
      </c>
      <c r="B4860" s="1">
        <v>42365</v>
      </c>
      <c r="C4860" s="1">
        <v>42369</v>
      </c>
      <c r="D4860" t="s">
        <v>47</v>
      </c>
      <c r="E4860" t="s">
        <v>5705</v>
      </c>
      <c r="F4860" t="s">
        <v>5706</v>
      </c>
      <c r="G4860" t="s">
        <v>37</v>
      </c>
      <c r="H4860" t="s">
        <v>25</v>
      </c>
      <c r="I4860" t="s">
        <v>128</v>
      </c>
      <c r="J4860" t="s">
        <v>129</v>
      </c>
      <c r="K4860" t="s">
        <v>562</v>
      </c>
      <c r="L4860" t="s">
        <v>131</v>
      </c>
      <c r="M4860" t="s">
        <v>2488</v>
      </c>
      <c r="N4860" t="s">
        <v>43</v>
      </c>
      <c r="O4860" t="s">
        <v>99</v>
      </c>
      <c r="P4860" t="s">
        <v>2489</v>
      </c>
      <c r="Q4860" s="2">
        <v>323.10000000000002</v>
      </c>
      <c r="R4860">
        <v>2</v>
      </c>
      <c r="S4860">
        <v>0</v>
      </c>
      <c r="T4860">
        <v>61.389000000000003</v>
      </c>
    </row>
    <row r="4861" spans="1:20" x14ac:dyDescent="0.3">
      <c r="A4861" t="s">
        <v>10497</v>
      </c>
      <c r="B4861" s="1">
        <v>43082</v>
      </c>
      <c r="C4861" s="1">
        <v>43087</v>
      </c>
      <c r="D4861" t="s">
        <v>47</v>
      </c>
      <c r="E4861" t="s">
        <v>1473</v>
      </c>
      <c r="F4861" t="s">
        <v>1474</v>
      </c>
      <c r="G4861" t="s">
        <v>24</v>
      </c>
      <c r="H4861" t="s">
        <v>25</v>
      </c>
      <c r="I4861" t="s">
        <v>253</v>
      </c>
      <c r="J4861" t="s">
        <v>179</v>
      </c>
      <c r="K4861" t="s">
        <v>1475</v>
      </c>
      <c r="L4861" t="s">
        <v>88</v>
      </c>
      <c r="M4861" t="s">
        <v>4879</v>
      </c>
      <c r="N4861" t="s">
        <v>43</v>
      </c>
      <c r="O4861" t="s">
        <v>44</v>
      </c>
      <c r="P4861" t="s">
        <v>4880</v>
      </c>
      <c r="Q4861" s="2">
        <v>8.64</v>
      </c>
      <c r="R4861">
        <v>3</v>
      </c>
      <c r="S4861">
        <v>0</v>
      </c>
      <c r="T4861">
        <v>4.2336</v>
      </c>
    </row>
    <row r="4862" spans="1:20" x14ac:dyDescent="0.3">
      <c r="A4862" t="s">
        <v>10498</v>
      </c>
      <c r="B4862" s="1">
        <v>42737</v>
      </c>
      <c r="C4862" s="1">
        <v>42739</v>
      </c>
      <c r="D4862" t="s">
        <v>21</v>
      </c>
      <c r="E4862" t="s">
        <v>9172</v>
      </c>
      <c r="F4862" t="s">
        <v>9173</v>
      </c>
      <c r="G4862" t="s">
        <v>37</v>
      </c>
      <c r="H4862" t="s">
        <v>25</v>
      </c>
      <c r="I4862" t="s">
        <v>1358</v>
      </c>
      <c r="J4862" t="s">
        <v>302</v>
      </c>
      <c r="K4862" t="s">
        <v>4409</v>
      </c>
      <c r="L4862" t="s">
        <v>29</v>
      </c>
      <c r="M4862" t="s">
        <v>7361</v>
      </c>
      <c r="N4862" t="s">
        <v>165</v>
      </c>
      <c r="O4862" t="s">
        <v>202</v>
      </c>
      <c r="P4862" t="s">
        <v>7362</v>
      </c>
      <c r="Q4862" s="2">
        <v>16.59</v>
      </c>
      <c r="R4862">
        <v>1</v>
      </c>
      <c r="S4862">
        <v>0</v>
      </c>
      <c r="T4862">
        <v>5.8064999999999998</v>
      </c>
    </row>
    <row r="4863" spans="1:20" x14ac:dyDescent="0.3">
      <c r="A4863" t="s">
        <v>10499</v>
      </c>
      <c r="B4863" s="1">
        <v>42885</v>
      </c>
      <c r="C4863" s="1">
        <v>42889</v>
      </c>
      <c r="D4863" t="s">
        <v>47</v>
      </c>
      <c r="E4863" t="s">
        <v>4220</v>
      </c>
      <c r="F4863" t="s">
        <v>4221</v>
      </c>
      <c r="G4863" t="s">
        <v>24</v>
      </c>
      <c r="H4863" t="s">
        <v>25</v>
      </c>
      <c r="I4863" t="s">
        <v>4222</v>
      </c>
      <c r="J4863" t="s">
        <v>39</v>
      </c>
      <c r="K4863" t="s">
        <v>4223</v>
      </c>
      <c r="L4863" t="s">
        <v>41</v>
      </c>
      <c r="M4863" t="s">
        <v>2010</v>
      </c>
      <c r="N4863" t="s">
        <v>43</v>
      </c>
      <c r="O4863" t="s">
        <v>115</v>
      </c>
      <c r="P4863" t="s">
        <v>2011</v>
      </c>
      <c r="Q4863" s="2">
        <v>35.1</v>
      </c>
      <c r="R4863">
        <v>6</v>
      </c>
      <c r="S4863">
        <v>0</v>
      </c>
      <c r="T4863">
        <v>10.179</v>
      </c>
    </row>
    <row r="4864" spans="1:20" x14ac:dyDescent="0.3">
      <c r="A4864" t="s">
        <v>10500</v>
      </c>
      <c r="B4864" s="1">
        <v>43008</v>
      </c>
      <c r="C4864" s="1">
        <v>43014</v>
      </c>
      <c r="D4864" t="s">
        <v>47</v>
      </c>
      <c r="E4864" t="s">
        <v>2317</v>
      </c>
      <c r="F4864" t="s">
        <v>2318</v>
      </c>
      <c r="G4864" t="s">
        <v>84</v>
      </c>
      <c r="H4864" t="s">
        <v>25</v>
      </c>
      <c r="I4864" t="s">
        <v>2319</v>
      </c>
      <c r="J4864" t="s">
        <v>627</v>
      </c>
      <c r="K4864" t="s">
        <v>2320</v>
      </c>
      <c r="L4864" t="s">
        <v>131</v>
      </c>
      <c r="M4864" t="s">
        <v>2775</v>
      </c>
      <c r="N4864" t="s">
        <v>43</v>
      </c>
      <c r="O4864" t="s">
        <v>79</v>
      </c>
      <c r="P4864" t="s">
        <v>2776</v>
      </c>
      <c r="Q4864" s="2">
        <v>11.646000000000001</v>
      </c>
      <c r="R4864">
        <v>9</v>
      </c>
      <c r="S4864">
        <v>0</v>
      </c>
      <c r="T4864">
        <v>-17.469000000000001</v>
      </c>
    </row>
    <row r="4865" spans="1:20" x14ac:dyDescent="0.3">
      <c r="A4865" t="s">
        <v>10501</v>
      </c>
      <c r="B4865" s="1">
        <v>42906</v>
      </c>
      <c r="C4865" s="1">
        <v>42913</v>
      </c>
      <c r="D4865" t="s">
        <v>47</v>
      </c>
      <c r="E4865" t="s">
        <v>329</v>
      </c>
      <c r="F4865" t="s">
        <v>330</v>
      </c>
      <c r="G4865" t="s">
        <v>24</v>
      </c>
      <c r="H4865" t="s">
        <v>25</v>
      </c>
      <c r="I4865" t="s">
        <v>331</v>
      </c>
      <c r="J4865" t="s">
        <v>199</v>
      </c>
      <c r="K4865" t="s">
        <v>332</v>
      </c>
      <c r="L4865" t="s">
        <v>88</v>
      </c>
      <c r="M4865" t="s">
        <v>10502</v>
      </c>
      <c r="N4865" t="s">
        <v>43</v>
      </c>
      <c r="O4865" t="s">
        <v>70</v>
      </c>
      <c r="P4865" t="s">
        <v>10503</v>
      </c>
      <c r="Q4865" s="2">
        <v>32.4</v>
      </c>
      <c r="R4865">
        <v>5</v>
      </c>
      <c r="S4865">
        <v>0</v>
      </c>
      <c r="T4865">
        <v>15.552</v>
      </c>
    </row>
    <row r="4866" spans="1:20" x14ac:dyDescent="0.3">
      <c r="A4866" t="s">
        <v>10504</v>
      </c>
      <c r="B4866" s="1">
        <v>42829</v>
      </c>
      <c r="C4866" s="1">
        <v>42830</v>
      </c>
      <c r="D4866" t="s">
        <v>159</v>
      </c>
      <c r="E4866" t="s">
        <v>5002</v>
      </c>
      <c r="F4866" t="s">
        <v>5003</v>
      </c>
      <c r="G4866" t="s">
        <v>84</v>
      </c>
      <c r="H4866" t="s">
        <v>25</v>
      </c>
      <c r="I4866" t="s">
        <v>231</v>
      </c>
      <c r="J4866" t="s">
        <v>232</v>
      </c>
      <c r="K4866" t="s">
        <v>233</v>
      </c>
      <c r="L4866" t="s">
        <v>131</v>
      </c>
      <c r="M4866" t="s">
        <v>2681</v>
      </c>
      <c r="N4866" t="s">
        <v>43</v>
      </c>
      <c r="O4866" t="s">
        <v>115</v>
      </c>
      <c r="P4866" t="s">
        <v>2682</v>
      </c>
      <c r="Q4866" s="2">
        <v>7.04</v>
      </c>
      <c r="R4866">
        <v>4</v>
      </c>
      <c r="S4866">
        <v>0</v>
      </c>
      <c r="T4866">
        <v>2.0415999999999999</v>
      </c>
    </row>
    <row r="4867" spans="1:20" x14ac:dyDescent="0.3">
      <c r="A4867" t="s">
        <v>10505</v>
      </c>
      <c r="B4867" s="1">
        <v>42321</v>
      </c>
      <c r="C4867" s="1">
        <v>42325</v>
      </c>
      <c r="D4867" t="s">
        <v>47</v>
      </c>
      <c r="E4867" t="s">
        <v>978</v>
      </c>
      <c r="F4867" t="s">
        <v>979</v>
      </c>
      <c r="G4867" t="s">
        <v>24</v>
      </c>
      <c r="H4867" t="s">
        <v>25</v>
      </c>
      <c r="I4867" t="s">
        <v>128</v>
      </c>
      <c r="J4867" t="s">
        <v>129</v>
      </c>
      <c r="K4867" t="s">
        <v>948</v>
      </c>
      <c r="L4867" t="s">
        <v>131</v>
      </c>
      <c r="M4867" t="s">
        <v>5668</v>
      </c>
      <c r="N4867" t="s">
        <v>31</v>
      </c>
      <c r="O4867" t="s">
        <v>32</v>
      </c>
      <c r="P4867" t="s">
        <v>5669</v>
      </c>
      <c r="Q4867" s="2">
        <v>613.99919999999997</v>
      </c>
      <c r="R4867">
        <v>3</v>
      </c>
      <c r="S4867">
        <v>0</v>
      </c>
      <c r="T4867">
        <v>-18.058800000000002</v>
      </c>
    </row>
    <row r="4868" spans="1:20" x14ac:dyDescent="0.3">
      <c r="A4868" t="s">
        <v>10506</v>
      </c>
      <c r="B4868" s="1">
        <v>42244</v>
      </c>
      <c r="C4868" s="1">
        <v>42249</v>
      </c>
      <c r="D4868" t="s">
        <v>47</v>
      </c>
      <c r="E4868" t="s">
        <v>2892</v>
      </c>
      <c r="F4868" t="s">
        <v>2893</v>
      </c>
      <c r="G4868" t="s">
        <v>37</v>
      </c>
      <c r="H4868" t="s">
        <v>25</v>
      </c>
      <c r="I4868" t="s">
        <v>2894</v>
      </c>
      <c r="J4868" t="s">
        <v>67</v>
      </c>
      <c r="K4868" t="s">
        <v>2895</v>
      </c>
      <c r="L4868" t="s">
        <v>29</v>
      </c>
      <c r="M4868" t="s">
        <v>4822</v>
      </c>
      <c r="N4868" t="s">
        <v>43</v>
      </c>
      <c r="O4868" t="s">
        <v>99</v>
      </c>
      <c r="P4868" t="s">
        <v>4823</v>
      </c>
      <c r="Q4868" s="2">
        <v>470.36</v>
      </c>
      <c r="R4868">
        <v>11</v>
      </c>
      <c r="S4868">
        <v>0</v>
      </c>
      <c r="T4868">
        <v>122.2936</v>
      </c>
    </row>
    <row r="4869" spans="1:20" x14ac:dyDescent="0.3">
      <c r="A4869" t="s">
        <v>10507</v>
      </c>
      <c r="B4869" s="1">
        <v>43002</v>
      </c>
      <c r="C4869" s="1">
        <v>43006</v>
      </c>
      <c r="D4869" t="s">
        <v>21</v>
      </c>
      <c r="E4869" t="s">
        <v>536</v>
      </c>
      <c r="F4869" t="s">
        <v>537</v>
      </c>
      <c r="G4869" t="s">
        <v>84</v>
      </c>
      <c r="H4869" t="s">
        <v>25</v>
      </c>
      <c r="I4869" t="s">
        <v>75</v>
      </c>
      <c r="J4869" t="s">
        <v>76</v>
      </c>
      <c r="K4869" t="s">
        <v>538</v>
      </c>
      <c r="L4869" t="s">
        <v>41</v>
      </c>
      <c r="M4869" t="s">
        <v>7577</v>
      </c>
      <c r="N4869" t="s">
        <v>43</v>
      </c>
      <c r="O4869" t="s">
        <v>70</v>
      </c>
      <c r="P4869" t="s">
        <v>7578</v>
      </c>
      <c r="Q4869" s="2">
        <v>31.08</v>
      </c>
      <c r="R4869">
        <v>6</v>
      </c>
      <c r="S4869">
        <v>0</v>
      </c>
      <c r="T4869">
        <v>15.229200000000001</v>
      </c>
    </row>
    <row r="4870" spans="1:20" x14ac:dyDescent="0.3">
      <c r="A4870" t="s">
        <v>10508</v>
      </c>
      <c r="B4870" s="1">
        <v>42715</v>
      </c>
      <c r="C4870" s="1">
        <v>42718</v>
      </c>
      <c r="D4870" t="s">
        <v>159</v>
      </c>
      <c r="E4870" t="s">
        <v>1900</v>
      </c>
      <c r="F4870" t="s">
        <v>1901</v>
      </c>
      <c r="G4870" t="s">
        <v>37</v>
      </c>
      <c r="H4870" t="s">
        <v>25</v>
      </c>
      <c r="I4870" t="s">
        <v>1902</v>
      </c>
      <c r="J4870" t="s">
        <v>51</v>
      </c>
      <c r="K4870" t="s">
        <v>1903</v>
      </c>
      <c r="L4870" t="s">
        <v>29</v>
      </c>
      <c r="M4870" t="s">
        <v>5823</v>
      </c>
      <c r="N4870" t="s">
        <v>43</v>
      </c>
      <c r="O4870" t="s">
        <v>90</v>
      </c>
      <c r="P4870" t="s">
        <v>5824</v>
      </c>
      <c r="Q4870" s="2">
        <v>73.536000000000001</v>
      </c>
      <c r="R4870">
        <v>4</v>
      </c>
      <c r="S4870">
        <v>0</v>
      </c>
      <c r="T4870">
        <v>9.1920000000000002</v>
      </c>
    </row>
    <row r="4871" spans="1:20" x14ac:dyDescent="0.3">
      <c r="A4871" t="s">
        <v>10509</v>
      </c>
      <c r="B4871" s="1">
        <v>41800</v>
      </c>
      <c r="C4871" s="1">
        <v>41805</v>
      </c>
      <c r="D4871" t="s">
        <v>21</v>
      </c>
      <c r="E4871" t="s">
        <v>698</v>
      </c>
      <c r="F4871" t="s">
        <v>699</v>
      </c>
      <c r="G4871" t="s">
        <v>37</v>
      </c>
      <c r="H4871" t="s">
        <v>25</v>
      </c>
      <c r="I4871" t="s">
        <v>517</v>
      </c>
      <c r="J4871" t="s">
        <v>286</v>
      </c>
      <c r="K4871" t="s">
        <v>700</v>
      </c>
      <c r="L4871" t="s">
        <v>29</v>
      </c>
      <c r="M4871" t="s">
        <v>3674</v>
      </c>
      <c r="N4871" t="s">
        <v>43</v>
      </c>
      <c r="O4871" t="s">
        <v>44</v>
      </c>
      <c r="P4871" t="s">
        <v>3675</v>
      </c>
      <c r="Q4871" s="2">
        <v>491.55</v>
      </c>
      <c r="R4871">
        <v>5</v>
      </c>
      <c r="S4871">
        <v>0</v>
      </c>
      <c r="T4871">
        <v>240.8595</v>
      </c>
    </row>
    <row r="4872" spans="1:20" x14ac:dyDescent="0.3">
      <c r="A4872" t="s">
        <v>10510</v>
      </c>
      <c r="B4872" s="1">
        <v>42440</v>
      </c>
      <c r="C4872" s="1">
        <v>42440</v>
      </c>
      <c r="D4872" t="s">
        <v>1040</v>
      </c>
      <c r="E4872" t="s">
        <v>2664</v>
      </c>
      <c r="F4872" t="s">
        <v>2665</v>
      </c>
      <c r="G4872" t="s">
        <v>84</v>
      </c>
      <c r="H4872" t="s">
        <v>25</v>
      </c>
      <c r="I4872" t="s">
        <v>2666</v>
      </c>
      <c r="J4872" t="s">
        <v>2265</v>
      </c>
      <c r="K4872" t="s">
        <v>2667</v>
      </c>
      <c r="L4872" t="s">
        <v>131</v>
      </c>
      <c r="M4872" t="s">
        <v>4037</v>
      </c>
      <c r="N4872" t="s">
        <v>31</v>
      </c>
      <c r="O4872" t="s">
        <v>61</v>
      </c>
      <c r="P4872" t="s">
        <v>4038</v>
      </c>
      <c r="Q4872" s="2">
        <v>30.335999999999999</v>
      </c>
      <c r="R4872">
        <v>4</v>
      </c>
      <c r="S4872">
        <v>0</v>
      </c>
      <c r="T4872">
        <v>9.48</v>
      </c>
    </row>
    <row r="4873" spans="1:20" x14ac:dyDescent="0.3">
      <c r="A4873" t="s">
        <v>10511</v>
      </c>
      <c r="B4873" s="1">
        <v>43084</v>
      </c>
      <c r="C4873" s="1">
        <v>43088</v>
      </c>
      <c r="D4873" t="s">
        <v>47</v>
      </c>
      <c r="E4873" t="s">
        <v>6437</v>
      </c>
      <c r="F4873" t="s">
        <v>6438</v>
      </c>
      <c r="G4873" t="s">
        <v>24</v>
      </c>
      <c r="H4873" t="s">
        <v>25</v>
      </c>
      <c r="I4873" t="s">
        <v>2703</v>
      </c>
      <c r="J4873" t="s">
        <v>1027</v>
      </c>
      <c r="K4873" t="s">
        <v>2704</v>
      </c>
      <c r="L4873" t="s">
        <v>29</v>
      </c>
      <c r="M4873" t="s">
        <v>788</v>
      </c>
      <c r="N4873" t="s">
        <v>43</v>
      </c>
      <c r="O4873" t="s">
        <v>70</v>
      </c>
      <c r="P4873" t="s">
        <v>789</v>
      </c>
      <c r="Q4873" s="2">
        <v>22.83</v>
      </c>
      <c r="R4873">
        <v>3</v>
      </c>
      <c r="S4873">
        <v>0</v>
      </c>
      <c r="T4873">
        <v>10.7301</v>
      </c>
    </row>
    <row r="4874" spans="1:20" x14ac:dyDescent="0.3">
      <c r="A4874" t="s">
        <v>10512</v>
      </c>
      <c r="B4874" s="1">
        <v>42673</v>
      </c>
      <c r="C4874" s="1">
        <v>42678</v>
      </c>
      <c r="D4874" t="s">
        <v>47</v>
      </c>
      <c r="E4874" t="s">
        <v>6404</v>
      </c>
      <c r="F4874" t="s">
        <v>6405</v>
      </c>
      <c r="G4874" t="s">
        <v>24</v>
      </c>
      <c r="H4874" t="s">
        <v>25</v>
      </c>
      <c r="I4874" t="s">
        <v>38</v>
      </c>
      <c r="J4874" t="s">
        <v>39</v>
      </c>
      <c r="K4874" t="s">
        <v>40</v>
      </c>
      <c r="L4874" t="s">
        <v>41</v>
      </c>
      <c r="M4874" t="s">
        <v>4470</v>
      </c>
      <c r="N4874" t="s">
        <v>43</v>
      </c>
      <c r="O4874" t="s">
        <v>235</v>
      </c>
      <c r="P4874" t="s">
        <v>4471</v>
      </c>
      <c r="Q4874" s="2">
        <v>3.62</v>
      </c>
      <c r="R4874">
        <v>2</v>
      </c>
      <c r="S4874">
        <v>0</v>
      </c>
      <c r="T4874">
        <v>1.1946000000000001</v>
      </c>
    </row>
    <row r="4875" spans="1:20" x14ac:dyDescent="0.3">
      <c r="A4875" t="s">
        <v>10513</v>
      </c>
      <c r="B4875" s="1">
        <v>42947</v>
      </c>
      <c r="C4875" s="1">
        <v>42951</v>
      </c>
      <c r="D4875" t="s">
        <v>47</v>
      </c>
      <c r="E4875" t="s">
        <v>5766</v>
      </c>
      <c r="F4875" t="s">
        <v>5767</v>
      </c>
      <c r="G4875" t="s">
        <v>84</v>
      </c>
      <c r="H4875" t="s">
        <v>25</v>
      </c>
      <c r="I4875" t="s">
        <v>5768</v>
      </c>
      <c r="J4875" t="s">
        <v>179</v>
      </c>
      <c r="K4875" t="s">
        <v>5769</v>
      </c>
      <c r="L4875" t="s">
        <v>88</v>
      </c>
      <c r="M4875" t="s">
        <v>380</v>
      </c>
      <c r="N4875" t="s">
        <v>43</v>
      </c>
      <c r="O4875" t="s">
        <v>70</v>
      </c>
      <c r="P4875" t="s">
        <v>381</v>
      </c>
      <c r="Q4875" s="2">
        <v>11.54</v>
      </c>
      <c r="R4875">
        <v>1</v>
      </c>
      <c r="S4875">
        <v>0</v>
      </c>
      <c r="T4875">
        <v>5.5392000000000001</v>
      </c>
    </row>
    <row r="4876" spans="1:20" x14ac:dyDescent="0.3">
      <c r="A4876" t="s">
        <v>10514</v>
      </c>
      <c r="B4876" s="1">
        <v>43027</v>
      </c>
      <c r="C4876" s="1">
        <v>43031</v>
      </c>
      <c r="D4876" t="s">
        <v>47</v>
      </c>
      <c r="E4876" t="s">
        <v>4144</v>
      </c>
      <c r="F4876" t="s">
        <v>4145</v>
      </c>
      <c r="G4876" t="s">
        <v>24</v>
      </c>
      <c r="H4876" t="s">
        <v>25</v>
      </c>
      <c r="I4876" t="s">
        <v>154</v>
      </c>
      <c r="J4876" t="s">
        <v>86</v>
      </c>
      <c r="K4876" t="s">
        <v>598</v>
      </c>
      <c r="L4876" t="s">
        <v>88</v>
      </c>
      <c r="M4876" t="s">
        <v>10515</v>
      </c>
      <c r="N4876" t="s">
        <v>43</v>
      </c>
      <c r="O4876" t="s">
        <v>79</v>
      </c>
      <c r="P4876" t="s">
        <v>10516</v>
      </c>
      <c r="Q4876" s="2">
        <v>39.624000000000002</v>
      </c>
      <c r="R4876">
        <v>3</v>
      </c>
      <c r="S4876">
        <v>0</v>
      </c>
      <c r="T4876">
        <v>13.868399999999999</v>
      </c>
    </row>
    <row r="4877" spans="1:20" x14ac:dyDescent="0.3">
      <c r="A4877" t="s">
        <v>10517</v>
      </c>
      <c r="B4877" s="1">
        <v>42664</v>
      </c>
      <c r="C4877" s="1">
        <v>42670</v>
      </c>
      <c r="D4877" t="s">
        <v>47</v>
      </c>
      <c r="E4877" t="s">
        <v>1576</v>
      </c>
      <c r="F4877" t="s">
        <v>1577</v>
      </c>
      <c r="G4877" t="s">
        <v>24</v>
      </c>
      <c r="H4877" t="s">
        <v>25</v>
      </c>
      <c r="I4877" t="s">
        <v>253</v>
      </c>
      <c r="J4877" t="s">
        <v>179</v>
      </c>
      <c r="K4877" t="s">
        <v>254</v>
      </c>
      <c r="L4877" t="s">
        <v>88</v>
      </c>
      <c r="M4877" t="s">
        <v>7457</v>
      </c>
      <c r="N4877" t="s">
        <v>31</v>
      </c>
      <c r="O4877" t="s">
        <v>133</v>
      </c>
      <c r="P4877" t="s">
        <v>7458</v>
      </c>
      <c r="Q4877" s="2">
        <v>242.136</v>
      </c>
      <c r="R4877">
        <v>3</v>
      </c>
      <c r="S4877">
        <v>0</v>
      </c>
      <c r="T4877">
        <v>12.1068</v>
      </c>
    </row>
    <row r="4878" spans="1:20" x14ac:dyDescent="0.3">
      <c r="A4878" t="s">
        <v>10518</v>
      </c>
      <c r="B4878" s="1">
        <v>41948</v>
      </c>
      <c r="C4878" s="1">
        <v>41953</v>
      </c>
      <c r="D4878" t="s">
        <v>47</v>
      </c>
      <c r="E4878" t="s">
        <v>1379</v>
      </c>
      <c r="F4878" t="s">
        <v>1380</v>
      </c>
      <c r="G4878" t="s">
        <v>24</v>
      </c>
      <c r="H4878" t="s">
        <v>25</v>
      </c>
      <c r="I4878" t="s">
        <v>1381</v>
      </c>
      <c r="J4878" t="s">
        <v>1382</v>
      </c>
      <c r="K4878" t="s">
        <v>1383</v>
      </c>
      <c r="L4878" t="s">
        <v>29</v>
      </c>
      <c r="M4878" t="s">
        <v>4634</v>
      </c>
      <c r="N4878" t="s">
        <v>31</v>
      </c>
      <c r="O4878" t="s">
        <v>61</v>
      </c>
      <c r="P4878" t="s">
        <v>4635</v>
      </c>
      <c r="Q4878" s="2">
        <v>273.56799999999998</v>
      </c>
      <c r="R4878">
        <v>2</v>
      </c>
      <c r="S4878">
        <v>0</v>
      </c>
      <c r="T4878">
        <v>-34.195999999999998</v>
      </c>
    </row>
    <row r="4879" spans="1:20" x14ac:dyDescent="0.3">
      <c r="A4879" t="s">
        <v>10519</v>
      </c>
      <c r="B4879" s="1">
        <v>42681</v>
      </c>
      <c r="C4879" s="1">
        <v>42686</v>
      </c>
      <c r="D4879" t="s">
        <v>47</v>
      </c>
      <c r="E4879" t="s">
        <v>3046</v>
      </c>
      <c r="F4879" t="s">
        <v>3047</v>
      </c>
      <c r="G4879" t="s">
        <v>24</v>
      </c>
      <c r="H4879" t="s">
        <v>25</v>
      </c>
      <c r="I4879" t="s">
        <v>112</v>
      </c>
      <c r="J4879" t="s">
        <v>39</v>
      </c>
      <c r="K4879" t="s">
        <v>113</v>
      </c>
      <c r="L4879" t="s">
        <v>41</v>
      </c>
      <c r="M4879" t="s">
        <v>2034</v>
      </c>
      <c r="N4879" t="s">
        <v>43</v>
      </c>
      <c r="O4879" t="s">
        <v>79</v>
      </c>
      <c r="P4879" t="s">
        <v>2035</v>
      </c>
      <c r="Q4879" s="2">
        <v>57.584000000000003</v>
      </c>
      <c r="R4879">
        <v>2</v>
      </c>
      <c r="S4879">
        <v>0</v>
      </c>
      <c r="T4879">
        <v>20.154399999999999</v>
      </c>
    </row>
    <row r="4880" spans="1:20" x14ac:dyDescent="0.3">
      <c r="A4880" t="s">
        <v>10520</v>
      </c>
      <c r="B4880" s="1">
        <v>42594</v>
      </c>
      <c r="C4880" s="1">
        <v>42596</v>
      </c>
      <c r="D4880" t="s">
        <v>21</v>
      </c>
      <c r="E4880" t="s">
        <v>3439</v>
      </c>
      <c r="F4880" t="s">
        <v>3440</v>
      </c>
      <c r="G4880" t="s">
        <v>84</v>
      </c>
      <c r="H4880" t="s">
        <v>25</v>
      </c>
      <c r="I4880" t="s">
        <v>786</v>
      </c>
      <c r="J4880" t="s">
        <v>39</v>
      </c>
      <c r="K4880" t="s">
        <v>1339</v>
      </c>
      <c r="L4880" t="s">
        <v>41</v>
      </c>
      <c r="M4880" t="s">
        <v>7822</v>
      </c>
      <c r="N4880" t="s">
        <v>43</v>
      </c>
      <c r="O4880" t="s">
        <v>115</v>
      </c>
      <c r="P4880" t="s">
        <v>7823</v>
      </c>
      <c r="Q4880" s="2">
        <v>37.311999999999998</v>
      </c>
      <c r="R4880">
        <v>4</v>
      </c>
      <c r="S4880">
        <v>0</v>
      </c>
      <c r="T4880">
        <v>2.7984</v>
      </c>
    </row>
    <row r="4881" spans="1:20" x14ac:dyDescent="0.3">
      <c r="A4881" t="s">
        <v>10521</v>
      </c>
      <c r="B4881" s="1">
        <v>42520</v>
      </c>
      <c r="C4881" s="1">
        <v>42521</v>
      </c>
      <c r="D4881" t="s">
        <v>1040</v>
      </c>
      <c r="E4881" t="s">
        <v>1674</v>
      </c>
      <c r="F4881" t="s">
        <v>1675</v>
      </c>
      <c r="G4881" t="s">
        <v>24</v>
      </c>
      <c r="H4881" t="s">
        <v>25</v>
      </c>
      <c r="I4881" t="s">
        <v>75</v>
      </c>
      <c r="J4881" t="s">
        <v>76</v>
      </c>
      <c r="K4881" t="s">
        <v>544</v>
      </c>
      <c r="L4881" t="s">
        <v>41</v>
      </c>
      <c r="M4881" t="s">
        <v>475</v>
      </c>
      <c r="N4881" t="s">
        <v>165</v>
      </c>
      <c r="O4881" t="s">
        <v>166</v>
      </c>
      <c r="P4881" t="s">
        <v>476</v>
      </c>
      <c r="Q4881" s="2">
        <v>79.959999999999994</v>
      </c>
      <c r="R4881">
        <v>5</v>
      </c>
      <c r="S4881">
        <v>0</v>
      </c>
      <c r="T4881">
        <v>7.9960000000000004</v>
      </c>
    </row>
    <row r="4882" spans="1:20" x14ac:dyDescent="0.3">
      <c r="A4882" t="s">
        <v>10522</v>
      </c>
      <c r="B4882" s="1">
        <v>43051</v>
      </c>
      <c r="C4882" s="1">
        <v>43053</v>
      </c>
      <c r="D4882" t="s">
        <v>21</v>
      </c>
      <c r="E4882" t="s">
        <v>4453</v>
      </c>
      <c r="F4882" t="s">
        <v>4454</v>
      </c>
      <c r="G4882" t="s">
        <v>24</v>
      </c>
      <c r="H4882" t="s">
        <v>25</v>
      </c>
      <c r="I4882" t="s">
        <v>4455</v>
      </c>
      <c r="J4882" t="s">
        <v>427</v>
      </c>
      <c r="K4882" t="s">
        <v>4456</v>
      </c>
      <c r="L4882" t="s">
        <v>131</v>
      </c>
      <c r="M4882" t="s">
        <v>3064</v>
      </c>
      <c r="N4882" t="s">
        <v>43</v>
      </c>
      <c r="O4882" t="s">
        <v>99</v>
      </c>
      <c r="P4882" t="s">
        <v>3065</v>
      </c>
      <c r="Q4882" s="2">
        <v>221.024</v>
      </c>
      <c r="R4882">
        <v>2</v>
      </c>
      <c r="S4882">
        <v>0</v>
      </c>
      <c r="T4882">
        <v>-55.256</v>
      </c>
    </row>
    <row r="4883" spans="1:20" x14ac:dyDescent="0.3">
      <c r="A4883" t="s">
        <v>10523</v>
      </c>
      <c r="B4883" s="1">
        <v>42635</v>
      </c>
      <c r="C4883" s="1">
        <v>42639</v>
      </c>
      <c r="D4883" t="s">
        <v>47</v>
      </c>
      <c r="E4883" t="s">
        <v>1989</v>
      </c>
      <c r="F4883" t="s">
        <v>1990</v>
      </c>
      <c r="G4883" t="s">
        <v>37</v>
      </c>
      <c r="H4883" t="s">
        <v>25</v>
      </c>
      <c r="I4883" t="s">
        <v>1991</v>
      </c>
      <c r="J4883" t="s">
        <v>619</v>
      </c>
      <c r="K4883" t="s">
        <v>1992</v>
      </c>
      <c r="L4883" t="s">
        <v>29</v>
      </c>
      <c r="M4883" t="s">
        <v>5860</v>
      </c>
      <c r="N4883" t="s">
        <v>31</v>
      </c>
      <c r="O4883" t="s">
        <v>61</v>
      </c>
      <c r="P4883" t="s">
        <v>5861</v>
      </c>
      <c r="Q4883" s="2">
        <v>18.96</v>
      </c>
      <c r="R4883">
        <v>2</v>
      </c>
      <c r="S4883">
        <v>0</v>
      </c>
      <c r="T4883">
        <v>7.5839999999999996</v>
      </c>
    </row>
    <row r="4884" spans="1:20" x14ac:dyDescent="0.3">
      <c r="A4884" t="s">
        <v>10524</v>
      </c>
      <c r="B4884" s="1">
        <v>42416</v>
      </c>
      <c r="C4884" s="1">
        <v>42420</v>
      </c>
      <c r="D4884" t="s">
        <v>47</v>
      </c>
      <c r="E4884" t="s">
        <v>3850</v>
      </c>
      <c r="F4884" t="s">
        <v>3851</v>
      </c>
      <c r="G4884" t="s">
        <v>24</v>
      </c>
      <c r="H4884" t="s">
        <v>25</v>
      </c>
      <c r="I4884" t="s">
        <v>693</v>
      </c>
      <c r="J4884" t="s">
        <v>86</v>
      </c>
      <c r="K4884" t="s">
        <v>1767</v>
      </c>
      <c r="L4884" t="s">
        <v>88</v>
      </c>
      <c r="M4884" t="s">
        <v>9563</v>
      </c>
      <c r="N4884" t="s">
        <v>31</v>
      </c>
      <c r="O4884" t="s">
        <v>133</v>
      </c>
      <c r="P4884" t="s">
        <v>9564</v>
      </c>
      <c r="Q4884" s="2">
        <v>326.64600000000002</v>
      </c>
      <c r="R4884">
        <v>3</v>
      </c>
      <c r="S4884">
        <v>0</v>
      </c>
      <c r="T4884">
        <v>39.923400000000001</v>
      </c>
    </row>
    <row r="4885" spans="1:20" x14ac:dyDescent="0.3">
      <c r="A4885" t="s">
        <v>10525</v>
      </c>
      <c r="B4885" s="1">
        <v>41995</v>
      </c>
      <c r="C4885" s="1">
        <v>41999</v>
      </c>
      <c r="D4885" t="s">
        <v>47</v>
      </c>
      <c r="E4885" t="s">
        <v>522</v>
      </c>
      <c r="F4885" t="s">
        <v>523</v>
      </c>
      <c r="G4885" t="s">
        <v>84</v>
      </c>
      <c r="H4885" t="s">
        <v>25</v>
      </c>
      <c r="I4885" t="s">
        <v>524</v>
      </c>
      <c r="J4885" t="s">
        <v>261</v>
      </c>
      <c r="K4885" t="s">
        <v>525</v>
      </c>
      <c r="L4885" t="s">
        <v>41</v>
      </c>
      <c r="M4885" t="s">
        <v>2238</v>
      </c>
      <c r="N4885" t="s">
        <v>43</v>
      </c>
      <c r="O4885" t="s">
        <v>79</v>
      </c>
      <c r="P4885" t="s">
        <v>2239</v>
      </c>
      <c r="Q4885" s="2">
        <v>296.71199999999999</v>
      </c>
      <c r="R4885">
        <v>13</v>
      </c>
      <c r="S4885">
        <v>0</v>
      </c>
      <c r="T4885">
        <v>100.1403</v>
      </c>
    </row>
    <row r="4886" spans="1:20" x14ac:dyDescent="0.3">
      <c r="A4886" t="s">
        <v>10526</v>
      </c>
      <c r="B4886" s="1">
        <v>42343</v>
      </c>
      <c r="C4886" s="1">
        <v>42349</v>
      </c>
      <c r="D4886" t="s">
        <v>47</v>
      </c>
      <c r="E4886" t="s">
        <v>4825</v>
      </c>
      <c r="F4886" t="s">
        <v>4826</v>
      </c>
      <c r="G4886" t="s">
        <v>24</v>
      </c>
      <c r="H4886" t="s">
        <v>25</v>
      </c>
      <c r="I4886" t="s">
        <v>231</v>
      </c>
      <c r="J4886" t="s">
        <v>232</v>
      </c>
      <c r="K4886" t="s">
        <v>233</v>
      </c>
      <c r="L4886" t="s">
        <v>131</v>
      </c>
      <c r="M4886" t="s">
        <v>8275</v>
      </c>
      <c r="N4886" t="s">
        <v>43</v>
      </c>
      <c r="O4886" t="s">
        <v>173</v>
      </c>
      <c r="P4886" t="s">
        <v>8276</v>
      </c>
      <c r="Q4886" s="2">
        <v>12.224</v>
      </c>
      <c r="R4886">
        <v>2</v>
      </c>
      <c r="S4886">
        <v>0</v>
      </c>
      <c r="T4886">
        <v>4.4311999999999996</v>
      </c>
    </row>
    <row r="4887" spans="1:20" x14ac:dyDescent="0.3">
      <c r="A4887" t="s">
        <v>10527</v>
      </c>
      <c r="B4887" s="1">
        <v>42995</v>
      </c>
      <c r="C4887" s="1">
        <v>42998</v>
      </c>
      <c r="D4887" t="s">
        <v>159</v>
      </c>
      <c r="E4887" t="s">
        <v>4791</v>
      </c>
      <c r="F4887" t="s">
        <v>4792</v>
      </c>
      <c r="G4887" t="s">
        <v>24</v>
      </c>
      <c r="H4887" t="s">
        <v>25</v>
      </c>
      <c r="I4887" t="s">
        <v>75</v>
      </c>
      <c r="J4887" t="s">
        <v>76</v>
      </c>
      <c r="K4887" t="s">
        <v>544</v>
      </c>
      <c r="L4887" t="s">
        <v>41</v>
      </c>
      <c r="M4887" t="s">
        <v>4101</v>
      </c>
      <c r="N4887" t="s">
        <v>165</v>
      </c>
      <c r="O4887" t="s">
        <v>202</v>
      </c>
      <c r="P4887" t="s">
        <v>4102</v>
      </c>
      <c r="Q4887" s="2">
        <v>89.97</v>
      </c>
      <c r="R4887">
        <v>3</v>
      </c>
      <c r="S4887">
        <v>0</v>
      </c>
      <c r="T4887">
        <v>37.787399999999998</v>
      </c>
    </row>
    <row r="4888" spans="1:20" x14ac:dyDescent="0.3">
      <c r="A4888" t="s">
        <v>10528</v>
      </c>
      <c r="B4888" s="1">
        <v>43071</v>
      </c>
      <c r="C4888" s="1">
        <v>43073</v>
      </c>
      <c r="D4888" t="s">
        <v>159</v>
      </c>
      <c r="E4888" t="s">
        <v>245</v>
      </c>
      <c r="F4888" t="s">
        <v>246</v>
      </c>
      <c r="G4888" t="s">
        <v>24</v>
      </c>
      <c r="H4888" t="s">
        <v>25</v>
      </c>
      <c r="I4888" t="s">
        <v>38</v>
      </c>
      <c r="J4888" t="s">
        <v>39</v>
      </c>
      <c r="K4888" t="s">
        <v>247</v>
      </c>
      <c r="L4888" t="s">
        <v>41</v>
      </c>
      <c r="M4888" t="s">
        <v>4858</v>
      </c>
      <c r="N4888" t="s">
        <v>43</v>
      </c>
      <c r="O4888" t="s">
        <v>90</v>
      </c>
      <c r="P4888" t="s">
        <v>4859</v>
      </c>
      <c r="Q4888" s="2">
        <v>286.86</v>
      </c>
      <c r="R4888">
        <v>7</v>
      </c>
      <c r="S4888">
        <v>0</v>
      </c>
      <c r="T4888">
        <v>80.320800000000006</v>
      </c>
    </row>
    <row r="4889" spans="1:20" x14ac:dyDescent="0.3">
      <c r="A4889" t="s">
        <v>10529</v>
      </c>
      <c r="B4889" s="1">
        <v>41911</v>
      </c>
      <c r="C4889" s="1">
        <v>41916</v>
      </c>
      <c r="D4889" t="s">
        <v>47</v>
      </c>
      <c r="E4889" t="s">
        <v>3024</v>
      </c>
      <c r="F4889" t="s">
        <v>3025</v>
      </c>
      <c r="G4889" t="s">
        <v>24</v>
      </c>
      <c r="H4889" t="s">
        <v>25</v>
      </c>
      <c r="I4889" t="s">
        <v>446</v>
      </c>
      <c r="J4889" t="s">
        <v>67</v>
      </c>
      <c r="K4889" t="s">
        <v>1528</v>
      </c>
      <c r="L4889" t="s">
        <v>29</v>
      </c>
      <c r="M4889" t="s">
        <v>4938</v>
      </c>
      <c r="N4889" t="s">
        <v>43</v>
      </c>
      <c r="O4889" t="s">
        <v>79</v>
      </c>
      <c r="P4889" t="s">
        <v>4939</v>
      </c>
      <c r="Q4889" s="2">
        <v>10.048</v>
      </c>
      <c r="R4889">
        <v>2</v>
      </c>
      <c r="S4889">
        <v>0</v>
      </c>
      <c r="T4889">
        <v>3.14</v>
      </c>
    </row>
    <row r="4890" spans="1:20" x14ac:dyDescent="0.3">
      <c r="A4890" t="s">
        <v>10530</v>
      </c>
      <c r="B4890" s="1">
        <v>43053</v>
      </c>
      <c r="C4890" s="1">
        <v>43058</v>
      </c>
      <c r="D4890" t="s">
        <v>47</v>
      </c>
      <c r="E4890" t="s">
        <v>4093</v>
      </c>
      <c r="F4890" t="s">
        <v>4094</v>
      </c>
      <c r="G4890" t="s">
        <v>24</v>
      </c>
      <c r="H4890" t="s">
        <v>25</v>
      </c>
      <c r="I4890" t="s">
        <v>4095</v>
      </c>
      <c r="J4890" t="s">
        <v>391</v>
      </c>
      <c r="K4890" t="s">
        <v>4096</v>
      </c>
      <c r="L4890" t="s">
        <v>41</v>
      </c>
      <c r="M4890" t="s">
        <v>3505</v>
      </c>
      <c r="N4890" t="s">
        <v>43</v>
      </c>
      <c r="O4890" t="s">
        <v>115</v>
      </c>
      <c r="P4890" t="s">
        <v>3506</v>
      </c>
      <c r="Q4890" s="2">
        <v>34.24</v>
      </c>
      <c r="R4890">
        <v>8</v>
      </c>
      <c r="S4890">
        <v>0</v>
      </c>
      <c r="T4890">
        <v>9.9296000000000006</v>
      </c>
    </row>
    <row r="4891" spans="1:20" x14ac:dyDescent="0.3">
      <c r="A4891" t="s">
        <v>10531</v>
      </c>
      <c r="B4891" s="1">
        <v>41871</v>
      </c>
      <c r="C4891" s="1">
        <v>41876</v>
      </c>
      <c r="D4891" t="s">
        <v>47</v>
      </c>
      <c r="E4891" t="s">
        <v>6081</v>
      </c>
      <c r="F4891" t="s">
        <v>6082</v>
      </c>
      <c r="G4891" t="s">
        <v>37</v>
      </c>
      <c r="H4891" t="s">
        <v>25</v>
      </c>
      <c r="I4891" t="s">
        <v>693</v>
      </c>
      <c r="J4891" t="s">
        <v>86</v>
      </c>
      <c r="K4891" t="s">
        <v>1637</v>
      </c>
      <c r="L4891" t="s">
        <v>88</v>
      </c>
      <c r="M4891" t="s">
        <v>5449</v>
      </c>
      <c r="N4891" t="s">
        <v>31</v>
      </c>
      <c r="O4891" t="s">
        <v>133</v>
      </c>
      <c r="P4891" t="s">
        <v>5450</v>
      </c>
      <c r="Q4891" s="2">
        <v>500.24</v>
      </c>
      <c r="R4891">
        <v>13</v>
      </c>
      <c r="S4891">
        <v>0</v>
      </c>
      <c r="T4891">
        <v>145.06960000000001</v>
      </c>
    </row>
    <row r="4892" spans="1:20" x14ac:dyDescent="0.3">
      <c r="A4892" t="s">
        <v>10532</v>
      </c>
      <c r="B4892" s="1">
        <v>41962</v>
      </c>
      <c r="C4892" s="1">
        <v>41965</v>
      </c>
      <c r="D4892" t="s">
        <v>21</v>
      </c>
      <c r="E4892" t="s">
        <v>451</v>
      </c>
      <c r="F4892" t="s">
        <v>452</v>
      </c>
      <c r="G4892" t="s">
        <v>84</v>
      </c>
      <c r="H4892" t="s">
        <v>25</v>
      </c>
      <c r="I4892" t="s">
        <v>154</v>
      </c>
      <c r="J4892" t="s">
        <v>86</v>
      </c>
      <c r="K4892" t="s">
        <v>171</v>
      </c>
      <c r="L4892" t="s">
        <v>88</v>
      </c>
      <c r="M4892" t="s">
        <v>10533</v>
      </c>
      <c r="N4892" t="s">
        <v>43</v>
      </c>
      <c r="O4892" t="s">
        <v>70</v>
      </c>
      <c r="P4892" t="s">
        <v>10534</v>
      </c>
      <c r="Q4892" s="2">
        <v>5.88</v>
      </c>
      <c r="R4892">
        <v>1</v>
      </c>
      <c r="S4892">
        <v>0</v>
      </c>
      <c r="T4892">
        <v>1.9844999999999999</v>
      </c>
    </row>
    <row r="4893" spans="1:20" x14ac:dyDescent="0.3">
      <c r="A4893" t="s">
        <v>10535</v>
      </c>
      <c r="B4893" s="1">
        <v>42184</v>
      </c>
      <c r="C4893" s="1">
        <v>42188</v>
      </c>
      <c r="D4893" t="s">
        <v>47</v>
      </c>
      <c r="E4893" t="s">
        <v>6651</v>
      </c>
      <c r="F4893" t="s">
        <v>6652</v>
      </c>
      <c r="G4893" t="s">
        <v>84</v>
      </c>
      <c r="H4893" t="s">
        <v>25</v>
      </c>
      <c r="I4893" t="s">
        <v>6653</v>
      </c>
      <c r="J4893" t="s">
        <v>179</v>
      </c>
      <c r="K4893" t="s">
        <v>6654</v>
      </c>
      <c r="L4893" t="s">
        <v>88</v>
      </c>
      <c r="M4893" t="s">
        <v>8205</v>
      </c>
      <c r="N4893" t="s">
        <v>165</v>
      </c>
      <c r="O4893" t="s">
        <v>166</v>
      </c>
      <c r="P4893" t="s">
        <v>8206</v>
      </c>
      <c r="Q4893" s="2">
        <v>269.98</v>
      </c>
      <c r="R4893">
        <v>2</v>
      </c>
      <c r="S4893">
        <v>0</v>
      </c>
      <c r="T4893">
        <v>72.894599999999997</v>
      </c>
    </row>
    <row r="4894" spans="1:20" x14ac:dyDescent="0.3">
      <c r="A4894" t="s">
        <v>10536</v>
      </c>
      <c r="B4894" s="1">
        <v>42810</v>
      </c>
      <c r="C4894" s="1">
        <v>42815</v>
      </c>
      <c r="D4894" t="s">
        <v>47</v>
      </c>
      <c r="E4894" t="s">
        <v>4901</v>
      </c>
      <c r="F4894" t="s">
        <v>4902</v>
      </c>
      <c r="G4894" t="s">
        <v>37</v>
      </c>
      <c r="H4894" t="s">
        <v>25</v>
      </c>
      <c r="I4894" t="s">
        <v>524</v>
      </c>
      <c r="J4894" t="s">
        <v>261</v>
      </c>
      <c r="K4894" t="s">
        <v>525</v>
      </c>
      <c r="L4894" t="s">
        <v>41</v>
      </c>
      <c r="M4894" t="s">
        <v>5376</v>
      </c>
      <c r="N4894" t="s">
        <v>43</v>
      </c>
      <c r="O4894" t="s">
        <v>99</v>
      </c>
      <c r="P4894" t="s">
        <v>5377</v>
      </c>
      <c r="Q4894" s="2">
        <v>310.12</v>
      </c>
      <c r="R4894">
        <v>2</v>
      </c>
      <c r="S4894">
        <v>0</v>
      </c>
      <c r="T4894">
        <v>80.631200000000007</v>
      </c>
    </row>
    <row r="4895" spans="1:20" x14ac:dyDescent="0.3">
      <c r="A4895" t="s">
        <v>10537</v>
      </c>
      <c r="B4895" s="1">
        <v>42316</v>
      </c>
      <c r="C4895" s="1">
        <v>42320</v>
      </c>
      <c r="D4895" t="s">
        <v>47</v>
      </c>
      <c r="E4895" t="s">
        <v>2972</v>
      </c>
      <c r="F4895" t="s">
        <v>2973</v>
      </c>
      <c r="G4895" t="s">
        <v>37</v>
      </c>
      <c r="H4895" t="s">
        <v>25</v>
      </c>
      <c r="I4895" t="s">
        <v>373</v>
      </c>
      <c r="J4895" t="s">
        <v>199</v>
      </c>
      <c r="K4895" t="s">
        <v>374</v>
      </c>
      <c r="L4895" t="s">
        <v>88</v>
      </c>
      <c r="M4895" t="s">
        <v>149</v>
      </c>
      <c r="N4895" t="s">
        <v>31</v>
      </c>
      <c r="O4895" t="s">
        <v>32</v>
      </c>
      <c r="P4895" t="s">
        <v>150</v>
      </c>
      <c r="Q4895" s="2">
        <v>4404.8999999999996</v>
      </c>
      <c r="R4895">
        <v>5</v>
      </c>
      <c r="S4895">
        <v>0</v>
      </c>
      <c r="T4895">
        <v>1013.127</v>
      </c>
    </row>
    <row r="4896" spans="1:20" x14ac:dyDescent="0.3">
      <c r="A4896" t="s">
        <v>10538</v>
      </c>
      <c r="B4896" s="1">
        <v>43067</v>
      </c>
      <c r="C4896" s="1">
        <v>43071</v>
      </c>
      <c r="D4896" t="s">
        <v>47</v>
      </c>
      <c r="E4896" t="s">
        <v>1473</v>
      </c>
      <c r="F4896" t="s">
        <v>1474</v>
      </c>
      <c r="G4896" t="s">
        <v>24</v>
      </c>
      <c r="H4896" t="s">
        <v>25</v>
      </c>
      <c r="I4896" t="s">
        <v>253</v>
      </c>
      <c r="J4896" t="s">
        <v>179</v>
      </c>
      <c r="K4896" t="s">
        <v>1475</v>
      </c>
      <c r="L4896" t="s">
        <v>88</v>
      </c>
      <c r="M4896" t="s">
        <v>3928</v>
      </c>
      <c r="N4896" t="s">
        <v>43</v>
      </c>
      <c r="O4896" t="s">
        <v>44</v>
      </c>
      <c r="P4896" t="s">
        <v>3929</v>
      </c>
      <c r="Q4896" s="2">
        <v>62.65</v>
      </c>
      <c r="R4896">
        <v>5</v>
      </c>
      <c r="S4896">
        <v>0</v>
      </c>
      <c r="T4896">
        <v>29.445499999999999</v>
      </c>
    </row>
    <row r="4897" spans="1:20" x14ac:dyDescent="0.3">
      <c r="A4897" t="s">
        <v>10539</v>
      </c>
      <c r="B4897" s="1">
        <v>42537</v>
      </c>
      <c r="C4897" s="1">
        <v>42543</v>
      </c>
      <c r="D4897" t="s">
        <v>47</v>
      </c>
      <c r="E4897" t="s">
        <v>2545</v>
      </c>
      <c r="F4897" t="s">
        <v>2546</v>
      </c>
      <c r="G4897" t="s">
        <v>24</v>
      </c>
      <c r="H4897" t="s">
        <v>25</v>
      </c>
      <c r="I4897" t="s">
        <v>38</v>
      </c>
      <c r="J4897" t="s">
        <v>39</v>
      </c>
      <c r="K4897" t="s">
        <v>247</v>
      </c>
      <c r="L4897" t="s">
        <v>41</v>
      </c>
      <c r="M4897" t="s">
        <v>3479</v>
      </c>
      <c r="N4897" t="s">
        <v>43</v>
      </c>
      <c r="O4897" t="s">
        <v>44</v>
      </c>
      <c r="P4897" t="s">
        <v>3480</v>
      </c>
      <c r="Q4897" s="2">
        <v>9.4499999999999993</v>
      </c>
      <c r="R4897">
        <v>3</v>
      </c>
      <c r="S4897">
        <v>0</v>
      </c>
      <c r="T4897">
        <v>4.5359999999999996</v>
      </c>
    </row>
    <row r="4898" spans="1:20" x14ac:dyDescent="0.3">
      <c r="A4898" t="s">
        <v>10540</v>
      </c>
      <c r="B4898" s="1">
        <v>42756</v>
      </c>
      <c r="C4898" s="1">
        <v>42760</v>
      </c>
      <c r="D4898" t="s">
        <v>47</v>
      </c>
      <c r="E4898" t="s">
        <v>5094</v>
      </c>
      <c r="F4898" t="s">
        <v>5095</v>
      </c>
      <c r="G4898" t="s">
        <v>24</v>
      </c>
      <c r="H4898" t="s">
        <v>25</v>
      </c>
      <c r="I4898" t="s">
        <v>2029</v>
      </c>
      <c r="J4898" t="s">
        <v>427</v>
      </c>
      <c r="K4898" t="s">
        <v>5096</v>
      </c>
      <c r="L4898" t="s">
        <v>131</v>
      </c>
      <c r="M4898" t="s">
        <v>6737</v>
      </c>
      <c r="N4898" t="s">
        <v>43</v>
      </c>
      <c r="O4898" t="s">
        <v>173</v>
      </c>
      <c r="P4898" t="s">
        <v>6738</v>
      </c>
      <c r="Q4898" s="2">
        <v>268.57600000000002</v>
      </c>
      <c r="R4898">
        <v>4</v>
      </c>
      <c r="S4898">
        <v>0</v>
      </c>
      <c r="T4898">
        <v>90.644400000000005</v>
      </c>
    </row>
    <row r="4899" spans="1:20" x14ac:dyDescent="0.3">
      <c r="A4899" t="s">
        <v>10541</v>
      </c>
      <c r="B4899" s="1">
        <v>43063</v>
      </c>
      <c r="C4899" s="1">
        <v>43063</v>
      </c>
      <c r="D4899" t="s">
        <v>1040</v>
      </c>
      <c r="E4899" t="s">
        <v>3087</v>
      </c>
      <c r="F4899" t="s">
        <v>3088</v>
      </c>
      <c r="G4899" t="s">
        <v>24</v>
      </c>
      <c r="H4899" t="s">
        <v>25</v>
      </c>
      <c r="I4899" t="s">
        <v>1942</v>
      </c>
      <c r="J4899" t="s">
        <v>179</v>
      </c>
      <c r="K4899" t="s">
        <v>1943</v>
      </c>
      <c r="L4899" t="s">
        <v>88</v>
      </c>
      <c r="M4899" t="s">
        <v>1096</v>
      </c>
      <c r="N4899" t="s">
        <v>31</v>
      </c>
      <c r="O4899" t="s">
        <v>54</v>
      </c>
      <c r="P4899" t="s">
        <v>1097</v>
      </c>
      <c r="Q4899" s="2">
        <v>364.08</v>
      </c>
      <c r="R4899">
        <v>2</v>
      </c>
      <c r="S4899">
        <v>0</v>
      </c>
      <c r="T4899">
        <v>9.1020000000000003</v>
      </c>
    </row>
    <row r="4900" spans="1:20" x14ac:dyDescent="0.3">
      <c r="A4900" t="s">
        <v>10542</v>
      </c>
      <c r="B4900" s="1">
        <v>41954</v>
      </c>
      <c r="C4900" s="1">
        <v>41958</v>
      </c>
      <c r="D4900" t="s">
        <v>47</v>
      </c>
      <c r="E4900" t="s">
        <v>57</v>
      </c>
      <c r="F4900" t="s">
        <v>58</v>
      </c>
      <c r="G4900" t="s">
        <v>24</v>
      </c>
      <c r="H4900" t="s">
        <v>25</v>
      </c>
      <c r="I4900" t="s">
        <v>38</v>
      </c>
      <c r="J4900" t="s">
        <v>39</v>
      </c>
      <c r="K4900" t="s">
        <v>59</v>
      </c>
      <c r="L4900" t="s">
        <v>41</v>
      </c>
      <c r="M4900" t="s">
        <v>6740</v>
      </c>
      <c r="N4900" t="s">
        <v>31</v>
      </c>
      <c r="O4900" t="s">
        <v>61</v>
      </c>
      <c r="P4900" t="s">
        <v>6741</v>
      </c>
      <c r="Q4900" s="2">
        <v>10.984</v>
      </c>
      <c r="R4900">
        <v>2</v>
      </c>
      <c r="S4900">
        <v>0</v>
      </c>
      <c r="T4900">
        <v>-7.9634</v>
      </c>
    </row>
    <row r="4901" spans="1:20" x14ac:dyDescent="0.3">
      <c r="A4901" t="s">
        <v>10543</v>
      </c>
      <c r="B4901" s="1">
        <v>42433</v>
      </c>
      <c r="C4901" s="1">
        <v>42437</v>
      </c>
      <c r="D4901" t="s">
        <v>47</v>
      </c>
      <c r="E4901" t="s">
        <v>4730</v>
      </c>
      <c r="F4901" t="s">
        <v>4731</v>
      </c>
      <c r="G4901" t="s">
        <v>37</v>
      </c>
      <c r="H4901" t="s">
        <v>25</v>
      </c>
      <c r="I4901" t="s">
        <v>38</v>
      </c>
      <c r="J4901" t="s">
        <v>39</v>
      </c>
      <c r="K4901" t="s">
        <v>40</v>
      </c>
      <c r="L4901" t="s">
        <v>41</v>
      </c>
      <c r="M4901" t="s">
        <v>6341</v>
      </c>
      <c r="N4901" t="s">
        <v>165</v>
      </c>
      <c r="O4901" t="s">
        <v>202</v>
      </c>
      <c r="P4901" t="s">
        <v>6342</v>
      </c>
      <c r="Q4901" s="2">
        <v>159.97999999999999</v>
      </c>
      <c r="R4901">
        <v>2</v>
      </c>
      <c r="S4901">
        <v>0</v>
      </c>
      <c r="T4901">
        <v>57.592799999999997</v>
      </c>
    </row>
    <row r="4902" spans="1:20" x14ac:dyDescent="0.3">
      <c r="A4902" t="s">
        <v>10544</v>
      </c>
      <c r="B4902" s="1">
        <v>42654</v>
      </c>
      <c r="C4902" s="1">
        <v>42658</v>
      </c>
      <c r="D4902" t="s">
        <v>47</v>
      </c>
      <c r="E4902" t="s">
        <v>1473</v>
      </c>
      <c r="F4902" t="s">
        <v>1474</v>
      </c>
      <c r="G4902" t="s">
        <v>24</v>
      </c>
      <c r="H4902" t="s">
        <v>25</v>
      </c>
      <c r="I4902" t="s">
        <v>253</v>
      </c>
      <c r="J4902" t="s">
        <v>179</v>
      </c>
      <c r="K4902" t="s">
        <v>1475</v>
      </c>
      <c r="L4902" t="s">
        <v>88</v>
      </c>
      <c r="M4902" t="s">
        <v>5707</v>
      </c>
      <c r="N4902" t="s">
        <v>43</v>
      </c>
      <c r="O4902" t="s">
        <v>115</v>
      </c>
      <c r="P4902" t="s">
        <v>5708</v>
      </c>
      <c r="Q4902" s="2">
        <v>5.3440000000000003</v>
      </c>
      <c r="R4902">
        <v>2</v>
      </c>
      <c r="S4902">
        <v>0</v>
      </c>
      <c r="T4902">
        <v>0.66800000000000004</v>
      </c>
    </row>
    <row r="4903" spans="1:20" x14ac:dyDescent="0.3">
      <c r="A4903" t="s">
        <v>10545</v>
      </c>
      <c r="B4903" s="1">
        <v>42552</v>
      </c>
      <c r="C4903" s="1">
        <v>42553</v>
      </c>
      <c r="D4903" t="s">
        <v>159</v>
      </c>
      <c r="E4903" t="s">
        <v>885</v>
      </c>
      <c r="F4903" t="s">
        <v>886</v>
      </c>
      <c r="G4903" t="s">
        <v>84</v>
      </c>
      <c r="H4903" t="s">
        <v>25</v>
      </c>
      <c r="I4903" t="s">
        <v>426</v>
      </c>
      <c r="J4903" t="s">
        <v>427</v>
      </c>
      <c r="K4903" t="s">
        <v>428</v>
      </c>
      <c r="L4903" t="s">
        <v>131</v>
      </c>
      <c r="M4903" t="s">
        <v>2415</v>
      </c>
      <c r="N4903" t="s">
        <v>43</v>
      </c>
      <c r="O4903" t="s">
        <v>79</v>
      </c>
      <c r="P4903" t="s">
        <v>2416</v>
      </c>
      <c r="Q4903" s="2">
        <v>2.496</v>
      </c>
      <c r="R4903">
        <v>1</v>
      </c>
      <c r="S4903">
        <v>0</v>
      </c>
      <c r="T4903">
        <v>0.90480000000000005</v>
      </c>
    </row>
    <row r="4904" spans="1:20" x14ac:dyDescent="0.3">
      <c r="A4904" t="s">
        <v>10546</v>
      </c>
      <c r="B4904" s="1">
        <v>42821</v>
      </c>
      <c r="C4904" s="1">
        <v>42823</v>
      </c>
      <c r="D4904" t="s">
        <v>21</v>
      </c>
      <c r="E4904" t="s">
        <v>388</v>
      </c>
      <c r="F4904" t="s">
        <v>389</v>
      </c>
      <c r="G4904" t="s">
        <v>24</v>
      </c>
      <c r="H4904" t="s">
        <v>25</v>
      </c>
      <c r="I4904" t="s">
        <v>390</v>
      </c>
      <c r="J4904" t="s">
        <v>391</v>
      </c>
      <c r="K4904" t="s">
        <v>392</v>
      </c>
      <c r="L4904" t="s">
        <v>41</v>
      </c>
      <c r="M4904" t="s">
        <v>10547</v>
      </c>
      <c r="N4904" t="s">
        <v>43</v>
      </c>
      <c r="O4904" t="s">
        <v>44</v>
      </c>
      <c r="P4904" t="s">
        <v>10548</v>
      </c>
      <c r="Q4904" s="2">
        <v>8.26</v>
      </c>
      <c r="R4904">
        <v>2</v>
      </c>
      <c r="S4904">
        <v>0</v>
      </c>
      <c r="T4904">
        <v>3.7995999999999999</v>
      </c>
    </row>
    <row r="4905" spans="1:20" x14ac:dyDescent="0.3">
      <c r="A4905" t="s">
        <v>10549</v>
      </c>
      <c r="B4905" s="1">
        <v>42674</v>
      </c>
      <c r="C4905" s="1">
        <v>42679</v>
      </c>
      <c r="D4905" t="s">
        <v>47</v>
      </c>
      <c r="E4905" t="s">
        <v>1662</v>
      </c>
      <c r="F4905" t="s">
        <v>1663</v>
      </c>
      <c r="G4905" t="s">
        <v>37</v>
      </c>
      <c r="H4905" t="s">
        <v>25</v>
      </c>
      <c r="I4905" t="s">
        <v>1664</v>
      </c>
      <c r="J4905" t="s">
        <v>208</v>
      </c>
      <c r="K4905" t="s">
        <v>1665</v>
      </c>
      <c r="L4905" t="s">
        <v>88</v>
      </c>
      <c r="M4905" t="s">
        <v>3832</v>
      </c>
      <c r="N4905" t="s">
        <v>31</v>
      </c>
      <c r="O4905" t="s">
        <v>133</v>
      </c>
      <c r="P4905" t="s">
        <v>3833</v>
      </c>
      <c r="Q4905" s="2">
        <v>1403.92</v>
      </c>
      <c r="R4905">
        <v>5</v>
      </c>
      <c r="S4905">
        <v>0</v>
      </c>
      <c r="T4905">
        <v>70.195999999999998</v>
      </c>
    </row>
    <row r="4906" spans="1:20" x14ac:dyDescent="0.3">
      <c r="A4906" t="s">
        <v>10550</v>
      </c>
      <c r="B4906" s="1">
        <v>43043</v>
      </c>
      <c r="C4906" s="1">
        <v>43047</v>
      </c>
      <c r="D4906" t="s">
        <v>47</v>
      </c>
      <c r="E4906" t="s">
        <v>3159</v>
      </c>
      <c r="F4906" t="s">
        <v>3160</v>
      </c>
      <c r="G4906" t="s">
        <v>84</v>
      </c>
      <c r="H4906" t="s">
        <v>25</v>
      </c>
      <c r="I4906" t="s">
        <v>1598</v>
      </c>
      <c r="J4906" t="s">
        <v>269</v>
      </c>
      <c r="K4906" t="s">
        <v>3161</v>
      </c>
      <c r="L4906" t="s">
        <v>29</v>
      </c>
      <c r="M4906" t="s">
        <v>5940</v>
      </c>
      <c r="N4906" t="s">
        <v>43</v>
      </c>
      <c r="O4906" t="s">
        <v>115</v>
      </c>
      <c r="P4906" t="s">
        <v>5941</v>
      </c>
      <c r="Q4906" s="2">
        <v>4.3</v>
      </c>
      <c r="R4906">
        <v>2</v>
      </c>
      <c r="S4906">
        <v>0</v>
      </c>
      <c r="T4906">
        <v>1.419</v>
      </c>
    </row>
    <row r="4907" spans="1:20" x14ac:dyDescent="0.3">
      <c r="A4907" t="s">
        <v>10551</v>
      </c>
      <c r="B4907" s="1">
        <v>41684</v>
      </c>
      <c r="C4907" s="1">
        <v>41688</v>
      </c>
      <c r="D4907" t="s">
        <v>47</v>
      </c>
      <c r="E4907" t="s">
        <v>3570</v>
      </c>
      <c r="F4907" t="s">
        <v>3571</v>
      </c>
      <c r="G4907" t="s">
        <v>37</v>
      </c>
      <c r="H4907" t="s">
        <v>25</v>
      </c>
      <c r="I4907" t="s">
        <v>38</v>
      </c>
      <c r="J4907" t="s">
        <v>39</v>
      </c>
      <c r="K4907" t="s">
        <v>1554</v>
      </c>
      <c r="L4907" t="s">
        <v>41</v>
      </c>
      <c r="M4907" t="s">
        <v>7272</v>
      </c>
      <c r="N4907" t="s">
        <v>165</v>
      </c>
      <c r="O4907" t="s">
        <v>202</v>
      </c>
      <c r="P4907" t="s">
        <v>7273</v>
      </c>
      <c r="Q4907" s="2">
        <v>239.97</v>
      </c>
      <c r="R4907">
        <v>3</v>
      </c>
      <c r="S4907">
        <v>0</v>
      </c>
      <c r="T4907">
        <v>86.389200000000002</v>
      </c>
    </row>
    <row r="4908" spans="1:20" x14ac:dyDescent="0.3">
      <c r="A4908" t="s">
        <v>10552</v>
      </c>
      <c r="B4908" s="1">
        <v>41808</v>
      </c>
      <c r="C4908" s="1">
        <v>41813</v>
      </c>
      <c r="D4908" t="s">
        <v>47</v>
      </c>
      <c r="E4908" t="s">
        <v>3509</v>
      </c>
      <c r="F4908" t="s">
        <v>3510</v>
      </c>
      <c r="G4908" t="s">
        <v>24</v>
      </c>
      <c r="H4908" t="s">
        <v>25</v>
      </c>
      <c r="I4908" t="s">
        <v>3511</v>
      </c>
      <c r="J4908" t="s">
        <v>86</v>
      </c>
      <c r="K4908" t="s">
        <v>3512</v>
      </c>
      <c r="L4908" t="s">
        <v>88</v>
      </c>
      <c r="M4908" t="s">
        <v>519</v>
      </c>
      <c r="N4908" t="s">
        <v>165</v>
      </c>
      <c r="O4908" t="s">
        <v>166</v>
      </c>
      <c r="P4908" t="s">
        <v>520</v>
      </c>
      <c r="Q4908" s="2">
        <v>139.80000000000001</v>
      </c>
      <c r="R4908">
        <v>5</v>
      </c>
      <c r="S4908">
        <v>0</v>
      </c>
      <c r="T4908">
        <v>12.2325</v>
      </c>
    </row>
    <row r="4909" spans="1:20" x14ac:dyDescent="0.3">
      <c r="A4909" t="s">
        <v>10553</v>
      </c>
      <c r="B4909" s="1">
        <v>42794</v>
      </c>
      <c r="C4909" s="1">
        <v>42800</v>
      </c>
      <c r="D4909" t="s">
        <v>47</v>
      </c>
      <c r="E4909" t="s">
        <v>4035</v>
      </c>
      <c r="F4909" t="s">
        <v>4036</v>
      </c>
      <c r="G4909" t="s">
        <v>24</v>
      </c>
      <c r="H4909" t="s">
        <v>25</v>
      </c>
      <c r="I4909" t="s">
        <v>1916</v>
      </c>
      <c r="J4909" t="s">
        <v>232</v>
      </c>
      <c r="K4909" t="s">
        <v>1917</v>
      </c>
      <c r="L4909" t="s">
        <v>131</v>
      </c>
      <c r="M4909" t="s">
        <v>4029</v>
      </c>
      <c r="N4909" t="s">
        <v>43</v>
      </c>
      <c r="O4909" t="s">
        <v>79</v>
      </c>
      <c r="P4909" t="s">
        <v>4030</v>
      </c>
      <c r="Q4909" s="2">
        <v>9.84</v>
      </c>
      <c r="R4909">
        <v>2</v>
      </c>
      <c r="S4909">
        <v>0</v>
      </c>
      <c r="T4909">
        <v>4.7232000000000003</v>
      </c>
    </row>
    <row r="4910" spans="1:20" x14ac:dyDescent="0.3">
      <c r="A4910" t="s">
        <v>10554</v>
      </c>
      <c r="B4910" s="1">
        <v>43078</v>
      </c>
      <c r="C4910" s="1">
        <v>43084</v>
      </c>
      <c r="D4910" t="s">
        <v>47</v>
      </c>
      <c r="E4910" t="s">
        <v>4150</v>
      </c>
      <c r="F4910" t="s">
        <v>4151</v>
      </c>
      <c r="G4910" t="s">
        <v>24</v>
      </c>
      <c r="H4910" t="s">
        <v>25</v>
      </c>
      <c r="I4910" t="s">
        <v>505</v>
      </c>
      <c r="J4910" t="s">
        <v>39</v>
      </c>
      <c r="K4910" t="s">
        <v>506</v>
      </c>
      <c r="L4910" t="s">
        <v>41</v>
      </c>
      <c r="M4910" t="s">
        <v>4171</v>
      </c>
      <c r="N4910" t="s">
        <v>43</v>
      </c>
      <c r="O4910" t="s">
        <v>79</v>
      </c>
      <c r="P4910" t="s">
        <v>4172</v>
      </c>
      <c r="Q4910" s="2">
        <v>54.9</v>
      </c>
      <c r="R4910">
        <v>5</v>
      </c>
      <c r="S4910">
        <v>0</v>
      </c>
      <c r="T4910">
        <v>26.901</v>
      </c>
    </row>
    <row r="4911" spans="1:20" x14ac:dyDescent="0.3">
      <c r="A4911" t="s">
        <v>10555</v>
      </c>
      <c r="B4911" s="1">
        <v>43076</v>
      </c>
      <c r="C4911" s="1">
        <v>43083</v>
      </c>
      <c r="D4911" t="s">
        <v>47</v>
      </c>
      <c r="E4911" t="s">
        <v>2981</v>
      </c>
      <c r="F4911" t="s">
        <v>2982</v>
      </c>
      <c r="G4911" t="s">
        <v>84</v>
      </c>
      <c r="H4911" t="s">
        <v>25</v>
      </c>
      <c r="I4911" t="s">
        <v>920</v>
      </c>
      <c r="J4911" t="s">
        <v>269</v>
      </c>
      <c r="K4911" t="s">
        <v>921</v>
      </c>
      <c r="L4911" t="s">
        <v>29</v>
      </c>
      <c r="M4911" t="s">
        <v>5882</v>
      </c>
      <c r="N4911" t="s">
        <v>43</v>
      </c>
      <c r="O4911" t="s">
        <v>70</v>
      </c>
      <c r="P4911" t="s">
        <v>5883</v>
      </c>
      <c r="Q4911" s="2">
        <v>50.04</v>
      </c>
      <c r="R4911">
        <v>6</v>
      </c>
      <c r="S4911">
        <v>0</v>
      </c>
      <c r="T4911">
        <v>25.02</v>
      </c>
    </row>
    <row r="4912" spans="1:20" x14ac:dyDescent="0.3">
      <c r="A4912" t="s">
        <v>10556</v>
      </c>
      <c r="B4912" s="1">
        <v>42698</v>
      </c>
      <c r="C4912" s="1">
        <v>42704</v>
      </c>
      <c r="D4912" t="s">
        <v>47</v>
      </c>
      <c r="E4912" t="s">
        <v>2317</v>
      </c>
      <c r="F4912" t="s">
        <v>2318</v>
      </c>
      <c r="G4912" t="s">
        <v>84</v>
      </c>
      <c r="H4912" t="s">
        <v>25</v>
      </c>
      <c r="I4912" t="s">
        <v>2319</v>
      </c>
      <c r="J4912" t="s">
        <v>627</v>
      </c>
      <c r="K4912" t="s">
        <v>2320</v>
      </c>
      <c r="L4912" t="s">
        <v>131</v>
      </c>
      <c r="M4912" t="s">
        <v>10557</v>
      </c>
      <c r="N4912" t="s">
        <v>31</v>
      </c>
      <c r="O4912" t="s">
        <v>32</v>
      </c>
      <c r="P4912" t="s">
        <v>10558</v>
      </c>
      <c r="Q4912" s="2">
        <v>339.92</v>
      </c>
      <c r="R4912">
        <v>5</v>
      </c>
      <c r="S4912">
        <v>0</v>
      </c>
      <c r="T4912">
        <v>8.4979999999999993</v>
      </c>
    </row>
    <row r="4913" spans="1:20" x14ac:dyDescent="0.3">
      <c r="A4913" t="s">
        <v>10559</v>
      </c>
      <c r="B4913" s="1">
        <v>42554</v>
      </c>
      <c r="C4913" s="1">
        <v>42554</v>
      </c>
      <c r="D4913" t="s">
        <v>1040</v>
      </c>
      <c r="E4913" t="s">
        <v>3746</v>
      </c>
      <c r="F4913" t="s">
        <v>3747</v>
      </c>
      <c r="G4913" t="s">
        <v>37</v>
      </c>
      <c r="H4913" t="s">
        <v>25</v>
      </c>
      <c r="I4913" t="s">
        <v>735</v>
      </c>
      <c r="J4913" t="s">
        <v>427</v>
      </c>
      <c r="K4913" t="s">
        <v>736</v>
      </c>
      <c r="L4913" t="s">
        <v>131</v>
      </c>
      <c r="M4913" t="s">
        <v>7692</v>
      </c>
      <c r="N4913" t="s">
        <v>43</v>
      </c>
      <c r="O4913" t="s">
        <v>70</v>
      </c>
      <c r="P4913" t="s">
        <v>7693</v>
      </c>
      <c r="Q4913" s="2">
        <v>123.92</v>
      </c>
      <c r="R4913">
        <v>5</v>
      </c>
      <c r="S4913">
        <v>0</v>
      </c>
      <c r="T4913">
        <v>38.725000000000001</v>
      </c>
    </row>
    <row r="4914" spans="1:20" x14ac:dyDescent="0.3">
      <c r="A4914" t="s">
        <v>10560</v>
      </c>
      <c r="B4914" s="1">
        <v>42547</v>
      </c>
      <c r="C4914" s="1">
        <v>42554</v>
      </c>
      <c r="D4914" t="s">
        <v>47</v>
      </c>
      <c r="E4914" t="s">
        <v>2903</v>
      </c>
      <c r="F4914" t="s">
        <v>2904</v>
      </c>
      <c r="G4914" t="s">
        <v>24</v>
      </c>
      <c r="H4914" t="s">
        <v>25</v>
      </c>
      <c r="I4914" t="s">
        <v>112</v>
      </c>
      <c r="J4914" t="s">
        <v>39</v>
      </c>
      <c r="K4914" t="s">
        <v>309</v>
      </c>
      <c r="L4914" t="s">
        <v>41</v>
      </c>
      <c r="M4914" t="s">
        <v>9403</v>
      </c>
      <c r="N4914" t="s">
        <v>165</v>
      </c>
      <c r="O4914" t="s">
        <v>166</v>
      </c>
      <c r="P4914" t="s">
        <v>9404</v>
      </c>
      <c r="Q4914" s="2">
        <v>135.94999999999999</v>
      </c>
      <c r="R4914">
        <v>1</v>
      </c>
      <c r="S4914">
        <v>0</v>
      </c>
      <c r="T4914">
        <v>39.4255</v>
      </c>
    </row>
    <row r="4915" spans="1:20" x14ac:dyDescent="0.3">
      <c r="A4915" t="s">
        <v>10561</v>
      </c>
      <c r="B4915" s="1">
        <v>41846</v>
      </c>
      <c r="C4915" s="1">
        <v>41850</v>
      </c>
      <c r="D4915" t="s">
        <v>47</v>
      </c>
      <c r="E4915" t="s">
        <v>1153</v>
      </c>
      <c r="F4915" t="s">
        <v>1154</v>
      </c>
      <c r="G4915" t="s">
        <v>24</v>
      </c>
      <c r="H4915" t="s">
        <v>25</v>
      </c>
      <c r="I4915" t="s">
        <v>1155</v>
      </c>
      <c r="J4915" t="s">
        <v>51</v>
      </c>
      <c r="K4915" t="s">
        <v>1156</v>
      </c>
      <c r="L4915" t="s">
        <v>29</v>
      </c>
      <c r="M4915" t="s">
        <v>5410</v>
      </c>
      <c r="N4915" t="s">
        <v>43</v>
      </c>
      <c r="O4915" t="s">
        <v>79</v>
      </c>
      <c r="P4915" t="s">
        <v>5411</v>
      </c>
      <c r="Q4915" s="2">
        <v>2177.5839999999998</v>
      </c>
      <c r="R4915">
        <v>8</v>
      </c>
      <c r="S4915">
        <v>0</v>
      </c>
      <c r="T4915">
        <v>-3701.8928000000001</v>
      </c>
    </row>
    <row r="4916" spans="1:20" x14ac:dyDescent="0.3">
      <c r="A4916" t="s">
        <v>10562</v>
      </c>
      <c r="B4916" s="1">
        <v>42627</v>
      </c>
      <c r="C4916" s="1">
        <v>42631</v>
      </c>
      <c r="D4916" t="s">
        <v>47</v>
      </c>
      <c r="E4916" t="s">
        <v>416</v>
      </c>
      <c r="F4916" t="s">
        <v>417</v>
      </c>
      <c r="G4916" t="s">
        <v>24</v>
      </c>
      <c r="H4916" t="s">
        <v>25</v>
      </c>
      <c r="I4916" t="s">
        <v>418</v>
      </c>
      <c r="J4916" t="s">
        <v>419</v>
      </c>
      <c r="K4916" t="s">
        <v>420</v>
      </c>
      <c r="L4916" t="s">
        <v>88</v>
      </c>
      <c r="M4916" t="s">
        <v>4516</v>
      </c>
      <c r="N4916" t="s">
        <v>165</v>
      </c>
      <c r="O4916" t="s">
        <v>166</v>
      </c>
      <c r="P4916" t="s">
        <v>4517</v>
      </c>
      <c r="Q4916" s="2">
        <v>437.85</v>
      </c>
      <c r="R4916">
        <v>3</v>
      </c>
      <c r="S4916">
        <v>0</v>
      </c>
      <c r="T4916">
        <v>131.35499999999999</v>
      </c>
    </row>
    <row r="4917" spans="1:20" x14ac:dyDescent="0.3">
      <c r="A4917" t="s">
        <v>10563</v>
      </c>
      <c r="B4917" s="1">
        <v>42155</v>
      </c>
      <c r="C4917" s="1">
        <v>42157</v>
      </c>
      <c r="D4917" t="s">
        <v>21</v>
      </c>
      <c r="E4917" t="s">
        <v>4611</v>
      </c>
      <c r="F4917" t="s">
        <v>4612</v>
      </c>
      <c r="G4917" t="s">
        <v>37</v>
      </c>
      <c r="H4917" t="s">
        <v>25</v>
      </c>
      <c r="I4917" t="s">
        <v>4613</v>
      </c>
      <c r="J4917" t="s">
        <v>4614</v>
      </c>
      <c r="K4917" t="s">
        <v>4615</v>
      </c>
      <c r="L4917" t="s">
        <v>88</v>
      </c>
      <c r="M4917" t="s">
        <v>10564</v>
      </c>
      <c r="N4917" t="s">
        <v>43</v>
      </c>
      <c r="O4917" t="s">
        <v>70</v>
      </c>
      <c r="P4917" t="s">
        <v>10565</v>
      </c>
      <c r="Q4917" s="2">
        <v>274.8</v>
      </c>
      <c r="R4917">
        <v>5</v>
      </c>
      <c r="S4917">
        <v>0</v>
      </c>
      <c r="T4917">
        <v>134.65199999999999</v>
      </c>
    </row>
    <row r="4918" spans="1:20" x14ac:dyDescent="0.3">
      <c r="A4918" t="s">
        <v>10566</v>
      </c>
      <c r="B4918" s="1">
        <v>42133</v>
      </c>
      <c r="C4918" s="1">
        <v>42137</v>
      </c>
      <c r="D4918" t="s">
        <v>47</v>
      </c>
      <c r="E4918" t="s">
        <v>1697</v>
      </c>
      <c r="F4918" t="s">
        <v>1698</v>
      </c>
      <c r="G4918" t="s">
        <v>24</v>
      </c>
      <c r="H4918" t="s">
        <v>25</v>
      </c>
      <c r="I4918" t="s">
        <v>390</v>
      </c>
      <c r="J4918" t="s">
        <v>391</v>
      </c>
      <c r="K4918" t="s">
        <v>392</v>
      </c>
      <c r="L4918" t="s">
        <v>41</v>
      </c>
      <c r="M4918" t="s">
        <v>6554</v>
      </c>
      <c r="N4918" t="s">
        <v>43</v>
      </c>
      <c r="O4918" t="s">
        <v>79</v>
      </c>
      <c r="P4918" t="s">
        <v>6555</v>
      </c>
      <c r="Q4918" s="2">
        <v>48.81</v>
      </c>
      <c r="R4918">
        <v>3</v>
      </c>
      <c r="S4918">
        <v>0</v>
      </c>
      <c r="T4918">
        <v>23.916899999999998</v>
      </c>
    </row>
    <row r="4919" spans="1:20" x14ac:dyDescent="0.3">
      <c r="A4919" t="s">
        <v>10567</v>
      </c>
      <c r="B4919" s="1">
        <v>41948</v>
      </c>
      <c r="C4919" s="1">
        <v>41948</v>
      </c>
      <c r="D4919" t="s">
        <v>1040</v>
      </c>
      <c r="E4919" t="s">
        <v>7779</v>
      </c>
      <c r="F4919" t="s">
        <v>7780</v>
      </c>
      <c r="G4919" t="s">
        <v>24</v>
      </c>
      <c r="H4919" t="s">
        <v>25</v>
      </c>
      <c r="I4919" t="s">
        <v>618</v>
      </c>
      <c r="J4919" t="s">
        <v>619</v>
      </c>
      <c r="K4919" t="s">
        <v>620</v>
      </c>
      <c r="L4919" t="s">
        <v>29</v>
      </c>
      <c r="M4919" t="s">
        <v>9199</v>
      </c>
      <c r="N4919" t="s">
        <v>31</v>
      </c>
      <c r="O4919" t="s">
        <v>133</v>
      </c>
      <c r="P4919" t="s">
        <v>9200</v>
      </c>
      <c r="Q4919" s="2">
        <v>149.9</v>
      </c>
      <c r="R4919">
        <v>5</v>
      </c>
      <c r="S4919">
        <v>0</v>
      </c>
      <c r="T4919">
        <v>40.472999999999999</v>
      </c>
    </row>
    <row r="4920" spans="1:20" x14ac:dyDescent="0.3">
      <c r="A4920" t="s">
        <v>10568</v>
      </c>
      <c r="B4920" s="1">
        <v>42821</v>
      </c>
      <c r="C4920" s="1">
        <v>42826</v>
      </c>
      <c r="D4920" t="s">
        <v>47</v>
      </c>
      <c r="E4920" t="s">
        <v>1178</v>
      </c>
      <c r="F4920" t="s">
        <v>1179</v>
      </c>
      <c r="G4920" t="s">
        <v>24</v>
      </c>
      <c r="H4920" t="s">
        <v>25</v>
      </c>
      <c r="I4920" t="s">
        <v>1180</v>
      </c>
      <c r="J4920" t="s">
        <v>39</v>
      </c>
      <c r="K4920" t="s">
        <v>1181</v>
      </c>
      <c r="L4920" t="s">
        <v>41</v>
      </c>
      <c r="M4920" t="s">
        <v>5668</v>
      </c>
      <c r="N4920" t="s">
        <v>31</v>
      </c>
      <c r="O4920" t="s">
        <v>32</v>
      </c>
      <c r="P4920" t="s">
        <v>5669</v>
      </c>
      <c r="Q4920" s="2">
        <v>1023.332</v>
      </c>
      <c r="R4920">
        <v>5</v>
      </c>
      <c r="S4920">
        <v>0</v>
      </c>
      <c r="T4920">
        <v>-30.097999999999999</v>
      </c>
    </row>
    <row r="4921" spans="1:20" x14ac:dyDescent="0.3">
      <c r="A4921" t="s">
        <v>10569</v>
      </c>
      <c r="B4921" s="1">
        <v>41780</v>
      </c>
      <c r="C4921" s="1">
        <v>41782</v>
      </c>
      <c r="D4921" t="s">
        <v>21</v>
      </c>
      <c r="E4921" t="s">
        <v>2384</v>
      </c>
      <c r="F4921" t="s">
        <v>2385</v>
      </c>
      <c r="G4921" t="s">
        <v>24</v>
      </c>
      <c r="H4921" t="s">
        <v>25</v>
      </c>
      <c r="I4921" t="s">
        <v>128</v>
      </c>
      <c r="J4921" t="s">
        <v>129</v>
      </c>
      <c r="K4921" t="s">
        <v>948</v>
      </c>
      <c r="L4921" t="s">
        <v>131</v>
      </c>
      <c r="M4921" t="s">
        <v>3472</v>
      </c>
      <c r="N4921" t="s">
        <v>43</v>
      </c>
      <c r="O4921" t="s">
        <v>173</v>
      </c>
      <c r="P4921" t="s">
        <v>572</v>
      </c>
      <c r="Q4921" s="2">
        <v>56.064</v>
      </c>
      <c r="R4921">
        <v>6</v>
      </c>
      <c r="S4921">
        <v>0</v>
      </c>
      <c r="T4921">
        <v>21.024000000000001</v>
      </c>
    </row>
    <row r="4922" spans="1:20" x14ac:dyDescent="0.3">
      <c r="A4922" t="s">
        <v>10570</v>
      </c>
      <c r="B4922" s="1">
        <v>42511</v>
      </c>
      <c r="C4922" s="1">
        <v>42518</v>
      </c>
      <c r="D4922" t="s">
        <v>47</v>
      </c>
      <c r="E4922" t="s">
        <v>490</v>
      </c>
      <c r="F4922" t="s">
        <v>491</v>
      </c>
      <c r="G4922" t="s">
        <v>37</v>
      </c>
      <c r="H4922" t="s">
        <v>25</v>
      </c>
      <c r="I4922" t="s">
        <v>112</v>
      </c>
      <c r="J4922" t="s">
        <v>39</v>
      </c>
      <c r="K4922" t="s">
        <v>309</v>
      </c>
      <c r="L4922" t="s">
        <v>41</v>
      </c>
      <c r="M4922" t="s">
        <v>7143</v>
      </c>
      <c r="N4922" t="s">
        <v>43</v>
      </c>
      <c r="O4922" t="s">
        <v>79</v>
      </c>
      <c r="P4922" t="s">
        <v>7144</v>
      </c>
      <c r="Q4922" s="2">
        <v>3.798</v>
      </c>
      <c r="R4922">
        <v>3</v>
      </c>
      <c r="S4922">
        <v>0</v>
      </c>
      <c r="T4922">
        <v>-5.8868999999999998</v>
      </c>
    </row>
    <row r="4923" spans="1:20" x14ac:dyDescent="0.3">
      <c r="A4923" t="s">
        <v>10571</v>
      </c>
      <c r="B4923" s="1">
        <v>42016</v>
      </c>
      <c r="C4923" s="1">
        <v>42021</v>
      </c>
      <c r="D4923" t="s">
        <v>47</v>
      </c>
      <c r="E4923" t="s">
        <v>5863</v>
      </c>
      <c r="F4923" t="s">
        <v>5864</v>
      </c>
      <c r="G4923" t="s">
        <v>37</v>
      </c>
      <c r="H4923" t="s">
        <v>25</v>
      </c>
      <c r="I4923" t="s">
        <v>5865</v>
      </c>
      <c r="J4923" t="s">
        <v>86</v>
      </c>
      <c r="K4923" t="s">
        <v>5866</v>
      </c>
      <c r="L4923" t="s">
        <v>88</v>
      </c>
      <c r="M4923" t="s">
        <v>5635</v>
      </c>
      <c r="N4923" t="s">
        <v>43</v>
      </c>
      <c r="O4923" t="s">
        <v>115</v>
      </c>
      <c r="P4923" t="s">
        <v>5636</v>
      </c>
      <c r="Q4923" s="2">
        <v>10.368</v>
      </c>
      <c r="R4923">
        <v>2</v>
      </c>
      <c r="S4923">
        <v>0</v>
      </c>
      <c r="T4923">
        <v>1.5551999999999999</v>
      </c>
    </row>
    <row r="4924" spans="1:20" x14ac:dyDescent="0.3">
      <c r="A4924" t="s">
        <v>10572</v>
      </c>
      <c r="B4924" s="1">
        <v>43007</v>
      </c>
      <c r="C4924" s="1">
        <v>43014</v>
      </c>
      <c r="D4924" t="s">
        <v>47</v>
      </c>
      <c r="E4924" t="s">
        <v>2037</v>
      </c>
      <c r="F4924" t="s">
        <v>2038</v>
      </c>
      <c r="G4924" t="s">
        <v>24</v>
      </c>
      <c r="H4924" t="s">
        <v>25</v>
      </c>
      <c r="I4924" t="s">
        <v>2039</v>
      </c>
      <c r="J4924" t="s">
        <v>67</v>
      </c>
      <c r="K4924" t="s">
        <v>2040</v>
      </c>
      <c r="L4924" t="s">
        <v>29</v>
      </c>
      <c r="M4924" t="s">
        <v>7275</v>
      </c>
      <c r="N4924" t="s">
        <v>43</v>
      </c>
      <c r="O4924" t="s">
        <v>1145</v>
      </c>
      <c r="P4924" t="s">
        <v>7276</v>
      </c>
      <c r="Q4924" s="2">
        <v>97.3</v>
      </c>
      <c r="R4924">
        <v>7</v>
      </c>
      <c r="S4924">
        <v>0</v>
      </c>
      <c r="T4924">
        <v>28.216999999999999</v>
      </c>
    </row>
    <row r="4925" spans="1:20" x14ac:dyDescent="0.3">
      <c r="A4925" t="s">
        <v>10573</v>
      </c>
      <c r="B4925" s="1">
        <v>42203</v>
      </c>
      <c r="C4925" s="1">
        <v>42205</v>
      </c>
      <c r="D4925" t="s">
        <v>21</v>
      </c>
      <c r="E4925" t="s">
        <v>2090</v>
      </c>
      <c r="F4925" t="s">
        <v>2091</v>
      </c>
      <c r="G4925" t="s">
        <v>24</v>
      </c>
      <c r="H4925" t="s">
        <v>25</v>
      </c>
      <c r="I4925" t="s">
        <v>2092</v>
      </c>
      <c r="J4925" t="s">
        <v>39</v>
      </c>
      <c r="K4925" t="s">
        <v>2093</v>
      </c>
      <c r="L4925" t="s">
        <v>41</v>
      </c>
      <c r="M4925" t="s">
        <v>293</v>
      </c>
      <c r="N4925" t="s">
        <v>43</v>
      </c>
      <c r="O4925" t="s">
        <v>79</v>
      </c>
      <c r="P4925" t="s">
        <v>294</v>
      </c>
      <c r="Q4925" s="2">
        <v>3.3279999999999998</v>
      </c>
      <c r="R4925">
        <v>2</v>
      </c>
      <c r="S4925">
        <v>0</v>
      </c>
      <c r="T4925">
        <v>1.2063999999999999</v>
      </c>
    </row>
    <row r="4926" spans="1:20" x14ac:dyDescent="0.3">
      <c r="A4926" t="s">
        <v>10574</v>
      </c>
      <c r="B4926" s="1">
        <v>42664</v>
      </c>
      <c r="C4926" s="1">
        <v>42669</v>
      </c>
      <c r="D4926" t="s">
        <v>47</v>
      </c>
      <c r="E4926" t="s">
        <v>2757</v>
      </c>
      <c r="F4926" t="s">
        <v>2758</v>
      </c>
      <c r="G4926" t="s">
        <v>84</v>
      </c>
      <c r="H4926" t="s">
        <v>25</v>
      </c>
      <c r="I4926" t="s">
        <v>231</v>
      </c>
      <c r="J4926" t="s">
        <v>232</v>
      </c>
      <c r="K4926" t="s">
        <v>412</v>
      </c>
      <c r="L4926" t="s">
        <v>131</v>
      </c>
      <c r="M4926" t="s">
        <v>6091</v>
      </c>
      <c r="N4926" t="s">
        <v>31</v>
      </c>
      <c r="O4926" t="s">
        <v>61</v>
      </c>
      <c r="P4926" t="s">
        <v>6092</v>
      </c>
      <c r="Q4926" s="2">
        <v>45.567999999999998</v>
      </c>
      <c r="R4926">
        <v>2</v>
      </c>
      <c r="S4926">
        <v>0</v>
      </c>
      <c r="T4926">
        <v>9.6831999999999994</v>
      </c>
    </row>
    <row r="4927" spans="1:20" x14ac:dyDescent="0.3">
      <c r="A4927" t="s">
        <v>10575</v>
      </c>
      <c r="B4927" s="1">
        <v>42943</v>
      </c>
      <c r="C4927" s="1">
        <v>42948</v>
      </c>
      <c r="D4927" t="s">
        <v>21</v>
      </c>
      <c r="E4927" t="s">
        <v>3784</v>
      </c>
      <c r="F4927" t="s">
        <v>3785</v>
      </c>
      <c r="G4927" t="s">
        <v>24</v>
      </c>
      <c r="H4927" t="s">
        <v>25</v>
      </c>
      <c r="I4927" t="s">
        <v>2655</v>
      </c>
      <c r="J4927" t="s">
        <v>39</v>
      </c>
      <c r="K4927" t="s">
        <v>2656</v>
      </c>
      <c r="L4927" t="s">
        <v>41</v>
      </c>
      <c r="M4927" t="s">
        <v>255</v>
      </c>
      <c r="N4927" t="s">
        <v>31</v>
      </c>
      <c r="O4927" t="s">
        <v>133</v>
      </c>
      <c r="P4927" t="s">
        <v>256</v>
      </c>
      <c r="Q4927" s="2">
        <v>194.84800000000001</v>
      </c>
      <c r="R4927">
        <v>4</v>
      </c>
      <c r="S4927">
        <v>0</v>
      </c>
      <c r="T4927">
        <v>12.178000000000001</v>
      </c>
    </row>
    <row r="4928" spans="1:20" x14ac:dyDescent="0.3">
      <c r="A4928" t="s">
        <v>10576</v>
      </c>
      <c r="B4928" s="1">
        <v>42937</v>
      </c>
      <c r="C4928" s="1">
        <v>42942</v>
      </c>
      <c r="D4928" t="s">
        <v>47</v>
      </c>
      <c r="E4928" t="s">
        <v>5653</v>
      </c>
      <c r="F4928" t="s">
        <v>5654</v>
      </c>
      <c r="G4928" t="s">
        <v>24</v>
      </c>
      <c r="H4928" t="s">
        <v>25</v>
      </c>
      <c r="I4928" t="s">
        <v>154</v>
      </c>
      <c r="J4928" t="s">
        <v>86</v>
      </c>
      <c r="K4928" t="s">
        <v>1253</v>
      </c>
      <c r="L4928" t="s">
        <v>88</v>
      </c>
      <c r="M4928" t="s">
        <v>5067</v>
      </c>
      <c r="N4928" t="s">
        <v>43</v>
      </c>
      <c r="O4928" t="s">
        <v>79</v>
      </c>
      <c r="P4928" t="s">
        <v>5068</v>
      </c>
      <c r="Q4928" s="2">
        <v>2.1120000000000001</v>
      </c>
      <c r="R4928">
        <v>2</v>
      </c>
      <c r="S4928">
        <v>0</v>
      </c>
      <c r="T4928">
        <v>-3.3792</v>
      </c>
    </row>
    <row r="4929" spans="1:20" x14ac:dyDescent="0.3">
      <c r="A4929" t="s">
        <v>10577</v>
      </c>
      <c r="B4929" s="1">
        <v>41950</v>
      </c>
      <c r="C4929" s="1">
        <v>41954</v>
      </c>
      <c r="D4929" t="s">
        <v>21</v>
      </c>
      <c r="E4929" t="s">
        <v>1263</v>
      </c>
      <c r="F4929" t="s">
        <v>1264</v>
      </c>
      <c r="G4929" t="s">
        <v>24</v>
      </c>
      <c r="H4929" t="s">
        <v>25</v>
      </c>
      <c r="I4929" t="s">
        <v>426</v>
      </c>
      <c r="J4929" t="s">
        <v>224</v>
      </c>
      <c r="K4929" t="s">
        <v>1265</v>
      </c>
      <c r="L4929" t="s">
        <v>88</v>
      </c>
      <c r="M4929" t="s">
        <v>2105</v>
      </c>
      <c r="N4929" t="s">
        <v>43</v>
      </c>
      <c r="O4929" t="s">
        <v>70</v>
      </c>
      <c r="P4929" t="s">
        <v>2106</v>
      </c>
      <c r="Q4929" s="2">
        <v>25.92</v>
      </c>
      <c r="R4929">
        <v>5</v>
      </c>
      <c r="S4929">
        <v>0</v>
      </c>
      <c r="T4929">
        <v>9.0719999999999992</v>
      </c>
    </row>
    <row r="4930" spans="1:20" x14ac:dyDescent="0.3">
      <c r="A4930" t="s">
        <v>10578</v>
      </c>
      <c r="B4930" s="1">
        <v>42701</v>
      </c>
      <c r="C4930" s="1">
        <v>42704</v>
      </c>
      <c r="D4930" t="s">
        <v>159</v>
      </c>
      <c r="E4930" t="s">
        <v>656</v>
      </c>
      <c r="F4930" t="s">
        <v>657</v>
      </c>
      <c r="G4930" t="s">
        <v>24</v>
      </c>
      <c r="H4930" t="s">
        <v>25</v>
      </c>
      <c r="I4930" t="s">
        <v>658</v>
      </c>
      <c r="J4930" t="s">
        <v>427</v>
      </c>
      <c r="K4930" t="s">
        <v>659</v>
      </c>
      <c r="L4930" t="s">
        <v>131</v>
      </c>
      <c r="M4930" t="s">
        <v>10579</v>
      </c>
      <c r="N4930" t="s">
        <v>43</v>
      </c>
      <c r="O4930" t="s">
        <v>70</v>
      </c>
      <c r="P4930" t="s">
        <v>10580</v>
      </c>
      <c r="Q4930" s="2">
        <v>25.92</v>
      </c>
      <c r="R4930">
        <v>4</v>
      </c>
      <c r="S4930">
        <v>0</v>
      </c>
      <c r="T4930">
        <v>12.441599999999999</v>
      </c>
    </row>
    <row r="4931" spans="1:20" x14ac:dyDescent="0.3">
      <c r="A4931" t="s">
        <v>10581</v>
      </c>
      <c r="B4931" s="1">
        <v>42163</v>
      </c>
      <c r="C4931" s="1">
        <v>42167</v>
      </c>
      <c r="D4931" t="s">
        <v>47</v>
      </c>
      <c r="E4931" t="s">
        <v>863</v>
      </c>
      <c r="F4931" t="s">
        <v>864</v>
      </c>
      <c r="G4931" t="s">
        <v>37</v>
      </c>
      <c r="H4931" t="s">
        <v>25</v>
      </c>
      <c r="I4931" t="s">
        <v>128</v>
      </c>
      <c r="J4931" t="s">
        <v>129</v>
      </c>
      <c r="K4931" t="s">
        <v>130</v>
      </c>
      <c r="L4931" t="s">
        <v>131</v>
      </c>
      <c r="M4931" t="s">
        <v>5332</v>
      </c>
      <c r="N4931" t="s">
        <v>43</v>
      </c>
      <c r="O4931" t="s">
        <v>70</v>
      </c>
      <c r="P4931" t="s">
        <v>5333</v>
      </c>
      <c r="Q4931" s="2">
        <v>173.488</v>
      </c>
      <c r="R4931">
        <v>7</v>
      </c>
      <c r="S4931">
        <v>0</v>
      </c>
      <c r="T4931">
        <v>54.215000000000003</v>
      </c>
    </row>
    <row r="4932" spans="1:20" x14ac:dyDescent="0.3">
      <c r="A4932" t="s">
        <v>10582</v>
      </c>
      <c r="B4932" s="1">
        <v>41866</v>
      </c>
      <c r="C4932" s="1">
        <v>41870</v>
      </c>
      <c r="D4932" t="s">
        <v>47</v>
      </c>
      <c r="E4932" t="s">
        <v>1432</v>
      </c>
      <c r="F4932" t="s">
        <v>1433</v>
      </c>
      <c r="G4932" t="s">
        <v>24</v>
      </c>
      <c r="H4932" t="s">
        <v>25</v>
      </c>
      <c r="I4932" t="s">
        <v>1201</v>
      </c>
      <c r="J4932" t="s">
        <v>1011</v>
      </c>
      <c r="K4932" t="s">
        <v>1202</v>
      </c>
      <c r="L4932" t="s">
        <v>131</v>
      </c>
      <c r="M4932" t="s">
        <v>8710</v>
      </c>
      <c r="N4932" t="s">
        <v>43</v>
      </c>
      <c r="O4932" t="s">
        <v>90</v>
      </c>
      <c r="P4932" t="s">
        <v>8711</v>
      </c>
      <c r="Q4932" s="2">
        <v>152.91</v>
      </c>
      <c r="R4932">
        <v>3</v>
      </c>
      <c r="S4932">
        <v>0</v>
      </c>
      <c r="T4932">
        <v>42.814799999999998</v>
      </c>
    </row>
    <row r="4933" spans="1:20" x14ac:dyDescent="0.3">
      <c r="A4933" t="s">
        <v>10583</v>
      </c>
      <c r="B4933" s="1">
        <v>42905</v>
      </c>
      <c r="C4933" s="1">
        <v>42912</v>
      </c>
      <c r="D4933" t="s">
        <v>47</v>
      </c>
      <c r="E4933" t="s">
        <v>341</v>
      </c>
      <c r="F4933" t="s">
        <v>342</v>
      </c>
      <c r="G4933" t="s">
        <v>37</v>
      </c>
      <c r="H4933" t="s">
        <v>25</v>
      </c>
      <c r="I4933" t="s">
        <v>38</v>
      </c>
      <c r="J4933" t="s">
        <v>39</v>
      </c>
      <c r="K4933" t="s">
        <v>40</v>
      </c>
      <c r="L4933" t="s">
        <v>41</v>
      </c>
      <c r="M4933" t="s">
        <v>5395</v>
      </c>
      <c r="N4933" t="s">
        <v>43</v>
      </c>
      <c r="O4933" t="s">
        <v>99</v>
      </c>
      <c r="P4933" t="s">
        <v>5396</v>
      </c>
      <c r="Q4933" s="2">
        <v>129.30000000000001</v>
      </c>
      <c r="R4933">
        <v>2</v>
      </c>
      <c r="S4933">
        <v>0</v>
      </c>
      <c r="T4933">
        <v>6.4649999999999999</v>
      </c>
    </row>
    <row r="4934" spans="1:20" x14ac:dyDescent="0.3">
      <c r="A4934" t="s">
        <v>10584</v>
      </c>
      <c r="B4934" s="1">
        <v>42932</v>
      </c>
      <c r="C4934" s="1">
        <v>42939</v>
      </c>
      <c r="D4934" t="s">
        <v>47</v>
      </c>
      <c r="E4934" t="s">
        <v>1206</v>
      </c>
      <c r="F4934" t="s">
        <v>1207</v>
      </c>
      <c r="G4934" t="s">
        <v>24</v>
      </c>
      <c r="H4934" t="s">
        <v>25</v>
      </c>
      <c r="I4934" t="s">
        <v>1208</v>
      </c>
      <c r="J4934" t="s">
        <v>1209</v>
      </c>
      <c r="K4934" t="s">
        <v>1210</v>
      </c>
      <c r="L4934" t="s">
        <v>29</v>
      </c>
      <c r="M4934" t="s">
        <v>8220</v>
      </c>
      <c r="N4934" t="s">
        <v>31</v>
      </c>
      <c r="O4934" t="s">
        <v>133</v>
      </c>
      <c r="P4934" t="s">
        <v>8221</v>
      </c>
      <c r="Q4934" s="2">
        <v>242.352</v>
      </c>
      <c r="R4934">
        <v>3</v>
      </c>
      <c r="S4934">
        <v>0</v>
      </c>
      <c r="T4934">
        <v>15.147</v>
      </c>
    </row>
    <row r="4935" spans="1:20" x14ac:dyDescent="0.3">
      <c r="A4935" t="s">
        <v>10585</v>
      </c>
      <c r="B4935" s="1">
        <v>41989</v>
      </c>
      <c r="C4935" s="1">
        <v>41991</v>
      </c>
      <c r="D4935" t="s">
        <v>21</v>
      </c>
      <c r="E4935" t="s">
        <v>1717</v>
      </c>
      <c r="F4935" t="s">
        <v>1718</v>
      </c>
      <c r="G4935" t="s">
        <v>24</v>
      </c>
      <c r="H4935" t="s">
        <v>25</v>
      </c>
      <c r="I4935" t="s">
        <v>1719</v>
      </c>
      <c r="J4935" t="s">
        <v>208</v>
      </c>
      <c r="K4935" t="s">
        <v>1720</v>
      </c>
      <c r="L4935" t="s">
        <v>88</v>
      </c>
      <c r="M4935" t="s">
        <v>7870</v>
      </c>
      <c r="N4935" t="s">
        <v>165</v>
      </c>
      <c r="O4935" t="s">
        <v>202</v>
      </c>
      <c r="P4935" t="s">
        <v>7871</v>
      </c>
      <c r="Q4935" s="2">
        <v>319.96800000000002</v>
      </c>
      <c r="R4935">
        <v>4</v>
      </c>
      <c r="S4935">
        <v>0</v>
      </c>
      <c r="T4935">
        <v>95.990399999999994</v>
      </c>
    </row>
    <row r="4936" spans="1:20" x14ac:dyDescent="0.3">
      <c r="A4936" t="s">
        <v>10586</v>
      </c>
      <c r="B4936" s="1">
        <v>41777</v>
      </c>
      <c r="C4936" s="1">
        <v>41781</v>
      </c>
      <c r="D4936" t="s">
        <v>21</v>
      </c>
      <c r="E4936" t="s">
        <v>5181</v>
      </c>
      <c r="F4936" t="s">
        <v>5182</v>
      </c>
      <c r="G4936" t="s">
        <v>24</v>
      </c>
      <c r="H4936" t="s">
        <v>25</v>
      </c>
      <c r="I4936" t="s">
        <v>112</v>
      </c>
      <c r="J4936" t="s">
        <v>39</v>
      </c>
      <c r="K4936" t="s">
        <v>309</v>
      </c>
      <c r="L4936" t="s">
        <v>41</v>
      </c>
      <c r="M4936" t="s">
        <v>3521</v>
      </c>
      <c r="N4936" t="s">
        <v>43</v>
      </c>
      <c r="O4936" t="s">
        <v>70</v>
      </c>
      <c r="P4936" t="s">
        <v>3522</v>
      </c>
      <c r="Q4936" s="2">
        <v>3.984</v>
      </c>
      <c r="R4936">
        <v>1</v>
      </c>
      <c r="S4936">
        <v>0</v>
      </c>
      <c r="T4936">
        <v>1.4441999999999999</v>
      </c>
    </row>
    <row r="4937" spans="1:20" x14ac:dyDescent="0.3">
      <c r="A4937" t="s">
        <v>10587</v>
      </c>
      <c r="B4937" s="1">
        <v>42992</v>
      </c>
      <c r="C4937" s="1">
        <v>42997</v>
      </c>
      <c r="D4937" t="s">
        <v>47</v>
      </c>
      <c r="E4937" t="s">
        <v>2653</v>
      </c>
      <c r="F4937" t="s">
        <v>2654</v>
      </c>
      <c r="G4937" t="s">
        <v>37</v>
      </c>
      <c r="H4937" t="s">
        <v>25</v>
      </c>
      <c r="I4937" t="s">
        <v>2655</v>
      </c>
      <c r="J4937" t="s">
        <v>39</v>
      </c>
      <c r="K4937" t="s">
        <v>2656</v>
      </c>
      <c r="L4937" t="s">
        <v>41</v>
      </c>
      <c r="M4937" t="s">
        <v>7328</v>
      </c>
      <c r="N4937" t="s">
        <v>165</v>
      </c>
      <c r="O4937" t="s">
        <v>202</v>
      </c>
      <c r="P4937" t="s">
        <v>7329</v>
      </c>
      <c r="Q4937" s="2">
        <v>895.94399999999996</v>
      </c>
      <c r="R4937">
        <v>7</v>
      </c>
      <c r="S4937">
        <v>0</v>
      </c>
      <c r="T4937">
        <v>190.38810000000001</v>
      </c>
    </row>
    <row r="4938" spans="1:20" x14ac:dyDescent="0.3">
      <c r="A4938" t="s">
        <v>10588</v>
      </c>
      <c r="B4938" s="1">
        <v>42653</v>
      </c>
      <c r="C4938" s="1">
        <v>42655</v>
      </c>
      <c r="D4938" t="s">
        <v>159</v>
      </c>
      <c r="E4938" t="s">
        <v>4323</v>
      </c>
      <c r="F4938" t="s">
        <v>4324</v>
      </c>
      <c r="G4938" t="s">
        <v>24</v>
      </c>
      <c r="H4938" t="s">
        <v>25</v>
      </c>
      <c r="I4938" t="s">
        <v>128</v>
      </c>
      <c r="J4938" t="s">
        <v>129</v>
      </c>
      <c r="K4938" t="s">
        <v>562</v>
      </c>
      <c r="L4938" t="s">
        <v>131</v>
      </c>
      <c r="M4938" t="s">
        <v>5425</v>
      </c>
      <c r="N4938" t="s">
        <v>31</v>
      </c>
      <c r="O4938" t="s">
        <v>61</v>
      </c>
      <c r="P4938" t="s">
        <v>5426</v>
      </c>
      <c r="Q4938" s="2">
        <v>14</v>
      </c>
      <c r="R4938">
        <v>4</v>
      </c>
      <c r="S4938">
        <v>0</v>
      </c>
      <c r="T4938">
        <v>-6.3</v>
      </c>
    </row>
    <row r="4939" spans="1:20" x14ac:dyDescent="0.3">
      <c r="A4939" t="s">
        <v>10589</v>
      </c>
      <c r="B4939" s="1">
        <v>42638</v>
      </c>
      <c r="C4939" s="1">
        <v>42644</v>
      </c>
      <c r="D4939" t="s">
        <v>47</v>
      </c>
      <c r="E4939" t="s">
        <v>2008</v>
      </c>
      <c r="F4939" t="s">
        <v>2009</v>
      </c>
      <c r="G4939" t="s">
        <v>24</v>
      </c>
      <c r="H4939" t="s">
        <v>25</v>
      </c>
      <c r="I4939" t="s">
        <v>842</v>
      </c>
      <c r="J4939" t="s">
        <v>427</v>
      </c>
      <c r="K4939" t="s">
        <v>843</v>
      </c>
      <c r="L4939" t="s">
        <v>131</v>
      </c>
      <c r="M4939" t="s">
        <v>8284</v>
      </c>
      <c r="N4939" t="s">
        <v>43</v>
      </c>
      <c r="O4939" t="s">
        <v>70</v>
      </c>
      <c r="P4939" t="s">
        <v>8285</v>
      </c>
      <c r="Q4939" s="2">
        <v>10.9</v>
      </c>
      <c r="R4939">
        <v>5</v>
      </c>
      <c r="S4939">
        <v>0</v>
      </c>
      <c r="T4939">
        <v>5.1230000000000002</v>
      </c>
    </row>
    <row r="4940" spans="1:20" x14ac:dyDescent="0.3">
      <c r="A4940" t="s">
        <v>10590</v>
      </c>
      <c r="B4940" s="1">
        <v>41793</v>
      </c>
      <c r="C4940" s="1">
        <v>41796</v>
      </c>
      <c r="D4940" t="s">
        <v>159</v>
      </c>
      <c r="E4940" t="s">
        <v>5555</v>
      </c>
      <c r="F4940" t="s">
        <v>5556</v>
      </c>
      <c r="G4940" t="s">
        <v>24</v>
      </c>
      <c r="H4940" t="s">
        <v>25</v>
      </c>
      <c r="I4940" t="s">
        <v>693</v>
      </c>
      <c r="J4940" t="s">
        <v>86</v>
      </c>
      <c r="K4940" t="s">
        <v>1767</v>
      </c>
      <c r="L4940" t="s">
        <v>88</v>
      </c>
      <c r="M4940" t="s">
        <v>3878</v>
      </c>
      <c r="N4940" t="s">
        <v>43</v>
      </c>
      <c r="O4940" t="s">
        <v>44</v>
      </c>
      <c r="P4940" t="s">
        <v>3879</v>
      </c>
      <c r="Q4940" s="2">
        <v>15.936</v>
      </c>
      <c r="R4940">
        <v>4</v>
      </c>
      <c r="S4940">
        <v>0</v>
      </c>
      <c r="T4940">
        <v>5.1791999999999998</v>
      </c>
    </row>
    <row r="4941" spans="1:20" x14ac:dyDescent="0.3">
      <c r="A4941" t="s">
        <v>10591</v>
      </c>
      <c r="B4941" s="1">
        <v>42980</v>
      </c>
      <c r="C4941" s="1">
        <v>42982</v>
      </c>
      <c r="D4941" t="s">
        <v>21</v>
      </c>
      <c r="E4941" t="s">
        <v>7625</v>
      </c>
      <c r="F4941" t="s">
        <v>7626</v>
      </c>
      <c r="G4941" t="s">
        <v>84</v>
      </c>
      <c r="H4941" t="s">
        <v>25</v>
      </c>
      <c r="I4941" t="s">
        <v>38</v>
      </c>
      <c r="J4941" t="s">
        <v>39</v>
      </c>
      <c r="K4941" t="s">
        <v>40</v>
      </c>
      <c r="L4941" t="s">
        <v>41</v>
      </c>
      <c r="M4941" t="s">
        <v>6827</v>
      </c>
      <c r="N4941" t="s">
        <v>43</v>
      </c>
      <c r="O4941" t="s">
        <v>90</v>
      </c>
      <c r="P4941" t="s">
        <v>6828</v>
      </c>
      <c r="Q4941" s="2">
        <v>43.1</v>
      </c>
      <c r="R4941">
        <v>5</v>
      </c>
      <c r="S4941">
        <v>0</v>
      </c>
      <c r="T4941">
        <v>11.206</v>
      </c>
    </row>
    <row r="4942" spans="1:20" x14ac:dyDescent="0.3">
      <c r="A4942" t="s">
        <v>10592</v>
      </c>
      <c r="B4942" s="1">
        <v>41741</v>
      </c>
      <c r="C4942" s="1">
        <v>41747</v>
      </c>
      <c r="D4942" t="s">
        <v>47</v>
      </c>
      <c r="E4942" t="s">
        <v>4054</v>
      </c>
      <c r="F4942" t="s">
        <v>4055</v>
      </c>
      <c r="G4942" t="s">
        <v>37</v>
      </c>
      <c r="H4942" t="s">
        <v>25</v>
      </c>
      <c r="I4942" t="s">
        <v>4056</v>
      </c>
      <c r="J4942" t="s">
        <v>232</v>
      </c>
      <c r="K4942" t="s">
        <v>4057</v>
      </c>
      <c r="L4942" t="s">
        <v>131</v>
      </c>
      <c r="M4942" t="s">
        <v>8754</v>
      </c>
      <c r="N4942" t="s">
        <v>43</v>
      </c>
      <c r="O4942" t="s">
        <v>115</v>
      </c>
      <c r="P4942" t="s">
        <v>8755</v>
      </c>
      <c r="Q4942" s="2">
        <v>39.68</v>
      </c>
      <c r="R4942">
        <v>2</v>
      </c>
      <c r="S4942">
        <v>0</v>
      </c>
      <c r="T4942">
        <v>16.268799999999999</v>
      </c>
    </row>
    <row r="4943" spans="1:20" x14ac:dyDescent="0.3">
      <c r="A4943" t="s">
        <v>10593</v>
      </c>
      <c r="B4943" s="1">
        <v>42492</v>
      </c>
      <c r="C4943" s="1">
        <v>42496</v>
      </c>
      <c r="D4943" t="s">
        <v>47</v>
      </c>
      <c r="E4943" t="s">
        <v>4054</v>
      </c>
      <c r="F4943" t="s">
        <v>4055</v>
      </c>
      <c r="G4943" t="s">
        <v>37</v>
      </c>
      <c r="H4943" t="s">
        <v>25</v>
      </c>
      <c r="I4943" t="s">
        <v>4056</v>
      </c>
      <c r="J4943" t="s">
        <v>232</v>
      </c>
      <c r="K4943" t="s">
        <v>4057</v>
      </c>
      <c r="L4943" t="s">
        <v>131</v>
      </c>
      <c r="M4943" t="s">
        <v>1707</v>
      </c>
      <c r="N4943" t="s">
        <v>31</v>
      </c>
      <c r="O4943" t="s">
        <v>61</v>
      </c>
      <c r="P4943" t="s">
        <v>1708</v>
      </c>
      <c r="Q4943" s="2">
        <v>12.56</v>
      </c>
      <c r="R4943">
        <v>2</v>
      </c>
      <c r="S4943">
        <v>0</v>
      </c>
      <c r="T4943">
        <v>4.0191999999999997</v>
      </c>
    </row>
    <row r="4944" spans="1:20" x14ac:dyDescent="0.3">
      <c r="A4944" t="s">
        <v>10594</v>
      </c>
      <c r="B4944" s="1">
        <v>42905</v>
      </c>
      <c r="C4944" s="1">
        <v>42909</v>
      </c>
      <c r="D4944" t="s">
        <v>47</v>
      </c>
      <c r="E4944" t="s">
        <v>5181</v>
      </c>
      <c r="F4944" t="s">
        <v>5182</v>
      </c>
      <c r="G4944" t="s">
        <v>24</v>
      </c>
      <c r="H4944" t="s">
        <v>25</v>
      </c>
      <c r="I4944" t="s">
        <v>112</v>
      </c>
      <c r="J4944" t="s">
        <v>39</v>
      </c>
      <c r="K4944" t="s">
        <v>309</v>
      </c>
      <c r="L4944" t="s">
        <v>41</v>
      </c>
      <c r="M4944" t="s">
        <v>7723</v>
      </c>
      <c r="N4944" t="s">
        <v>31</v>
      </c>
      <c r="O4944" t="s">
        <v>61</v>
      </c>
      <c r="P4944" t="s">
        <v>7724</v>
      </c>
      <c r="Q4944" s="2">
        <v>50.32</v>
      </c>
      <c r="R4944">
        <v>4</v>
      </c>
      <c r="S4944">
        <v>0</v>
      </c>
      <c r="T4944">
        <v>21.134399999999999</v>
      </c>
    </row>
    <row r="4945" spans="1:20" x14ac:dyDescent="0.3">
      <c r="A4945" t="s">
        <v>10595</v>
      </c>
      <c r="B4945" s="1">
        <v>41949</v>
      </c>
      <c r="C4945" s="1">
        <v>41954</v>
      </c>
      <c r="D4945" t="s">
        <v>47</v>
      </c>
      <c r="E4945" t="s">
        <v>5181</v>
      </c>
      <c r="F4945" t="s">
        <v>5182</v>
      </c>
      <c r="G4945" t="s">
        <v>24</v>
      </c>
      <c r="H4945" t="s">
        <v>25</v>
      </c>
      <c r="I4945" t="s">
        <v>112</v>
      </c>
      <c r="J4945" t="s">
        <v>39</v>
      </c>
      <c r="K4945" t="s">
        <v>309</v>
      </c>
      <c r="L4945" t="s">
        <v>41</v>
      </c>
      <c r="M4945" t="s">
        <v>10596</v>
      </c>
      <c r="N4945" t="s">
        <v>43</v>
      </c>
      <c r="O4945" t="s">
        <v>70</v>
      </c>
      <c r="P4945" t="s">
        <v>10597</v>
      </c>
      <c r="Q4945" s="2">
        <v>43.68</v>
      </c>
      <c r="R4945">
        <v>6</v>
      </c>
      <c r="S4945">
        <v>0</v>
      </c>
      <c r="T4945">
        <v>20.9664</v>
      </c>
    </row>
    <row r="4946" spans="1:20" x14ac:dyDescent="0.3">
      <c r="A4946" t="s">
        <v>10598</v>
      </c>
      <c r="B4946" s="1">
        <v>42089</v>
      </c>
      <c r="C4946" s="1">
        <v>42093</v>
      </c>
      <c r="D4946" t="s">
        <v>47</v>
      </c>
      <c r="E4946" t="s">
        <v>1558</v>
      </c>
      <c r="F4946" t="s">
        <v>1559</v>
      </c>
      <c r="G4946" t="s">
        <v>37</v>
      </c>
      <c r="H4946" t="s">
        <v>25</v>
      </c>
      <c r="I4946" t="s">
        <v>75</v>
      </c>
      <c r="J4946" t="s">
        <v>76</v>
      </c>
      <c r="K4946" t="s">
        <v>538</v>
      </c>
      <c r="L4946" t="s">
        <v>41</v>
      </c>
      <c r="M4946" t="s">
        <v>3654</v>
      </c>
      <c r="N4946" t="s">
        <v>31</v>
      </c>
      <c r="O4946" t="s">
        <v>54</v>
      </c>
      <c r="P4946" t="s">
        <v>3655</v>
      </c>
      <c r="Q4946" s="2">
        <v>3393.68</v>
      </c>
      <c r="R4946">
        <v>8</v>
      </c>
      <c r="S4946">
        <v>0</v>
      </c>
      <c r="T4946">
        <v>610.86239999999998</v>
      </c>
    </row>
    <row r="4947" spans="1:20" x14ac:dyDescent="0.3">
      <c r="A4947" t="s">
        <v>10599</v>
      </c>
      <c r="B4947" s="1">
        <v>42749</v>
      </c>
      <c r="C4947" s="1">
        <v>42755</v>
      </c>
      <c r="D4947" t="s">
        <v>47</v>
      </c>
      <c r="E4947" t="s">
        <v>2526</v>
      </c>
      <c r="F4947" t="s">
        <v>2527</v>
      </c>
      <c r="G4947" t="s">
        <v>84</v>
      </c>
      <c r="H4947" t="s">
        <v>25</v>
      </c>
      <c r="I4947" t="s">
        <v>38</v>
      </c>
      <c r="J4947" t="s">
        <v>39</v>
      </c>
      <c r="K4947" t="s">
        <v>556</v>
      </c>
      <c r="L4947" t="s">
        <v>41</v>
      </c>
      <c r="M4947" t="s">
        <v>2975</v>
      </c>
      <c r="N4947" t="s">
        <v>43</v>
      </c>
      <c r="O4947" t="s">
        <v>99</v>
      </c>
      <c r="P4947" t="s">
        <v>2976</v>
      </c>
      <c r="Q4947" s="2">
        <v>67.400000000000006</v>
      </c>
      <c r="R4947">
        <v>5</v>
      </c>
      <c r="S4947">
        <v>0</v>
      </c>
      <c r="T4947">
        <v>17.524000000000001</v>
      </c>
    </row>
    <row r="4948" spans="1:20" x14ac:dyDescent="0.3">
      <c r="A4948" t="s">
        <v>10600</v>
      </c>
      <c r="B4948" s="1">
        <v>42089</v>
      </c>
      <c r="C4948" s="1">
        <v>42091</v>
      </c>
      <c r="D4948" t="s">
        <v>21</v>
      </c>
      <c r="E4948" t="s">
        <v>2892</v>
      </c>
      <c r="F4948" t="s">
        <v>2893</v>
      </c>
      <c r="G4948" t="s">
        <v>37</v>
      </c>
      <c r="H4948" t="s">
        <v>25</v>
      </c>
      <c r="I4948" t="s">
        <v>2894</v>
      </c>
      <c r="J4948" t="s">
        <v>67</v>
      </c>
      <c r="K4948" t="s">
        <v>2895</v>
      </c>
      <c r="L4948" t="s">
        <v>29</v>
      </c>
      <c r="M4948" t="s">
        <v>5376</v>
      </c>
      <c r="N4948" t="s">
        <v>43</v>
      </c>
      <c r="O4948" t="s">
        <v>99</v>
      </c>
      <c r="P4948" t="s">
        <v>5377</v>
      </c>
      <c r="Q4948" s="2">
        <v>1085.42</v>
      </c>
      <c r="R4948">
        <v>7</v>
      </c>
      <c r="S4948">
        <v>0</v>
      </c>
      <c r="T4948">
        <v>282.20920000000001</v>
      </c>
    </row>
    <row r="4949" spans="1:20" x14ac:dyDescent="0.3">
      <c r="A4949" t="s">
        <v>10601</v>
      </c>
      <c r="B4949" s="1">
        <v>41944</v>
      </c>
      <c r="C4949" s="1">
        <v>41946</v>
      </c>
      <c r="D4949" t="s">
        <v>159</v>
      </c>
      <c r="E4949" t="s">
        <v>754</v>
      </c>
      <c r="F4949" t="s">
        <v>755</v>
      </c>
      <c r="G4949" t="s">
        <v>37</v>
      </c>
      <c r="H4949" t="s">
        <v>25</v>
      </c>
      <c r="I4949" t="s">
        <v>398</v>
      </c>
      <c r="J4949" t="s">
        <v>67</v>
      </c>
      <c r="K4949" t="s">
        <v>399</v>
      </c>
      <c r="L4949" t="s">
        <v>29</v>
      </c>
      <c r="M4949" t="s">
        <v>1879</v>
      </c>
      <c r="N4949" t="s">
        <v>31</v>
      </c>
      <c r="O4949" t="s">
        <v>61</v>
      </c>
      <c r="P4949" t="s">
        <v>1880</v>
      </c>
      <c r="Q4949" s="2">
        <v>68.703999999999994</v>
      </c>
      <c r="R4949">
        <v>2</v>
      </c>
      <c r="S4949">
        <v>0</v>
      </c>
      <c r="T4949">
        <v>16.3172</v>
      </c>
    </row>
    <row r="4950" spans="1:20" x14ac:dyDescent="0.3">
      <c r="A4950" t="s">
        <v>10602</v>
      </c>
      <c r="B4950" s="1">
        <v>43014</v>
      </c>
      <c r="C4950" s="1">
        <v>43014</v>
      </c>
      <c r="D4950" t="s">
        <v>1040</v>
      </c>
      <c r="E4950" t="s">
        <v>5959</v>
      </c>
      <c r="F4950" t="s">
        <v>5960</v>
      </c>
      <c r="G4950" t="s">
        <v>24</v>
      </c>
      <c r="H4950" t="s">
        <v>25</v>
      </c>
      <c r="I4950" t="s">
        <v>1241</v>
      </c>
      <c r="J4950" t="s">
        <v>67</v>
      </c>
      <c r="K4950" t="s">
        <v>3079</v>
      </c>
      <c r="L4950" t="s">
        <v>29</v>
      </c>
      <c r="M4950" t="s">
        <v>850</v>
      </c>
      <c r="N4950" t="s">
        <v>43</v>
      </c>
      <c r="O4950" t="s">
        <v>99</v>
      </c>
      <c r="P4950" t="s">
        <v>851</v>
      </c>
      <c r="Q4950" s="2">
        <v>290.33600000000001</v>
      </c>
      <c r="R4950">
        <v>2</v>
      </c>
      <c r="S4950">
        <v>0</v>
      </c>
      <c r="T4950">
        <v>32.662799999999997</v>
      </c>
    </row>
    <row r="4951" spans="1:20" x14ac:dyDescent="0.3">
      <c r="A4951" t="s">
        <v>10603</v>
      </c>
      <c r="B4951" s="1">
        <v>42714</v>
      </c>
      <c r="C4951" s="1">
        <v>42718</v>
      </c>
      <c r="D4951" t="s">
        <v>47</v>
      </c>
      <c r="E4951" t="s">
        <v>2461</v>
      </c>
      <c r="F4951" t="s">
        <v>2462</v>
      </c>
      <c r="G4951" t="s">
        <v>84</v>
      </c>
      <c r="H4951" t="s">
        <v>25</v>
      </c>
      <c r="I4951" t="s">
        <v>1241</v>
      </c>
      <c r="J4951" t="s">
        <v>51</v>
      </c>
      <c r="K4951" t="s">
        <v>1242</v>
      </c>
      <c r="L4951" t="s">
        <v>29</v>
      </c>
      <c r="M4951" t="s">
        <v>5775</v>
      </c>
      <c r="N4951" t="s">
        <v>43</v>
      </c>
      <c r="O4951" t="s">
        <v>70</v>
      </c>
      <c r="P4951" t="s">
        <v>5776</v>
      </c>
      <c r="Q4951" s="2">
        <v>6.48</v>
      </c>
      <c r="R4951">
        <v>1</v>
      </c>
      <c r="S4951">
        <v>0</v>
      </c>
      <c r="T4951">
        <v>3.1103999999999998</v>
      </c>
    </row>
    <row r="4952" spans="1:20" x14ac:dyDescent="0.3">
      <c r="A4952" t="s">
        <v>10604</v>
      </c>
      <c r="B4952" s="1">
        <v>42635</v>
      </c>
      <c r="C4952" s="1">
        <v>42637</v>
      </c>
      <c r="D4952" t="s">
        <v>21</v>
      </c>
      <c r="E4952" t="s">
        <v>3299</v>
      </c>
      <c r="F4952" t="s">
        <v>3300</v>
      </c>
      <c r="G4952" t="s">
        <v>84</v>
      </c>
      <c r="H4952" t="s">
        <v>25</v>
      </c>
      <c r="I4952" t="s">
        <v>3301</v>
      </c>
      <c r="J4952" t="s">
        <v>232</v>
      </c>
      <c r="K4952" t="s">
        <v>3302</v>
      </c>
      <c r="L4952" t="s">
        <v>131</v>
      </c>
      <c r="M4952" t="s">
        <v>5074</v>
      </c>
      <c r="N4952" t="s">
        <v>43</v>
      </c>
      <c r="O4952" t="s">
        <v>173</v>
      </c>
      <c r="P4952" t="s">
        <v>5075</v>
      </c>
      <c r="Q4952" s="2">
        <v>63.968000000000004</v>
      </c>
      <c r="R4952">
        <v>2</v>
      </c>
      <c r="S4952">
        <v>0</v>
      </c>
      <c r="T4952">
        <v>19.989999999999998</v>
      </c>
    </row>
    <row r="4953" spans="1:20" x14ac:dyDescent="0.3">
      <c r="A4953" t="s">
        <v>10605</v>
      </c>
      <c r="B4953" s="1">
        <v>42367</v>
      </c>
      <c r="C4953" s="1">
        <v>42374</v>
      </c>
      <c r="D4953" t="s">
        <v>47</v>
      </c>
      <c r="E4953" t="s">
        <v>1163</v>
      </c>
      <c r="F4953" t="s">
        <v>1164</v>
      </c>
      <c r="G4953" t="s">
        <v>24</v>
      </c>
      <c r="H4953" t="s">
        <v>25</v>
      </c>
      <c r="I4953" t="s">
        <v>231</v>
      </c>
      <c r="J4953" t="s">
        <v>232</v>
      </c>
      <c r="K4953" t="s">
        <v>233</v>
      </c>
      <c r="L4953" t="s">
        <v>131</v>
      </c>
      <c r="M4953" t="s">
        <v>10013</v>
      </c>
      <c r="N4953" t="s">
        <v>43</v>
      </c>
      <c r="O4953" t="s">
        <v>1145</v>
      </c>
      <c r="P4953" t="s">
        <v>10014</v>
      </c>
      <c r="Q4953" s="2">
        <v>6.36</v>
      </c>
      <c r="R4953">
        <v>2</v>
      </c>
      <c r="S4953">
        <v>0</v>
      </c>
      <c r="T4953">
        <v>6.3600000000000004E-2</v>
      </c>
    </row>
    <row r="4954" spans="1:20" x14ac:dyDescent="0.3">
      <c r="A4954" t="s">
        <v>10606</v>
      </c>
      <c r="B4954" s="1">
        <v>42845</v>
      </c>
      <c r="C4954" s="1">
        <v>42846</v>
      </c>
      <c r="D4954" t="s">
        <v>159</v>
      </c>
      <c r="E4954" t="s">
        <v>3840</v>
      </c>
      <c r="F4954" t="s">
        <v>3841</v>
      </c>
      <c r="G4954" t="s">
        <v>84</v>
      </c>
      <c r="H4954" t="s">
        <v>25</v>
      </c>
      <c r="I4954" t="s">
        <v>3842</v>
      </c>
      <c r="J4954" t="s">
        <v>3843</v>
      </c>
      <c r="K4954" t="s">
        <v>3844</v>
      </c>
      <c r="L4954" t="s">
        <v>88</v>
      </c>
      <c r="M4954" t="s">
        <v>4268</v>
      </c>
      <c r="N4954" t="s">
        <v>43</v>
      </c>
      <c r="O4954" t="s">
        <v>99</v>
      </c>
      <c r="P4954" t="s">
        <v>4269</v>
      </c>
      <c r="Q4954" s="2">
        <v>848.54399999999998</v>
      </c>
      <c r="R4954">
        <v>4</v>
      </c>
      <c r="S4954">
        <v>0</v>
      </c>
      <c r="T4954">
        <v>-21.2136</v>
      </c>
    </row>
    <row r="4955" spans="1:20" x14ac:dyDescent="0.3">
      <c r="A4955" t="s">
        <v>10607</v>
      </c>
      <c r="B4955" s="1">
        <v>42603</v>
      </c>
      <c r="C4955" s="1">
        <v>42607</v>
      </c>
      <c r="D4955" t="s">
        <v>47</v>
      </c>
      <c r="E4955" t="s">
        <v>1839</v>
      </c>
      <c r="F4955" t="s">
        <v>1840</v>
      </c>
      <c r="G4955" t="s">
        <v>24</v>
      </c>
      <c r="H4955" t="s">
        <v>25</v>
      </c>
      <c r="I4955" t="s">
        <v>959</v>
      </c>
      <c r="J4955" t="s">
        <v>39</v>
      </c>
      <c r="K4955" t="s">
        <v>960</v>
      </c>
      <c r="L4955" t="s">
        <v>41</v>
      </c>
      <c r="M4955" t="s">
        <v>3109</v>
      </c>
      <c r="N4955" t="s">
        <v>31</v>
      </c>
      <c r="O4955" t="s">
        <v>133</v>
      </c>
      <c r="P4955" t="s">
        <v>3110</v>
      </c>
      <c r="Q4955" s="2">
        <v>573.17399999999998</v>
      </c>
      <c r="R4955">
        <v>7</v>
      </c>
      <c r="S4955">
        <v>0</v>
      </c>
      <c r="T4955">
        <v>63.686</v>
      </c>
    </row>
    <row r="4956" spans="1:20" x14ac:dyDescent="0.3">
      <c r="A4956" t="s">
        <v>10608</v>
      </c>
      <c r="B4956" s="1">
        <v>42153</v>
      </c>
      <c r="C4956" s="1">
        <v>42155</v>
      </c>
      <c r="D4956" t="s">
        <v>159</v>
      </c>
      <c r="E4956" t="s">
        <v>2635</v>
      </c>
      <c r="F4956" t="s">
        <v>2636</v>
      </c>
      <c r="G4956" t="s">
        <v>84</v>
      </c>
      <c r="H4956" t="s">
        <v>25</v>
      </c>
      <c r="I4956" t="s">
        <v>426</v>
      </c>
      <c r="J4956" t="s">
        <v>224</v>
      </c>
      <c r="K4956" t="s">
        <v>1265</v>
      </c>
      <c r="L4956" t="s">
        <v>88</v>
      </c>
      <c r="M4956" t="s">
        <v>876</v>
      </c>
      <c r="N4956" t="s">
        <v>43</v>
      </c>
      <c r="O4956" t="s">
        <v>70</v>
      </c>
      <c r="P4956" t="s">
        <v>157</v>
      </c>
      <c r="Q4956" s="2">
        <v>85.055999999999997</v>
      </c>
      <c r="R4956">
        <v>3</v>
      </c>
      <c r="S4956">
        <v>0</v>
      </c>
      <c r="T4956">
        <v>28.706399999999999</v>
      </c>
    </row>
    <row r="4957" spans="1:20" x14ac:dyDescent="0.3">
      <c r="A4957" t="s">
        <v>10609</v>
      </c>
      <c r="B4957" s="1">
        <v>41863</v>
      </c>
      <c r="C4957" s="1">
        <v>41864</v>
      </c>
      <c r="D4957" t="s">
        <v>159</v>
      </c>
      <c r="E4957" t="s">
        <v>2250</v>
      </c>
      <c r="F4957" t="s">
        <v>2251</v>
      </c>
      <c r="G4957" t="s">
        <v>24</v>
      </c>
      <c r="H4957" t="s">
        <v>25</v>
      </c>
      <c r="I4957" t="s">
        <v>331</v>
      </c>
      <c r="J4957" t="s">
        <v>232</v>
      </c>
      <c r="K4957" t="s">
        <v>1365</v>
      </c>
      <c r="L4957" t="s">
        <v>131</v>
      </c>
      <c r="M4957" t="s">
        <v>3775</v>
      </c>
      <c r="N4957" t="s">
        <v>43</v>
      </c>
      <c r="O4957" t="s">
        <v>79</v>
      </c>
      <c r="P4957" t="s">
        <v>3776</v>
      </c>
      <c r="Q4957" s="2">
        <v>14.04</v>
      </c>
      <c r="R4957">
        <v>3</v>
      </c>
      <c r="S4957">
        <v>0</v>
      </c>
      <c r="T4957">
        <v>6.7392000000000003</v>
      </c>
    </row>
    <row r="4958" spans="1:20" x14ac:dyDescent="0.3">
      <c r="A4958" t="s">
        <v>10610</v>
      </c>
      <c r="B4958" s="1">
        <v>41732</v>
      </c>
      <c r="C4958" s="1">
        <v>41737</v>
      </c>
      <c r="D4958" t="s">
        <v>47</v>
      </c>
      <c r="E4958" t="s">
        <v>6277</v>
      </c>
      <c r="F4958" t="s">
        <v>6278</v>
      </c>
      <c r="G4958" t="s">
        <v>37</v>
      </c>
      <c r="H4958" t="s">
        <v>25</v>
      </c>
      <c r="I4958" t="s">
        <v>439</v>
      </c>
      <c r="J4958" t="s">
        <v>286</v>
      </c>
      <c r="K4958" t="s">
        <v>440</v>
      </c>
      <c r="L4958" t="s">
        <v>29</v>
      </c>
      <c r="M4958" t="s">
        <v>5715</v>
      </c>
      <c r="N4958" t="s">
        <v>43</v>
      </c>
      <c r="O4958" t="s">
        <v>173</v>
      </c>
      <c r="P4958" t="s">
        <v>572</v>
      </c>
      <c r="Q4958" s="2">
        <v>11.16</v>
      </c>
      <c r="R4958">
        <v>2</v>
      </c>
      <c r="S4958">
        <v>0</v>
      </c>
      <c r="T4958">
        <v>5.58</v>
      </c>
    </row>
    <row r="4959" spans="1:20" x14ac:dyDescent="0.3">
      <c r="A4959" t="s">
        <v>10611</v>
      </c>
      <c r="B4959" s="1">
        <v>41662</v>
      </c>
      <c r="C4959" s="1">
        <v>41666</v>
      </c>
      <c r="D4959" t="s">
        <v>47</v>
      </c>
      <c r="E4959" t="s">
        <v>4703</v>
      </c>
      <c r="F4959" t="s">
        <v>4704</v>
      </c>
      <c r="G4959" t="s">
        <v>24</v>
      </c>
      <c r="H4959" t="s">
        <v>25</v>
      </c>
      <c r="I4959" t="s">
        <v>231</v>
      </c>
      <c r="J4959" t="s">
        <v>232</v>
      </c>
      <c r="K4959" t="s">
        <v>276</v>
      </c>
      <c r="L4959" t="s">
        <v>131</v>
      </c>
      <c r="M4959" t="s">
        <v>1549</v>
      </c>
      <c r="N4959" t="s">
        <v>43</v>
      </c>
      <c r="O4959" t="s">
        <v>235</v>
      </c>
      <c r="P4959" t="s">
        <v>1550</v>
      </c>
      <c r="Q4959" s="2">
        <v>5.94</v>
      </c>
      <c r="R4959">
        <v>3</v>
      </c>
      <c r="S4959">
        <v>0</v>
      </c>
      <c r="T4959">
        <v>0</v>
      </c>
    </row>
    <row r="4960" spans="1:20" x14ac:dyDescent="0.3">
      <c r="A4960" t="s">
        <v>10612</v>
      </c>
      <c r="B4960" s="1">
        <v>43020</v>
      </c>
      <c r="C4960" s="1">
        <v>43023</v>
      </c>
      <c r="D4960" t="s">
        <v>159</v>
      </c>
      <c r="E4960" t="s">
        <v>1657</v>
      </c>
      <c r="F4960" t="s">
        <v>1658</v>
      </c>
      <c r="G4960" t="s">
        <v>24</v>
      </c>
      <c r="H4960" t="s">
        <v>25</v>
      </c>
      <c r="I4960" t="s">
        <v>253</v>
      </c>
      <c r="J4960" t="s">
        <v>179</v>
      </c>
      <c r="K4960" t="s">
        <v>254</v>
      </c>
      <c r="L4960" t="s">
        <v>88</v>
      </c>
      <c r="M4960" t="s">
        <v>5010</v>
      </c>
      <c r="N4960" t="s">
        <v>43</v>
      </c>
      <c r="O4960" t="s">
        <v>70</v>
      </c>
      <c r="P4960" t="s">
        <v>5011</v>
      </c>
      <c r="Q4960" s="2">
        <v>9.9600000000000009</v>
      </c>
      <c r="R4960">
        <v>2</v>
      </c>
      <c r="S4960">
        <v>0</v>
      </c>
      <c r="T4960">
        <v>4.6811999999999996</v>
      </c>
    </row>
    <row r="4961" spans="1:20" x14ac:dyDescent="0.3">
      <c r="A4961" t="s">
        <v>10613</v>
      </c>
      <c r="B4961" s="1">
        <v>42224</v>
      </c>
      <c r="C4961" s="1">
        <v>42228</v>
      </c>
      <c r="D4961" t="s">
        <v>47</v>
      </c>
      <c r="E4961" t="s">
        <v>2475</v>
      </c>
      <c r="F4961" t="s">
        <v>2476</v>
      </c>
      <c r="G4961" t="s">
        <v>24</v>
      </c>
      <c r="H4961" t="s">
        <v>25</v>
      </c>
      <c r="I4961" t="s">
        <v>26</v>
      </c>
      <c r="J4961" t="s">
        <v>27</v>
      </c>
      <c r="K4961" t="s">
        <v>28</v>
      </c>
      <c r="L4961" t="s">
        <v>29</v>
      </c>
      <c r="M4961" t="s">
        <v>7272</v>
      </c>
      <c r="N4961" t="s">
        <v>165</v>
      </c>
      <c r="O4961" t="s">
        <v>202</v>
      </c>
      <c r="P4961" t="s">
        <v>7273</v>
      </c>
      <c r="Q4961" s="2">
        <v>79.989999999999995</v>
      </c>
      <c r="R4961">
        <v>1</v>
      </c>
      <c r="S4961">
        <v>0</v>
      </c>
      <c r="T4961">
        <v>28.796399999999998</v>
      </c>
    </row>
    <row r="4962" spans="1:20" x14ac:dyDescent="0.3">
      <c r="A4962" t="s">
        <v>10614</v>
      </c>
      <c r="B4962" s="1">
        <v>42813</v>
      </c>
      <c r="C4962" s="1">
        <v>42814</v>
      </c>
      <c r="D4962" t="s">
        <v>159</v>
      </c>
      <c r="E4962" t="s">
        <v>3528</v>
      </c>
      <c r="F4962" t="s">
        <v>3529</v>
      </c>
      <c r="G4962" t="s">
        <v>37</v>
      </c>
      <c r="H4962" t="s">
        <v>25</v>
      </c>
      <c r="I4962" t="s">
        <v>2470</v>
      </c>
      <c r="J4962" t="s">
        <v>269</v>
      </c>
      <c r="K4962" t="s">
        <v>2471</v>
      </c>
      <c r="L4962" t="s">
        <v>29</v>
      </c>
      <c r="M4962" t="s">
        <v>10615</v>
      </c>
      <c r="N4962" t="s">
        <v>43</v>
      </c>
      <c r="O4962" t="s">
        <v>115</v>
      </c>
      <c r="P4962" t="s">
        <v>10616</v>
      </c>
      <c r="Q4962" s="2">
        <v>8.94</v>
      </c>
      <c r="R4962">
        <v>3</v>
      </c>
      <c r="S4962">
        <v>0</v>
      </c>
      <c r="T4962">
        <v>2.4138000000000002</v>
      </c>
    </row>
    <row r="4963" spans="1:20" x14ac:dyDescent="0.3">
      <c r="A4963" t="s">
        <v>10617</v>
      </c>
      <c r="B4963" s="1">
        <v>42576</v>
      </c>
      <c r="C4963" s="1">
        <v>42579</v>
      </c>
      <c r="D4963" t="s">
        <v>21</v>
      </c>
      <c r="E4963" t="s">
        <v>490</v>
      </c>
      <c r="F4963" t="s">
        <v>491</v>
      </c>
      <c r="G4963" t="s">
        <v>37</v>
      </c>
      <c r="H4963" t="s">
        <v>25</v>
      </c>
      <c r="I4963" t="s">
        <v>112</v>
      </c>
      <c r="J4963" t="s">
        <v>39</v>
      </c>
      <c r="K4963" t="s">
        <v>309</v>
      </c>
      <c r="L4963" t="s">
        <v>41</v>
      </c>
      <c r="M4963" t="s">
        <v>5943</v>
      </c>
      <c r="N4963" t="s">
        <v>43</v>
      </c>
      <c r="O4963" t="s">
        <v>70</v>
      </c>
      <c r="P4963" t="s">
        <v>5944</v>
      </c>
      <c r="Q4963" s="2">
        <v>20.62</v>
      </c>
      <c r="R4963">
        <v>2</v>
      </c>
      <c r="S4963">
        <v>0</v>
      </c>
      <c r="T4963">
        <v>9.6913999999999998</v>
      </c>
    </row>
    <row r="4964" spans="1:20" x14ac:dyDescent="0.3">
      <c r="A4964" t="s">
        <v>10618</v>
      </c>
      <c r="B4964" s="1">
        <v>41908</v>
      </c>
      <c r="C4964" s="1">
        <v>41913</v>
      </c>
      <c r="D4964" t="s">
        <v>47</v>
      </c>
      <c r="E4964" t="s">
        <v>3223</v>
      </c>
      <c r="F4964" t="s">
        <v>3224</v>
      </c>
      <c r="G4964" t="s">
        <v>24</v>
      </c>
      <c r="H4964" t="s">
        <v>25</v>
      </c>
      <c r="I4964" t="s">
        <v>112</v>
      </c>
      <c r="J4964" t="s">
        <v>39</v>
      </c>
      <c r="K4964" t="s">
        <v>849</v>
      </c>
      <c r="L4964" t="s">
        <v>41</v>
      </c>
      <c r="M4964" t="s">
        <v>6104</v>
      </c>
      <c r="N4964" t="s">
        <v>165</v>
      </c>
      <c r="O4964" t="s">
        <v>202</v>
      </c>
      <c r="P4964" t="s">
        <v>6105</v>
      </c>
      <c r="Q4964" s="2">
        <v>153.82400000000001</v>
      </c>
      <c r="R4964">
        <v>11</v>
      </c>
      <c r="S4964">
        <v>0</v>
      </c>
      <c r="T4964">
        <v>38.456000000000003</v>
      </c>
    </row>
    <row r="4965" spans="1:20" x14ac:dyDescent="0.3">
      <c r="A4965" t="s">
        <v>10619</v>
      </c>
      <c r="B4965" s="1">
        <v>41807</v>
      </c>
      <c r="C4965" s="1">
        <v>41810</v>
      </c>
      <c r="D4965" t="s">
        <v>21</v>
      </c>
      <c r="E4965" t="s">
        <v>1563</v>
      </c>
      <c r="F4965" t="s">
        <v>1564</v>
      </c>
      <c r="G4965" t="s">
        <v>24</v>
      </c>
      <c r="H4965" t="s">
        <v>25</v>
      </c>
      <c r="I4965" t="s">
        <v>231</v>
      </c>
      <c r="J4965" t="s">
        <v>232</v>
      </c>
      <c r="K4965" t="s">
        <v>233</v>
      </c>
      <c r="L4965" t="s">
        <v>131</v>
      </c>
      <c r="M4965" t="s">
        <v>10620</v>
      </c>
      <c r="N4965" t="s">
        <v>43</v>
      </c>
      <c r="O4965" t="s">
        <v>70</v>
      </c>
      <c r="P4965" t="s">
        <v>10621</v>
      </c>
      <c r="Q4965" s="2">
        <v>62.015999999999998</v>
      </c>
      <c r="R4965">
        <v>2</v>
      </c>
      <c r="S4965">
        <v>0</v>
      </c>
      <c r="T4965">
        <v>22.480799999999999</v>
      </c>
    </row>
    <row r="4966" spans="1:20" x14ac:dyDescent="0.3">
      <c r="A4966" t="s">
        <v>10622</v>
      </c>
      <c r="B4966" s="1">
        <v>42527</v>
      </c>
      <c r="C4966" s="1">
        <v>42531</v>
      </c>
      <c r="D4966" t="s">
        <v>47</v>
      </c>
      <c r="E4966" t="s">
        <v>3017</v>
      </c>
      <c r="F4966" t="s">
        <v>3018</v>
      </c>
      <c r="G4966" t="s">
        <v>24</v>
      </c>
      <c r="H4966" t="s">
        <v>25</v>
      </c>
      <c r="I4966" t="s">
        <v>3019</v>
      </c>
      <c r="J4966" t="s">
        <v>27</v>
      </c>
      <c r="K4966" t="s">
        <v>3020</v>
      </c>
      <c r="L4966" t="s">
        <v>29</v>
      </c>
      <c r="M4966" t="s">
        <v>1996</v>
      </c>
      <c r="N4966" t="s">
        <v>31</v>
      </c>
      <c r="O4966" t="s">
        <v>61</v>
      </c>
      <c r="P4966" t="s">
        <v>1997</v>
      </c>
      <c r="Q4966" s="2">
        <v>466.32</v>
      </c>
      <c r="R4966">
        <v>3</v>
      </c>
      <c r="S4966">
        <v>0</v>
      </c>
      <c r="T4966">
        <v>34.973999999999997</v>
      </c>
    </row>
    <row r="4967" spans="1:20" x14ac:dyDescent="0.3">
      <c r="A4967" t="s">
        <v>10623</v>
      </c>
      <c r="B4967" s="1">
        <v>41726</v>
      </c>
      <c r="C4967" s="1">
        <v>41732</v>
      </c>
      <c r="D4967" t="s">
        <v>47</v>
      </c>
      <c r="E4967" t="s">
        <v>3418</v>
      </c>
      <c r="F4967" t="s">
        <v>3419</v>
      </c>
      <c r="G4967" t="s">
        <v>84</v>
      </c>
      <c r="H4967" t="s">
        <v>25</v>
      </c>
      <c r="I4967" t="s">
        <v>3420</v>
      </c>
      <c r="J4967" t="s">
        <v>39</v>
      </c>
      <c r="K4967" t="s">
        <v>3421</v>
      </c>
      <c r="L4967" t="s">
        <v>41</v>
      </c>
      <c r="M4967" t="s">
        <v>1892</v>
      </c>
      <c r="N4967" t="s">
        <v>31</v>
      </c>
      <c r="O4967" t="s">
        <v>54</v>
      </c>
      <c r="P4967" t="s">
        <v>1893</v>
      </c>
      <c r="Q4967" s="2">
        <v>330.58800000000002</v>
      </c>
      <c r="R4967">
        <v>1</v>
      </c>
      <c r="S4967">
        <v>0</v>
      </c>
      <c r="T4967">
        <v>-143.25479999999999</v>
      </c>
    </row>
    <row r="4968" spans="1:20" x14ac:dyDescent="0.3">
      <c r="A4968" t="s">
        <v>10624</v>
      </c>
      <c r="B4968" s="1">
        <v>42968</v>
      </c>
      <c r="C4968" s="1">
        <v>42972</v>
      </c>
      <c r="D4968" t="s">
        <v>47</v>
      </c>
      <c r="E4968" t="s">
        <v>10296</v>
      </c>
      <c r="F4968" t="s">
        <v>10297</v>
      </c>
      <c r="G4968" t="s">
        <v>24</v>
      </c>
      <c r="H4968" t="s">
        <v>25</v>
      </c>
      <c r="I4968" t="s">
        <v>10298</v>
      </c>
      <c r="J4968" t="s">
        <v>179</v>
      </c>
      <c r="K4968" t="s">
        <v>10299</v>
      </c>
      <c r="L4968" t="s">
        <v>88</v>
      </c>
      <c r="M4968" t="s">
        <v>9298</v>
      </c>
      <c r="N4968" t="s">
        <v>43</v>
      </c>
      <c r="O4968" t="s">
        <v>99</v>
      </c>
      <c r="P4968" t="s">
        <v>9299</v>
      </c>
      <c r="Q4968" s="2">
        <v>237.096</v>
      </c>
      <c r="R4968">
        <v>3</v>
      </c>
      <c r="S4968">
        <v>0</v>
      </c>
      <c r="T4968">
        <v>20.745899999999999</v>
      </c>
    </row>
    <row r="4969" spans="1:20" x14ac:dyDescent="0.3">
      <c r="A4969" t="s">
        <v>10625</v>
      </c>
      <c r="B4969" s="1">
        <v>41955</v>
      </c>
      <c r="C4969" s="1">
        <v>41961</v>
      </c>
      <c r="D4969" t="s">
        <v>47</v>
      </c>
      <c r="E4969" t="s">
        <v>221</v>
      </c>
      <c r="F4969" t="s">
        <v>222</v>
      </c>
      <c r="G4969" t="s">
        <v>24</v>
      </c>
      <c r="H4969" t="s">
        <v>25</v>
      </c>
      <c r="I4969" t="s">
        <v>223</v>
      </c>
      <c r="J4969" t="s">
        <v>224</v>
      </c>
      <c r="K4969" t="s">
        <v>225</v>
      </c>
      <c r="L4969" t="s">
        <v>88</v>
      </c>
      <c r="M4969" t="s">
        <v>4953</v>
      </c>
      <c r="N4969" t="s">
        <v>31</v>
      </c>
      <c r="O4969" t="s">
        <v>61</v>
      </c>
      <c r="P4969" t="s">
        <v>4954</v>
      </c>
      <c r="Q4969" s="2">
        <v>25.128</v>
      </c>
      <c r="R4969">
        <v>3</v>
      </c>
      <c r="S4969">
        <v>0</v>
      </c>
      <c r="T4969">
        <v>-6.9101999999999997</v>
      </c>
    </row>
    <row r="4970" spans="1:20" x14ac:dyDescent="0.3">
      <c r="A4970" t="s">
        <v>10626</v>
      </c>
      <c r="B4970" s="1">
        <v>42260</v>
      </c>
      <c r="C4970" s="1">
        <v>42262</v>
      </c>
      <c r="D4970" t="s">
        <v>159</v>
      </c>
      <c r="E4970" t="s">
        <v>4901</v>
      </c>
      <c r="F4970" t="s">
        <v>4902</v>
      </c>
      <c r="G4970" t="s">
        <v>37</v>
      </c>
      <c r="H4970" t="s">
        <v>25</v>
      </c>
      <c r="I4970" t="s">
        <v>524</v>
      </c>
      <c r="J4970" t="s">
        <v>261</v>
      </c>
      <c r="K4970" t="s">
        <v>525</v>
      </c>
      <c r="L4970" t="s">
        <v>41</v>
      </c>
      <c r="M4970" t="s">
        <v>4355</v>
      </c>
      <c r="N4970" t="s">
        <v>31</v>
      </c>
      <c r="O4970" t="s">
        <v>61</v>
      </c>
      <c r="P4970" t="s">
        <v>4356</v>
      </c>
      <c r="Q4970" s="2">
        <v>131.88</v>
      </c>
      <c r="R4970">
        <v>7</v>
      </c>
      <c r="S4970">
        <v>0</v>
      </c>
      <c r="T4970">
        <v>55.389600000000002</v>
      </c>
    </row>
    <row r="4971" spans="1:20" x14ac:dyDescent="0.3">
      <c r="A4971" t="s">
        <v>10627</v>
      </c>
      <c r="B4971" s="1">
        <v>41734</v>
      </c>
      <c r="C4971" s="1">
        <v>41738</v>
      </c>
      <c r="D4971" t="s">
        <v>47</v>
      </c>
      <c r="E4971" t="s">
        <v>3824</v>
      </c>
      <c r="F4971" t="s">
        <v>3825</v>
      </c>
      <c r="G4971" t="s">
        <v>37</v>
      </c>
      <c r="H4971" t="s">
        <v>25</v>
      </c>
      <c r="I4971" t="s">
        <v>3826</v>
      </c>
      <c r="J4971" t="s">
        <v>96</v>
      </c>
      <c r="K4971" t="s">
        <v>3827</v>
      </c>
      <c r="L4971" t="s">
        <v>88</v>
      </c>
      <c r="M4971" t="s">
        <v>5210</v>
      </c>
      <c r="N4971" t="s">
        <v>43</v>
      </c>
      <c r="O4971" t="s">
        <v>79</v>
      </c>
      <c r="P4971" t="s">
        <v>5211</v>
      </c>
      <c r="Q4971" s="2">
        <v>115.36</v>
      </c>
      <c r="R4971">
        <v>7</v>
      </c>
      <c r="S4971">
        <v>0</v>
      </c>
      <c r="T4971">
        <v>56.526400000000002</v>
      </c>
    </row>
    <row r="4972" spans="1:20" x14ac:dyDescent="0.3">
      <c r="A4972" t="s">
        <v>10628</v>
      </c>
      <c r="B4972" s="1">
        <v>42287</v>
      </c>
      <c r="C4972" s="1">
        <v>42289</v>
      </c>
      <c r="D4972" t="s">
        <v>159</v>
      </c>
      <c r="E4972" t="s">
        <v>3293</v>
      </c>
      <c r="F4972" t="s">
        <v>3294</v>
      </c>
      <c r="G4972" t="s">
        <v>37</v>
      </c>
      <c r="H4972" t="s">
        <v>25</v>
      </c>
      <c r="I4972" t="s">
        <v>38</v>
      </c>
      <c r="J4972" t="s">
        <v>39</v>
      </c>
      <c r="K4972" t="s">
        <v>247</v>
      </c>
      <c r="L4972" t="s">
        <v>41</v>
      </c>
      <c r="M4972" t="s">
        <v>4677</v>
      </c>
      <c r="N4972" t="s">
        <v>31</v>
      </c>
      <c r="O4972" t="s">
        <v>133</v>
      </c>
      <c r="P4972" t="s">
        <v>4678</v>
      </c>
      <c r="Q4972" s="2">
        <v>362.13600000000002</v>
      </c>
      <c r="R4972">
        <v>3</v>
      </c>
      <c r="S4972">
        <v>0</v>
      </c>
      <c r="T4972">
        <v>-54.320399999999999</v>
      </c>
    </row>
    <row r="4973" spans="1:20" x14ac:dyDescent="0.3">
      <c r="A4973" t="s">
        <v>10629</v>
      </c>
      <c r="B4973" s="1">
        <v>42764</v>
      </c>
      <c r="C4973" s="1">
        <v>42766</v>
      </c>
      <c r="D4973" t="s">
        <v>21</v>
      </c>
      <c r="E4973" t="s">
        <v>4721</v>
      </c>
      <c r="F4973" t="s">
        <v>4722</v>
      </c>
      <c r="G4973" t="s">
        <v>24</v>
      </c>
      <c r="H4973" t="s">
        <v>25</v>
      </c>
      <c r="I4973" t="s">
        <v>112</v>
      </c>
      <c r="J4973" t="s">
        <v>39</v>
      </c>
      <c r="K4973" t="s">
        <v>309</v>
      </c>
      <c r="L4973" t="s">
        <v>41</v>
      </c>
      <c r="M4973" t="s">
        <v>5458</v>
      </c>
      <c r="N4973" t="s">
        <v>43</v>
      </c>
      <c r="O4973" t="s">
        <v>70</v>
      </c>
      <c r="P4973" t="s">
        <v>5459</v>
      </c>
      <c r="Q4973" s="2">
        <v>12.96</v>
      </c>
      <c r="R4973">
        <v>2</v>
      </c>
      <c r="S4973">
        <v>0</v>
      </c>
      <c r="T4973">
        <v>6.2207999999999997</v>
      </c>
    </row>
    <row r="4974" spans="1:20" x14ac:dyDescent="0.3">
      <c r="A4974" t="s">
        <v>10630</v>
      </c>
      <c r="B4974" s="1">
        <v>42271</v>
      </c>
      <c r="C4974" s="1">
        <v>42276</v>
      </c>
      <c r="D4974" t="s">
        <v>47</v>
      </c>
      <c r="E4974" t="s">
        <v>3067</v>
      </c>
      <c r="F4974" t="s">
        <v>3068</v>
      </c>
      <c r="G4974" t="s">
        <v>24</v>
      </c>
      <c r="H4974" t="s">
        <v>25</v>
      </c>
      <c r="I4974" t="s">
        <v>38</v>
      </c>
      <c r="J4974" t="s">
        <v>39</v>
      </c>
      <c r="K4974" t="s">
        <v>1554</v>
      </c>
      <c r="L4974" t="s">
        <v>41</v>
      </c>
      <c r="M4974" t="s">
        <v>5074</v>
      </c>
      <c r="N4974" t="s">
        <v>43</v>
      </c>
      <c r="O4974" t="s">
        <v>173</v>
      </c>
      <c r="P4974" t="s">
        <v>5075</v>
      </c>
      <c r="Q4974" s="2">
        <v>39.979999999999997</v>
      </c>
      <c r="R4974">
        <v>1</v>
      </c>
      <c r="S4974">
        <v>0</v>
      </c>
      <c r="T4974">
        <v>17.991</v>
      </c>
    </row>
    <row r="4975" spans="1:20" x14ac:dyDescent="0.3">
      <c r="A4975" t="s">
        <v>10631</v>
      </c>
      <c r="B4975" s="1">
        <v>42444</v>
      </c>
      <c r="C4975" s="1">
        <v>42448</v>
      </c>
      <c r="D4975" t="s">
        <v>47</v>
      </c>
      <c r="E4975" t="s">
        <v>3531</v>
      </c>
      <c r="F4975" t="s">
        <v>3532</v>
      </c>
      <c r="G4975" t="s">
        <v>37</v>
      </c>
      <c r="H4975" t="s">
        <v>25</v>
      </c>
      <c r="I4975" t="s">
        <v>3533</v>
      </c>
      <c r="J4975" t="s">
        <v>86</v>
      </c>
      <c r="K4975" t="s">
        <v>3534</v>
      </c>
      <c r="L4975" t="s">
        <v>88</v>
      </c>
      <c r="M4975" t="s">
        <v>326</v>
      </c>
      <c r="N4975" t="s">
        <v>31</v>
      </c>
      <c r="O4975" t="s">
        <v>133</v>
      </c>
      <c r="P4975" t="s">
        <v>327</v>
      </c>
      <c r="Q4975" s="2">
        <v>528.42999999999995</v>
      </c>
      <c r="R4975">
        <v>5</v>
      </c>
      <c r="S4975">
        <v>0</v>
      </c>
      <c r="T4975">
        <v>-143.43100000000001</v>
      </c>
    </row>
    <row r="4976" spans="1:20" x14ac:dyDescent="0.3">
      <c r="A4976" t="s">
        <v>10632</v>
      </c>
      <c r="B4976" s="1">
        <v>41967</v>
      </c>
      <c r="C4976" s="1">
        <v>41973</v>
      </c>
      <c r="D4976" t="s">
        <v>47</v>
      </c>
      <c r="E4976" t="s">
        <v>2784</v>
      </c>
      <c r="F4976" t="s">
        <v>2785</v>
      </c>
      <c r="G4976" t="s">
        <v>84</v>
      </c>
      <c r="H4976" t="s">
        <v>25</v>
      </c>
      <c r="I4976" t="s">
        <v>38</v>
      </c>
      <c r="J4976" t="s">
        <v>39</v>
      </c>
      <c r="K4976" t="s">
        <v>247</v>
      </c>
      <c r="L4976" t="s">
        <v>41</v>
      </c>
      <c r="M4976" t="s">
        <v>10633</v>
      </c>
      <c r="N4976" t="s">
        <v>43</v>
      </c>
      <c r="O4976" t="s">
        <v>79</v>
      </c>
      <c r="P4976" t="s">
        <v>10634</v>
      </c>
      <c r="Q4976" s="2">
        <v>5.742</v>
      </c>
      <c r="R4976">
        <v>3</v>
      </c>
      <c r="S4976">
        <v>0</v>
      </c>
      <c r="T4976">
        <v>-4.5936000000000003</v>
      </c>
    </row>
    <row r="4977" spans="1:20" x14ac:dyDescent="0.3">
      <c r="A4977" t="s">
        <v>10635</v>
      </c>
      <c r="B4977" s="1">
        <v>42861</v>
      </c>
      <c r="C4977" s="1">
        <v>42865</v>
      </c>
      <c r="D4977" t="s">
        <v>47</v>
      </c>
      <c r="E4977" t="s">
        <v>1547</v>
      </c>
      <c r="F4977" t="s">
        <v>1548</v>
      </c>
      <c r="G4977" t="s">
        <v>24</v>
      </c>
      <c r="H4977" t="s">
        <v>25</v>
      </c>
      <c r="I4977" t="s">
        <v>75</v>
      </c>
      <c r="J4977" t="s">
        <v>76</v>
      </c>
      <c r="K4977" t="s">
        <v>538</v>
      </c>
      <c r="L4977" t="s">
        <v>41</v>
      </c>
      <c r="M4977" t="s">
        <v>2814</v>
      </c>
      <c r="N4977" t="s">
        <v>165</v>
      </c>
      <c r="O4977" t="s">
        <v>202</v>
      </c>
      <c r="P4977" t="s">
        <v>2815</v>
      </c>
      <c r="Q4977" s="2">
        <v>191.96799999999999</v>
      </c>
      <c r="R4977">
        <v>4</v>
      </c>
      <c r="S4977">
        <v>0</v>
      </c>
      <c r="T4977">
        <v>28.795200000000001</v>
      </c>
    </row>
    <row r="4978" spans="1:20" x14ac:dyDescent="0.3">
      <c r="A4978" t="s">
        <v>10636</v>
      </c>
      <c r="B4978" s="1">
        <v>42083</v>
      </c>
      <c r="C4978" s="1">
        <v>42086</v>
      </c>
      <c r="D4978" t="s">
        <v>159</v>
      </c>
      <c r="E4978" t="s">
        <v>5886</v>
      </c>
      <c r="F4978" t="s">
        <v>5887</v>
      </c>
      <c r="G4978" t="s">
        <v>37</v>
      </c>
      <c r="H4978" t="s">
        <v>25</v>
      </c>
      <c r="I4978" t="s">
        <v>1591</v>
      </c>
      <c r="J4978" t="s">
        <v>27</v>
      </c>
      <c r="K4978" t="s">
        <v>1592</v>
      </c>
      <c r="L4978" t="s">
        <v>29</v>
      </c>
      <c r="M4978" t="s">
        <v>1125</v>
      </c>
      <c r="N4978" t="s">
        <v>43</v>
      </c>
      <c r="O4978" t="s">
        <v>79</v>
      </c>
      <c r="P4978" t="s">
        <v>1126</v>
      </c>
      <c r="Q4978" s="2">
        <v>49.847999999999999</v>
      </c>
      <c r="R4978">
        <v>3</v>
      </c>
      <c r="S4978">
        <v>0</v>
      </c>
      <c r="T4978">
        <v>16.823699999999999</v>
      </c>
    </row>
    <row r="4979" spans="1:20" x14ac:dyDescent="0.3">
      <c r="A4979" t="s">
        <v>10637</v>
      </c>
      <c r="B4979" s="1">
        <v>42617</v>
      </c>
      <c r="C4979" s="1">
        <v>42617</v>
      </c>
      <c r="D4979" t="s">
        <v>1040</v>
      </c>
      <c r="E4979" t="s">
        <v>8627</v>
      </c>
      <c r="F4979" t="s">
        <v>8628</v>
      </c>
      <c r="G4979" t="s">
        <v>24</v>
      </c>
      <c r="H4979" t="s">
        <v>25</v>
      </c>
      <c r="I4979" t="s">
        <v>480</v>
      </c>
      <c r="J4979" t="s">
        <v>39</v>
      </c>
      <c r="K4979" t="s">
        <v>481</v>
      </c>
      <c r="L4979" t="s">
        <v>41</v>
      </c>
      <c r="M4979" t="s">
        <v>7488</v>
      </c>
      <c r="N4979" t="s">
        <v>31</v>
      </c>
      <c r="O4979" t="s">
        <v>61</v>
      </c>
      <c r="P4979" t="s">
        <v>7489</v>
      </c>
      <c r="Q4979" s="2">
        <v>24.27</v>
      </c>
      <c r="R4979">
        <v>3</v>
      </c>
      <c r="S4979">
        <v>0</v>
      </c>
      <c r="T4979">
        <v>8.7371999999999996</v>
      </c>
    </row>
    <row r="4980" spans="1:20" x14ac:dyDescent="0.3">
      <c r="A4980" t="s">
        <v>10638</v>
      </c>
      <c r="B4980" s="1">
        <v>42321</v>
      </c>
      <c r="C4980" s="1">
        <v>42325</v>
      </c>
      <c r="D4980" t="s">
        <v>47</v>
      </c>
      <c r="E4980" t="s">
        <v>1168</v>
      </c>
      <c r="F4980" t="s">
        <v>1169</v>
      </c>
      <c r="G4980" t="s">
        <v>24</v>
      </c>
      <c r="H4980" t="s">
        <v>25</v>
      </c>
      <c r="I4980" t="s">
        <v>112</v>
      </c>
      <c r="J4980" t="s">
        <v>39</v>
      </c>
      <c r="K4980" t="s">
        <v>849</v>
      </c>
      <c r="L4980" t="s">
        <v>41</v>
      </c>
      <c r="M4980" t="s">
        <v>5594</v>
      </c>
      <c r="N4980" t="s">
        <v>43</v>
      </c>
      <c r="O4980" t="s">
        <v>79</v>
      </c>
      <c r="P4980" t="s">
        <v>5595</v>
      </c>
      <c r="Q4980" s="2">
        <v>9.8719999999999999</v>
      </c>
      <c r="R4980">
        <v>2</v>
      </c>
      <c r="S4980">
        <v>0</v>
      </c>
      <c r="T4980">
        <v>3.4552</v>
      </c>
    </row>
    <row r="4981" spans="1:20" x14ac:dyDescent="0.3">
      <c r="A4981" t="s">
        <v>10639</v>
      </c>
      <c r="B4981" s="1">
        <v>41831</v>
      </c>
      <c r="C4981" s="1">
        <v>41834</v>
      </c>
      <c r="D4981" t="s">
        <v>159</v>
      </c>
      <c r="E4981" t="s">
        <v>3728</v>
      </c>
      <c r="F4981" t="s">
        <v>3729</v>
      </c>
      <c r="G4981" t="s">
        <v>24</v>
      </c>
      <c r="H4981" t="s">
        <v>25</v>
      </c>
      <c r="I4981" t="s">
        <v>112</v>
      </c>
      <c r="J4981" t="s">
        <v>39</v>
      </c>
      <c r="K4981" t="s">
        <v>309</v>
      </c>
      <c r="L4981" t="s">
        <v>41</v>
      </c>
      <c r="M4981" t="s">
        <v>5747</v>
      </c>
      <c r="N4981" t="s">
        <v>165</v>
      </c>
      <c r="O4981" t="s">
        <v>166</v>
      </c>
      <c r="P4981" t="s">
        <v>5748</v>
      </c>
      <c r="Q4981" s="2">
        <v>164.85</v>
      </c>
      <c r="R4981">
        <v>3</v>
      </c>
      <c r="S4981">
        <v>0</v>
      </c>
      <c r="T4981">
        <v>47.8065</v>
      </c>
    </row>
    <row r="4982" spans="1:20" x14ac:dyDescent="0.3">
      <c r="A4982" t="s">
        <v>10640</v>
      </c>
      <c r="B4982" s="1">
        <v>42467</v>
      </c>
      <c r="C4982" s="1">
        <v>42472</v>
      </c>
      <c r="D4982" t="s">
        <v>47</v>
      </c>
      <c r="E4982" t="s">
        <v>1625</v>
      </c>
      <c r="F4982" t="s">
        <v>1626</v>
      </c>
      <c r="G4982" t="s">
        <v>24</v>
      </c>
      <c r="H4982" t="s">
        <v>25</v>
      </c>
      <c r="I4982" t="s">
        <v>1542</v>
      </c>
      <c r="J4982" t="s">
        <v>51</v>
      </c>
      <c r="K4982" t="s">
        <v>1543</v>
      </c>
      <c r="L4982" t="s">
        <v>29</v>
      </c>
      <c r="M4982" t="s">
        <v>9420</v>
      </c>
      <c r="N4982" t="s">
        <v>43</v>
      </c>
      <c r="O4982" t="s">
        <v>90</v>
      </c>
      <c r="P4982" t="s">
        <v>9421</v>
      </c>
      <c r="Q4982" s="2">
        <v>33.527999999999999</v>
      </c>
      <c r="R4982">
        <v>3</v>
      </c>
      <c r="S4982">
        <v>0</v>
      </c>
      <c r="T4982">
        <v>2.5146000000000002</v>
      </c>
    </row>
    <row r="4983" spans="1:20" x14ac:dyDescent="0.3">
      <c r="A4983" t="s">
        <v>10641</v>
      </c>
      <c r="B4983" s="1">
        <v>42910</v>
      </c>
      <c r="C4983" s="1">
        <v>42914</v>
      </c>
      <c r="D4983" t="s">
        <v>47</v>
      </c>
      <c r="E4983" t="s">
        <v>4837</v>
      </c>
      <c r="F4983" t="s">
        <v>4838</v>
      </c>
      <c r="G4983" t="s">
        <v>24</v>
      </c>
      <c r="H4983" t="s">
        <v>25</v>
      </c>
      <c r="I4983" t="s">
        <v>4839</v>
      </c>
      <c r="J4983" t="s">
        <v>224</v>
      </c>
      <c r="K4983" t="s">
        <v>4840</v>
      </c>
      <c r="L4983" t="s">
        <v>88</v>
      </c>
      <c r="M4983" t="s">
        <v>4404</v>
      </c>
      <c r="N4983" t="s">
        <v>43</v>
      </c>
      <c r="O4983" t="s">
        <v>79</v>
      </c>
      <c r="P4983" t="s">
        <v>4405</v>
      </c>
      <c r="Q4983" s="2">
        <v>102.93</v>
      </c>
      <c r="R4983">
        <v>3</v>
      </c>
      <c r="S4983">
        <v>0</v>
      </c>
      <c r="T4983">
        <v>48.377099999999999</v>
      </c>
    </row>
    <row r="4984" spans="1:20" x14ac:dyDescent="0.3">
      <c r="A4984" t="s">
        <v>10642</v>
      </c>
      <c r="B4984" s="1">
        <v>42524</v>
      </c>
      <c r="C4984" s="1">
        <v>42527</v>
      </c>
      <c r="D4984" t="s">
        <v>21</v>
      </c>
      <c r="E4984" t="s">
        <v>1970</v>
      </c>
      <c r="F4984" t="s">
        <v>1971</v>
      </c>
      <c r="G4984" t="s">
        <v>37</v>
      </c>
      <c r="H4984" t="s">
        <v>25</v>
      </c>
      <c r="I4984" t="s">
        <v>231</v>
      </c>
      <c r="J4984" t="s">
        <v>232</v>
      </c>
      <c r="K4984" t="s">
        <v>276</v>
      </c>
      <c r="L4984" t="s">
        <v>131</v>
      </c>
      <c r="M4984" t="s">
        <v>5763</v>
      </c>
      <c r="N4984" t="s">
        <v>31</v>
      </c>
      <c r="O4984" t="s">
        <v>54</v>
      </c>
      <c r="P4984" t="s">
        <v>5764</v>
      </c>
      <c r="Q4984" s="2">
        <v>71.087999999999994</v>
      </c>
      <c r="R4984">
        <v>2</v>
      </c>
      <c r="S4984">
        <v>0</v>
      </c>
      <c r="T4984">
        <v>-1.7771999999999999</v>
      </c>
    </row>
    <row r="4985" spans="1:20" x14ac:dyDescent="0.3">
      <c r="A4985" t="s">
        <v>10643</v>
      </c>
      <c r="B4985" s="1">
        <v>42716</v>
      </c>
      <c r="C4985" s="1">
        <v>42721</v>
      </c>
      <c r="D4985" t="s">
        <v>47</v>
      </c>
      <c r="E4985" t="s">
        <v>2565</v>
      </c>
      <c r="F4985" t="s">
        <v>2566</v>
      </c>
      <c r="G4985" t="s">
        <v>37</v>
      </c>
      <c r="H4985" t="s">
        <v>25</v>
      </c>
      <c r="I4985" t="s">
        <v>253</v>
      </c>
      <c r="J4985" t="s">
        <v>179</v>
      </c>
      <c r="K4985" t="s">
        <v>254</v>
      </c>
      <c r="L4985" t="s">
        <v>88</v>
      </c>
      <c r="M4985" t="s">
        <v>4674</v>
      </c>
      <c r="N4985" t="s">
        <v>31</v>
      </c>
      <c r="O4985" t="s">
        <v>61</v>
      </c>
      <c r="P4985" t="s">
        <v>4675</v>
      </c>
      <c r="Q4985" s="2">
        <v>60.35</v>
      </c>
      <c r="R4985">
        <v>5</v>
      </c>
      <c r="S4985">
        <v>0</v>
      </c>
      <c r="T4985">
        <v>19.915500000000002</v>
      </c>
    </row>
    <row r="4986" spans="1:20" x14ac:dyDescent="0.3">
      <c r="A4986" t="s">
        <v>10644</v>
      </c>
      <c r="B4986" s="1">
        <v>43063</v>
      </c>
      <c r="C4986" s="1">
        <v>43069</v>
      </c>
      <c r="D4986" t="s">
        <v>47</v>
      </c>
      <c r="E4986" t="s">
        <v>1710</v>
      </c>
      <c r="F4986" t="s">
        <v>1711</v>
      </c>
      <c r="G4986" t="s">
        <v>24</v>
      </c>
      <c r="H4986" t="s">
        <v>25</v>
      </c>
      <c r="I4986" t="s">
        <v>1712</v>
      </c>
      <c r="J4986" t="s">
        <v>39</v>
      </c>
      <c r="K4986" t="s">
        <v>1713</v>
      </c>
      <c r="L4986" t="s">
        <v>41</v>
      </c>
      <c r="M4986" t="s">
        <v>1281</v>
      </c>
      <c r="N4986" t="s">
        <v>165</v>
      </c>
      <c r="O4986" t="s">
        <v>202</v>
      </c>
      <c r="P4986" t="s">
        <v>1282</v>
      </c>
      <c r="Q4986" s="2">
        <v>223.58</v>
      </c>
      <c r="R4986">
        <v>14</v>
      </c>
      <c r="S4986">
        <v>0</v>
      </c>
      <c r="T4986">
        <v>87.196200000000005</v>
      </c>
    </row>
    <row r="4987" spans="1:20" x14ac:dyDescent="0.3">
      <c r="A4987" t="s">
        <v>10645</v>
      </c>
      <c r="B4987" s="1">
        <v>42001</v>
      </c>
      <c r="C4987" s="1">
        <v>42007</v>
      </c>
      <c r="D4987" t="s">
        <v>47</v>
      </c>
      <c r="E4987" t="s">
        <v>1379</v>
      </c>
      <c r="F4987" t="s">
        <v>1380</v>
      </c>
      <c r="G4987" t="s">
        <v>24</v>
      </c>
      <c r="H4987" t="s">
        <v>25</v>
      </c>
      <c r="I4987" t="s">
        <v>1381</v>
      </c>
      <c r="J4987" t="s">
        <v>1382</v>
      </c>
      <c r="K4987" t="s">
        <v>1383</v>
      </c>
      <c r="L4987" t="s">
        <v>29</v>
      </c>
      <c r="M4987" t="s">
        <v>5280</v>
      </c>
      <c r="N4987" t="s">
        <v>43</v>
      </c>
      <c r="O4987" t="s">
        <v>99</v>
      </c>
      <c r="P4987" t="s">
        <v>5281</v>
      </c>
      <c r="Q4987" s="2">
        <v>998.82</v>
      </c>
      <c r="R4987">
        <v>9</v>
      </c>
      <c r="S4987">
        <v>0</v>
      </c>
      <c r="T4987">
        <v>29.964600000000001</v>
      </c>
    </row>
    <row r="4988" spans="1:20" x14ac:dyDescent="0.3">
      <c r="A4988" t="s">
        <v>10646</v>
      </c>
      <c r="B4988" s="1">
        <v>42106</v>
      </c>
      <c r="C4988" s="1">
        <v>42111</v>
      </c>
      <c r="D4988" t="s">
        <v>21</v>
      </c>
      <c r="E4988" t="s">
        <v>2555</v>
      </c>
      <c r="F4988" t="s">
        <v>2556</v>
      </c>
      <c r="G4988" t="s">
        <v>84</v>
      </c>
      <c r="H4988" t="s">
        <v>25</v>
      </c>
      <c r="I4988" t="s">
        <v>2557</v>
      </c>
      <c r="J4988" t="s">
        <v>498</v>
      </c>
      <c r="K4988" t="s">
        <v>2558</v>
      </c>
      <c r="L4988" t="s">
        <v>88</v>
      </c>
      <c r="M4988" t="s">
        <v>3427</v>
      </c>
      <c r="N4988" t="s">
        <v>43</v>
      </c>
      <c r="O4988" t="s">
        <v>99</v>
      </c>
      <c r="P4988" t="s">
        <v>3428</v>
      </c>
      <c r="Q4988" s="2">
        <v>40.74</v>
      </c>
      <c r="R4988">
        <v>3</v>
      </c>
      <c r="S4988">
        <v>0</v>
      </c>
      <c r="T4988">
        <v>0.40739999999999998</v>
      </c>
    </row>
    <row r="4989" spans="1:20" x14ac:dyDescent="0.3">
      <c r="A4989" t="s">
        <v>10647</v>
      </c>
      <c r="B4989" s="1">
        <v>41700</v>
      </c>
      <c r="C4989" s="1">
        <v>41704</v>
      </c>
      <c r="D4989" t="s">
        <v>47</v>
      </c>
      <c r="E4989" t="s">
        <v>3263</v>
      </c>
      <c r="F4989" t="s">
        <v>3264</v>
      </c>
      <c r="G4989" t="s">
        <v>37</v>
      </c>
      <c r="H4989" t="s">
        <v>25</v>
      </c>
      <c r="I4989" t="s">
        <v>3265</v>
      </c>
      <c r="J4989" t="s">
        <v>86</v>
      </c>
      <c r="K4989" t="s">
        <v>3266</v>
      </c>
      <c r="L4989" t="s">
        <v>88</v>
      </c>
      <c r="M4989" t="s">
        <v>5379</v>
      </c>
      <c r="N4989" t="s">
        <v>43</v>
      </c>
      <c r="O4989" t="s">
        <v>70</v>
      </c>
      <c r="P4989" t="s">
        <v>5380</v>
      </c>
      <c r="Q4989" s="2">
        <v>3.4239999999999999</v>
      </c>
      <c r="R4989">
        <v>1</v>
      </c>
      <c r="S4989">
        <v>0</v>
      </c>
      <c r="T4989">
        <v>1.07</v>
      </c>
    </row>
    <row r="4990" spans="1:20" x14ac:dyDescent="0.3">
      <c r="A4990" t="s">
        <v>10648</v>
      </c>
      <c r="B4990" s="1">
        <v>42887</v>
      </c>
      <c r="C4990" s="1">
        <v>42889</v>
      </c>
      <c r="D4990" t="s">
        <v>21</v>
      </c>
      <c r="E4990" t="s">
        <v>2064</v>
      </c>
      <c r="F4990" t="s">
        <v>2065</v>
      </c>
      <c r="G4990" t="s">
        <v>37</v>
      </c>
      <c r="H4990" t="s">
        <v>25</v>
      </c>
      <c r="I4990" t="s">
        <v>786</v>
      </c>
      <c r="J4990" t="s">
        <v>39</v>
      </c>
      <c r="K4990" t="s">
        <v>2066</v>
      </c>
      <c r="L4990" t="s">
        <v>41</v>
      </c>
      <c r="M4990" t="s">
        <v>1999</v>
      </c>
      <c r="N4990" t="s">
        <v>31</v>
      </c>
      <c r="O4990" t="s">
        <v>133</v>
      </c>
      <c r="P4990" t="s">
        <v>2000</v>
      </c>
      <c r="Q4990" s="2">
        <v>1925.88</v>
      </c>
      <c r="R4990">
        <v>6</v>
      </c>
      <c r="S4990">
        <v>0</v>
      </c>
      <c r="T4990">
        <v>539.24639999999999</v>
      </c>
    </row>
    <row r="4991" spans="1:20" x14ac:dyDescent="0.3">
      <c r="A4991" t="s">
        <v>10649</v>
      </c>
      <c r="B4991" s="1">
        <v>42352</v>
      </c>
      <c r="C4991" s="1">
        <v>42354</v>
      </c>
      <c r="D4991" t="s">
        <v>21</v>
      </c>
      <c r="E4991" t="s">
        <v>6097</v>
      </c>
      <c r="F4991" t="s">
        <v>6098</v>
      </c>
      <c r="G4991" t="s">
        <v>37</v>
      </c>
      <c r="H4991" t="s">
        <v>25</v>
      </c>
      <c r="I4991" t="s">
        <v>38</v>
      </c>
      <c r="J4991" t="s">
        <v>39</v>
      </c>
      <c r="K4991" t="s">
        <v>247</v>
      </c>
      <c r="L4991" t="s">
        <v>41</v>
      </c>
      <c r="M4991" t="s">
        <v>7735</v>
      </c>
      <c r="N4991" t="s">
        <v>43</v>
      </c>
      <c r="O4991" t="s">
        <v>79</v>
      </c>
      <c r="P4991" t="s">
        <v>7736</v>
      </c>
      <c r="Q4991" s="2">
        <v>55.264000000000003</v>
      </c>
      <c r="R4991">
        <v>2</v>
      </c>
      <c r="S4991">
        <v>0</v>
      </c>
      <c r="T4991">
        <v>20.724</v>
      </c>
    </row>
    <row r="4992" spans="1:20" x14ac:dyDescent="0.3">
      <c r="A4992" t="s">
        <v>10650</v>
      </c>
      <c r="B4992" s="1">
        <v>41954</v>
      </c>
      <c r="C4992" s="1">
        <v>41960</v>
      </c>
      <c r="D4992" t="s">
        <v>47</v>
      </c>
      <c r="E4992" t="s">
        <v>4627</v>
      </c>
      <c r="F4992" t="s">
        <v>4628</v>
      </c>
      <c r="G4992" t="s">
        <v>84</v>
      </c>
      <c r="H4992" t="s">
        <v>25</v>
      </c>
      <c r="I4992" t="s">
        <v>4629</v>
      </c>
      <c r="J4992" t="s">
        <v>391</v>
      </c>
      <c r="K4992" t="s">
        <v>4630</v>
      </c>
      <c r="L4992" t="s">
        <v>41</v>
      </c>
      <c r="M4992" t="s">
        <v>6452</v>
      </c>
      <c r="N4992" t="s">
        <v>43</v>
      </c>
      <c r="O4992" t="s">
        <v>70</v>
      </c>
      <c r="P4992" t="s">
        <v>6453</v>
      </c>
      <c r="Q4992" s="2">
        <v>46.35</v>
      </c>
      <c r="R4992">
        <v>5</v>
      </c>
      <c r="S4992">
        <v>0</v>
      </c>
      <c r="T4992">
        <v>21.784500000000001</v>
      </c>
    </row>
    <row r="4993" spans="1:20" x14ac:dyDescent="0.3">
      <c r="A4993" t="s">
        <v>10651</v>
      </c>
      <c r="B4993" s="1">
        <v>43014</v>
      </c>
      <c r="C4993" s="1">
        <v>43019</v>
      </c>
      <c r="D4993" t="s">
        <v>47</v>
      </c>
      <c r="E4993" t="s">
        <v>1526</v>
      </c>
      <c r="F4993" t="s">
        <v>1527</v>
      </c>
      <c r="G4993" t="s">
        <v>24</v>
      </c>
      <c r="H4993" t="s">
        <v>25</v>
      </c>
      <c r="I4993" t="s">
        <v>446</v>
      </c>
      <c r="J4993" t="s">
        <v>67</v>
      </c>
      <c r="K4993" t="s">
        <v>1528</v>
      </c>
      <c r="L4993" t="s">
        <v>29</v>
      </c>
      <c r="M4993" t="s">
        <v>9205</v>
      </c>
      <c r="N4993" t="s">
        <v>43</v>
      </c>
      <c r="O4993" t="s">
        <v>115</v>
      </c>
      <c r="P4993" t="s">
        <v>9206</v>
      </c>
      <c r="Q4993" s="2">
        <v>9.3439999999999994</v>
      </c>
      <c r="R4993">
        <v>2</v>
      </c>
      <c r="S4993">
        <v>0</v>
      </c>
      <c r="T4993">
        <v>1.8688</v>
      </c>
    </row>
    <row r="4994" spans="1:20" x14ac:dyDescent="0.3">
      <c r="A4994" t="s">
        <v>10652</v>
      </c>
      <c r="B4994" s="1">
        <v>42994</v>
      </c>
      <c r="C4994" s="1">
        <v>42996</v>
      </c>
      <c r="D4994" t="s">
        <v>21</v>
      </c>
      <c r="E4994" t="s">
        <v>5043</v>
      </c>
      <c r="F4994" t="s">
        <v>5044</v>
      </c>
      <c r="G4994" t="s">
        <v>84</v>
      </c>
      <c r="H4994" t="s">
        <v>25</v>
      </c>
      <c r="I4994" t="s">
        <v>268</v>
      </c>
      <c r="J4994" t="s">
        <v>498</v>
      </c>
      <c r="K4994" t="s">
        <v>5045</v>
      </c>
      <c r="L4994" t="s">
        <v>88</v>
      </c>
      <c r="M4994" t="s">
        <v>5976</v>
      </c>
      <c r="N4994" t="s">
        <v>165</v>
      </c>
      <c r="O4994" t="s">
        <v>202</v>
      </c>
      <c r="P4994" t="s">
        <v>5977</v>
      </c>
      <c r="Q4994" s="2">
        <v>18</v>
      </c>
      <c r="R4994">
        <v>1</v>
      </c>
      <c r="S4994">
        <v>0</v>
      </c>
      <c r="T4994">
        <v>3.24</v>
      </c>
    </row>
    <row r="4995" spans="1:20" x14ac:dyDescent="0.3">
      <c r="A4995" t="s">
        <v>10653</v>
      </c>
      <c r="B4995" s="1">
        <v>42082</v>
      </c>
      <c r="C4995" s="1">
        <v>42085</v>
      </c>
      <c r="D4995" t="s">
        <v>159</v>
      </c>
      <c r="E4995" t="s">
        <v>3326</v>
      </c>
      <c r="F4995" t="s">
        <v>3327</v>
      </c>
      <c r="G4995" t="s">
        <v>84</v>
      </c>
      <c r="H4995" t="s">
        <v>25</v>
      </c>
      <c r="I4995" t="s">
        <v>38</v>
      </c>
      <c r="J4995" t="s">
        <v>39</v>
      </c>
      <c r="K4995" t="s">
        <v>1554</v>
      </c>
      <c r="L4995" t="s">
        <v>41</v>
      </c>
      <c r="M4995" t="s">
        <v>3812</v>
      </c>
      <c r="N4995" t="s">
        <v>43</v>
      </c>
      <c r="O4995" t="s">
        <v>70</v>
      </c>
      <c r="P4995" t="s">
        <v>3813</v>
      </c>
      <c r="Q4995" s="2">
        <v>65.584000000000003</v>
      </c>
      <c r="R4995">
        <v>2</v>
      </c>
      <c r="S4995">
        <v>0</v>
      </c>
      <c r="T4995">
        <v>23.7742</v>
      </c>
    </row>
    <row r="4996" spans="1:20" x14ac:dyDescent="0.3">
      <c r="A4996" t="s">
        <v>10654</v>
      </c>
      <c r="B4996" s="1">
        <v>42211</v>
      </c>
      <c r="C4996" s="1">
        <v>42211</v>
      </c>
      <c r="D4996" t="s">
        <v>1040</v>
      </c>
      <c r="E4996" t="s">
        <v>1625</v>
      </c>
      <c r="F4996" t="s">
        <v>1626</v>
      </c>
      <c r="G4996" t="s">
        <v>24</v>
      </c>
      <c r="H4996" t="s">
        <v>25</v>
      </c>
      <c r="I4996" t="s">
        <v>1542</v>
      </c>
      <c r="J4996" t="s">
        <v>51</v>
      </c>
      <c r="K4996" t="s">
        <v>1543</v>
      </c>
      <c r="L4996" t="s">
        <v>29</v>
      </c>
      <c r="M4996" t="s">
        <v>3003</v>
      </c>
      <c r="N4996" t="s">
        <v>43</v>
      </c>
      <c r="O4996" t="s">
        <v>70</v>
      </c>
      <c r="P4996" t="s">
        <v>3004</v>
      </c>
      <c r="Q4996" s="2">
        <v>10.368</v>
      </c>
      <c r="R4996">
        <v>2</v>
      </c>
      <c r="S4996">
        <v>0</v>
      </c>
      <c r="T4996">
        <v>3.6288</v>
      </c>
    </row>
    <row r="4997" spans="1:20" x14ac:dyDescent="0.3">
      <c r="A4997" t="s">
        <v>10655</v>
      </c>
      <c r="B4997" s="1">
        <v>42709</v>
      </c>
      <c r="C4997" s="1">
        <v>42714</v>
      </c>
      <c r="D4997" t="s">
        <v>21</v>
      </c>
      <c r="E4997" t="s">
        <v>9504</v>
      </c>
      <c r="F4997" t="s">
        <v>9505</v>
      </c>
      <c r="G4997" t="s">
        <v>37</v>
      </c>
      <c r="H4997" t="s">
        <v>25</v>
      </c>
      <c r="I4997" t="s">
        <v>253</v>
      </c>
      <c r="J4997" t="s">
        <v>179</v>
      </c>
      <c r="K4997" t="s">
        <v>322</v>
      </c>
      <c r="L4997" t="s">
        <v>88</v>
      </c>
      <c r="M4997" t="s">
        <v>905</v>
      </c>
      <c r="N4997" t="s">
        <v>31</v>
      </c>
      <c r="O4997" t="s">
        <v>61</v>
      </c>
      <c r="P4997" t="s">
        <v>906</v>
      </c>
      <c r="Q4997" s="2">
        <v>13.4</v>
      </c>
      <c r="R4997">
        <v>1</v>
      </c>
      <c r="S4997">
        <v>0</v>
      </c>
      <c r="T4997">
        <v>6.4320000000000004</v>
      </c>
    </row>
    <row r="4998" spans="1:20" x14ac:dyDescent="0.3">
      <c r="A4998" t="s">
        <v>10656</v>
      </c>
      <c r="B4998" s="1">
        <v>43080</v>
      </c>
      <c r="C4998" s="1">
        <v>43086</v>
      </c>
      <c r="D4998" t="s">
        <v>47</v>
      </c>
      <c r="E4998" t="s">
        <v>4346</v>
      </c>
      <c r="F4998" t="s">
        <v>4347</v>
      </c>
      <c r="G4998" t="s">
        <v>24</v>
      </c>
      <c r="H4998" t="s">
        <v>25</v>
      </c>
      <c r="I4998" t="s">
        <v>4348</v>
      </c>
      <c r="J4998" t="s">
        <v>498</v>
      </c>
      <c r="K4998" t="s">
        <v>4349</v>
      </c>
      <c r="L4998" t="s">
        <v>88</v>
      </c>
      <c r="M4998" t="s">
        <v>8346</v>
      </c>
      <c r="N4998" t="s">
        <v>43</v>
      </c>
      <c r="O4998" t="s">
        <v>79</v>
      </c>
      <c r="P4998" t="s">
        <v>8347</v>
      </c>
      <c r="Q4998" s="2">
        <v>40.200000000000003</v>
      </c>
      <c r="R4998">
        <v>5</v>
      </c>
      <c r="S4998">
        <v>0</v>
      </c>
      <c r="T4998">
        <v>18.09</v>
      </c>
    </row>
    <row r="4999" spans="1:20" x14ac:dyDescent="0.3">
      <c r="A4999" t="s">
        <v>10657</v>
      </c>
      <c r="B4999" s="1">
        <v>42183</v>
      </c>
      <c r="C4999" s="1">
        <v>42187</v>
      </c>
      <c r="D4999" t="s">
        <v>47</v>
      </c>
      <c r="E4999" t="s">
        <v>644</v>
      </c>
      <c r="F4999" t="s">
        <v>645</v>
      </c>
      <c r="G4999" t="s">
        <v>84</v>
      </c>
      <c r="H4999" t="s">
        <v>25</v>
      </c>
      <c r="I4999" t="s">
        <v>231</v>
      </c>
      <c r="J4999" t="s">
        <v>232</v>
      </c>
      <c r="K4999" t="s">
        <v>412</v>
      </c>
      <c r="L4999" t="s">
        <v>131</v>
      </c>
      <c r="M4999" t="s">
        <v>3179</v>
      </c>
      <c r="N4999" t="s">
        <v>43</v>
      </c>
      <c r="O4999" t="s">
        <v>79</v>
      </c>
      <c r="P4999" t="s">
        <v>3180</v>
      </c>
      <c r="Q4999" s="2">
        <v>119.56</v>
      </c>
      <c r="R4999">
        <v>2</v>
      </c>
      <c r="S4999">
        <v>0</v>
      </c>
      <c r="T4999">
        <v>54.997599999999998</v>
      </c>
    </row>
    <row r="5000" spans="1:20" x14ac:dyDescent="0.3">
      <c r="A5000" t="s">
        <v>10658</v>
      </c>
      <c r="B5000" s="1">
        <v>42624</v>
      </c>
      <c r="C5000" s="1">
        <v>42630</v>
      </c>
      <c r="D5000" t="s">
        <v>47</v>
      </c>
      <c r="E5000" t="s">
        <v>424</v>
      </c>
      <c r="F5000" t="s">
        <v>425</v>
      </c>
      <c r="G5000" t="s">
        <v>24</v>
      </c>
      <c r="H5000" t="s">
        <v>25</v>
      </c>
      <c r="I5000" t="s">
        <v>426</v>
      </c>
      <c r="J5000" t="s">
        <v>427</v>
      </c>
      <c r="K5000" t="s">
        <v>428</v>
      </c>
      <c r="L5000" t="s">
        <v>131</v>
      </c>
      <c r="M5000" t="s">
        <v>2021</v>
      </c>
      <c r="N5000" t="s">
        <v>43</v>
      </c>
      <c r="O5000" t="s">
        <v>173</v>
      </c>
      <c r="P5000" t="s">
        <v>2022</v>
      </c>
      <c r="Q5000" s="2">
        <v>99.567999999999998</v>
      </c>
      <c r="R5000">
        <v>2</v>
      </c>
      <c r="S5000">
        <v>0</v>
      </c>
      <c r="T5000">
        <v>33.604199999999999</v>
      </c>
    </row>
    <row r="5001" spans="1:20" x14ac:dyDescent="0.3">
      <c r="A5001" t="s">
        <v>10659</v>
      </c>
      <c r="B5001" s="1">
        <v>42710</v>
      </c>
      <c r="C5001" s="1">
        <v>42714</v>
      </c>
      <c r="D5001" t="s">
        <v>47</v>
      </c>
      <c r="E5001" t="s">
        <v>2757</v>
      </c>
      <c r="F5001" t="s">
        <v>2758</v>
      </c>
      <c r="G5001" t="s">
        <v>84</v>
      </c>
      <c r="H5001" t="s">
        <v>25</v>
      </c>
      <c r="I5001" t="s">
        <v>231</v>
      </c>
      <c r="J5001" t="s">
        <v>232</v>
      </c>
      <c r="K5001" t="s">
        <v>412</v>
      </c>
      <c r="L5001" t="s">
        <v>131</v>
      </c>
      <c r="M5001" t="s">
        <v>10660</v>
      </c>
      <c r="N5001" t="s">
        <v>165</v>
      </c>
      <c r="O5001" t="s">
        <v>166</v>
      </c>
      <c r="P5001" t="s">
        <v>10661</v>
      </c>
      <c r="Q5001" s="2">
        <v>271.95999999999998</v>
      </c>
      <c r="R5001">
        <v>5</v>
      </c>
      <c r="S5001">
        <v>0</v>
      </c>
      <c r="T5001">
        <v>27.196000000000002</v>
      </c>
    </row>
    <row r="5002" spans="1:20" x14ac:dyDescent="0.3">
      <c r="A5002" t="s">
        <v>10662</v>
      </c>
      <c r="B5002" s="1">
        <v>42253</v>
      </c>
      <c r="C5002" s="1">
        <v>42256</v>
      </c>
      <c r="D5002" t="s">
        <v>21</v>
      </c>
      <c r="E5002" t="s">
        <v>3670</v>
      </c>
      <c r="F5002" t="s">
        <v>3671</v>
      </c>
      <c r="G5002" t="s">
        <v>24</v>
      </c>
      <c r="H5002" t="s">
        <v>25</v>
      </c>
      <c r="I5002" t="s">
        <v>3672</v>
      </c>
      <c r="J5002" t="s">
        <v>269</v>
      </c>
      <c r="K5002" t="s">
        <v>3673</v>
      </c>
      <c r="L5002" t="s">
        <v>29</v>
      </c>
      <c r="M5002" t="s">
        <v>3474</v>
      </c>
      <c r="N5002" t="s">
        <v>31</v>
      </c>
      <c r="O5002" t="s">
        <v>54</v>
      </c>
      <c r="P5002" t="s">
        <v>2713</v>
      </c>
      <c r="Q5002" s="2">
        <v>85.98</v>
      </c>
      <c r="R5002">
        <v>1</v>
      </c>
      <c r="S5002">
        <v>0</v>
      </c>
      <c r="T5002">
        <v>22.354800000000001</v>
      </c>
    </row>
    <row r="5003" spans="1:20" x14ac:dyDescent="0.3">
      <c r="A5003" t="s">
        <v>10663</v>
      </c>
      <c r="B5003" s="1">
        <v>42950</v>
      </c>
      <c r="C5003" s="1">
        <v>42953</v>
      </c>
      <c r="D5003" t="s">
        <v>159</v>
      </c>
      <c r="E5003" t="s">
        <v>238</v>
      </c>
      <c r="F5003" t="s">
        <v>239</v>
      </c>
      <c r="G5003" t="s">
        <v>24</v>
      </c>
      <c r="H5003" t="s">
        <v>25</v>
      </c>
      <c r="I5003" t="s">
        <v>240</v>
      </c>
      <c r="J5003" t="s">
        <v>232</v>
      </c>
      <c r="K5003" t="s">
        <v>241</v>
      </c>
      <c r="L5003" t="s">
        <v>131</v>
      </c>
      <c r="M5003" t="s">
        <v>1981</v>
      </c>
      <c r="N5003" t="s">
        <v>43</v>
      </c>
      <c r="O5003" t="s">
        <v>44</v>
      </c>
      <c r="P5003" t="s">
        <v>1982</v>
      </c>
      <c r="Q5003" s="2">
        <v>16.52</v>
      </c>
      <c r="R5003">
        <v>5</v>
      </c>
      <c r="S5003">
        <v>0</v>
      </c>
      <c r="T5003">
        <v>5.3689999999999998</v>
      </c>
    </row>
    <row r="5004" spans="1:20" x14ac:dyDescent="0.3">
      <c r="A5004" t="s">
        <v>10664</v>
      </c>
      <c r="B5004" s="1">
        <v>42635</v>
      </c>
      <c r="C5004" s="1">
        <v>42641</v>
      </c>
      <c r="D5004" t="s">
        <v>47</v>
      </c>
      <c r="E5004" t="s">
        <v>424</v>
      </c>
      <c r="F5004" t="s">
        <v>425</v>
      </c>
      <c r="G5004" t="s">
        <v>24</v>
      </c>
      <c r="H5004" t="s">
        <v>25</v>
      </c>
      <c r="I5004" t="s">
        <v>426</v>
      </c>
      <c r="J5004" t="s">
        <v>427</v>
      </c>
      <c r="K5004" t="s">
        <v>428</v>
      </c>
      <c r="L5004" t="s">
        <v>131</v>
      </c>
      <c r="M5004" t="s">
        <v>2351</v>
      </c>
      <c r="N5004" t="s">
        <v>43</v>
      </c>
      <c r="O5004" t="s">
        <v>70</v>
      </c>
      <c r="P5004" t="s">
        <v>2352</v>
      </c>
      <c r="Q5004" s="2">
        <v>35.56</v>
      </c>
      <c r="R5004">
        <v>7</v>
      </c>
      <c r="S5004">
        <v>0</v>
      </c>
      <c r="T5004">
        <v>16.713200000000001</v>
      </c>
    </row>
    <row r="5005" spans="1:20" x14ac:dyDescent="0.3">
      <c r="A5005" t="s">
        <v>10665</v>
      </c>
      <c r="B5005" s="1">
        <v>42141</v>
      </c>
      <c r="C5005" s="1">
        <v>42147</v>
      </c>
      <c r="D5005" t="s">
        <v>47</v>
      </c>
      <c r="E5005" t="s">
        <v>1586</v>
      </c>
      <c r="F5005" t="s">
        <v>1587</v>
      </c>
      <c r="G5005" t="s">
        <v>24</v>
      </c>
      <c r="H5005" t="s">
        <v>25</v>
      </c>
      <c r="I5005" t="s">
        <v>686</v>
      </c>
      <c r="J5005" t="s">
        <v>391</v>
      </c>
      <c r="K5005" t="s">
        <v>687</v>
      </c>
      <c r="L5005" t="s">
        <v>41</v>
      </c>
      <c r="M5005" t="s">
        <v>2698</v>
      </c>
      <c r="N5005" t="s">
        <v>43</v>
      </c>
      <c r="O5005" t="s">
        <v>44</v>
      </c>
      <c r="P5005" t="s">
        <v>2699</v>
      </c>
      <c r="Q5005" s="2">
        <v>31.5</v>
      </c>
      <c r="R5005">
        <v>10</v>
      </c>
      <c r="S5005">
        <v>0</v>
      </c>
      <c r="T5005">
        <v>15.12</v>
      </c>
    </row>
    <row r="5006" spans="1:20" x14ac:dyDescent="0.3">
      <c r="A5006" t="s">
        <v>10666</v>
      </c>
      <c r="B5006" s="1">
        <v>42642</v>
      </c>
      <c r="C5006" s="1">
        <v>42646</v>
      </c>
      <c r="D5006" t="s">
        <v>47</v>
      </c>
      <c r="E5006" t="s">
        <v>4435</v>
      </c>
      <c r="F5006" t="s">
        <v>4436</v>
      </c>
      <c r="G5006" t="s">
        <v>24</v>
      </c>
      <c r="H5006" t="s">
        <v>25</v>
      </c>
      <c r="I5006" t="s">
        <v>626</v>
      </c>
      <c r="J5006" t="s">
        <v>627</v>
      </c>
      <c r="K5006" t="s">
        <v>628</v>
      </c>
      <c r="L5006" t="s">
        <v>131</v>
      </c>
      <c r="M5006" t="s">
        <v>10667</v>
      </c>
      <c r="N5006" t="s">
        <v>165</v>
      </c>
      <c r="O5006" t="s">
        <v>202</v>
      </c>
      <c r="P5006" t="s">
        <v>10668</v>
      </c>
      <c r="Q5006" s="2">
        <v>36.24</v>
      </c>
      <c r="R5006">
        <v>1</v>
      </c>
      <c r="S5006">
        <v>0</v>
      </c>
      <c r="T5006">
        <v>15.220800000000001</v>
      </c>
    </row>
    <row r="5007" spans="1:20" x14ac:dyDescent="0.3">
      <c r="A5007" t="s">
        <v>10669</v>
      </c>
      <c r="B5007" s="1">
        <v>43056</v>
      </c>
      <c r="C5007" s="1">
        <v>43060</v>
      </c>
      <c r="D5007" t="s">
        <v>47</v>
      </c>
      <c r="E5007" t="s">
        <v>184</v>
      </c>
      <c r="F5007" t="s">
        <v>185</v>
      </c>
      <c r="G5007" t="s">
        <v>37</v>
      </c>
      <c r="H5007" t="s">
        <v>25</v>
      </c>
      <c r="I5007" t="s">
        <v>38</v>
      </c>
      <c r="J5007" t="s">
        <v>39</v>
      </c>
      <c r="K5007" t="s">
        <v>143</v>
      </c>
      <c r="L5007" t="s">
        <v>41</v>
      </c>
      <c r="M5007" t="s">
        <v>6297</v>
      </c>
      <c r="N5007" t="s">
        <v>165</v>
      </c>
      <c r="O5007" t="s">
        <v>202</v>
      </c>
      <c r="P5007" t="s">
        <v>6298</v>
      </c>
      <c r="Q5007" s="2">
        <v>79.989999999999995</v>
      </c>
      <c r="R5007">
        <v>1</v>
      </c>
      <c r="S5007">
        <v>0</v>
      </c>
      <c r="T5007">
        <v>28.796399999999998</v>
      </c>
    </row>
    <row r="5008" spans="1:20" x14ac:dyDescent="0.3">
      <c r="A5008" t="s">
        <v>10670</v>
      </c>
      <c r="B5008" s="1">
        <v>41660</v>
      </c>
      <c r="C5008" s="1">
        <v>41662</v>
      </c>
      <c r="D5008" t="s">
        <v>21</v>
      </c>
      <c r="E5008" t="s">
        <v>3391</v>
      </c>
      <c r="F5008" t="s">
        <v>3392</v>
      </c>
      <c r="G5008" t="s">
        <v>24</v>
      </c>
      <c r="H5008" t="s">
        <v>25</v>
      </c>
      <c r="I5008" t="s">
        <v>75</v>
      </c>
      <c r="J5008" t="s">
        <v>76</v>
      </c>
      <c r="K5008" t="s">
        <v>538</v>
      </c>
      <c r="L5008" t="s">
        <v>41</v>
      </c>
      <c r="M5008" t="s">
        <v>3993</v>
      </c>
      <c r="N5008" t="s">
        <v>31</v>
      </c>
      <c r="O5008" t="s">
        <v>61</v>
      </c>
      <c r="P5008" t="s">
        <v>3994</v>
      </c>
      <c r="Q5008" s="2">
        <v>25.248000000000001</v>
      </c>
      <c r="R5008">
        <v>3</v>
      </c>
      <c r="S5008">
        <v>0</v>
      </c>
      <c r="T5008">
        <v>4.1028000000000002</v>
      </c>
    </row>
    <row r="5009" spans="1:20" x14ac:dyDescent="0.3">
      <c r="A5009" t="s">
        <v>10671</v>
      </c>
      <c r="B5009" s="1">
        <v>42792</v>
      </c>
      <c r="C5009" s="1">
        <v>42797</v>
      </c>
      <c r="D5009" t="s">
        <v>47</v>
      </c>
      <c r="E5009" t="s">
        <v>542</v>
      </c>
      <c r="F5009" t="s">
        <v>543</v>
      </c>
      <c r="G5009" t="s">
        <v>24</v>
      </c>
      <c r="H5009" t="s">
        <v>25</v>
      </c>
      <c r="I5009" t="s">
        <v>75</v>
      </c>
      <c r="J5009" t="s">
        <v>76</v>
      </c>
      <c r="K5009" t="s">
        <v>544</v>
      </c>
      <c r="L5009" t="s">
        <v>41</v>
      </c>
      <c r="M5009" t="s">
        <v>8094</v>
      </c>
      <c r="N5009" t="s">
        <v>31</v>
      </c>
      <c r="O5009" t="s">
        <v>61</v>
      </c>
      <c r="P5009" t="s">
        <v>8095</v>
      </c>
      <c r="Q5009" s="2">
        <v>91.96</v>
      </c>
      <c r="R5009">
        <v>2</v>
      </c>
      <c r="S5009">
        <v>0</v>
      </c>
      <c r="T5009">
        <v>15.6332</v>
      </c>
    </row>
    <row r="5010" spans="1:20" x14ac:dyDescent="0.3">
      <c r="A5010" t="s">
        <v>10672</v>
      </c>
      <c r="B5010" s="1">
        <v>42859</v>
      </c>
      <c r="C5010" s="1">
        <v>42864</v>
      </c>
      <c r="D5010" t="s">
        <v>21</v>
      </c>
      <c r="E5010" t="s">
        <v>2900</v>
      </c>
      <c r="F5010" t="s">
        <v>2901</v>
      </c>
      <c r="G5010" t="s">
        <v>24</v>
      </c>
      <c r="H5010" t="s">
        <v>25</v>
      </c>
      <c r="I5010" t="s">
        <v>2722</v>
      </c>
      <c r="J5010" t="s">
        <v>224</v>
      </c>
      <c r="K5010" t="s">
        <v>2723</v>
      </c>
      <c r="L5010" t="s">
        <v>88</v>
      </c>
      <c r="M5010" t="s">
        <v>599</v>
      </c>
      <c r="N5010" t="s">
        <v>43</v>
      </c>
      <c r="O5010" t="s">
        <v>90</v>
      </c>
      <c r="P5010" t="s">
        <v>600</v>
      </c>
      <c r="Q5010" s="2">
        <v>243.16</v>
      </c>
      <c r="R5010">
        <v>2</v>
      </c>
      <c r="S5010">
        <v>0</v>
      </c>
      <c r="T5010">
        <v>72.947999999999993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C793D-88AC-4302-896E-4AEAD0DD4932}">
  <dimension ref="A2:W166"/>
  <sheetViews>
    <sheetView zoomScale="58" workbookViewId="0">
      <selection activeCell="D2" sqref="D2"/>
    </sheetView>
  </sheetViews>
  <sheetFormatPr defaultColWidth="13.33203125" defaultRowHeight="14.4" x14ac:dyDescent="0.3"/>
  <cols>
    <col min="1" max="1" width="17.109375" bestFit="1" customWidth="1"/>
    <col min="2" max="2" width="17.33203125" bestFit="1" customWidth="1"/>
    <col min="3" max="3" width="20.77734375" bestFit="1" customWidth="1"/>
    <col min="4" max="4" width="32.6640625" bestFit="1" customWidth="1"/>
    <col min="5" max="5" width="37.44140625" bestFit="1" customWidth="1"/>
    <col min="6" max="6" width="20.77734375" bestFit="1" customWidth="1"/>
    <col min="7" max="7" width="12.88671875" bestFit="1" customWidth="1"/>
    <col min="18" max="18" width="14.109375" bestFit="1" customWidth="1"/>
    <col min="19" max="19" width="13.44140625" bestFit="1" customWidth="1"/>
    <col min="21" max="21" width="18.88671875" bestFit="1" customWidth="1"/>
    <col min="22" max="22" width="17.109375" bestFit="1" customWidth="1"/>
    <col min="23" max="23" width="17.33203125" bestFit="1" customWidth="1"/>
    <col min="24" max="24" width="17.109375" bestFit="1" customWidth="1"/>
  </cols>
  <sheetData>
    <row r="2" spans="1:23" x14ac:dyDescent="0.3">
      <c r="A2" t="s">
        <v>10673</v>
      </c>
      <c r="B2" t="s">
        <v>10674</v>
      </c>
      <c r="C2" t="s">
        <v>10675</v>
      </c>
      <c r="D2" t="s">
        <v>10676</v>
      </c>
      <c r="E2" t="s">
        <v>10677</v>
      </c>
      <c r="R2" s="6" t="s">
        <v>10678</v>
      </c>
      <c r="S2" t="s">
        <v>10673</v>
      </c>
      <c r="U2" s="6" t="s">
        <v>10678</v>
      </c>
      <c r="V2" t="s">
        <v>10673</v>
      </c>
      <c r="W2" t="s">
        <v>10674</v>
      </c>
    </row>
    <row r="3" spans="1:23" x14ac:dyDescent="0.3">
      <c r="A3" s="4">
        <v>1099862.0726999999</v>
      </c>
      <c r="B3" s="4">
        <v>132515.74309999999</v>
      </c>
      <c r="C3" s="5">
        <v>19044</v>
      </c>
      <c r="D3" s="5">
        <v>5009</v>
      </c>
      <c r="E3" s="5">
        <v>793</v>
      </c>
      <c r="R3" s="7" t="s">
        <v>10681</v>
      </c>
      <c r="U3" s="7" t="s">
        <v>10681</v>
      </c>
    </row>
    <row r="4" spans="1:23" x14ac:dyDescent="0.3">
      <c r="A4" s="3">
        <f>GETPIVOTDATA("[Measures].[Sum of sales]",$A$2)</f>
        <v>1099862.0726999999</v>
      </c>
      <c r="B4" s="3">
        <f>GETPIVOTDATA("[Measures].[Sum of profit]",$A$2)</f>
        <v>132515.74309999999</v>
      </c>
      <c r="C4" s="13">
        <f>GETPIVOTDATA("[Measures].[Sum of quantity]",$A$2)</f>
        <v>19044</v>
      </c>
      <c r="D4" s="13">
        <f>GETPIVOTDATA("[Measures].[Distinct Count of order_id]",$A$2)</f>
        <v>5009</v>
      </c>
      <c r="R4" s="8" t="s">
        <v>10685</v>
      </c>
      <c r="S4">
        <v>6417.1019999999999</v>
      </c>
      <c r="U4" s="8" t="s">
        <v>10685</v>
      </c>
      <c r="V4">
        <v>6417.1019999999999</v>
      </c>
      <c r="W4">
        <v>1322.8412000000001</v>
      </c>
    </row>
    <row r="5" spans="1:23" x14ac:dyDescent="0.3">
      <c r="R5" s="8" t="s">
        <v>10686</v>
      </c>
      <c r="S5">
        <v>1860.7360000000001</v>
      </c>
      <c r="U5" s="8" t="s">
        <v>10686</v>
      </c>
      <c r="V5">
        <v>1860.7360000000001</v>
      </c>
      <c r="W5">
        <v>547.6046</v>
      </c>
    </row>
    <row r="6" spans="1:23" x14ac:dyDescent="0.3">
      <c r="A6" s="6" t="s">
        <v>10678</v>
      </c>
      <c r="B6" t="s">
        <v>10673</v>
      </c>
      <c r="R6" s="8" t="s">
        <v>10687</v>
      </c>
      <c r="S6">
        <v>19023.95</v>
      </c>
      <c r="U6" s="8" t="s">
        <v>10687</v>
      </c>
      <c r="V6">
        <v>19023.95</v>
      </c>
      <c r="W6">
        <v>1212.3814</v>
      </c>
    </row>
    <row r="7" spans="1:23" x14ac:dyDescent="0.3">
      <c r="A7" s="7" t="s">
        <v>88</v>
      </c>
      <c r="D7" s="9" t="s">
        <v>88</v>
      </c>
      <c r="E7" t="s">
        <v>10680</v>
      </c>
      <c r="R7" s="8" t="s">
        <v>10688</v>
      </c>
      <c r="S7">
        <v>12415.656000000001</v>
      </c>
      <c r="U7" s="8" t="s">
        <v>10688</v>
      </c>
      <c r="V7">
        <v>12415.656000000001</v>
      </c>
      <c r="W7">
        <v>1897.6387999999999</v>
      </c>
    </row>
    <row r="8" spans="1:23" x14ac:dyDescent="0.3">
      <c r="A8" s="8" t="s">
        <v>179</v>
      </c>
      <c r="B8">
        <v>55456.6875</v>
      </c>
      <c r="D8" s="8" t="s">
        <v>179</v>
      </c>
      <c r="E8" s="3">
        <f>GETPIVOTDATA("[Measures].[Sum of sales]",$A$6,"[Query1].[state]","[Query1].[state].&amp;[Illinois]","[Query1].[region]","[Query1].[region].&amp;[Central]")</f>
        <v>55456.6875</v>
      </c>
      <c r="R8" s="8" t="s">
        <v>10689</v>
      </c>
      <c r="S8">
        <v>15939.349</v>
      </c>
      <c r="U8" s="8" t="s">
        <v>10689</v>
      </c>
      <c r="V8">
        <v>15939.349</v>
      </c>
      <c r="W8">
        <v>2116.0751</v>
      </c>
    </row>
    <row r="9" spans="1:23" x14ac:dyDescent="0.3">
      <c r="A9" s="8" t="s">
        <v>224</v>
      </c>
      <c r="B9">
        <v>13091.441999999999</v>
      </c>
      <c r="D9" s="8" t="s">
        <v>224</v>
      </c>
      <c r="E9" s="3">
        <f>GETPIVOTDATA("[Measures].[Sum of sales]",$A$6,"[Query1].[state]","[Query1].[state].&amp;[Indiana]","[Query1].[region]","[Query1].[region].&amp;[Central]")</f>
        <v>13091.441999999999</v>
      </c>
      <c r="R9" s="8" t="s">
        <v>10690</v>
      </c>
      <c r="S9">
        <v>13837.698</v>
      </c>
      <c r="U9" s="8" t="s">
        <v>10690</v>
      </c>
      <c r="V9">
        <v>13837.698</v>
      </c>
      <c r="W9">
        <v>2724.4740000000002</v>
      </c>
    </row>
    <row r="10" spans="1:23" x14ac:dyDescent="0.3">
      <c r="A10" s="8" t="s">
        <v>419</v>
      </c>
      <c r="B10">
        <v>4716.9250000000002</v>
      </c>
      <c r="D10" s="8" t="s">
        <v>419</v>
      </c>
      <c r="E10" s="3">
        <f>GETPIVOTDATA("[Measures].[Sum of sales]",$A$6,"[Query1].[state]","[Query1].[state].&amp;[Iowa]","[Query1].[region]","[Query1].[region].&amp;[Central]")</f>
        <v>4716.9250000000002</v>
      </c>
      <c r="R10" s="8" t="s">
        <v>10691</v>
      </c>
      <c r="S10">
        <v>13562.944</v>
      </c>
      <c r="U10" s="8" t="s">
        <v>10691</v>
      </c>
      <c r="V10">
        <v>13562.944</v>
      </c>
      <c r="W10">
        <v>-2199.3748999999998</v>
      </c>
    </row>
    <row r="11" spans="1:23" x14ac:dyDescent="0.3">
      <c r="A11" s="8" t="s">
        <v>3843</v>
      </c>
      <c r="B11">
        <v>1172.93</v>
      </c>
      <c r="D11" s="8" t="s">
        <v>3843</v>
      </c>
      <c r="E11" s="3">
        <f>GETPIVOTDATA("[Measures].[Sum of sales]",$A$6,"[Query1].[state]","[Query1].[state].&amp;[Kansas]","[Query1].[region]","[Query1].[region].&amp;[Central]")</f>
        <v>1172.93</v>
      </c>
      <c r="R11" s="8" t="s">
        <v>10692</v>
      </c>
      <c r="S11">
        <v>14667.031999999999</v>
      </c>
      <c r="U11" s="8" t="s">
        <v>10692</v>
      </c>
      <c r="V11">
        <v>14667.031999999999</v>
      </c>
      <c r="W11">
        <v>2388.8566000000001</v>
      </c>
    </row>
    <row r="12" spans="1:23" x14ac:dyDescent="0.3">
      <c r="A12" s="8" t="s">
        <v>208</v>
      </c>
      <c r="B12">
        <v>34205.356800000001</v>
      </c>
      <c r="D12" s="8" t="s">
        <v>208</v>
      </c>
      <c r="E12" s="3">
        <f>GETPIVOTDATA("[Measures].[Sum of sales]",$A$6,"[Query1].[state]","[Query1].[state].&amp;[Michigan]","[Query1].[region]","[Query1].[region].&amp;[Central]")</f>
        <v>34205.356800000001</v>
      </c>
      <c r="R12" s="8" t="s">
        <v>10693</v>
      </c>
      <c r="S12">
        <v>26681.760999999999</v>
      </c>
      <c r="U12" s="8" t="s">
        <v>10693</v>
      </c>
      <c r="V12">
        <v>26681.760999999999</v>
      </c>
      <c r="W12">
        <v>1695.0435</v>
      </c>
    </row>
    <row r="13" spans="1:23" x14ac:dyDescent="0.3">
      <c r="A13" s="8" t="s">
        <v>199</v>
      </c>
      <c r="B13">
        <v>29720.178</v>
      </c>
      <c r="D13" s="8" t="s">
        <v>199</v>
      </c>
      <c r="E13" s="3">
        <f>GETPIVOTDATA("[Measures].[Sum of sales]",$A$6,"[Query1].[state]","[Query1].[state].&amp;[Minnesota]","[Query1].[region]","[Query1].[region].&amp;[Central]")</f>
        <v>29720.178</v>
      </c>
      <c r="R13" s="8" t="s">
        <v>10694</v>
      </c>
      <c r="S13">
        <v>13501.259</v>
      </c>
      <c r="U13" s="8" t="s">
        <v>10694</v>
      </c>
      <c r="V13">
        <v>13501.259</v>
      </c>
      <c r="W13">
        <v>639.96289999999999</v>
      </c>
    </row>
    <row r="14" spans="1:23" x14ac:dyDescent="0.3">
      <c r="A14" s="8" t="s">
        <v>498</v>
      </c>
      <c r="B14">
        <v>6176.3320000000003</v>
      </c>
      <c r="D14" s="8" t="s">
        <v>498</v>
      </c>
      <c r="E14" s="3">
        <f>GETPIVOTDATA("[Measures].[Sum of sales]",$A$6,"[Query1].[state]","[Query1].[state].&amp;[Missouri]","[Query1].[region]","[Query1].[region].&amp;[Central]")</f>
        <v>6176.3320000000003</v>
      </c>
      <c r="R14" s="8" t="s">
        <v>10695</v>
      </c>
      <c r="S14">
        <v>33182.735000000001</v>
      </c>
      <c r="U14" s="8" t="s">
        <v>10695</v>
      </c>
      <c r="V14">
        <v>33182.735000000001</v>
      </c>
      <c r="W14">
        <v>3259.4888999999998</v>
      </c>
    </row>
    <row r="15" spans="1:23" x14ac:dyDescent="0.3">
      <c r="A15" s="8" t="s">
        <v>121</v>
      </c>
      <c r="B15">
        <v>4974.4380000000001</v>
      </c>
      <c r="D15" s="8" t="s">
        <v>121</v>
      </c>
      <c r="E15" s="3">
        <f>GETPIVOTDATA("[Measures].[Sum of sales]",$A$6,"[Query1].[state]","[Query1].[state].&amp;[Nebraska]","[Query1].[region]","[Query1].[region].&amp;[Central]")</f>
        <v>4974.4380000000001</v>
      </c>
      <c r="R15" s="8" t="s">
        <v>10696</v>
      </c>
      <c r="S15">
        <v>36905.773999999998</v>
      </c>
      <c r="U15" s="8" t="s">
        <v>10696</v>
      </c>
      <c r="V15">
        <v>36905.773999999998</v>
      </c>
      <c r="W15">
        <v>5201.9445999999998</v>
      </c>
    </row>
    <row r="16" spans="1:23" x14ac:dyDescent="0.3">
      <c r="A16" s="8" t="s">
        <v>549</v>
      </c>
      <c r="B16">
        <v>1421.9280000000001</v>
      </c>
      <c r="D16" s="8" t="s">
        <v>549</v>
      </c>
      <c r="E16" s="3">
        <f>GETPIVOTDATA("[Measures].[Sum of sales]",$A$6,"[Query1].[state]","[Query1].[state].&amp;[Oklahoma]","[Query1].[region]","[Query1].[region].&amp;[Central]")</f>
        <v>1421.9280000000001</v>
      </c>
      <c r="R16" s="7" t="s">
        <v>10682</v>
      </c>
      <c r="U16" s="7" t="s">
        <v>10682</v>
      </c>
    </row>
    <row r="17" spans="1:23" x14ac:dyDescent="0.3">
      <c r="A17" s="8" t="s">
        <v>4614</v>
      </c>
      <c r="B17">
        <v>1160.838</v>
      </c>
      <c r="D17" s="8" t="s">
        <v>4614</v>
      </c>
      <c r="E17" s="3">
        <f>GETPIVOTDATA("[Measures].[Sum of sales]",$A$6,"[Query1].[state]","[Query1].[state].&amp;[South Dakota]","[Query1].[region]","[Query1].[region].&amp;[Central]")</f>
        <v>1160.838</v>
      </c>
      <c r="R17" s="8" t="s">
        <v>10685</v>
      </c>
      <c r="S17">
        <v>10876.268</v>
      </c>
      <c r="U17" s="8" t="s">
        <v>10685</v>
      </c>
      <c r="V17">
        <v>10876.268</v>
      </c>
      <c r="W17">
        <v>-1962.9362000000001</v>
      </c>
    </row>
    <row r="18" spans="1:23" x14ac:dyDescent="0.3">
      <c r="A18" s="8" t="s">
        <v>86</v>
      </c>
      <c r="B18">
        <v>91679.842300000004</v>
      </c>
      <c r="D18" s="8" t="s">
        <v>86</v>
      </c>
      <c r="E18" s="3">
        <f>GETPIVOTDATA("[Measures].[Sum of sales]",$A$6,"[Query1].[state]","[Query1].[state].&amp;[Texas]","[Query1].[region]","[Query1].[region].&amp;[Central]")</f>
        <v>91679.842300000004</v>
      </c>
      <c r="R18" s="8" t="s">
        <v>10686</v>
      </c>
      <c r="S18">
        <v>7178.1930000000002</v>
      </c>
      <c r="U18" s="8" t="s">
        <v>10686</v>
      </c>
      <c r="V18">
        <v>7178.1930000000002</v>
      </c>
      <c r="W18">
        <v>2222.1196</v>
      </c>
    </row>
    <row r="19" spans="1:23" x14ac:dyDescent="0.3">
      <c r="A19" s="8" t="s">
        <v>96</v>
      </c>
      <c r="B19">
        <v>13512.583000000001</v>
      </c>
      <c r="D19" s="8" t="s">
        <v>96</v>
      </c>
      <c r="E19" s="3">
        <f>GETPIVOTDATA("[Measures].[Sum of sales]",$A$6,"[Query1].[state]","[Query1].[state].&amp;[Wisconsin]","[Query1].[region]","[Query1].[region].&amp;[Central]")</f>
        <v>13512.583000000001</v>
      </c>
      <c r="R19" s="8" t="s">
        <v>10687</v>
      </c>
      <c r="S19">
        <v>16185.652</v>
      </c>
      <c r="U19" s="8" t="s">
        <v>10687</v>
      </c>
      <c r="V19">
        <v>16185.652</v>
      </c>
      <c r="W19">
        <v>2974.7642000000001</v>
      </c>
    </row>
    <row r="20" spans="1:23" x14ac:dyDescent="0.3">
      <c r="A20" s="7" t="s">
        <v>131</v>
      </c>
      <c r="D20" s="9" t="s">
        <v>131</v>
      </c>
      <c r="E20" s="3"/>
      <c r="R20" s="8" t="s">
        <v>10688</v>
      </c>
      <c r="S20">
        <v>13873.636500000001</v>
      </c>
      <c r="U20" s="8" t="s">
        <v>10688</v>
      </c>
      <c r="V20">
        <v>13873.636500000001</v>
      </c>
      <c r="W20">
        <v>55.675400000000003</v>
      </c>
    </row>
    <row r="21" spans="1:23" x14ac:dyDescent="0.3">
      <c r="A21" s="8" t="s">
        <v>627</v>
      </c>
      <c r="B21">
        <v>6382.1189999999997</v>
      </c>
      <c r="D21" s="8" t="s">
        <v>627</v>
      </c>
      <c r="E21" s="3">
        <f>GETPIVOTDATA("[Measures].[Sum of sales]",$A$6,"[Query1].[region]","[Query1].[region].&amp;[East]","[Query1].[state]","[Query1].[state].&amp;[Connecticut]")</f>
        <v>6382.1189999999997</v>
      </c>
      <c r="R21" s="8" t="s">
        <v>10689</v>
      </c>
      <c r="S21">
        <v>14107.252500000001</v>
      </c>
      <c r="U21" s="8" t="s">
        <v>10689</v>
      </c>
      <c r="V21">
        <v>14107.252500000001</v>
      </c>
      <c r="W21">
        <v>1861.2597000000001</v>
      </c>
    </row>
    <row r="22" spans="1:23" x14ac:dyDescent="0.3">
      <c r="A22" s="8" t="s">
        <v>216</v>
      </c>
      <c r="B22">
        <v>9151.8760000000002</v>
      </c>
      <c r="D22" s="8" t="s">
        <v>216</v>
      </c>
      <c r="E22" s="3">
        <f>GETPIVOTDATA("[Measures].[Sum of sales]",$A$6,"[Query1].[region]","[Query1].[region].&amp;[East]","[Query1].[state]","[Query1].[state].&amp;[Delaware]")</f>
        <v>9151.8760000000002</v>
      </c>
      <c r="R22" s="8" t="s">
        <v>10690</v>
      </c>
      <c r="S22">
        <v>13281.755999999999</v>
      </c>
      <c r="U22" s="8" t="s">
        <v>10690</v>
      </c>
      <c r="V22">
        <v>13281.755999999999</v>
      </c>
      <c r="W22">
        <v>2251.5108</v>
      </c>
    </row>
    <row r="23" spans="1:23" x14ac:dyDescent="0.3">
      <c r="A23" s="8" t="s">
        <v>3612</v>
      </c>
      <c r="B23">
        <v>1457.07</v>
      </c>
      <c r="D23" s="8" t="s">
        <v>3612</v>
      </c>
      <c r="E23" s="3">
        <f>GETPIVOTDATA("[Measures].[Sum of sales]",$A$6,"[Query1].[region]","[Query1].[region].&amp;[East]","[Query1].[state]","[Query1].[state].&amp;[District of Columbia]")</f>
        <v>1457.07</v>
      </c>
      <c r="R23" s="8" t="s">
        <v>10691</v>
      </c>
      <c r="S23">
        <v>11818.287</v>
      </c>
      <c r="U23" s="8" t="s">
        <v>10691</v>
      </c>
      <c r="V23">
        <v>11818.287</v>
      </c>
      <c r="W23">
        <v>1202.4416000000001</v>
      </c>
    </row>
    <row r="24" spans="1:23" x14ac:dyDescent="0.3">
      <c r="A24" s="8" t="s">
        <v>2265</v>
      </c>
      <c r="B24">
        <v>838.34799999999996</v>
      </c>
      <c r="D24" s="8" t="s">
        <v>2265</v>
      </c>
      <c r="E24" s="3">
        <f>GETPIVOTDATA("[Measures].[Sum of sales]",$A$6,"[Query1].[region]","[Query1].[region].&amp;[East]","[Query1].[state]","[Query1].[state].&amp;[Maryland]")</f>
        <v>838.34799999999996</v>
      </c>
      <c r="R24" s="8" t="s">
        <v>10692</v>
      </c>
      <c r="S24">
        <v>18997.201000000001</v>
      </c>
      <c r="U24" s="8" t="s">
        <v>10692</v>
      </c>
      <c r="V24">
        <v>18997.201000000001</v>
      </c>
      <c r="W24">
        <v>3848.4560000000001</v>
      </c>
    </row>
    <row r="25" spans="1:23" x14ac:dyDescent="0.3">
      <c r="A25" s="8" t="s">
        <v>1011</v>
      </c>
      <c r="B25">
        <v>13300.724</v>
      </c>
      <c r="D25" s="8" t="s">
        <v>1011</v>
      </c>
      <c r="E25" s="3">
        <f>GETPIVOTDATA("[Measures].[Sum of sales]",$A$6,"[Query1].[region]","[Query1].[region].&amp;[East]","[Query1].[state]","[Query1].[state].&amp;[Massachusetts]")</f>
        <v>13300.724</v>
      </c>
      <c r="R25" s="8" t="s">
        <v>10693</v>
      </c>
      <c r="S25">
        <v>27161.583999999999</v>
      </c>
      <c r="U25" s="8" t="s">
        <v>10693</v>
      </c>
      <c r="V25">
        <v>27161.583999999999</v>
      </c>
      <c r="W25">
        <v>1939.6420000000001</v>
      </c>
    </row>
    <row r="26" spans="1:23" x14ac:dyDescent="0.3">
      <c r="A26" s="8" t="s">
        <v>4315</v>
      </c>
      <c r="B26">
        <v>2876.5940000000001</v>
      </c>
      <c r="D26" s="8" t="s">
        <v>4315</v>
      </c>
      <c r="E26" s="3">
        <f>GETPIVOTDATA("[Measures].[Sum of sales]",$A$6,"[Query1].[region]","[Query1].[region].&amp;[East]","[Query1].[state]","[Query1].[state].&amp;[New Hampshire]")</f>
        <v>2876.5940000000001</v>
      </c>
      <c r="R26" s="8" t="s">
        <v>10694</v>
      </c>
      <c r="S26">
        <v>16833.985499999999</v>
      </c>
      <c r="U26" s="8" t="s">
        <v>10694</v>
      </c>
      <c r="V26">
        <v>16833.985499999999</v>
      </c>
      <c r="W26">
        <v>1623.8108</v>
      </c>
    </row>
    <row r="27" spans="1:23" x14ac:dyDescent="0.3">
      <c r="A27" s="8" t="s">
        <v>666</v>
      </c>
      <c r="B27">
        <v>7250.4520000000002</v>
      </c>
      <c r="D27" s="8" t="s">
        <v>666</v>
      </c>
      <c r="E27" s="3">
        <f>GETPIVOTDATA("[Measures].[Sum of sales]",$A$6,"[Query1].[region]","[Query1].[region].&amp;[East]","[Query1].[state]","[Query1].[state].&amp;[New Jersey]")</f>
        <v>7250.4520000000002</v>
      </c>
      <c r="R27" s="8" t="s">
        <v>10695</v>
      </c>
      <c r="S27">
        <v>39154.531499999997</v>
      </c>
      <c r="U27" s="8" t="s">
        <v>10695</v>
      </c>
      <c r="V27">
        <v>39154.531499999997</v>
      </c>
      <c r="W27">
        <v>5852.1364999999996</v>
      </c>
    </row>
    <row r="28" spans="1:23" x14ac:dyDescent="0.3">
      <c r="A28" s="8" t="s">
        <v>232</v>
      </c>
      <c r="B28">
        <v>133250.93429999999</v>
      </c>
      <c r="D28" s="8" t="s">
        <v>232</v>
      </c>
      <c r="E28" s="3">
        <f>GETPIVOTDATA("[Measures].[Sum of sales]",$A$6,"[Query1].[region]","[Query1].[region].&amp;[East]","[Query1].[state]","[Query1].[state].&amp;[New York]")</f>
        <v>133250.93429999999</v>
      </c>
      <c r="R28" s="8" t="s">
        <v>10696</v>
      </c>
      <c r="S28">
        <v>32410.577000000001</v>
      </c>
      <c r="U28" s="8" t="s">
        <v>10696</v>
      </c>
      <c r="V28">
        <v>32410.577000000001</v>
      </c>
      <c r="W28">
        <v>2675.5333000000001</v>
      </c>
    </row>
    <row r="29" spans="1:23" x14ac:dyDescent="0.3">
      <c r="A29" s="8" t="s">
        <v>427</v>
      </c>
      <c r="B29">
        <v>44028.413999999997</v>
      </c>
      <c r="D29" s="8" t="s">
        <v>427</v>
      </c>
      <c r="E29" s="3">
        <f>GETPIVOTDATA("[Measures].[Sum of sales]",$A$6,"[Query1].[region]","[Query1].[region].&amp;[East]","[Query1].[state]","[Query1].[state].&amp;[Ohio]")</f>
        <v>44028.413999999997</v>
      </c>
      <c r="R29" s="7" t="s">
        <v>10683</v>
      </c>
      <c r="U29" s="7" t="s">
        <v>10683</v>
      </c>
    </row>
    <row r="30" spans="1:23" x14ac:dyDescent="0.3">
      <c r="A30" s="8" t="s">
        <v>129</v>
      </c>
      <c r="B30">
        <v>67741.293999999994</v>
      </c>
      <c r="D30" s="8" t="s">
        <v>129</v>
      </c>
      <c r="E30" s="3">
        <f>GETPIVOTDATA("[Measures].[Sum of sales]",$A$6,"[Query1].[region]","[Query1].[region].&amp;[East]","[Query1].[state]","[Query1].[state].&amp;[Pennsylvania]")</f>
        <v>67741.293999999994</v>
      </c>
      <c r="R30" s="8" t="s">
        <v>10685</v>
      </c>
      <c r="S30">
        <v>10871.001</v>
      </c>
      <c r="U30" s="8" t="s">
        <v>10685</v>
      </c>
      <c r="V30">
        <v>10871.001</v>
      </c>
      <c r="W30">
        <v>2365.2035999999998</v>
      </c>
    </row>
    <row r="31" spans="1:23" x14ac:dyDescent="0.3">
      <c r="A31" s="8" t="s">
        <v>1139</v>
      </c>
      <c r="B31">
        <v>5326.7860000000001</v>
      </c>
      <c r="D31" s="8" t="s">
        <v>1139</v>
      </c>
      <c r="E31" s="3">
        <f>GETPIVOTDATA("[Measures].[Sum of sales]",$A$6,"[Query1].[region]","[Query1].[region].&amp;[East]","[Query1].[state]","[Query1].[state].&amp;[Rhode Island]")</f>
        <v>5326.7860000000001</v>
      </c>
      <c r="R31" s="8" t="s">
        <v>10686</v>
      </c>
      <c r="S31">
        <v>17602.606</v>
      </c>
      <c r="U31" s="8" t="s">
        <v>10686</v>
      </c>
      <c r="V31">
        <v>17602.606</v>
      </c>
      <c r="W31">
        <v>4087.5706</v>
      </c>
    </row>
    <row r="32" spans="1:23" x14ac:dyDescent="0.3">
      <c r="A32" s="7" t="s">
        <v>29</v>
      </c>
      <c r="D32" s="9" t="s">
        <v>29</v>
      </c>
      <c r="E32" s="3"/>
      <c r="R32" s="8" t="s">
        <v>10687</v>
      </c>
      <c r="S32">
        <v>19516.760999999999</v>
      </c>
      <c r="U32" s="8" t="s">
        <v>10687</v>
      </c>
      <c r="V32">
        <v>19516.760999999999</v>
      </c>
      <c r="W32">
        <v>-227.80619999999999</v>
      </c>
    </row>
    <row r="33" spans="1:23" x14ac:dyDescent="0.3">
      <c r="A33" s="8" t="s">
        <v>302</v>
      </c>
      <c r="B33">
        <v>12240.254800000001</v>
      </c>
      <c r="D33" s="8" t="s">
        <v>302</v>
      </c>
      <c r="E33" s="3">
        <f>GETPIVOTDATA("[Measures].[Sum of sales]",$A$6,"[Query1].[region]","[Query1].[region].&amp;[South]","[Query1].[state]","[Query1].[state].&amp;[Alabama]")</f>
        <v>12240.254800000001</v>
      </c>
      <c r="R33" s="8" t="s">
        <v>10688</v>
      </c>
      <c r="S33">
        <v>26868.998</v>
      </c>
      <c r="U33" s="8" t="s">
        <v>10688</v>
      </c>
      <c r="V33">
        <v>26868.998</v>
      </c>
      <c r="W33">
        <v>4884.4513999999999</v>
      </c>
    </row>
    <row r="34" spans="1:23" x14ac:dyDescent="0.3">
      <c r="A34" s="8" t="s">
        <v>1382</v>
      </c>
      <c r="B34">
        <v>3192.59</v>
      </c>
      <c r="D34" s="8" t="s">
        <v>1382</v>
      </c>
      <c r="E34" s="3">
        <f>GETPIVOTDATA("[Measures].[Sum of sales]",$A$6,"[Query1].[region]","[Query1].[region].&amp;[South]","[Query1].[state]","[Query1].[state].&amp;[Arkansas]")</f>
        <v>3192.59</v>
      </c>
      <c r="R34" s="8" t="s">
        <v>10689</v>
      </c>
      <c r="S34">
        <v>35449.817999999999</v>
      </c>
      <c r="U34" s="8" t="s">
        <v>10689</v>
      </c>
      <c r="V34">
        <v>35449.817999999999</v>
      </c>
      <c r="W34">
        <v>5020.6368000000002</v>
      </c>
    </row>
    <row r="35" spans="1:23" x14ac:dyDescent="0.3">
      <c r="A35" s="8" t="s">
        <v>51</v>
      </c>
      <c r="B35">
        <v>25632.192999999999</v>
      </c>
      <c r="D35" s="8" t="s">
        <v>51</v>
      </c>
      <c r="E35" s="3">
        <f>GETPIVOTDATA("[Measures].[Sum of sales]",$A$6,"[Query1].[region]","[Query1].[region].&amp;[South]","[Query1].[state]","[Query1].[state].&amp;[Florida]")</f>
        <v>25632.192999999999</v>
      </c>
      <c r="R35" s="8" t="s">
        <v>10690</v>
      </c>
      <c r="S35">
        <v>24496.226999999999</v>
      </c>
      <c r="U35" s="8" t="s">
        <v>10690</v>
      </c>
      <c r="V35">
        <v>24496.226999999999</v>
      </c>
      <c r="W35">
        <v>2794.6698000000001</v>
      </c>
    </row>
    <row r="36" spans="1:23" x14ac:dyDescent="0.3">
      <c r="A36" s="8" t="s">
        <v>1027</v>
      </c>
      <c r="B36">
        <v>24373.043000000001</v>
      </c>
      <c r="D36" s="8" t="s">
        <v>1027</v>
      </c>
      <c r="E36" s="3">
        <f>GETPIVOTDATA("[Measures].[Sum of sales]",$A$6,"[Query1].[region]","[Query1].[region].&amp;[South]","[Query1].[state]","[Query1].[state].&amp;[Georgia]")</f>
        <v>24373.043000000001</v>
      </c>
      <c r="R36" s="8" t="s">
        <v>10691</v>
      </c>
      <c r="S36">
        <v>16087.58</v>
      </c>
      <c r="U36" s="8" t="s">
        <v>10691</v>
      </c>
      <c r="V36">
        <v>16087.58</v>
      </c>
      <c r="W36">
        <v>1978.8553999999999</v>
      </c>
    </row>
    <row r="37" spans="1:23" x14ac:dyDescent="0.3">
      <c r="A37" s="8" t="s">
        <v>27</v>
      </c>
      <c r="B37">
        <v>10560.243</v>
      </c>
      <c r="D37" s="8" t="s">
        <v>27</v>
      </c>
      <c r="E37" s="3">
        <f>GETPIVOTDATA("[Measures].[Sum of sales]",$A$6,"[Query1].[region]","[Query1].[region].&amp;[South]","[Query1].[state]","[Query1].[state].&amp;[Kentucky]")</f>
        <v>10560.243</v>
      </c>
      <c r="R37" s="8" t="s">
        <v>10692</v>
      </c>
      <c r="S37">
        <v>14750.264499999999</v>
      </c>
      <c r="U37" s="8" t="s">
        <v>10692</v>
      </c>
      <c r="V37">
        <v>14750.264499999999</v>
      </c>
      <c r="W37">
        <v>356.85149999999999</v>
      </c>
    </row>
    <row r="38" spans="1:23" x14ac:dyDescent="0.3">
      <c r="A38" s="8" t="s">
        <v>619</v>
      </c>
      <c r="B38">
        <v>9783.7759999999998</v>
      </c>
      <c r="D38" s="8" t="s">
        <v>619</v>
      </c>
      <c r="E38" s="3">
        <f>GETPIVOTDATA("[Measures].[Sum of sales]",$A$6,"[Query1].[region]","[Query1].[region].&amp;[South]","[Query1].[state]","[Query1].[state].&amp;[Louisiana]")</f>
        <v>9783.7759999999998</v>
      </c>
      <c r="R38" s="8" t="s">
        <v>10693</v>
      </c>
      <c r="S38">
        <v>30724.170300000002</v>
      </c>
      <c r="U38" s="8" t="s">
        <v>10693</v>
      </c>
      <c r="V38">
        <v>30724.170300000002</v>
      </c>
      <c r="W38">
        <v>2873.9931999999999</v>
      </c>
    </row>
    <row r="39" spans="1:23" x14ac:dyDescent="0.3">
      <c r="A39" s="8" t="s">
        <v>1209</v>
      </c>
      <c r="B39">
        <v>11413.254000000001</v>
      </c>
      <c r="D39" s="8" t="s">
        <v>1209</v>
      </c>
      <c r="E39" s="3">
        <f>GETPIVOTDATA("[Measures].[Sum of sales]",$A$6,"[Query1].[region]","[Query1].[region].&amp;[South]","[Query1].[state]","[Query1].[state].&amp;[Mississippi]")</f>
        <v>11413.254000000001</v>
      </c>
      <c r="R39" s="8" t="s">
        <v>10694</v>
      </c>
      <c r="S39">
        <v>19639.751</v>
      </c>
      <c r="U39" s="8" t="s">
        <v>10694</v>
      </c>
      <c r="V39">
        <v>19639.751</v>
      </c>
      <c r="W39">
        <v>879.13009999999997</v>
      </c>
    </row>
    <row r="40" spans="1:23" x14ac:dyDescent="0.3">
      <c r="A40" s="8" t="s">
        <v>67</v>
      </c>
      <c r="B40">
        <v>53531.323499999999</v>
      </c>
      <c r="D40" s="8" t="s">
        <v>67</v>
      </c>
      <c r="E40" s="3">
        <f>GETPIVOTDATA("[Measures].[Sum of sales]",$A$6,"[Query1].[region]","[Query1].[region].&amp;[South]","[Query1].[state]","[Query1].[state].&amp;[North Carolina]")</f>
        <v>53531.323499999999</v>
      </c>
      <c r="R40" s="8" t="s">
        <v>10695</v>
      </c>
      <c r="S40">
        <v>38113.410000000003</v>
      </c>
      <c r="U40" s="8" t="s">
        <v>10695</v>
      </c>
      <c r="V40">
        <v>38113.410000000003</v>
      </c>
      <c r="W40">
        <v>4449.1298999999999</v>
      </c>
    </row>
    <row r="41" spans="1:23" x14ac:dyDescent="0.3">
      <c r="A41" s="8" t="s">
        <v>286</v>
      </c>
      <c r="B41">
        <v>18353.989000000001</v>
      </c>
      <c r="D41" s="8" t="s">
        <v>286</v>
      </c>
      <c r="E41" s="3">
        <f>GETPIVOTDATA("[Measures].[Sum of sales]",$A$6,"[Query1].[region]","[Query1].[region].&amp;[South]","[Query1].[state]","[Query1].[state].&amp;[Tennessee]")</f>
        <v>18353.989000000001</v>
      </c>
      <c r="R41" s="8" t="s">
        <v>10696</v>
      </c>
      <c r="S41">
        <v>58606.279000000002</v>
      </c>
      <c r="U41" s="8" t="s">
        <v>10696</v>
      </c>
      <c r="V41">
        <v>58606.279000000002</v>
      </c>
      <c r="W41">
        <v>12992.857</v>
      </c>
    </row>
    <row r="42" spans="1:23" x14ac:dyDescent="0.3">
      <c r="A42" s="8" t="s">
        <v>269</v>
      </c>
      <c r="B42">
        <v>22138.705000000002</v>
      </c>
      <c r="D42" s="8" t="s">
        <v>269</v>
      </c>
      <c r="E42" s="3">
        <f>GETPIVOTDATA("[Measures].[Sum of sales]",$A$6,"[Query1].[region]","[Query1].[region].&amp;[South]","[Query1].[state]","[Query1].[state].&amp;[Virginia]")</f>
        <v>22138.705000000002</v>
      </c>
      <c r="R42" s="7" t="s">
        <v>10684</v>
      </c>
      <c r="U42" s="7" t="s">
        <v>10684</v>
      </c>
    </row>
    <row r="43" spans="1:23" x14ac:dyDescent="0.3">
      <c r="A43" s="7" t="s">
        <v>41</v>
      </c>
      <c r="D43" s="9" t="s">
        <v>41</v>
      </c>
      <c r="E43" s="3"/>
      <c r="R43" s="8" t="s">
        <v>10685</v>
      </c>
      <c r="S43">
        <v>22749.975999999999</v>
      </c>
      <c r="U43" s="8" t="s">
        <v>10685</v>
      </c>
      <c r="V43">
        <v>22749.975999999999</v>
      </c>
      <c r="W43">
        <v>4728.5682999999999</v>
      </c>
    </row>
    <row r="44" spans="1:23" x14ac:dyDescent="0.3">
      <c r="A44" s="8" t="s">
        <v>261</v>
      </c>
      <c r="B44">
        <v>36108.504000000001</v>
      </c>
      <c r="D44" s="8" t="s">
        <v>261</v>
      </c>
      <c r="E44" s="3">
        <f>GETPIVOTDATA("[Measures].[Sum of sales]",$A$6,"[Query1].[region]","[Query1].[region].&amp;[West]","[Query1].[state]","[Query1].[state].&amp;[Arizona]")</f>
        <v>36108.504000000001</v>
      </c>
      <c r="R44" s="8" t="s">
        <v>10686</v>
      </c>
      <c r="S44">
        <v>9769.5884000000005</v>
      </c>
      <c r="U44" s="8" t="s">
        <v>10686</v>
      </c>
      <c r="V44">
        <v>9769.5884000000005</v>
      </c>
      <c r="W44">
        <v>374.47460000000001</v>
      </c>
    </row>
    <row r="45" spans="1:23" x14ac:dyDescent="0.3">
      <c r="A45" s="8" t="s">
        <v>39</v>
      </c>
      <c r="B45">
        <v>219761.9705</v>
      </c>
      <c r="D45" s="8" t="s">
        <v>39</v>
      </c>
      <c r="E45" s="3">
        <f>GETPIVOTDATA("[Measures].[Sum of sales]",$A$6,"[Query1].[region]","[Query1].[region].&amp;[West]","[Query1].[state]","[Query1].[state].&amp;[California]")</f>
        <v>219761.9705</v>
      </c>
      <c r="R45" s="8" t="s">
        <v>10687</v>
      </c>
      <c r="S45">
        <v>20081.9918</v>
      </c>
      <c r="U45" s="8" t="s">
        <v>10687</v>
      </c>
      <c r="V45">
        <v>20081.9918</v>
      </c>
      <c r="W45">
        <v>2952.4944</v>
      </c>
    </row>
    <row r="46" spans="1:23" x14ac:dyDescent="0.3">
      <c r="A46" s="8" t="s">
        <v>391</v>
      </c>
      <c r="B46">
        <v>25606.702000000001</v>
      </c>
      <c r="D46" s="8" t="s">
        <v>391</v>
      </c>
      <c r="E46" s="3">
        <f>GETPIVOTDATA("[Measures].[Sum of sales]",$A$6,"[Query1].[region]","[Query1].[region].&amp;[West]","[Query1].[state]","[Query1].[state].&amp;[Colorado]")</f>
        <v>25606.702000000001</v>
      </c>
      <c r="R46" s="8" t="s">
        <v>10688</v>
      </c>
      <c r="S46">
        <v>17424.474999999999</v>
      </c>
      <c r="U46" s="8" t="s">
        <v>10688</v>
      </c>
      <c r="V46">
        <v>17424.474999999999</v>
      </c>
      <c r="W46">
        <v>1700.1244999999999</v>
      </c>
    </row>
    <row r="47" spans="1:23" x14ac:dyDescent="0.3">
      <c r="A47" s="8" t="s">
        <v>1131</v>
      </c>
      <c r="B47">
        <v>360.68400000000003</v>
      </c>
      <c r="D47" s="8" t="s">
        <v>1131</v>
      </c>
      <c r="E47" s="3">
        <f>GETPIVOTDATA("[Measures].[Sum of sales]",$A$6,"[Query1].[region]","[Query1].[region].&amp;[West]","[Query1].[state]","[Query1].[state].&amp;[Nevada]")</f>
        <v>360.68400000000003</v>
      </c>
      <c r="R47" s="8" t="s">
        <v>10689</v>
      </c>
      <c r="S47">
        <v>20244.376400000001</v>
      </c>
      <c r="U47" s="8" t="s">
        <v>10689</v>
      </c>
      <c r="V47">
        <v>20244.376400000001</v>
      </c>
      <c r="W47">
        <v>3373.4209999999998</v>
      </c>
    </row>
    <row r="48" spans="1:23" x14ac:dyDescent="0.3">
      <c r="A48" s="8" t="s">
        <v>569</v>
      </c>
      <c r="B48">
        <v>2642.4780000000001</v>
      </c>
      <c r="D48" s="8" t="s">
        <v>569</v>
      </c>
      <c r="E48" s="3">
        <f>GETPIVOTDATA("[Measures].[Sum of sales]",$A$6,"[Query1].[region]","[Query1].[region].&amp;[West]","[Query1].[state]","[Query1].[state].&amp;[New Mexico]")</f>
        <v>2642.4780000000001</v>
      </c>
      <c r="R48" s="8" t="s">
        <v>10690</v>
      </c>
      <c r="S48">
        <v>32929.086499999998</v>
      </c>
      <c r="U48" s="8" t="s">
        <v>10690</v>
      </c>
      <c r="V48">
        <v>32929.086499999998</v>
      </c>
      <c r="W48">
        <v>5643.9232000000002</v>
      </c>
    </row>
    <row r="49" spans="1:23" x14ac:dyDescent="0.3">
      <c r="A49" s="8" t="s">
        <v>356</v>
      </c>
      <c r="B49">
        <v>5106.08</v>
      </c>
      <c r="D49" s="8" t="s">
        <v>356</v>
      </c>
      <c r="E49" s="3">
        <f>GETPIVOTDATA("[Measures].[Sum of sales]",$A$6,"[Query1].[region]","[Query1].[region].&amp;[West]","[Query1].[state]","[Query1].[state].&amp;[Oregon]")</f>
        <v>5106.08</v>
      </c>
      <c r="R49" s="8" t="s">
        <v>10691</v>
      </c>
      <c r="S49">
        <v>18629</v>
      </c>
      <c r="U49" s="8" t="s">
        <v>10691</v>
      </c>
      <c r="V49">
        <v>18629</v>
      </c>
      <c r="W49">
        <v>3221.404</v>
      </c>
    </row>
    <row r="50" spans="1:23" x14ac:dyDescent="0.3">
      <c r="A50" s="8" t="s">
        <v>105</v>
      </c>
      <c r="B50">
        <v>8320.2240000000002</v>
      </c>
      <c r="D50" s="8" t="s">
        <v>105</v>
      </c>
      <c r="E50" s="3">
        <f>GETPIVOTDATA("[Measures].[Sum of sales]",$A$6,"[Query1].[region]","[Query1].[region].&amp;[West]","[Query1].[state]","[Query1].[state].&amp;[Utah]")</f>
        <v>8320.2240000000002</v>
      </c>
      <c r="R50" s="8" t="s">
        <v>10692</v>
      </c>
      <c r="S50">
        <v>32833.175999999999</v>
      </c>
      <c r="U50" s="8" t="s">
        <v>10692</v>
      </c>
      <c r="V50">
        <v>32833.175999999999</v>
      </c>
      <c r="W50">
        <v>3519.0427</v>
      </c>
    </row>
    <row r="51" spans="1:23" x14ac:dyDescent="0.3">
      <c r="A51" s="8" t="s">
        <v>76</v>
      </c>
      <c r="B51">
        <v>61841.966999999997</v>
      </c>
      <c r="D51" s="8" t="s">
        <v>76</v>
      </c>
      <c r="E51" s="3">
        <f>GETPIVOTDATA("[Measures].[Sum of sales]",$A$6,"[Query1].[region]","[Query1].[region].&amp;[West]","[Query1].[state]","[Query1].[state].&amp;[Washington]")</f>
        <v>61841.966999999997</v>
      </c>
      <c r="R51" s="8" t="s">
        <v>10693</v>
      </c>
      <c r="S51">
        <v>36546.915000000001</v>
      </c>
      <c r="U51" s="8" t="s">
        <v>10693</v>
      </c>
      <c r="V51">
        <v>36546.915000000001</v>
      </c>
      <c r="W51">
        <v>5021.9393</v>
      </c>
    </row>
    <row r="52" spans="1:23" x14ac:dyDescent="0.3">
      <c r="A52" s="7" t="s">
        <v>10679</v>
      </c>
      <c r="B52">
        <v>1099862.0726999999</v>
      </c>
      <c r="D52" s="10" t="s">
        <v>10679</v>
      </c>
      <c r="R52" s="8" t="s">
        <v>10694</v>
      </c>
      <c r="S52">
        <v>38363.974000000002</v>
      </c>
      <c r="U52" s="8" t="s">
        <v>10694</v>
      </c>
      <c r="V52">
        <v>38363.974000000002</v>
      </c>
      <c r="W52">
        <v>5211.5555000000004</v>
      </c>
    </row>
    <row r="53" spans="1:23" x14ac:dyDescent="0.3">
      <c r="R53" s="8" t="s">
        <v>10695</v>
      </c>
      <c r="S53">
        <v>62912.309800000003</v>
      </c>
      <c r="U53" s="8" t="s">
        <v>10695</v>
      </c>
      <c r="V53">
        <v>62912.309800000003</v>
      </c>
      <c r="W53">
        <v>6645.2956000000004</v>
      </c>
    </row>
    <row r="54" spans="1:23" x14ac:dyDescent="0.3">
      <c r="A54" s="6" t="s">
        <v>10678</v>
      </c>
      <c r="B54" t="s">
        <v>10673</v>
      </c>
      <c r="C54" s="6" t="s">
        <v>10678</v>
      </c>
      <c r="D54" t="s">
        <v>10675</v>
      </c>
      <c r="E54" s="6" t="s">
        <v>10678</v>
      </c>
      <c r="F54" t="s">
        <v>10674</v>
      </c>
      <c r="H54" t="s">
        <v>10678</v>
      </c>
      <c r="I54" t="s">
        <v>10675</v>
      </c>
      <c r="R54" s="8" t="s">
        <v>10696</v>
      </c>
      <c r="S54">
        <v>44775.417999999998</v>
      </c>
      <c r="U54" s="8" t="s">
        <v>10696</v>
      </c>
      <c r="V54">
        <v>44775.417999999998</v>
      </c>
      <c r="W54">
        <v>2316.6064999999999</v>
      </c>
    </row>
    <row r="55" spans="1:23" x14ac:dyDescent="0.3">
      <c r="A55" s="7" t="s">
        <v>24</v>
      </c>
      <c r="B55">
        <v>558250.58239999996</v>
      </c>
      <c r="C55" s="7" t="s">
        <v>24</v>
      </c>
      <c r="D55">
        <v>9686</v>
      </c>
      <c r="E55" s="7" t="s">
        <v>84</v>
      </c>
      <c r="F55">
        <v>30903.548500000001</v>
      </c>
      <c r="H55" t="s">
        <v>24</v>
      </c>
      <c r="I55" s="13">
        <f>GETPIVOTDATA("[Measures].[Sum of quantity]",$C$54,"[Query1].[segment]","[Query1].[segment].&amp;[Consumer]")</f>
        <v>9686</v>
      </c>
      <c r="J55" s="11">
        <f>I55/SUM($I$55:$I$57)</f>
        <v>0.50861163621088001</v>
      </c>
      <c r="K55" s="12">
        <f>100%-J55</f>
        <v>0.49138836378911999</v>
      </c>
      <c r="R55" s="7" t="s">
        <v>10679</v>
      </c>
      <c r="S55">
        <v>1099862.0726999999</v>
      </c>
      <c r="U55" s="7" t="s">
        <v>10679</v>
      </c>
      <c r="V55">
        <v>1099862.0726999999</v>
      </c>
      <c r="W55">
        <v>132515.74309999999</v>
      </c>
    </row>
    <row r="56" spans="1:23" x14ac:dyDescent="0.3">
      <c r="A56" s="7" t="s">
        <v>37</v>
      </c>
      <c r="B56">
        <v>342602.83390000003</v>
      </c>
      <c r="C56" s="7" t="s">
        <v>37</v>
      </c>
      <c r="D56">
        <v>5865</v>
      </c>
      <c r="E56" s="7" t="s">
        <v>37</v>
      </c>
      <c r="F56">
        <v>34600.574000000001</v>
      </c>
      <c r="H56" t="s">
        <v>37</v>
      </c>
      <c r="I56" s="13">
        <f>GETPIVOTDATA("[Measures].[Sum of quantity]",$C$54,"[Query1].[segment]","[Query1].[segment].&amp;[Corporate]")</f>
        <v>5865</v>
      </c>
      <c r="J56" s="11">
        <f t="shared" ref="J56:J57" si="0">I56/SUM($I$55:$I$57)</f>
        <v>0.3079710144927536</v>
      </c>
      <c r="K56" s="12">
        <f t="shared" ref="K56:K57" si="1">100%-J56</f>
        <v>0.69202898550724634</v>
      </c>
    </row>
    <row r="57" spans="1:23" x14ac:dyDescent="0.3">
      <c r="A57" s="7" t="s">
        <v>84</v>
      </c>
      <c r="B57">
        <v>199008.65640000001</v>
      </c>
      <c r="C57" s="7" t="s">
        <v>84</v>
      </c>
      <c r="D57">
        <v>3493</v>
      </c>
      <c r="E57" s="7" t="s">
        <v>24</v>
      </c>
      <c r="F57">
        <v>67011.620599999995</v>
      </c>
      <c r="H57" t="s">
        <v>84</v>
      </c>
      <c r="I57" s="13">
        <f>GETPIVOTDATA("[Measures].[Sum of quantity]",$C$54,"[Query1].[segment]","[Query1].[segment].&amp;[Home Office]")</f>
        <v>3493</v>
      </c>
      <c r="J57" s="11">
        <f t="shared" si="0"/>
        <v>0.1834173492963663</v>
      </c>
      <c r="K57" s="12">
        <f t="shared" si="1"/>
        <v>0.81658265070363367</v>
      </c>
    </row>
    <row r="58" spans="1:23" x14ac:dyDescent="0.3">
      <c r="A58" s="7" t="s">
        <v>10679</v>
      </c>
      <c r="B58">
        <v>1099862.0726999999</v>
      </c>
      <c r="C58" s="7" t="s">
        <v>10679</v>
      </c>
      <c r="D58">
        <v>19044</v>
      </c>
      <c r="E58" s="7" t="s">
        <v>10679</v>
      </c>
      <c r="F58">
        <v>132515.74309999999</v>
      </c>
    </row>
    <row r="77" spans="1:6" x14ac:dyDescent="0.3">
      <c r="A77" s="6" t="s">
        <v>10678</v>
      </c>
      <c r="B77" t="s">
        <v>10675</v>
      </c>
      <c r="C77" s="6" t="s">
        <v>10678</v>
      </c>
      <c r="D77" t="s">
        <v>10673</v>
      </c>
      <c r="E77" s="6" t="s">
        <v>10678</v>
      </c>
      <c r="F77" t="s">
        <v>10674</v>
      </c>
    </row>
    <row r="78" spans="1:6" x14ac:dyDescent="0.3">
      <c r="A78" s="7" t="s">
        <v>47</v>
      </c>
      <c r="B78">
        <v>11451</v>
      </c>
      <c r="C78" s="7" t="s">
        <v>47</v>
      </c>
      <c r="D78">
        <v>645157.1041</v>
      </c>
      <c r="E78" s="7" t="s">
        <v>1040</v>
      </c>
      <c r="F78">
        <v>1920.5309999999999</v>
      </c>
    </row>
    <row r="79" spans="1:6" x14ac:dyDescent="0.3">
      <c r="A79" s="7" t="s">
        <v>21</v>
      </c>
      <c r="B79">
        <v>3668</v>
      </c>
      <c r="C79" s="7" t="s">
        <v>21</v>
      </c>
      <c r="D79">
        <v>222053.94620000001</v>
      </c>
      <c r="E79" s="7" t="s">
        <v>159</v>
      </c>
      <c r="F79">
        <v>25887.2916</v>
      </c>
    </row>
    <row r="80" spans="1:6" x14ac:dyDescent="0.3">
      <c r="A80" s="7" t="s">
        <v>159</v>
      </c>
      <c r="B80">
        <v>2945</v>
      </c>
      <c r="C80" s="7" t="s">
        <v>159</v>
      </c>
      <c r="D80">
        <v>169658.8364</v>
      </c>
      <c r="E80" s="7" t="s">
        <v>21</v>
      </c>
      <c r="F80">
        <v>26925.330900000001</v>
      </c>
    </row>
    <row r="81" spans="1:6" x14ac:dyDescent="0.3">
      <c r="A81" s="7" t="s">
        <v>1040</v>
      </c>
      <c r="B81">
        <v>980</v>
      </c>
      <c r="C81" s="7" t="s">
        <v>1040</v>
      </c>
      <c r="D81">
        <v>62992.186000000002</v>
      </c>
      <c r="E81" s="7" t="s">
        <v>47</v>
      </c>
      <c r="F81">
        <v>77782.589600000007</v>
      </c>
    </row>
    <row r="82" spans="1:6" x14ac:dyDescent="0.3">
      <c r="A82" s="7" t="s">
        <v>10679</v>
      </c>
      <c r="B82">
        <v>19044</v>
      </c>
      <c r="C82" s="7" t="s">
        <v>10679</v>
      </c>
      <c r="D82">
        <v>1099862.0726999999</v>
      </c>
      <c r="E82" s="7" t="s">
        <v>10679</v>
      </c>
      <c r="F82">
        <v>132515.74309999999</v>
      </c>
    </row>
    <row r="105" spans="1:2" x14ac:dyDescent="0.3">
      <c r="A105" s="6" t="s">
        <v>10678</v>
      </c>
      <c r="B105" t="s">
        <v>10674</v>
      </c>
    </row>
    <row r="106" spans="1:2" x14ac:dyDescent="0.3">
      <c r="A106" s="7" t="s">
        <v>41</v>
      </c>
      <c r="B106">
        <v>46800.179300000003</v>
      </c>
    </row>
    <row r="107" spans="1:2" x14ac:dyDescent="0.3">
      <c r="A107" s="7" t="s">
        <v>131</v>
      </c>
      <c r="B107">
        <v>39339.690300000002</v>
      </c>
    </row>
    <row r="108" spans="1:2" x14ac:dyDescent="0.3">
      <c r="A108" s="7" t="s">
        <v>88</v>
      </c>
      <c r="B108">
        <v>31634.547299999998</v>
      </c>
    </row>
    <row r="109" spans="1:2" x14ac:dyDescent="0.3">
      <c r="A109" s="7" t="s">
        <v>29</v>
      </c>
      <c r="B109">
        <v>14741.3262</v>
      </c>
    </row>
    <row r="110" spans="1:2" x14ac:dyDescent="0.3">
      <c r="A110" s="7" t="s">
        <v>10679</v>
      </c>
      <c r="B110">
        <v>132515.74309999999</v>
      </c>
    </row>
    <row r="113" spans="1:2" x14ac:dyDescent="0.3">
      <c r="A113" s="6" t="s">
        <v>10678</v>
      </c>
      <c r="B113" t="s">
        <v>10673</v>
      </c>
    </row>
    <row r="114" spans="1:2" x14ac:dyDescent="0.3">
      <c r="A114" s="7" t="s">
        <v>165</v>
      </c>
      <c r="B114">
        <v>380640.89600000001</v>
      </c>
    </row>
    <row r="115" spans="1:2" x14ac:dyDescent="0.3">
      <c r="A115" s="7" t="s">
        <v>31</v>
      </c>
      <c r="B115">
        <v>373504.72070000001</v>
      </c>
    </row>
    <row r="116" spans="1:2" x14ac:dyDescent="0.3">
      <c r="A116" s="7" t="s">
        <v>43</v>
      </c>
      <c r="B116">
        <v>345716.45600000001</v>
      </c>
    </row>
    <row r="117" spans="1:2" x14ac:dyDescent="0.3">
      <c r="A117" s="7" t="s">
        <v>10679</v>
      </c>
      <c r="B117">
        <v>1099862.0726999999</v>
      </c>
    </row>
    <row r="119" spans="1:2" x14ac:dyDescent="0.3">
      <c r="A119" s="6" t="s">
        <v>10678</v>
      </c>
      <c r="B119" t="s">
        <v>10675</v>
      </c>
    </row>
    <row r="120" spans="1:2" x14ac:dyDescent="0.3">
      <c r="A120" s="7" t="s">
        <v>43</v>
      </c>
      <c r="B120">
        <v>11566</v>
      </c>
    </row>
    <row r="121" spans="1:2" x14ac:dyDescent="0.3">
      <c r="A121" s="7" t="s">
        <v>31</v>
      </c>
      <c r="B121">
        <v>4213</v>
      </c>
    </row>
    <row r="122" spans="1:2" x14ac:dyDescent="0.3">
      <c r="A122" s="7" t="s">
        <v>165</v>
      </c>
      <c r="B122">
        <v>3265</v>
      </c>
    </row>
    <row r="123" spans="1:2" x14ac:dyDescent="0.3">
      <c r="A123" s="7" t="s">
        <v>10679</v>
      </c>
      <c r="B123">
        <v>19044</v>
      </c>
    </row>
    <row r="125" spans="1:2" x14ac:dyDescent="0.3">
      <c r="A125" s="6" t="s">
        <v>10678</v>
      </c>
      <c r="B125" t="s">
        <v>10674</v>
      </c>
    </row>
    <row r="126" spans="1:2" x14ac:dyDescent="0.3">
      <c r="A126" s="7" t="s">
        <v>31</v>
      </c>
      <c r="B126">
        <v>7569.1733000000004</v>
      </c>
    </row>
    <row r="127" spans="1:2" x14ac:dyDescent="0.3">
      <c r="A127" s="7" t="s">
        <v>43</v>
      </c>
      <c r="B127">
        <v>54788.995699999999</v>
      </c>
    </row>
    <row r="128" spans="1:2" x14ac:dyDescent="0.3">
      <c r="A128" s="7" t="s">
        <v>165</v>
      </c>
      <c r="B128">
        <v>70157.574099999998</v>
      </c>
    </row>
    <row r="129" spans="1:6" x14ac:dyDescent="0.3">
      <c r="A129" s="7" t="s">
        <v>10679</v>
      </c>
      <c r="B129">
        <v>132515.74309999999</v>
      </c>
    </row>
    <row r="131" spans="1:6" x14ac:dyDescent="0.3">
      <c r="A131" t="s">
        <v>10678</v>
      </c>
      <c r="B131" t="s">
        <v>10675</v>
      </c>
    </row>
    <row r="132" spans="1:6" x14ac:dyDescent="0.3">
      <c r="A132" t="s">
        <v>165</v>
      </c>
      <c r="B132">
        <f>GETPIVOTDATA("[Measures].[Sum of quantity]",$A$119,"[Query1].[category]","[Query1].[category].&amp;[Technology]")</f>
        <v>3265</v>
      </c>
      <c r="C132" s="11">
        <f>B132/SUM($B$132:$B$134)</f>
        <v>0.17144507456416719</v>
      </c>
      <c r="D132" s="12">
        <f>100%-C132</f>
        <v>0.82855492543583287</v>
      </c>
    </row>
    <row r="133" spans="1:6" x14ac:dyDescent="0.3">
      <c r="A133" t="s">
        <v>31</v>
      </c>
      <c r="B133">
        <f>GETPIVOTDATA("[Measures].[Sum of quantity]",$A$119,"[Query1].[category]","[Query1].[category].&amp;[Furniture]")</f>
        <v>4213</v>
      </c>
      <c r="C133" s="11">
        <f>B133/SUM($B$132:$B$134)</f>
        <v>0.22122453266120562</v>
      </c>
      <c r="D133" s="12">
        <f t="shared" ref="D133:D134" si="2">100%-C133</f>
        <v>0.77877546733879432</v>
      </c>
    </row>
    <row r="134" spans="1:6" x14ac:dyDescent="0.3">
      <c r="A134" t="s">
        <v>43</v>
      </c>
      <c r="B134">
        <f>GETPIVOTDATA("[Measures].[Sum of quantity]",$A$119,"[Query1].[category]","[Query1].[category].&amp;[Office Supplies]")</f>
        <v>11566</v>
      </c>
      <c r="C134" s="11">
        <f>B134/SUM($B$132:$B$134)</f>
        <v>0.60733039277462719</v>
      </c>
      <c r="D134" s="12">
        <f t="shared" si="2"/>
        <v>0.39266960722537281</v>
      </c>
    </row>
    <row r="140" spans="1:6" x14ac:dyDescent="0.3">
      <c r="A140" s="6" t="s">
        <v>10678</v>
      </c>
      <c r="B140" t="s">
        <v>10673</v>
      </c>
      <c r="E140" s="6" t="s">
        <v>10678</v>
      </c>
      <c r="F140" t="s">
        <v>10675</v>
      </c>
    </row>
    <row r="141" spans="1:6" x14ac:dyDescent="0.3">
      <c r="A141" s="7" t="s">
        <v>235</v>
      </c>
      <c r="B141">
        <v>1606.66</v>
      </c>
      <c r="C141" t="str">
        <f>E153</f>
        <v>Phones</v>
      </c>
      <c r="D141">
        <f>GETPIVOTDATA("[Measures].[Sum of quantity]",$E$140,"[Query1].[sub_category]","[Query1].[sub_category].&amp;[Phones]")</f>
        <v>1580</v>
      </c>
      <c r="E141" s="7" t="s">
        <v>1419</v>
      </c>
      <c r="F141">
        <v>119</v>
      </c>
    </row>
    <row r="142" spans="1:6" x14ac:dyDescent="0.3">
      <c r="A142" s="7" t="s">
        <v>44</v>
      </c>
      <c r="B142">
        <v>5133.8519999999999</v>
      </c>
      <c r="C142" t="str">
        <f>E154</f>
        <v>Art</v>
      </c>
      <c r="D142">
        <f>GETPIVOTDATA("[Measures].[Sum of quantity]",$E$140,"[Query1].[sub_category]","[Query1].[sub_category].&amp;[Art]")</f>
        <v>1644</v>
      </c>
      <c r="E142" s="7" t="s">
        <v>815</v>
      </c>
      <c r="F142">
        <v>170</v>
      </c>
    </row>
    <row r="143" spans="1:6" x14ac:dyDescent="0.3">
      <c r="A143" s="7" t="s">
        <v>173</v>
      </c>
      <c r="B143">
        <v>9254.8179999999993</v>
      </c>
      <c r="C143" t="str">
        <f>E155</f>
        <v>Furnishings</v>
      </c>
      <c r="D143">
        <f>GETPIVOTDATA("[Measures].[Sum of quantity]",$E$140,"[Query1].[sub_category]","[Query1].[sub_category].&amp;[Furnishings]")</f>
        <v>1914</v>
      </c>
      <c r="E143" s="7" t="s">
        <v>1145</v>
      </c>
      <c r="F143">
        <v>283</v>
      </c>
    </row>
    <row r="144" spans="1:6" x14ac:dyDescent="0.3">
      <c r="A144" s="7" t="s">
        <v>1145</v>
      </c>
      <c r="B144">
        <v>13027.944</v>
      </c>
      <c r="C144" t="str">
        <f>E156</f>
        <v>Paper</v>
      </c>
      <c r="D144">
        <f>GETPIVOTDATA("[Measures].[Sum of quantity]",$E$140,"[Query1].[sub_category]","[Query1].[sub_category].&amp;[Paper]")</f>
        <v>2554</v>
      </c>
      <c r="E144" s="7" t="s">
        <v>32</v>
      </c>
      <c r="F144">
        <v>436</v>
      </c>
    </row>
    <row r="145" spans="1:6" x14ac:dyDescent="0.3">
      <c r="A145" s="7" t="s">
        <v>115</v>
      </c>
      <c r="B145">
        <v>14966.636</v>
      </c>
      <c r="C145" t="str">
        <f>E157</f>
        <v>Binders</v>
      </c>
      <c r="D145">
        <f>GETPIVOTDATA("[Measures].[Sum of quantity]",$E$140,"[Query1].[sub_category]","[Query1].[sub_category].&amp;[Binders]")</f>
        <v>2977</v>
      </c>
      <c r="E145" s="7" t="s">
        <v>235</v>
      </c>
      <c r="F145">
        <v>471</v>
      </c>
    </row>
    <row r="146" spans="1:6" x14ac:dyDescent="0.3">
      <c r="A146" s="7" t="s">
        <v>70</v>
      </c>
      <c r="B146">
        <v>37897.928</v>
      </c>
      <c r="E146" s="7" t="s">
        <v>173</v>
      </c>
      <c r="F146">
        <v>497</v>
      </c>
    </row>
    <row r="147" spans="1:6" x14ac:dyDescent="0.3">
      <c r="A147" s="7" t="s">
        <v>61</v>
      </c>
      <c r="B147">
        <v>47842.946000000004</v>
      </c>
      <c r="E147" s="7" t="s">
        <v>54</v>
      </c>
      <c r="F147">
        <v>647</v>
      </c>
    </row>
    <row r="148" spans="1:6" x14ac:dyDescent="0.3">
      <c r="A148" s="7" t="s">
        <v>90</v>
      </c>
      <c r="B148">
        <v>52911.184000000001</v>
      </c>
      <c r="E148" s="7" t="s">
        <v>44</v>
      </c>
      <c r="F148">
        <v>660</v>
      </c>
    </row>
    <row r="149" spans="1:6" x14ac:dyDescent="0.3">
      <c r="A149" s="7" t="s">
        <v>32</v>
      </c>
      <c r="B149">
        <v>54547.458700000003</v>
      </c>
      <c r="E149" s="7" t="s">
        <v>90</v>
      </c>
      <c r="F149">
        <v>922</v>
      </c>
    </row>
    <row r="150" spans="1:6" x14ac:dyDescent="0.3">
      <c r="A150" s="7" t="s">
        <v>1419</v>
      </c>
      <c r="B150">
        <v>70129.03</v>
      </c>
      <c r="E150" s="7" t="s">
        <v>133</v>
      </c>
      <c r="F150">
        <v>1216</v>
      </c>
    </row>
    <row r="151" spans="1:6" x14ac:dyDescent="0.3">
      <c r="A151" s="7" t="s">
        <v>202</v>
      </c>
      <c r="B151">
        <v>72235.694000000003</v>
      </c>
      <c r="E151" s="7" t="s">
        <v>202</v>
      </c>
      <c r="F151">
        <v>1396</v>
      </c>
    </row>
    <row r="152" spans="1:6" x14ac:dyDescent="0.3">
      <c r="A152" s="7" t="s">
        <v>815</v>
      </c>
      <c r="B152">
        <v>75844.422000000006</v>
      </c>
      <c r="E152" s="7" t="s">
        <v>99</v>
      </c>
      <c r="F152">
        <v>1558</v>
      </c>
    </row>
    <row r="153" spans="1:6" x14ac:dyDescent="0.3">
      <c r="A153" s="7" t="s">
        <v>79</v>
      </c>
      <c r="B153">
        <v>103534.39</v>
      </c>
      <c r="C153" t="str">
        <f>A153</f>
        <v>Binders</v>
      </c>
      <c r="D153">
        <f>GETPIVOTDATA("[Measures].[Sum of sales]",$A$140,"[Query1].[sub_category]","[Query1].[sub_category].&amp;[Binders]")</f>
        <v>103534.39</v>
      </c>
      <c r="E153" s="7" t="s">
        <v>166</v>
      </c>
      <c r="F153">
        <v>1580</v>
      </c>
    </row>
    <row r="154" spans="1:6" x14ac:dyDescent="0.3">
      <c r="A154" s="7" t="s">
        <v>54</v>
      </c>
      <c r="B154">
        <v>104410.664</v>
      </c>
      <c r="C154" t="str">
        <f>A154</f>
        <v>Tables</v>
      </c>
      <c r="D154">
        <f>GETPIVOTDATA("[Measures].[Sum of sales]",$A$140,"[Query1].[sub_category]","[Query1].[sub_category].&amp;[Tables]")</f>
        <v>104410.664</v>
      </c>
      <c r="E154" s="7" t="s">
        <v>115</v>
      </c>
      <c r="F154">
        <v>1644</v>
      </c>
    </row>
    <row r="155" spans="1:6" x14ac:dyDescent="0.3">
      <c r="A155" s="7" t="s">
        <v>99</v>
      </c>
      <c r="B155">
        <v>107383.04399999999</v>
      </c>
      <c r="C155" t="str">
        <f>A155</f>
        <v>Storage</v>
      </c>
      <c r="D155">
        <f>GETPIVOTDATA("[Measures].[Sum of sales]",$A$140,"[Query1].[sub_category]","[Query1].[sub_category].&amp;[Storage]")</f>
        <v>107383.04399999999</v>
      </c>
      <c r="E155" s="7" t="s">
        <v>61</v>
      </c>
      <c r="F155">
        <v>1914</v>
      </c>
    </row>
    <row r="156" spans="1:6" x14ac:dyDescent="0.3">
      <c r="A156" s="7" t="s">
        <v>166</v>
      </c>
      <c r="B156">
        <v>162431.75</v>
      </c>
      <c r="C156" t="str">
        <f>A156</f>
        <v>Phones</v>
      </c>
      <c r="D156">
        <f>GETPIVOTDATA("[Measures].[Sum of sales]",$A$140,"[Query1].[sub_category]","[Query1].[sub_category].&amp;[Phones]")</f>
        <v>162431.75</v>
      </c>
      <c r="E156" s="7" t="s">
        <v>70</v>
      </c>
      <c r="F156">
        <v>2554</v>
      </c>
    </row>
    <row r="157" spans="1:6" x14ac:dyDescent="0.3">
      <c r="A157" s="7" t="s">
        <v>133</v>
      </c>
      <c r="B157">
        <v>166703.652</v>
      </c>
      <c r="C157" t="str">
        <f>A157</f>
        <v>Chairs</v>
      </c>
      <c r="D157">
        <f>GETPIVOTDATA("[Measures].[Sum of sales]",$A$140,"[Query1].[sub_category]","[Query1].[sub_category].&amp;[Chairs]")</f>
        <v>166703.652</v>
      </c>
      <c r="E157" s="7" t="s">
        <v>79</v>
      </c>
      <c r="F157">
        <v>2977</v>
      </c>
    </row>
    <row r="158" spans="1:6" x14ac:dyDescent="0.3">
      <c r="A158" s="7" t="s">
        <v>10679</v>
      </c>
      <c r="B158">
        <v>1099862.0726999999</v>
      </c>
      <c r="E158" s="7" t="s">
        <v>10679</v>
      </c>
      <c r="F158">
        <v>19044</v>
      </c>
    </row>
    <row r="161" spans="1:5" x14ac:dyDescent="0.3">
      <c r="A161" s="6" t="s">
        <v>10673</v>
      </c>
      <c r="B161" s="6" t="s">
        <v>10697</v>
      </c>
    </row>
    <row r="162" spans="1:5" x14ac:dyDescent="0.3">
      <c r="A162" s="6" t="s">
        <v>10678</v>
      </c>
      <c r="B162" t="s">
        <v>31</v>
      </c>
      <c r="C162" t="s">
        <v>43</v>
      </c>
      <c r="D162" t="s">
        <v>165</v>
      </c>
      <c r="E162" t="s">
        <v>10679</v>
      </c>
    </row>
    <row r="163" spans="1:5" x14ac:dyDescent="0.3">
      <c r="A163" s="7" t="s">
        <v>24</v>
      </c>
      <c r="B163">
        <v>182740.35639999999</v>
      </c>
      <c r="C163">
        <v>184738.16399999999</v>
      </c>
      <c r="D163">
        <v>190772.06200000001</v>
      </c>
      <c r="E163">
        <v>558250.58239999996</v>
      </c>
    </row>
    <row r="164" spans="1:5" x14ac:dyDescent="0.3">
      <c r="A164" s="7" t="s">
        <v>37</v>
      </c>
      <c r="B164">
        <v>128982.6679</v>
      </c>
      <c r="C164">
        <v>104799.603</v>
      </c>
      <c r="D164">
        <v>108820.56299999999</v>
      </c>
      <c r="E164">
        <v>342602.83390000003</v>
      </c>
    </row>
    <row r="165" spans="1:5" x14ac:dyDescent="0.3">
      <c r="A165" s="7" t="s">
        <v>84</v>
      </c>
      <c r="B165">
        <v>61781.696400000001</v>
      </c>
      <c r="C165">
        <v>56178.688999999998</v>
      </c>
      <c r="D165">
        <v>81048.270999999993</v>
      </c>
      <c r="E165">
        <v>199008.65640000001</v>
      </c>
    </row>
    <row r="166" spans="1:5" x14ac:dyDescent="0.3">
      <c r="A166" s="7" t="s">
        <v>10679</v>
      </c>
      <c r="B166">
        <v>373504.72070000001</v>
      </c>
      <c r="C166">
        <v>345716.45600000001</v>
      </c>
      <c r="D166">
        <v>380640.89600000001</v>
      </c>
      <c r="E166">
        <v>1099862.0726999999</v>
      </c>
    </row>
  </sheetData>
  <pageMargins left="0.7" right="0.7" top="0.75" bottom="0.75" header="0.3" footer="0.3"/>
  <drawing r:id="rId18"/>
  <extLst>
    <ext xmlns:x14="http://schemas.microsoft.com/office/spreadsheetml/2009/9/main" uri="{A8765BA9-456A-4dab-B4F3-ACF838C121DE}">
      <x14:slicerList>
        <x14:slicer r:id="rId1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9E525-449C-4A41-84C3-39D946597462}">
  <dimension ref="A1"/>
  <sheetViews>
    <sheetView tabSelected="1" view="pageBreakPreview" zoomScale="32" zoomScaleNormal="57" zoomScaleSheetLayoutView="55" workbookViewId="0">
      <selection activeCell="M6" sqref="M6"/>
    </sheetView>
  </sheetViews>
  <sheetFormatPr defaultRowHeight="14.4" x14ac:dyDescent="0.3"/>
  <sheetData/>
  <pageMargins left="0.25" right="0.25" top="0.75" bottom="0.75" header="0.3" footer="0.3"/>
  <pageSetup scale="47"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o E A A B Q S w M E F A A C A A g A M K N w 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w o 3 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K N w V + L o c R k l A Q A A X A I A A B M A H A B G b 3 J t d W x h c y 9 T Z W N 0 a W 9 u M S 5 t I K I Y A C i g F A A A A A A A A A A A A A A A A A A A A A A A A A A A A J V S w W r D M A y 9 B / I P I r 2 0 Y A p h 7 F T 6 B 4 O t 9 L C j c W w l d Z f Y n S w f + v d T 0 r T L Y A x m j C z Z e u 9 Z s h N a 9 j H A 8 b b W u 7 I o i 3 Q y h A 4 O G e l a w x 5 6 5 L I A G c e Y y a L s v L r G b q f z d e V S 2 L / F x B 3 h 8 f D y 9 P x e V w q q h L 1 Q Q i S H p L 1 T s + c M o 4 J 0 8 p e l O 0 Q n r t n a n D g O M + A R B D O M i d g N G F j 2 Y w 5 M V 1 D W s 1 h I L E S g L n I F 0 2 s r V K A I u 7 G q k f N C 0 W X L N 0 r J 7 C J d B Z Q b / Y j u K b O Q 6 T E p + M w m s C g o c D 5 N m g o k s f U M q 3 X f b l Z r N s 2 m p T h A a x J r J m M / d G P Y n n Q 9 q p 6 l f j 1 V n c D I X K B 8 C E h w j j 7 8 h b 0 3 Y I I 3 C / j N S n 0 / O i b P 0 i z j f + v N b Z j k 7 O 9 y 3 8 0 U N b s M q 0 1 Z + L D 8 J r s v U E s B A i 0 A F A A C A A g A M K N w V 2 h E l I y j A A A A 9 g A A A B I A A A A A A A A A A A A A A A A A A A A A A E N v b m Z p Z y 9 Q Y W N r Y W d l L n h t b F B L A Q I t A B Q A A g A I A D C j c F c P y u m r p A A A A O k A A A A T A A A A A A A A A A A A A A A A A O 8 A A A B b Q 2 9 u d G V u d F 9 U e X B l c 1 0 u e G 1 s U E s B A i 0 A F A A C A A g A M K N w V + L o c R k l A Q A A X A I A A B M A A A A A A A A A A A A A A A A A 4 A E A A E Z v c m 1 1 b G F z L 1 N l Y 3 R p b 2 4 x L m 1 Q S w U G A A A A A A M A A w D C A A A A U 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x I A A A A A A A A l 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R d W V y e T E i I C 8 + P E V u d H J 5 I F R 5 c G U 9 I k Z p b G x l Z E N v b X B s Z X R l U m V z d W x 0 V G 9 X b 3 J r c 2 h l Z X Q i I F Z h b H V l P S J s M S I g L z 4 8 R W 5 0 c n k g V H l w Z T 0 i Q W R k Z W R U b 0 R h d G F N b 2 R l b C I g V m F s d W U 9 I m w w I i A v P j x F b n R y e S B U e X B l P S J G a W x s Q 2 9 1 b n Q i I F Z h b H V l P S J s N T A w O S I g L z 4 8 R W 5 0 c n k g V H l w Z T 0 i R m l s b E V y c m 9 y Q 2 9 k Z S I g V m F s d W U 9 I n N V b m t u b 3 d u I i A v P j x F b n R y e S B U e X B l P S J G a W x s R X J y b 3 J D b 3 V u d C I g V m F s d W U 9 I m w w I i A v P j x F b n R y e S B U e X B l P S J G a W x s T G F z d F V w Z G F 0 Z W Q i I F Z h b H V l P S J k M j A y M y 0 x M S 0 x N l Q x M z o y N T o z M i 4 1 O T k 3 N D Q 4 W i I g L z 4 8 R W 5 0 c n k g V H l w Z T 0 i R m l s b E N v b H V t b l R 5 c G V z I i B W Y W x 1 Z T 0 i c 0 J n a 0 p C Z 1 l H Q m d Z R 0 J n W U d C Z 1 l H Q m d V Q 0 F n V T 0 i I C 8 + P E V u d H J 5 I F R 5 c G U 9 I k Z p b G x D b 2 x 1 b W 5 O Y W 1 l c y I g V m F s d W U 9 I n N b J n F 1 b 3 Q 7 b 3 J k Z X J f a W Q m c X V v d D s s J n F 1 b 3 Q 7 b 3 J k Z X J f Z G F 0 Z S Z x d W 9 0 O y w m c X V v d D t z a G l w X 2 R h d G U m c X V v d D s s J n F 1 b 3 Q 7 c 2 h p c F 9 t b 2 R l J n F 1 b 3 Q 7 L C Z x d W 9 0 O 2 N 1 c 3 R v b W V y X 2 l k J n F 1 b 3 Q 7 L C Z x d W 9 0 O 2 N 1 c 3 R v b W V y X 2 5 h b W U m c X V v d D s s J n F 1 b 3 Q 7 c 2 V n b W V u d C Z x d W 9 0 O y w m c X V v d D t j b 3 V u d H J 5 J n F 1 b 3 Q 7 L C Z x d W 9 0 O 2 N p d H k m c X V v d D s s J n F 1 b 3 Q 7 c 3 R h d G U m c X V v d D s s J n F 1 b 3 Q 7 c G 9 z d G F s X 2 N v Z G U m c X V v d D s s J n F 1 b 3 Q 7 c m V n a W 9 u J n F 1 b 3 Q 7 L C Z x d W 9 0 O 3 B y b 2 R 1 Y 3 R f a W Q m c X V v d D s s J n F 1 b 3 Q 7 Y 2 F 0 Z W d v c n k m c X V v d D s s J n F 1 b 3 Q 7 c 3 V i X 2 N h d G V n b 3 J 5 J n F 1 b 3 Q 7 L C Z x d W 9 0 O 3 B y b 2 R 1 Y 3 R f b m F t Z S Z x d W 9 0 O y w m c X V v d D t z Y W x l c y Z x d W 9 0 O y w m c X V v d D t x d W F u d G l 0 e S Z x d W 9 0 O y w m c X V v d D t k a X N j b 3 V u d C Z x d W 9 0 O y w m c X V v d D t w c m 9 m a X Q 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U X V l c n k x L 0 F 1 d G 9 S Z W 1 v d m V k Q 2 9 s d W 1 u c z E u e 2 9 y Z G V y X 2 l k L D B 9 J n F 1 b 3 Q 7 L C Z x d W 9 0 O 1 N l Y 3 R p b 2 4 x L 1 F 1 Z X J 5 M S 9 B d X R v U m V t b 3 Z l Z E N v b H V t b n M x L n t v c m R l c l 9 k Y X R l L D F 9 J n F 1 b 3 Q 7 L C Z x d W 9 0 O 1 N l Y 3 R p b 2 4 x L 1 F 1 Z X J 5 M S 9 B d X R v U m V t b 3 Z l Z E N v b H V t b n M x L n t z a G l w X 2 R h d G U s M n 0 m c X V v d D s s J n F 1 b 3 Q 7 U 2 V j d G l v b j E v U X V l c n k x L 0 F 1 d G 9 S Z W 1 v d m V k Q 2 9 s d W 1 u c z E u e 3 N o a X B f b W 9 k Z S w z f S Z x d W 9 0 O y w m c X V v d D t T Z W N 0 a W 9 u M S 9 R d W V y e T E v Q X V 0 b 1 J l b W 9 2 Z W R D b 2 x 1 b W 5 z M S 5 7 Y 3 V z d G 9 t Z X J f a W Q s N H 0 m c X V v d D s s J n F 1 b 3 Q 7 U 2 V j d G l v b j E v U X V l c n k x L 0 F 1 d G 9 S Z W 1 v d m V k Q 2 9 s d W 1 u c z E u e 2 N 1 c 3 R v b W V y X 2 5 h b W U s N X 0 m c X V v d D s s J n F 1 b 3 Q 7 U 2 V j d G l v b j E v U X V l c n k x L 0 F 1 d G 9 S Z W 1 v d m V k Q 2 9 s d W 1 u c z E u e 3 N l Z 2 1 l b n Q s N n 0 m c X V v d D s s J n F 1 b 3 Q 7 U 2 V j d G l v b j E v U X V l c n k x L 0 F 1 d G 9 S Z W 1 v d m V k Q 2 9 s d W 1 u c z E u e 2 N v d W 5 0 c n k s N 3 0 m c X V v d D s s J n F 1 b 3 Q 7 U 2 V j d G l v b j E v U X V l c n k x L 0 F 1 d G 9 S Z W 1 v d m V k Q 2 9 s d W 1 u c z E u e 2 N p d H k s O H 0 m c X V v d D s s J n F 1 b 3 Q 7 U 2 V j d G l v b j E v U X V l c n k x L 0 F 1 d G 9 S Z W 1 v d m V k Q 2 9 s d W 1 u c z E u e 3 N 0 Y X R l L D l 9 J n F 1 b 3 Q 7 L C Z x d W 9 0 O 1 N l Y 3 R p b 2 4 x L 1 F 1 Z X J 5 M S 9 B d X R v U m V t b 3 Z l Z E N v b H V t b n M x L n t w b 3 N 0 Y W x f Y 2 9 k Z S w x M H 0 m c X V v d D s s J n F 1 b 3 Q 7 U 2 V j d G l v b j E v U X V l c n k x L 0 F 1 d G 9 S Z W 1 v d m V k Q 2 9 s d W 1 u c z E u e 3 J l Z 2 l v b i w x M X 0 m c X V v d D s s J n F 1 b 3 Q 7 U 2 V j d G l v b j E v U X V l c n k x L 0 F 1 d G 9 S Z W 1 v d m V k Q 2 9 s d W 1 u c z E u e 3 B y b 2 R 1 Y 3 R f a W Q s M T J 9 J n F 1 b 3 Q 7 L C Z x d W 9 0 O 1 N l Y 3 R p b 2 4 x L 1 F 1 Z X J 5 M S 9 B d X R v U m V t b 3 Z l Z E N v b H V t b n M x L n t j Y X R l Z 2 9 y e S w x M 3 0 m c X V v d D s s J n F 1 b 3 Q 7 U 2 V j d G l v b j E v U X V l c n k x L 0 F 1 d G 9 S Z W 1 v d m V k Q 2 9 s d W 1 u c z E u e 3 N 1 Y l 9 j Y X R l Z 2 9 y e S w x N H 0 m c X V v d D s s J n F 1 b 3 Q 7 U 2 V j d G l v b j E v U X V l c n k x L 0 F 1 d G 9 S Z W 1 v d m V k Q 2 9 s d W 1 u c z E u e 3 B y b 2 R 1 Y 3 R f b m F t Z S w x N X 0 m c X V v d D s s J n F 1 b 3 Q 7 U 2 V j d G l v b j E v U X V l c n k x L 0 F 1 d G 9 S Z W 1 v d m V k Q 2 9 s d W 1 u c z E u e 3 N h b G V z L D E 2 f S Z x d W 9 0 O y w m c X V v d D t T Z W N 0 a W 9 u M S 9 R d W V y e T E v Q X V 0 b 1 J l b W 9 2 Z W R D b 2 x 1 b W 5 z M S 5 7 c X V h b n R p d H k s M T d 9 J n F 1 b 3 Q 7 L C Z x d W 9 0 O 1 N l Y 3 R p b 2 4 x L 1 F 1 Z X J 5 M S 9 B d X R v U m V t b 3 Z l Z E N v b H V t b n M x L n t k a X N j b 3 V u d C w x O H 0 m c X V v d D s s J n F 1 b 3 Q 7 U 2 V j d G l v b j E v U X V l c n k x L 0 F 1 d G 9 S Z W 1 v d m V k Q 2 9 s d W 1 u c z E u e 3 B y b 2 Z p d C w x O X 0 m c X V v d D t d L C Z x d W 9 0 O 0 N v b H V t b k N v d W 5 0 J n F 1 b 3 Q 7 O j I w L C Z x d W 9 0 O 0 t l e U N v b H V t b k 5 h b W V z J n F 1 b 3 Q 7 O l t d L C Z x d W 9 0 O 0 N v b H V t b k l k Z W 5 0 a X R p Z X M m c X V v d D s 6 W y Z x d W 9 0 O 1 N l Y 3 R p b 2 4 x L 1 F 1 Z X J 5 M S 9 B d X R v U m V t b 3 Z l Z E N v b H V t b n M x L n t v c m R l c l 9 p Z C w w f S Z x d W 9 0 O y w m c X V v d D t T Z W N 0 a W 9 u M S 9 R d W V y e T E v Q X V 0 b 1 J l b W 9 2 Z W R D b 2 x 1 b W 5 z M S 5 7 b 3 J k Z X J f Z G F 0 Z S w x f S Z x d W 9 0 O y w m c X V v d D t T Z W N 0 a W 9 u M S 9 R d W V y e T E v Q X V 0 b 1 J l b W 9 2 Z W R D b 2 x 1 b W 5 z M S 5 7 c 2 h p c F 9 k Y X R l L D J 9 J n F 1 b 3 Q 7 L C Z x d W 9 0 O 1 N l Y 3 R p b 2 4 x L 1 F 1 Z X J 5 M S 9 B d X R v U m V t b 3 Z l Z E N v b H V t b n M x L n t z a G l w X 2 1 v Z G U s M 3 0 m c X V v d D s s J n F 1 b 3 Q 7 U 2 V j d G l v b j E v U X V l c n k x L 0 F 1 d G 9 S Z W 1 v d m V k Q 2 9 s d W 1 u c z E u e 2 N 1 c 3 R v b W V y X 2 l k L D R 9 J n F 1 b 3 Q 7 L C Z x d W 9 0 O 1 N l Y 3 R p b 2 4 x L 1 F 1 Z X J 5 M S 9 B d X R v U m V t b 3 Z l Z E N v b H V t b n M x L n t j d X N 0 b 2 1 l c l 9 u Y W 1 l L D V 9 J n F 1 b 3 Q 7 L C Z x d W 9 0 O 1 N l Y 3 R p b 2 4 x L 1 F 1 Z X J 5 M S 9 B d X R v U m V t b 3 Z l Z E N v b H V t b n M x L n t z Z W d t Z W 5 0 L D Z 9 J n F 1 b 3 Q 7 L C Z x d W 9 0 O 1 N l Y 3 R p b 2 4 x L 1 F 1 Z X J 5 M S 9 B d X R v U m V t b 3 Z l Z E N v b H V t b n M x L n t j b 3 V u d H J 5 L D d 9 J n F 1 b 3 Q 7 L C Z x d W 9 0 O 1 N l Y 3 R p b 2 4 x L 1 F 1 Z X J 5 M S 9 B d X R v U m V t b 3 Z l Z E N v b H V t b n M x L n t j a X R 5 L D h 9 J n F 1 b 3 Q 7 L C Z x d W 9 0 O 1 N l Y 3 R p b 2 4 x L 1 F 1 Z X J 5 M S 9 B d X R v U m V t b 3 Z l Z E N v b H V t b n M x L n t z d G F 0 Z S w 5 f S Z x d W 9 0 O y w m c X V v d D t T Z W N 0 a W 9 u M S 9 R d W V y e T E v Q X V 0 b 1 J l b W 9 2 Z W R D b 2 x 1 b W 5 z M S 5 7 c G 9 z d G F s X 2 N v Z G U s M T B 9 J n F 1 b 3 Q 7 L C Z x d W 9 0 O 1 N l Y 3 R p b 2 4 x L 1 F 1 Z X J 5 M S 9 B d X R v U m V t b 3 Z l Z E N v b H V t b n M x L n t y Z W d p b 2 4 s M T F 9 J n F 1 b 3 Q 7 L C Z x d W 9 0 O 1 N l Y 3 R p b 2 4 x L 1 F 1 Z X J 5 M S 9 B d X R v U m V t b 3 Z l Z E N v b H V t b n M x L n t w c m 9 k d W N 0 X 2 l k L D E y f S Z x d W 9 0 O y w m c X V v d D t T Z W N 0 a W 9 u M S 9 R d W V y e T E v Q X V 0 b 1 J l b W 9 2 Z W R D b 2 x 1 b W 5 z M S 5 7 Y 2 F 0 Z W d v c n k s M T N 9 J n F 1 b 3 Q 7 L C Z x d W 9 0 O 1 N l Y 3 R p b 2 4 x L 1 F 1 Z X J 5 M S 9 B d X R v U m V t b 3 Z l Z E N v b H V t b n M x L n t z d W J f Y 2 F 0 Z W d v c n k s M T R 9 J n F 1 b 3 Q 7 L C Z x d W 9 0 O 1 N l Y 3 R p b 2 4 x L 1 F 1 Z X J 5 M S 9 B d X R v U m V t b 3 Z l Z E N v b H V t b n M x L n t w c m 9 k d W N 0 X 2 5 h b W U s M T V 9 J n F 1 b 3 Q 7 L C Z x d W 9 0 O 1 N l Y 3 R p b 2 4 x L 1 F 1 Z X J 5 M S 9 B d X R v U m V t b 3 Z l Z E N v b H V t b n M x L n t z Y W x l c y w x N n 0 m c X V v d D s s J n F 1 b 3 Q 7 U 2 V j d G l v b j E v U X V l c n k x L 0 F 1 d G 9 S Z W 1 v d m V k Q 2 9 s d W 1 u c z E u e 3 F 1 Y W 5 0 a X R 5 L D E 3 f S Z x d W 9 0 O y w m c X V v d D t T Z W N 0 a W 9 u M S 9 R d W V y e T E v Q X V 0 b 1 J l b W 9 2 Z W R D b 2 x 1 b W 5 z M S 5 7 Z G l z Y 2 9 1 b n Q s M T h 9 J n F 1 b 3 Q 7 L C Z x d W 9 0 O 1 N l Y 3 R p b 2 4 x L 1 F 1 Z X J 5 M S 9 B d X R v U m V t b 3 Z l Z E N v b H V t b n M x L n t w c m 9 m a X Q s M T l 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C x l h 8 7 z u 1 t F r 6 e 3 7 f M f w + w A A A A A A g A A A A A A E G Y A A A A B A A A g A A A A o b K g i r q T W S M 4 M y c Q y I f K f K q M U 4 S c z C C o o 0 K d r t 9 i N m c A A A A A D o A A A A A C A A A g A A A A T x K Q 8 4 f w A z D f o L 0 U + 4 T W + 2 n d D T V + x v W q Q g O H H w i n Y 4 N Q A A A A J c 5 A h G d a Y X L D d 9 c f C R M C I O A G 7 L J / 4 2 T 2 L Z C C j V Z f H Q Y h i c b e V / c p a V g S / 1 6 0 N m t i / H y t j s R o R F m d G i t 0 d N j Y L B u b n 7 S w 9 X q I 8 W L V d z K n + Z t A A A A A + Y Y V V 6 U z R T l 8 m C I Q G a v c e m P q w m D X O x + / O N m a i E k z V Q 1 F 8 P P 1 x 1 a Y e u 0 h S 9 / h 4 e 0 5 + X 2 F O F 2 d w O r G G D 1 d T P 8 E r Q = = < / D a t a M a s h u p > 
</file>

<file path=customXml/itemProps1.xml><?xml version="1.0" encoding="utf-8"?>
<ds:datastoreItem xmlns:ds="http://schemas.openxmlformats.org/officeDocument/2006/customXml" ds:itemID="{4F8653C9-2693-4F35-8A0A-1F2DD2AC47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SS QUERY</vt:lpstr>
      <vt:lpstr>DATA</vt:lpstr>
      <vt:lpstr>PIVOT</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Sindy Chairunisa</dc:creator>
  <cp:lastModifiedBy>Sindy Chairunisa</cp:lastModifiedBy>
  <cp:lastPrinted>2024-01-26T17:51:00Z</cp:lastPrinted>
  <dcterms:created xsi:type="dcterms:W3CDTF">2023-11-16T13:23:11Z</dcterms:created>
  <dcterms:modified xsi:type="dcterms:W3CDTF">2024-01-26T18:17:45Z</dcterms:modified>
</cp:coreProperties>
</file>