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ntor\Assignment-2\"/>
    </mc:Choice>
  </mc:AlternateContent>
  <xr:revisionPtr revIDLastSave="0" documentId="13_ncr:1_{E91A0C62-7572-40B7-B39C-45970A3F2920}" xr6:coauthVersionLast="47" xr6:coauthVersionMax="47" xr10:uidLastSave="{00000000-0000-0000-0000-000000000000}"/>
  <bookViews>
    <workbookView xWindow="-108" yWindow="-108" windowWidth="23256" windowHeight="12576" xr2:uid="{29A074C8-661C-4BF6-BD18-E8BC7AC6BFBB}"/>
  </bookViews>
  <sheets>
    <sheet name="Clean Data" sheetId="1" r:id="rId1"/>
    <sheet name="Survey reg- customer" sheetId="17" state="hidden" r:id="rId2"/>
    <sheet name="Dropdown-data" sheetId="18" state="hidden" r:id="rId3"/>
    <sheet name="Rough worls" sheetId="16" state="hidden" r:id="rId4"/>
    <sheet name="M1" sheetId="7" r:id="rId5"/>
    <sheet name="Raw data" sheetId="2" state="hidden" r:id="rId6"/>
    <sheet name="Sheet9" sheetId="10" state="hidden" r:id="rId7"/>
    <sheet name="month2 raw" sheetId="4" state="hidden" r:id="rId8"/>
    <sheet name="M2" sheetId="11" r:id="rId9"/>
    <sheet name="M3" sheetId="5" r:id="rId10"/>
    <sheet name="M4" sheetId="9" r:id="rId11"/>
    <sheet name="M5" sheetId="12" r:id="rId12"/>
    <sheet name="Op-E" sheetId="13" r:id="rId13"/>
    <sheet name="COGS" sheetId="14" state="hidden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2" l="1"/>
  <c r="S34" i="12"/>
  <c r="S33" i="12"/>
  <c r="S32" i="12"/>
  <c r="S31" i="12"/>
  <c r="S30" i="12"/>
  <c r="R40" i="9"/>
  <c r="T33" i="5"/>
  <c r="T31" i="5"/>
  <c r="T30" i="5"/>
  <c r="T29" i="5"/>
  <c r="T28" i="5"/>
  <c r="T27" i="5"/>
  <c r="S33" i="11"/>
  <c r="S31" i="11"/>
  <c r="S30" i="11"/>
  <c r="S29" i="11"/>
  <c r="S28" i="11"/>
  <c r="S27" i="11"/>
  <c r="Z34" i="7"/>
  <c r="Z33" i="7"/>
  <c r="Z32" i="7"/>
  <c r="Z31" i="7"/>
  <c r="Z30" i="7"/>
  <c r="Z29" i="7"/>
  <c r="Z28" i="7"/>
  <c r="AD5" i="1"/>
  <c r="AD6" i="1"/>
  <c r="AD7" i="1"/>
  <c r="AD8" i="1"/>
  <c r="AD4" i="1"/>
  <c r="AE4" i="1" s="1"/>
  <c r="S5" i="1"/>
  <c r="S6" i="1"/>
  <c r="S7" i="1"/>
  <c r="AE7" i="1" s="1"/>
  <c r="AH7" i="1" s="1"/>
  <c r="S8" i="1"/>
  <c r="AE8" i="1" s="1"/>
  <c r="AG8" i="1" s="1"/>
  <c r="S4" i="1"/>
  <c r="K4" i="1"/>
  <c r="C5" i="16"/>
  <c r="C6" i="16"/>
  <c r="C7" i="16"/>
  <c r="C8" i="16"/>
  <c r="K5" i="1"/>
  <c r="K6" i="1"/>
  <c r="K7" i="1"/>
  <c r="K8" i="1"/>
  <c r="W14" i="16"/>
  <c r="T14" i="16"/>
  <c r="Q14" i="16"/>
  <c r="N14" i="16"/>
  <c r="K14" i="16"/>
  <c r="K41" i="9"/>
  <c r="N41" i="9"/>
  <c r="H41" i="9"/>
  <c r="E41" i="9"/>
  <c r="B41" i="9"/>
  <c r="M10" i="14"/>
  <c r="N43" i="5"/>
  <c r="H43" i="5"/>
  <c r="E43" i="5"/>
  <c r="C43" i="5"/>
  <c r="U19" i="5"/>
  <c r="T19" i="9"/>
  <c r="C10" i="14"/>
  <c r="H10" i="14"/>
  <c r="C22" i="14"/>
  <c r="H22" i="14"/>
  <c r="AD23" i="14"/>
  <c r="E13" i="13"/>
  <c r="F13" i="13"/>
  <c r="G13" i="13"/>
  <c r="D13" i="13"/>
  <c r="C13" i="13"/>
  <c r="O34" i="12"/>
  <c r="L34" i="12"/>
  <c r="I34" i="12"/>
  <c r="F34" i="12"/>
  <c r="C34" i="12"/>
  <c r="O33" i="12"/>
  <c r="L33" i="12"/>
  <c r="I33" i="12"/>
  <c r="F33" i="12"/>
  <c r="C33" i="12"/>
  <c r="O32" i="12"/>
  <c r="L32" i="12"/>
  <c r="I32" i="12"/>
  <c r="F32" i="12"/>
  <c r="C32" i="12"/>
  <c r="O31" i="12"/>
  <c r="L31" i="12"/>
  <c r="I31" i="12"/>
  <c r="F31" i="12"/>
  <c r="C31" i="12"/>
  <c r="O30" i="12"/>
  <c r="L30" i="12"/>
  <c r="I30" i="12"/>
  <c r="F30" i="12"/>
  <c r="C30" i="12"/>
  <c r="O29" i="12"/>
  <c r="L29" i="12"/>
  <c r="I29" i="12"/>
  <c r="F29" i="12"/>
  <c r="C29" i="12"/>
  <c r="O28" i="12"/>
  <c r="L28" i="12"/>
  <c r="I28" i="12"/>
  <c r="F28" i="12"/>
  <c r="C28" i="12"/>
  <c r="O27" i="12"/>
  <c r="L27" i="12"/>
  <c r="I27" i="12"/>
  <c r="F27" i="12"/>
  <c r="C27" i="12"/>
  <c r="O26" i="12"/>
  <c r="L26" i="12"/>
  <c r="I26" i="12"/>
  <c r="F26" i="12"/>
  <c r="C26" i="12"/>
  <c r="O25" i="12"/>
  <c r="L25" i="12"/>
  <c r="I25" i="12"/>
  <c r="F25" i="12"/>
  <c r="C25" i="12"/>
  <c r="O24" i="12"/>
  <c r="L24" i="12"/>
  <c r="I24" i="12"/>
  <c r="F24" i="12"/>
  <c r="C24" i="12"/>
  <c r="O23" i="12"/>
  <c r="L23" i="12"/>
  <c r="I23" i="12"/>
  <c r="F23" i="12"/>
  <c r="C23" i="12"/>
  <c r="O22" i="12"/>
  <c r="L22" i="12"/>
  <c r="I22" i="12"/>
  <c r="F22" i="12"/>
  <c r="C22" i="12"/>
  <c r="O21" i="12"/>
  <c r="L21" i="12"/>
  <c r="I21" i="12"/>
  <c r="F21" i="12"/>
  <c r="C21" i="12"/>
  <c r="O20" i="12"/>
  <c r="L20" i="12"/>
  <c r="I20" i="12"/>
  <c r="F20" i="12"/>
  <c r="C20" i="12"/>
  <c r="O19" i="12"/>
  <c r="L19" i="12"/>
  <c r="I19" i="12"/>
  <c r="F19" i="12"/>
  <c r="C19" i="12"/>
  <c r="O18" i="12"/>
  <c r="L18" i="12"/>
  <c r="I18" i="12"/>
  <c r="F18" i="12"/>
  <c r="C18" i="12"/>
  <c r="O17" i="12"/>
  <c r="L17" i="12"/>
  <c r="I17" i="12"/>
  <c r="F17" i="12"/>
  <c r="C17" i="12"/>
  <c r="O16" i="12"/>
  <c r="L16" i="12"/>
  <c r="I16" i="12"/>
  <c r="F16" i="12"/>
  <c r="C16" i="12"/>
  <c r="O15" i="12"/>
  <c r="L15" i="12"/>
  <c r="I15" i="12"/>
  <c r="F15" i="12"/>
  <c r="C15" i="12"/>
  <c r="O14" i="12"/>
  <c r="L14" i="12"/>
  <c r="I14" i="12"/>
  <c r="F14" i="12"/>
  <c r="C14" i="12"/>
  <c r="O13" i="12"/>
  <c r="L13" i="12"/>
  <c r="I13" i="12"/>
  <c r="F13" i="12"/>
  <c r="C13" i="12"/>
  <c r="O12" i="12"/>
  <c r="L12" i="12"/>
  <c r="I12" i="12"/>
  <c r="F12" i="12"/>
  <c r="C12" i="12"/>
  <c r="O11" i="12"/>
  <c r="L11" i="12"/>
  <c r="I11" i="12"/>
  <c r="F11" i="12"/>
  <c r="C11" i="12"/>
  <c r="O10" i="12"/>
  <c r="L10" i="12"/>
  <c r="I10" i="12"/>
  <c r="F10" i="12"/>
  <c r="C10" i="12"/>
  <c r="O9" i="12"/>
  <c r="L9" i="12"/>
  <c r="I9" i="12"/>
  <c r="F9" i="12"/>
  <c r="C9" i="12"/>
  <c r="O8" i="12"/>
  <c r="L8" i="12"/>
  <c r="I8" i="12"/>
  <c r="F8" i="12"/>
  <c r="C8" i="12"/>
  <c r="O7" i="12"/>
  <c r="L7" i="12"/>
  <c r="I7" i="12"/>
  <c r="F7" i="12"/>
  <c r="C7" i="12"/>
  <c r="O6" i="12"/>
  <c r="L6" i="12"/>
  <c r="I6" i="12"/>
  <c r="F6" i="12"/>
  <c r="C6" i="12"/>
  <c r="O5" i="12"/>
  <c r="N35" i="12" s="1"/>
  <c r="L5" i="12"/>
  <c r="I5" i="12"/>
  <c r="F5" i="12"/>
  <c r="C5" i="12"/>
  <c r="O4" i="12"/>
  <c r="L4" i="12"/>
  <c r="I4" i="12"/>
  <c r="H35" i="12" s="1"/>
  <c r="F4" i="12"/>
  <c r="C4" i="12"/>
  <c r="C10" i="9"/>
  <c r="C17" i="9"/>
  <c r="C18" i="9"/>
  <c r="C19" i="9"/>
  <c r="C25" i="9"/>
  <c r="C26" i="9"/>
  <c r="C27" i="9"/>
  <c r="C34" i="9"/>
  <c r="C33" i="9"/>
  <c r="C31" i="9"/>
  <c r="C15" i="9"/>
  <c r="C11" i="9"/>
  <c r="C9" i="9"/>
  <c r="C6" i="9"/>
  <c r="C12" i="9"/>
  <c r="C16" i="9"/>
  <c r="C20" i="9"/>
  <c r="C22" i="9"/>
  <c r="C24" i="9"/>
  <c r="C28" i="9"/>
  <c r="C30" i="9"/>
  <c r="C32" i="9"/>
  <c r="C14" i="9"/>
  <c r="C29" i="9"/>
  <c r="C23" i="9"/>
  <c r="C21" i="9"/>
  <c r="C13" i="9"/>
  <c r="C7" i="9"/>
  <c r="C5" i="9"/>
  <c r="C4" i="9"/>
  <c r="O34" i="9"/>
  <c r="L34" i="9"/>
  <c r="I34" i="9"/>
  <c r="F34" i="9"/>
  <c r="O33" i="9"/>
  <c r="L33" i="9"/>
  <c r="I33" i="9"/>
  <c r="F33" i="9"/>
  <c r="O32" i="9"/>
  <c r="L32" i="9"/>
  <c r="I32" i="9"/>
  <c r="F32" i="9"/>
  <c r="O31" i="9"/>
  <c r="L31" i="9"/>
  <c r="I31" i="9"/>
  <c r="F31" i="9"/>
  <c r="O30" i="9"/>
  <c r="L30" i="9"/>
  <c r="I30" i="9"/>
  <c r="F30" i="9"/>
  <c r="O29" i="9"/>
  <c r="L29" i="9"/>
  <c r="I29" i="9"/>
  <c r="F29" i="9"/>
  <c r="O28" i="9"/>
  <c r="L28" i="9"/>
  <c r="I28" i="9"/>
  <c r="F28" i="9"/>
  <c r="O27" i="9"/>
  <c r="L27" i="9"/>
  <c r="I27" i="9"/>
  <c r="F27" i="9"/>
  <c r="O26" i="9"/>
  <c r="L26" i="9"/>
  <c r="I26" i="9"/>
  <c r="F26" i="9"/>
  <c r="O25" i="9"/>
  <c r="L25" i="9"/>
  <c r="I25" i="9"/>
  <c r="F25" i="9"/>
  <c r="O24" i="9"/>
  <c r="L24" i="9"/>
  <c r="I24" i="9"/>
  <c r="F24" i="9"/>
  <c r="O23" i="9"/>
  <c r="L23" i="9"/>
  <c r="I23" i="9"/>
  <c r="F23" i="9"/>
  <c r="O22" i="9"/>
  <c r="L22" i="9"/>
  <c r="I22" i="9"/>
  <c r="F22" i="9"/>
  <c r="O21" i="9"/>
  <c r="L21" i="9"/>
  <c r="I21" i="9"/>
  <c r="F21" i="9"/>
  <c r="O20" i="9"/>
  <c r="L20" i="9"/>
  <c r="I20" i="9"/>
  <c r="F20" i="9"/>
  <c r="O19" i="9"/>
  <c r="L19" i="9"/>
  <c r="I19" i="9"/>
  <c r="F19" i="9"/>
  <c r="O18" i="9"/>
  <c r="L18" i="9"/>
  <c r="I18" i="9"/>
  <c r="F18" i="9"/>
  <c r="O17" i="9"/>
  <c r="L17" i="9"/>
  <c r="I17" i="9"/>
  <c r="F17" i="9"/>
  <c r="O16" i="9"/>
  <c r="L16" i="9"/>
  <c r="I16" i="9"/>
  <c r="F16" i="9"/>
  <c r="O15" i="9"/>
  <c r="L15" i="9"/>
  <c r="I15" i="9"/>
  <c r="F15" i="9"/>
  <c r="O14" i="9"/>
  <c r="L14" i="9"/>
  <c r="I14" i="9"/>
  <c r="F14" i="9"/>
  <c r="O13" i="9"/>
  <c r="L13" i="9"/>
  <c r="I13" i="9"/>
  <c r="F13" i="9"/>
  <c r="O12" i="9"/>
  <c r="L12" i="9"/>
  <c r="I12" i="9"/>
  <c r="F12" i="9"/>
  <c r="O11" i="9"/>
  <c r="L11" i="9"/>
  <c r="I11" i="9"/>
  <c r="F11" i="9"/>
  <c r="O10" i="9"/>
  <c r="L10" i="9"/>
  <c r="I10" i="9"/>
  <c r="F10" i="9"/>
  <c r="O9" i="9"/>
  <c r="L9" i="9"/>
  <c r="I9" i="9"/>
  <c r="F9" i="9"/>
  <c r="O8" i="9"/>
  <c r="L8" i="9"/>
  <c r="I8" i="9"/>
  <c r="F8" i="9"/>
  <c r="C8" i="9"/>
  <c r="O7" i="9"/>
  <c r="L7" i="9"/>
  <c r="I7" i="9"/>
  <c r="F7" i="9"/>
  <c r="O6" i="9"/>
  <c r="L6" i="9"/>
  <c r="I6" i="9"/>
  <c r="F6" i="9"/>
  <c r="O5" i="9"/>
  <c r="L5" i="9"/>
  <c r="I5" i="9"/>
  <c r="F5" i="9"/>
  <c r="O4" i="9"/>
  <c r="L4" i="9"/>
  <c r="I4" i="9"/>
  <c r="H35" i="9" s="1"/>
  <c r="F4" i="9"/>
  <c r="U13" i="5"/>
  <c r="O34" i="5"/>
  <c r="L34" i="5"/>
  <c r="I34" i="5"/>
  <c r="F34" i="5"/>
  <c r="C34" i="5"/>
  <c r="O33" i="5"/>
  <c r="L33" i="5"/>
  <c r="I33" i="5"/>
  <c r="F33" i="5"/>
  <c r="C33" i="5"/>
  <c r="O32" i="5"/>
  <c r="L32" i="5"/>
  <c r="I32" i="5"/>
  <c r="F32" i="5"/>
  <c r="C32" i="5"/>
  <c r="O31" i="5"/>
  <c r="L31" i="5"/>
  <c r="I31" i="5"/>
  <c r="F31" i="5"/>
  <c r="C31" i="5"/>
  <c r="O30" i="5"/>
  <c r="L30" i="5"/>
  <c r="I30" i="5"/>
  <c r="F30" i="5"/>
  <c r="C30" i="5"/>
  <c r="O29" i="5"/>
  <c r="L29" i="5"/>
  <c r="I29" i="5"/>
  <c r="F29" i="5"/>
  <c r="C29" i="5"/>
  <c r="O28" i="5"/>
  <c r="L28" i="5"/>
  <c r="I28" i="5"/>
  <c r="F28" i="5"/>
  <c r="C28" i="5"/>
  <c r="O27" i="5"/>
  <c r="L27" i="5"/>
  <c r="I27" i="5"/>
  <c r="F27" i="5"/>
  <c r="C27" i="5"/>
  <c r="O26" i="5"/>
  <c r="L26" i="5"/>
  <c r="I26" i="5"/>
  <c r="F26" i="5"/>
  <c r="C26" i="5"/>
  <c r="O25" i="5"/>
  <c r="L25" i="5"/>
  <c r="I25" i="5"/>
  <c r="F25" i="5"/>
  <c r="C25" i="5"/>
  <c r="O24" i="5"/>
  <c r="L24" i="5"/>
  <c r="I24" i="5"/>
  <c r="F24" i="5"/>
  <c r="C24" i="5"/>
  <c r="O23" i="5"/>
  <c r="L23" i="5"/>
  <c r="I23" i="5"/>
  <c r="F23" i="5"/>
  <c r="C23" i="5"/>
  <c r="O22" i="5"/>
  <c r="L22" i="5"/>
  <c r="I22" i="5"/>
  <c r="F22" i="5"/>
  <c r="C22" i="5"/>
  <c r="O21" i="5"/>
  <c r="L21" i="5"/>
  <c r="I21" i="5"/>
  <c r="F21" i="5"/>
  <c r="C21" i="5"/>
  <c r="O20" i="5"/>
  <c r="L20" i="5"/>
  <c r="I20" i="5"/>
  <c r="F20" i="5"/>
  <c r="C20" i="5"/>
  <c r="O19" i="5"/>
  <c r="L19" i="5"/>
  <c r="I19" i="5"/>
  <c r="F19" i="5"/>
  <c r="C19" i="5"/>
  <c r="O18" i="5"/>
  <c r="L18" i="5"/>
  <c r="I18" i="5"/>
  <c r="F18" i="5"/>
  <c r="C18" i="5"/>
  <c r="O17" i="5"/>
  <c r="L17" i="5"/>
  <c r="I17" i="5"/>
  <c r="F17" i="5"/>
  <c r="C17" i="5"/>
  <c r="O16" i="5"/>
  <c r="L16" i="5"/>
  <c r="I16" i="5"/>
  <c r="F16" i="5"/>
  <c r="C16" i="5"/>
  <c r="O15" i="5"/>
  <c r="L15" i="5"/>
  <c r="I15" i="5"/>
  <c r="F15" i="5"/>
  <c r="C15" i="5"/>
  <c r="O14" i="5"/>
  <c r="L14" i="5"/>
  <c r="I14" i="5"/>
  <c r="F14" i="5"/>
  <c r="C14" i="5"/>
  <c r="O13" i="5"/>
  <c r="L13" i="5"/>
  <c r="I13" i="5"/>
  <c r="F13" i="5"/>
  <c r="C13" i="5"/>
  <c r="O12" i="5"/>
  <c r="L12" i="5"/>
  <c r="I12" i="5"/>
  <c r="F12" i="5"/>
  <c r="C12" i="5"/>
  <c r="O11" i="5"/>
  <c r="L11" i="5"/>
  <c r="I11" i="5"/>
  <c r="F11" i="5"/>
  <c r="C11" i="5"/>
  <c r="O10" i="5"/>
  <c r="L10" i="5"/>
  <c r="I10" i="5"/>
  <c r="F10" i="5"/>
  <c r="C10" i="5"/>
  <c r="O9" i="5"/>
  <c r="L9" i="5"/>
  <c r="I9" i="5"/>
  <c r="F9" i="5"/>
  <c r="C9" i="5"/>
  <c r="O8" i="5"/>
  <c r="L8" i="5"/>
  <c r="I8" i="5"/>
  <c r="F8" i="5"/>
  <c r="C8" i="5"/>
  <c r="O7" i="5"/>
  <c r="L7" i="5"/>
  <c r="I7" i="5"/>
  <c r="F7" i="5"/>
  <c r="C7" i="5"/>
  <c r="O6" i="5"/>
  <c r="L6" i="5"/>
  <c r="I6" i="5"/>
  <c r="F6" i="5"/>
  <c r="C6" i="5"/>
  <c r="O5" i="5"/>
  <c r="L5" i="5"/>
  <c r="I5" i="5"/>
  <c r="F5" i="5"/>
  <c r="C5" i="5"/>
  <c r="O4" i="5"/>
  <c r="L4" i="5"/>
  <c r="K35" i="5" s="1"/>
  <c r="I4" i="5"/>
  <c r="F4" i="5"/>
  <c r="C4" i="5"/>
  <c r="N32" i="11"/>
  <c r="K32" i="11"/>
  <c r="H32" i="11"/>
  <c r="E32" i="11"/>
  <c r="O31" i="11"/>
  <c r="L31" i="11"/>
  <c r="I31" i="11"/>
  <c r="F31" i="11"/>
  <c r="C31" i="11"/>
  <c r="O30" i="11"/>
  <c r="L30" i="11"/>
  <c r="I30" i="11"/>
  <c r="F30" i="11"/>
  <c r="C30" i="11"/>
  <c r="O29" i="11"/>
  <c r="L29" i="11"/>
  <c r="I29" i="11"/>
  <c r="F29" i="11"/>
  <c r="C29" i="11"/>
  <c r="O28" i="11"/>
  <c r="L28" i="11"/>
  <c r="I28" i="11"/>
  <c r="F28" i="11"/>
  <c r="C28" i="11"/>
  <c r="O27" i="11"/>
  <c r="L27" i="11"/>
  <c r="I27" i="11"/>
  <c r="F27" i="11"/>
  <c r="C27" i="11"/>
  <c r="O26" i="11"/>
  <c r="L26" i="11"/>
  <c r="I26" i="11"/>
  <c r="F26" i="11"/>
  <c r="C26" i="11"/>
  <c r="O25" i="11"/>
  <c r="L25" i="11"/>
  <c r="I25" i="11"/>
  <c r="F25" i="11"/>
  <c r="C25" i="11"/>
  <c r="O24" i="11"/>
  <c r="L24" i="11"/>
  <c r="I24" i="11"/>
  <c r="F24" i="11"/>
  <c r="C24" i="11"/>
  <c r="O23" i="11"/>
  <c r="L23" i="11"/>
  <c r="I23" i="11"/>
  <c r="F23" i="11"/>
  <c r="C23" i="11"/>
  <c r="O22" i="11"/>
  <c r="L22" i="11"/>
  <c r="I22" i="11"/>
  <c r="F22" i="11"/>
  <c r="C22" i="11"/>
  <c r="O21" i="11"/>
  <c r="L21" i="11"/>
  <c r="I21" i="11"/>
  <c r="F21" i="11"/>
  <c r="C21" i="11"/>
  <c r="O20" i="11"/>
  <c r="L20" i="11"/>
  <c r="I20" i="11"/>
  <c r="F20" i="11"/>
  <c r="C20" i="11"/>
  <c r="O19" i="11"/>
  <c r="L19" i="11"/>
  <c r="I19" i="11"/>
  <c r="F19" i="11"/>
  <c r="C19" i="11"/>
  <c r="O18" i="11"/>
  <c r="L18" i="11"/>
  <c r="I18" i="11"/>
  <c r="F18" i="11"/>
  <c r="C18" i="11"/>
  <c r="O17" i="11"/>
  <c r="L17" i="11"/>
  <c r="I17" i="11"/>
  <c r="F17" i="11"/>
  <c r="C17" i="11"/>
  <c r="O16" i="11"/>
  <c r="L16" i="11"/>
  <c r="I16" i="11"/>
  <c r="F16" i="11"/>
  <c r="C16" i="11"/>
  <c r="O15" i="11"/>
  <c r="L15" i="11"/>
  <c r="I15" i="11"/>
  <c r="F15" i="11"/>
  <c r="C15" i="11"/>
  <c r="O14" i="11"/>
  <c r="L14" i="11"/>
  <c r="I14" i="11"/>
  <c r="F14" i="11"/>
  <c r="C14" i="11"/>
  <c r="O13" i="11"/>
  <c r="L13" i="11"/>
  <c r="I13" i="11"/>
  <c r="F13" i="11"/>
  <c r="C13" i="11"/>
  <c r="O12" i="11"/>
  <c r="L12" i="11"/>
  <c r="I12" i="11"/>
  <c r="F12" i="11"/>
  <c r="C12" i="11"/>
  <c r="O11" i="11"/>
  <c r="L11" i="11"/>
  <c r="I11" i="11"/>
  <c r="F11" i="11"/>
  <c r="C11" i="11"/>
  <c r="O10" i="11"/>
  <c r="L10" i="11"/>
  <c r="I10" i="11"/>
  <c r="F10" i="11"/>
  <c r="C10" i="11"/>
  <c r="O9" i="11"/>
  <c r="L9" i="11"/>
  <c r="I9" i="11"/>
  <c r="F9" i="11"/>
  <c r="C9" i="11"/>
  <c r="O8" i="11"/>
  <c r="L8" i="11"/>
  <c r="I8" i="11"/>
  <c r="F8" i="11"/>
  <c r="C8" i="11"/>
  <c r="O7" i="11"/>
  <c r="L7" i="11"/>
  <c r="I7" i="11"/>
  <c r="F7" i="11"/>
  <c r="C7" i="11"/>
  <c r="O6" i="11"/>
  <c r="L6" i="11"/>
  <c r="I6" i="11"/>
  <c r="F6" i="11"/>
  <c r="C6" i="11"/>
  <c r="O5" i="11"/>
  <c r="L5" i="11"/>
  <c r="I5" i="11"/>
  <c r="F5" i="11"/>
  <c r="C5" i="11"/>
  <c r="O4" i="11"/>
  <c r="L4" i="11"/>
  <c r="I4" i="11"/>
  <c r="F4" i="11"/>
  <c r="C4" i="11"/>
  <c r="T34" i="7"/>
  <c r="R34" i="7"/>
  <c r="O34" i="7"/>
  <c r="L34" i="7"/>
  <c r="I34" i="7"/>
  <c r="F34" i="7"/>
  <c r="C34" i="7"/>
  <c r="T33" i="7"/>
  <c r="R33" i="7"/>
  <c r="O33" i="7"/>
  <c r="L33" i="7"/>
  <c r="I33" i="7"/>
  <c r="F33" i="7"/>
  <c r="C33" i="7"/>
  <c r="T32" i="7"/>
  <c r="R32" i="7"/>
  <c r="O32" i="7"/>
  <c r="L32" i="7"/>
  <c r="I32" i="7"/>
  <c r="F32" i="7"/>
  <c r="C32" i="7"/>
  <c r="T31" i="7"/>
  <c r="R31" i="7"/>
  <c r="O31" i="7"/>
  <c r="L31" i="7"/>
  <c r="I31" i="7"/>
  <c r="F31" i="7"/>
  <c r="C31" i="7"/>
  <c r="T30" i="7"/>
  <c r="R30" i="7"/>
  <c r="O30" i="7"/>
  <c r="L30" i="7"/>
  <c r="I30" i="7"/>
  <c r="F30" i="7"/>
  <c r="C30" i="7"/>
  <c r="T29" i="7"/>
  <c r="R29" i="7"/>
  <c r="O29" i="7"/>
  <c r="L29" i="7"/>
  <c r="I29" i="7"/>
  <c r="F29" i="7"/>
  <c r="C29" i="7"/>
  <c r="T28" i="7"/>
  <c r="R28" i="7"/>
  <c r="O28" i="7"/>
  <c r="L28" i="7"/>
  <c r="I28" i="7"/>
  <c r="F28" i="7"/>
  <c r="C28" i="7"/>
  <c r="T27" i="7"/>
  <c r="R27" i="7"/>
  <c r="O27" i="7"/>
  <c r="L27" i="7"/>
  <c r="I27" i="7"/>
  <c r="F27" i="7"/>
  <c r="C27" i="7"/>
  <c r="T26" i="7"/>
  <c r="R26" i="7"/>
  <c r="O26" i="7"/>
  <c r="L26" i="7"/>
  <c r="I26" i="7"/>
  <c r="F26" i="7"/>
  <c r="C26" i="7"/>
  <c r="T25" i="7"/>
  <c r="R25" i="7"/>
  <c r="O25" i="7"/>
  <c r="L25" i="7"/>
  <c r="I25" i="7"/>
  <c r="F25" i="7"/>
  <c r="C25" i="7"/>
  <c r="T24" i="7"/>
  <c r="R24" i="7"/>
  <c r="O24" i="7"/>
  <c r="L24" i="7"/>
  <c r="I24" i="7"/>
  <c r="F24" i="7"/>
  <c r="C24" i="7"/>
  <c r="T23" i="7"/>
  <c r="R23" i="7"/>
  <c r="O23" i="7"/>
  <c r="L23" i="7"/>
  <c r="I23" i="7"/>
  <c r="F23" i="7"/>
  <c r="C23" i="7"/>
  <c r="T22" i="7"/>
  <c r="R22" i="7"/>
  <c r="O22" i="7"/>
  <c r="L22" i="7"/>
  <c r="I22" i="7"/>
  <c r="F22" i="7"/>
  <c r="C22" i="7"/>
  <c r="T21" i="7"/>
  <c r="R21" i="7"/>
  <c r="O21" i="7"/>
  <c r="L21" i="7"/>
  <c r="I21" i="7"/>
  <c r="F21" i="7"/>
  <c r="C21" i="7"/>
  <c r="T20" i="7"/>
  <c r="R20" i="7"/>
  <c r="O20" i="7"/>
  <c r="L20" i="7"/>
  <c r="I20" i="7"/>
  <c r="F20" i="7"/>
  <c r="C20" i="7"/>
  <c r="T19" i="7"/>
  <c r="R19" i="7"/>
  <c r="O19" i="7"/>
  <c r="L19" i="7"/>
  <c r="I19" i="7"/>
  <c r="F19" i="7"/>
  <c r="C19" i="7"/>
  <c r="T18" i="7"/>
  <c r="R18" i="7"/>
  <c r="O18" i="7"/>
  <c r="L18" i="7"/>
  <c r="I18" i="7"/>
  <c r="F18" i="7"/>
  <c r="C18" i="7"/>
  <c r="T17" i="7"/>
  <c r="R17" i="7"/>
  <c r="O17" i="7"/>
  <c r="L17" i="7"/>
  <c r="I17" i="7"/>
  <c r="F17" i="7"/>
  <c r="C17" i="7"/>
  <c r="T16" i="7"/>
  <c r="R16" i="7"/>
  <c r="O16" i="7"/>
  <c r="L16" i="7"/>
  <c r="I16" i="7"/>
  <c r="F16" i="7"/>
  <c r="C16" i="7"/>
  <c r="T15" i="7"/>
  <c r="R15" i="7"/>
  <c r="O15" i="7"/>
  <c r="L15" i="7"/>
  <c r="I15" i="7"/>
  <c r="F15" i="7"/>
  <c r="C15" i="7"/>
  <c r="T14" i="7"/>
  <c r="R14" i="7"/>
  <c r="O14" i="7"/>
  <c r="L14" i="7"/>
  <c r="I14" i="7"/>
  <c r="F14" i="7"/>
  <c r="C14" i="7"/>
  <c r="T13" i="7"/>
  <c r="R13" i="7"/>
  <c r="O13" i="7"/>
  <c r="L13" i="7"/>
  <c r="I13" i="7"/>
  <c r="F13" i="7"/>
  <c r="C13" i="7"/>
  <c r="T12" i="7"/>
  <c r="R12" i="7"/>
  <c r="O12" i="7"/>
  <c r="L12" i="7"/>
  <c r="I12" i="7"/>
  <c r="F12" i="7"/>
  <c r="C12" i="7"/>
  <c r="T11" i="7"/>
  <c r="R11" i="7"/>
  <c r="O11" i="7"/>
  <c r="L11" i="7"/>
  <c r="I11" i="7"/>
  <c r="F11" i="7"/>
  <c r="C11" i="7"/>
  <c r="T10" i="7"/>
  <c r="R10" i="7"/>
  <c r="O10" i="7"/>
  <c r="L10" i="7"/>
  <c r="I10" i="7"/>
  <c r="F10" i="7"/>
  <c r="C10" i="7"/>
  <c r="T9" i="7"/>
  <c r="R9" i="7"/>
  <c r="O9" i="7"/>
  <c r="L9" i="7"/>
  <c r="I9" i="7"/>
  <c r="F9" i="7"/>
  <c r="C9" i="7"/>
  <c r="T8" i="7"/>
  <c r="R8" i="7"/>
  <c r="O8" i="7"/>
  <c r="L8" i="7"/>
  <c r="I8" i="7"/>
  <c r="F8" i="7"/>
  <c r="C8" i="7"/>
  <c r="T7" i="7"/>
  <c r="R7" i="7"/>
  <c r="O7" i="7"/>
  <c r="L7" i="7"/>
  <c r="I7" i="7"/>
  <c r="F7" i="7"/>
  <c r="C7" i="7"/>
  <c r="T6" i="7"/>
  <c r="R6" i="7"/>
  <c r="O6" i="7"/>
  <c r="L6" i="7"/>
  <c r="I6" i="7"/>
  <c r="F6" i="7"/>
  <c r="C6" i="7"/>
  <c r="T5" i="7"/>
  <c r="R5" i="7"/>
  <c r="O5" i="7"/>
  <c r="L5" i="7"/>
  <c r="I5" i="7"/>
  <c r="F5" i="7"/>
  <c r="C5" i="7"/>
  <c r="T4" i="7"/>
  <c r="R4" i="7"/>
  <c r="O4" i="7"/>
  <c r="L4" i="7"/>
  <c r="I4" i="7"/>
  <c r="F4" i="7"/>
  <c r="C4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I36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F5" i="10"/>
  <c r="F6" i="10"/>
  <c r="F7" i="10"/>
  <c r="F8" i="10"/>
  <c r="F36" i="10" s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T4" i="10"/>
  <c r="T36" i="10" s="1"/>
  <c r="R4" i="10"/>
  <c r="F4" i="10"/>
  <c r="I4" i="10"/>
  <c r="L4" i="10"/>
  <c r="O4" i="10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4" i="2"/>
  <c r="O4" i="2" s="1"/>
  <c r="H5" i="2"/>
  <c r="I5" i="2" s="1"/>
  <c r="H6" i="2"/>
  <c r="I6" i="2" s="1"/>
  <c r="H7" i="2"/>
  <c r="I7" i="2" s="1"/>
  <c r="I8" i="2"/>
  <c r="H9" i="2"/>
  <c r="I9" i="2" s="1"/>
  <c r="H10" i="2"/>
  <c r="I10" i="2" s="1"/>
  <c r="H11" i="2"/>
  <c r="I11" i="2" s="1"/>
  <c r="H12" i="2"/>
  <c r="I12" i="2" s="1"/>
  <c r="I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I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4" i="2"/>
  <c r="I4" i="2" s="1"/>
  <c r="E5" i="2"/>
  <c r="F5" i="2" s="1"/>
  <c r="E6" i="2"/>
  <c r="F6" i="2" s="1"/>
  <c r="F7" i="2"/>
  <c r="E8" i="2"/>
  <c r="F8" i="2" s="1"/>
  <c r="E9" i="2"/>
  <c r="F9" i="2" s="1"/>
  <c r="F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F27" i="2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4" i="2"/>
  <c r="F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4" i="2"/>
  <c r="C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T22" i="2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S4" i="2"/>
  <c r="T4" i="2" s="1"/>
  <c r="Q4" i="2"/>
  <c r="R4" i="2" s="1"/>
  <c r="C5" i="4"/>
  <c r="C6" i="4"/>
  <c r="C7" i="4"/>
  <c r="C8" i="4"/>
  <c r="C36" i="4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4" i="4"/>
  <c r="K7" i="4"/>
  <c r="K27" i="4"/>
  <c r="K31" i="4"/>
  <c r="K30" i="4"/>
  <c r="K29" i="4"/>
  <c r="K28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6" i="4"/>
  <c r="K5" i="4"/>
  <c r="K4" i="4"/>
  <c r="I36" i="4"/>
  <c r="G36" i="4"/>
  <c r="E36" i="4"/>
  <c r="D4" i="2"/>
  <c r="G4" i="2"/>
  <c r="J4" i="2"/>
  <c r="K4" i="2"/>
  <c r="L4" i="2" s="1"/>
  <c r="M4" i="2"/>
  <c r="P4" i="2"/>
  <c r="D5" i="2"/>
  <c r="G5" i="2"/>
  <c r="J5" i="2"/>
  <c r="K5" i="2"/>
  <c r="L5" i="2" s="1"/>
  <c r="M5" i="2"/>
  <c r="P5" i="2"/>
  <c r="D6" i="2"/>
  <c r="G6" i="2"/>
  <c r="J6" i="2"/>
  <c r="K6" i="2"/>
  <c r="L6" i="2" s="1"/>
  <c r="M6" i="2"/>
  <c r="P6" i="2"/>
  <c r="D7" i="2"/>
  <c r="G7" i="2"/>
  <c r="J7" i="2"/>
  <c r="K7" i="2"/>
  <c r="L7" i="2" s="1"/>
  <c r="M7" i="2"/>
  <c r="P7" i="2"/>
  <c r="D8" i="2"/>
  <c r="G8" i="2"/>
  <c r="J8" i="2"/>
  <c r="K8" i="2"/>
  <c r="L8" i="2" s="1"/>
  <c r="M8" i="2"/>
  <c r="P8" i="2"/>
  <c r="D9" i="2"/>
  <c r="G9" i="2"/>
  <c r="J9" i="2"/>
  <c r="K9" i="2"/>
  <c r="L9" i="2" s="1"/>
  <c r="M9" i="2"/>
  <c r="P9" i="2"/>
  <c r="D10" i="2"/>
  <c r="G10" i="2"/>
  <c r="J10" i="2"/>
  <c r="K10" i="2"/>
  <c r="L10" i="2" s="1"/>
  <c r="M10" i="2"/>
  <c r="P10" i="2"/>
  <c r="D11" i="2"/>
  <c r="G11" i="2"/>
  <c r="J11" i="2"/>
  <c r="K11" i="2"/>
  <c r="L11" i="2" s="1"/>
  <c r="M11" i="2"/>
  <c r="P11" i="2"/>
  <c r="D12" i="2"/>
  <c r="G12" i="2"/>
  <c r="J12" i="2"/>
  <c r="K12" i="2"/>
  <c r="L12" i="2" s="1"/>
  <c r="M12" i="2"/>
  <c r="P12" i="2"/>
  <c r="D13" i="2"/>
  <c r="G13" i="2"/>
  <c r="J13" i="2"/>
  <c r="K13" i="2"/>
  <c r="L13" i="2" s="1"/>
  <c r="M13" i="2"/>
  <c r="P13" i="2"/>
  <c r="D14" i="2"/>
  <c r="G14" i="2"/>
  <c r="J14" i="2"/>
  <c r="K14" i="2"/>
  <c r="L14" i="2" s="1"/>
  <c r="M14" i="2"/>
  <c r="P14" i="2"/>
  <c r="D15" i="2"/>
  <c r="G15" i="2"/>
  <c r="J15" i="2"/>
  <c r="K15" i="2"/>
  <c r="L15" i="2" s="1"/>
  <c r="M15" i="2"/>
  <c r="P15" i="2"/>
  <c r="D16" i="2"/>
  <c r="G16" i="2"/>
  <c r="J16" i="2"/>
  <c r="K16" i="2"/>
  <c r="L16" i="2" s="1"/>
  <c r="M16" i="2"/>
  <c r="P16" i="2"/>
  <c r="D17" i="2"/>
  <c r="G17" i="2"/>
  <c r="J17" i="2"/>
  <c r="K17" i="2"/>
  <c r="L17" i="2" s="1"/>
  <c r="M17" i="2"/>
  <c r="P17" i="2"/>
  <c r="D18" i="2"/>
  <c r="G18" i="2"/>
  <c r="J18" i="2"/>
  <c r="K18" i="2"/>
  <c r="L18" i="2" s="1"/>
  <c r="M18" i="2"/>
  <c r="P18" i="2"/>
  <c r="D19" i="2"/>
  <c r="G19" i="2"/>
  <c r="J19" i="2"/>
  <c r="K19" i="2"/>
  <c r="L19" i="2" s="1"/>
  <c r="M19" i="2"/>
  <c r="P19" i="2"/>
  <c r="D20" i="2"/>
  <c r="G20" i="2"/>
  <c r="J20" i="2"/>
  <c r="K20" i="2"/>
  <c r="L20" i="2" s="1"/>
  <c r="M20" i="2"/>
  <c r="P20" i="2"/>
  <c r="D21" i="2"/>
  <c r="G21" i="2"/>
  <c r="J21" i="2"/>
  <c r="K21" i="2"/>
  <c r="L21" i="2" s="1"/>
  <c r="M21" i="2"/>
  <c r="P21" i="2"/>
  <c r="D22" i="2"/>
  <c r="G22" i="2"/>
  <c r="J22" i="2"/>
  <c r="K22" i="2"/>
  <c r="L22" i="2" s="1"/>
  <c r="M22" i="2"/>
  <c r="P22" i="2"/>
  <c r="D23" i="2"/>
  <c r="G23" i="2"/>
  <c r="J23" i="2"/>
  <c r="K23" i="2"/>
  <c r="L23" i="2" s="1"/>
  <c r="M23" i="2"/>
  <c r="P23" i="2"/>
  <c r="D24" i="2"/>
  <c r="G24" i="2"/>
  <c r="J24" i="2"/>
  <c r="K24" i="2"/>
  <c r="L24" i="2" s="1"/>
  <c r="M24" i="2"/>
  <c r="P24" i="2"/>
  <c r="D25" i="2"/>
  <c r="G25" i="2"/>
  <c r="J25" i="2"/>
  <c r="K25" i="2"/>
  <c r="L25" i="2" s="1"/>
  <c r="M25" i="2"/>
  <c r="P25" i="2"/>
  <c r="D26" i="2"/>
  <c r="G26" i="2"/>
  <c r="J26" i="2"/>
  <c r="K26" i="2"/>
  <c r="L26" i="2" s="1"/>
  <c r="M26" i="2"/>
  <c r="P26" i="2"/>
  <c r="D27" i="2"/>
  <c r="G27" i="2"/>
  <c r="J27" i="2"/>
  <c r="K27" i="2"/>
  <c r="L27" i="2" s="1"/>
  <c r="M27" i="2"/>
  <c r="P27" i="2"/>
  <c r="D28" i="2"/>
  <c r="G28" i="2"/>
  <c r="J28" i="2"/>
  <c r="K28" i="2"/>
  <c r="L28" i="2" s="1"/>
  <c r="M28" i="2"/>
  <c r="P28" i="2"/>
  <c r="D29" i="2"/>
  <c r="G29" i="2"/>
  <c r="J29" i="2"/>
  <c r="K29" i="2"/>
  <c r="L29" i="2" s="1"/>
  <c r="M29" i="2"/>
  <c r="P29" i="2"/>
  <c r="D30" i="2"/>
  <c r="G30" i="2"/>
  <c r="J30" i="2"/>
  <c r="K30" i="2"/>
  <c r="L30" i="2" s="1"/>
  <c r="M30" i="2"/>
  <c r="P30" i="2"/>
  <c r="D31" i="2"/>
  <c r="G31" i="2"/>
  <c r="J31" i="2"/>
  <c r="K31" i="2"/>
  <c r="L31" i="2" s="1"/>
  <c r="M31" i="2"/>
  <c r="P31" i="2"/>
  <c r="D32" i="2"/>
  <c r="G32" i="2"/>
  <c r="J32" i="2"/>
  <c r="K32" i="2"/>
  <c r="L32" i="2" s="1"/>
  <c r="M32" i="2"/>
  <c r="P32" i="2"/>
  <c r="D33" i="2"/>
  <c r="G33" i="2"/>
  <c r="J33" i="2"/>
  <c r="K33" i="2"/>
  <c r="L33" i="2" s="1"/>
  <c r="M33" i="2"/>
  <c r="P33" i="2"/>
  <c r="D34" i="2"/>
  <c r="G34" i="2"/>
  <c r="J34" i="2"/>
  <c r="K34" i="2"/>
  <c r="L34" i="2" s="1"/>
  <c r="M34" i="2"/>
  <c r="P34" i="2"/>
  <c r="K35" i="7" l="1"/>
  <c r="N35" i="7"/>
  <c r="S35" i="7"/>
  <c r="E35" i="7"/>
  <c r="Z36" i="7"/>
  <c r="H35" i="7"/>
  <c r="Q35" i="7"/>
  <c r="AE5" i="1"/>
  <c r="AH5" i="1" s="1"/>
  <c r="AE6" i="1"/>
  <c r="AH6" i="1" s="1"/>
  <c r="AG4" i="1"/>
  <c r="AH4" i="1"/>
  <c r="AG7" i="1"/>
  <c r="AH8" i="1"/>
  <c r="K35" i="12"/>
  <c r="E35" i="12"/>
  <c r="B35" i="12"/>
  <c r="K35" i="9"/>
  <c r="N35" i="9"/>
  <c r="E35" i="9"/>
  <c r="B35" i="9"/>
  <c r="B32" i="11"/>
  <c r="U13" i="11" s="1"/>
  <c r="U19" i="11" s="1"/>
  <c r="H35" i="5"/>
  <c r="E35" i="5"/>
  <c r="N35" i="5"/>
  <c r="B35" i="5"/>
  <c r="B35" i="7"/>
  <c r="L36" i="10"/>
  <c r="C36" i="10"/>
  <c r="R36" i="10"/>
  <c r="O36" i="10"/>
  <c r="K36" i="4"/>
  <c r="G39" i="4" s="1"/>
  <c r="L36" i="2"/>
  <c r="T36" i="2"/>
  <c r="I36" i="2"/>
  <c r="C36" i="2"/>
  <c r="R36" i="2"/>
  <c r="F36" i="2"/>
  <c r="O36" i="2"/>
  <c r="AA17" i="7" l="1"/>
  <c r="AA23" i="7" s="1"/>
  <c r="G39" i="7"/>
  <c r="AG5" i="1"/>
  <c r="AG6" i="1"/>
  <c r="T13" i="12"/>
  <c r="T19" i="12" s="1"/>
  <c r="T13" i="9"/>
  <c r="AA20" i="11"/>
  <c r="AA20" i="10"/>
  <c r="AA20" i="2"/>
</calcChain>
</file>

<file path=xl/sharedStrings.xml><?xml version="1.0" encoding="utf-8"?>
<sst xmlns="http://schemas.openxmlformats.org/spreadsheetml/2006/main" count="421" uniqueCount="117">
  <si>
    <t>Biriyani</t>
  </si>
  <si>
    <t>Maggie</t>
  </si>
  <si>
    <t>Egg Bhujia</t>
  </si>
  <si>
    <t>Omlets</t>
  </si>
  <si>
    <t>Chicken Kabab</t>
  </si>
  <si>
    <t>Veg Food</t>
  </si>
  <si>
    <t>Price</t>
  </si>
  <si>
    <t>No of orders</t>
  </si>
  <si>
    <t xml:space="preserve">Price </t>
  </si>
  <si>
    <t>Total</t>
  </si>
  <si>
    <t>Date</t>
  </si>
  <si>
    <t>Veg Maggie</t>
  </si>
  <si>
    <t>No.of order</t>
  </si>
  <si>
    <t>No.of Order</t>
  </si>
  <si>
    <t>Rating</t>
  </si>
  <si>
    <t>Veg Biriyani</t>
  </si>
  <si>
    <t>Sum</t>
  </si>
  <si>
    <t>Sales</t>
  </si>
  <si>
    <t>Operating Expenses:</t>
  </si>
  <si>
    <t>Cost of Goods Sold:</t>
  </si>
  <si>
    <t>Total Sales:</t>
  </si>
  <si>
    <t>Profit:</t>
  </si>
  <si>
    <t>Sales Amount</t>
  </si>
  <si>
    <t>Loss:</t>
  </si>
  <si>
    <t>Operating Expenses</t>
  </si>
  <si>
    <t>Month-1</t>
  </si>
  <si>
    <t>Month-2</t>
  </si>
  <si>
    <t>Month-3</t>
  </si>
  <si>
    <t>Month-4</t>
  </si>
  <si>
    <t>Month-5</t>
  </si>
  <si>
    <t>List of term</t>
  </si>
  <si>
    <t>Employee Salaries</t>
  </si>
  <si>
    <t>Rent</t>
  </si>
  <si>
    <t>Utilities</t>
  </si>
  <si>
    <t>Gas</t>
  </si>
  <si>
    <t>Water</t>
  </si>
  <si>
    <t>Other utility bills</t>
  </si>
  <si>
    <t>Marketing and Advertising</t>
  </si>
  <si>
    <t>Insurance</t>
  </si>
  <si>
    <t>Maintenance and Repairs</t>
  </si>
  <si>
    <t>Total Amount per month</t>
  </si>
  <si>
    <t>Electricity(AC,Light and commercial refrigerators</t>
  </si>
  <si>
    <t>Administrative expenses</t>
  </si>
  <si>
    <t>Cost Of Goods Sold</t>
  </si>
  <si>
    <t>Food Ingredients</t>
  </si>
  <si>
    <t>Packaging</t>
  </si>
  <si>
    <t>Beverages</t>
  </si>
  <si>
    <t>Condiments &amp; Spices</t>
  </si>
  <si>
    <t>Kitchen Supplies</t>
  </si>
  <si>
    <t>Direct Labour</t>
  </si>
  <si>
    <t>Beginning Inventory</t>
  </si>
  <si>
    <t>Purchases during the Month</t>
  </si>
  <si>
    <t>Ending Inventory:</t>
  </si>
  <si>
    <t>Rough20</t>
  </si>
  <si>
    <t>Total Amount</t>
  </si>
  <si>
    <t>EI(Past-present orders)</t>
  </si>
  <si>
    <t>S.NO</t>
  </si>
  <si>
    <t>M1</t>
  </si>
  <si>
    <t>M2</t>
  </si>
  <si>
    <t>M3</t>
  </si>
  <si>
    <t>M4</t>
  </si>
  <si>
    <t>M5</t>
  </si>
  <si>
    <t>Total sales amount of food iteams</t>
  </si>
  <si>
    <t>Cost Of Goods Sold-  Food Ingredients, Packaging,Beverages,Condiments &amp; Spices,Kitchen Supplies,Direct Labour</t>
  </si>
  <si>
    <t>Cost of iteam sold in each month</t>
  </si>
  <si>
    <t>Months active</t>
  </si>
  <si>
    <t>Electricity</t>
  </si>
  <si>
    <t>Other Utilities</t>
  </si>
  <si>
    <t>COGS Total</t>
  </si>
  <si>
    <t>Marketing and Advertisement</t>
  </si>
  <si>
    <t>Operating Expenses total</t>
  </si>
  <si>
    <t>Total Revenue calculation</t>
  </si>
  <si>
    <t>Profit or loss</t>
  </si>
  <si>
    <t xml:space="preserve">% </t>
  </si>
  <si>
    <t>How many no of food sold?</t>
  </si>
  <si>
    <t>Total nuber of orders</t>
  </si>
  <si>
    <t>no of orders</t>
  </si>
  <si>
    <t>Total no of orders</t>
  </si>
  <si>
    <t>Total no.of order</t>
  </si>
  <si>
    <t>no.of order</t>
  </si>
  <si>
    <t>total no.of order</t>
  </si>
  <si>
    <t>no of order</t>
  </si>
  <si>
    <t>Total no of order</t>
  </si>
  <si>
    <t>S.No</t>
  </si>
  <si>
    <t>1. Your Gender</t>
  </si>
  <si>
    <t>2. Your Age</t>
  </si>
  <si>
    <t>4. Are you currently....?</t>
  </si>
  <si>
    <t>3.Which city do you reside in?</t>
  </si>
  <si>
    <t>5. What is your annual income?</t>
  </si>
  <si>
    <t xml:space="preserve">6.When do you typically visit our restaurant? </t>
  </si>
  <si>
    <t>Lunch</t>
  </si>
  <si>
    <t xml:space="preserve">Dinner </t>
  </si>
  <si>
    <t>Snack</t>
  </si>
  <si>
    <t>7.Do you usually …?</t>
  </si>
  <si>
    <t>Dine-in</t>
  </si>
  <si>
    <t>Takeout</t>
  </si>
  <si>
    <t>Delivery</t>
  </si>
  <si>
    <t>8.Which menu item is your favorite at our restaurant?</t>
  </si>
  <si>
    <t>9.Are you  satisfied with the variety of menu ?</t>
  </si>
  <si>
    <t>Yes</t>
  </si>
  <si>
    <t>No</t>
  </si>
  <si>
    <t xml:space="preserve">10.How would you rate the speed of service during your visit? </t>
  </si>
  <si>
    <t>Neutral</t>
  </si>
  <si>
    <t xml:space="preserve">Very Fast </t>
  </si>
  <si>
    <t>Fast</t>
  </si>
  <si>
    <t xml:space="preserve">Slow </t>
  </si>
  <si>
    <t>Very Slow</t>
  </si>
  <si>
    <t xml:space="preserve">Moderate </t>
  </si>
  <si>
    <t>11.How would you rate the cleanliness and ambiance of our restaurant?</t>
  </si>
  <si>
    <t>12.Is our seating comfortable and spacious enough?</t>
  </si>
  <si>
    <t>13.How would you rate the convenience of the ordering process?</t>
  </si>
  <si>
    <t xml:space="preserve">Very Convenient </t>
  </si>
  <si>
    <t>Convenient</t>
  </si>
  <si>
    <t>Inconvenient</t>
  </si>
  <si>
    <t>Very Inconvenient</t>
  </si>
  <si>
    <t xml:space="preserve"> Neutral</t>
  </si>
  <si>
    <t>14..How often do you visit fast food restaurants in a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</si>
</sst>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b/>
      <sz val="11"/>
      <color theme="1"/>
      <name val="Times New Roman"/>
      <family val="1"/>
    </font>
    <font>
      <b/>
      <sz val="11"/>
      <color rgb="FF24292F"/>
      <name val="Calibri"/>
      <family val="2"/>
      <scheme val="minor"/>
    </font>
    <font>
      <b/>
      <sz val="11"/>
      <color rgb="FF24292F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rgb="FF24292F"/>
      <name val="Calibri"/>
      <family val="2"/>
      <scheme val="minor"/>
    </font>
    <font>
      <sz val="10"/>
      <color rgb="FF24292F"/>
      <name val="Times New Roman"/>
      <family val="1"/>
    </font>
    <font>
      <sz val="10"/>
      <color theme="1"/>
      <name val="Times New Roman"/>
      <family val="1"/>
    </font>
    <font>
      <sz val="11"/>
      <color rgb="FF24292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4" fontId="4" fillId="0" borderId="5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4" fontId="4" fillId="0" borderId="17" xfId="0" applyNumberFormat="1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0" xfId="0" applyFont="1"/>
    <xf numFmtId="44" fontId="4" fillId="4" borderId="3" xfId="1" applyFont="1" applyFill="1" applyBorder="1" applyAlignment="1">
      <alignment horizontal="right"/>
    </xf>
    <xf numFmtId="44" fontId="4" fillId="4" borderId="8" xfId="1" applyFont="1" applyFill="1" applyBorder="1" applyAlignment="1">
      <alignment horizontal="right"/>
    </xf>
    <xf numFmtId="14" fontId="3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6" xfId="0" applyFont="1" applyBorder="1" applyAlignment="1">
      <alignment horizontal="center" vertical="center"/>
    </xf>
    <xf numFmtId="14" fontId="3" fillId="0" borderId="5" xfId="0" applyNumberFormat="1" applyFont="1" applyBorder="1"/>
    <xf numFmtId="0" fontId="3" fillId="0" borderId="6" xfId="0" applyFont="1" applyBorder="1"/>
    <xf numFmtId="0" fontId="8" fillId="0" borderId="1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14" xfId="0" applyFont="1" applyBorder="1"/>
    <xf numFmtId="0" fontId="7" fillId="0" borderId="0" xfId="0" applyFont="1"/>
    <xf numFmtId="0" fontId="0" fillId="0" borderId="0" xfId="0" applyAlignment="1">
      <alignment horizontal="center" vertical="center" wrapText="1"/>
    </xf>
    <xf numFmtId="3" fontId="7" fillId="0" borderId="0" xfId="0" applyNumberFormat="1" applyFont="1"/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0" fontId="8" fillId="7" borderId="1" xfId="0" applyFont="1" applyFill="1" applyBorder="1"/>
    <xf numFmtId="44" fontId="3" fillId="0" borderId="1" xfId="1" applyFont="1" applyBorder="1"/>
    <xf numFmtId="44" fontId="3" fillId="0" borderId="1" xfId="1" applyFont="1" applyBorder="1" applyAlignment="1">
      <alignment vertical="center"/>
    </xf>
    <xf numFmtId="44" fontId="3" fillId="4" borderId="10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8" borderId="0" xfId="0" applyFont="1" applyFill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0" xfId="0" applyFill="1"/>
    <xf numFmtId="44" fontId="3" fillId="4" borderId="38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2" fillId="0" borderId="0" xfId="0" applyFont="1"/>
    <xf numFmtId="0" fontId="1" fillId="0" borderId="0" xfId="1" applyNumberFormat="1" applyFont="1" applyBorder="1" applyAlignment="1">
      <alignment vertical="center"/>
    </xf>
    <xf numFmtId="0" fontId="11" fillId="0" borderId="0" xfId="0" applyFont="1"/>
    <xf numFmtId="44" fontId="12" fillId="4" borderId="0" xfId="1" applyFont="1" applyFill="1" applyBorder="1" applyAlignment="1">
      <alignment vertical="center"/>
    </xf>
    <xf numFmtId="0" fontId="2" fillId="0" borderId="0" xfId="0" applyFont="1" applyAlignment="1">
      <alignment wrapText="1"/>
    </xf>
    <xf numFmtId="44" fontId="2" fillId="0" borderId="0" xfId="0" applyNumberFormat="1" applyFont="1"/>
    <xf numFmtId="0" fontId="13" fillId="0" borderId="0" xfId="0" applyFont="1"/>
    <xf numFmtId="44" fontId="8" fillId="0" borderId="0" xfId="1" applyFont="1" applyFill="1" applyBorder="1" applyAlignment="1">
      <alignment vertical="center"/>
    </xf>
    <xf numFmtId="44" fontId="14" fillId="0" borderId="0" xfId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4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35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8" fillId="0" borderId="0" xfId="0" applyFont="1" applyAlignment="1">
      <alignment vertical="center"/>
    </xf>
    <xf numFmtId="44" fontId="3" fillId="0" borderId="0" xfId="1" applyFont="1" applyFill="1" applyBorder="1"/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3" fillId="4" borderId="15" xfId="1" applyFont="1" applyFill="1" applyBorder="1" applyAlignment="1">
      <alignment horizontal="center" vertical="center"/>
    </xf>
    <xf numFmtId="44" fontId="3" fillId="4" borderId="27" xfId="1" applyFont="1" applyFill="1" applyBorder="1" applyAlignment="1">
      <alignment horizontal="center" vertical="center"/>
    </xf>
    <xf numFmtId="44" fontId="3" fillId="4" borderId="0" xfId="1" applyFont="1" applyFill="1" applyBorder="1" applyAlignment="1">
      <alignment horizontal="center" vertical="center"/>
    </xf>
    <xf numFmtId="44" fontId="3" fillId="4" borderId="39" xfId="1" applyFont="1" applyFill="1" applyBorder="1" applyAlignment="1">
      <alignment horizontal="center" vertical="center"/>
    </xf>
    <xf numFmtId="44" fontId="3" fillId="4" borderId="28" xfId="1" applyFont="1" applyFill="1" applyBorder="1" applyAlignment="1">
      <alignment horizontal="center" vertical="center"/>
    </xf>
    <xf numFmtId="44" fontId="3" fillId="4" borderId="11" xfId="1" applyFont="1" applyFill="1" applyBorder="1" applyAlignment="1">
      <alignment horizontal="center" vertical="center"/>
    </xf>
    <xf numFmtId="44" fontId="3" fillId="4" borderId="40" xfId="1" applyFont="1" applyFill="1" applyBorder="1" applyAlignment="1">
      <alignment horizontal="center" vertical="center"/>
    </xf>
    <xf numFmtId="44" fontId="3" fillId="4" borderId="41" xfId="1" applyFont="1" applyFill="1" applyBorder="1" applyAlignment="1">
      <alignment horizontal="center" vertical="center"/>
    </xf>
    <xf numFmtId="44" fontId="3" fillId="4" borderId="10" xfId="1" applyFont="1" applyFill="1" applyBorder="1" applyAlignment="1">
      <alignment horizontal="center" vertical="center"/>
    </xf>
    <xf numFmtId="44" fontId="3" fillId="4" borderId="38" xfId="1" applyFont="1" applyFill="1" applyBorder="1" applyAlignment="1">
      <alignment horizontal="center" vertical="center"/>
    </xf>
    <xf numFmtId="44" fontId="3" fillId="4" borderId="12" xfId="1" applyFont="1" applyFill="1" applyBorder="1" applyAlignment="1">
      <alignment horizontal="center" vertical="center"/>
    </xf>
    <xf numFmtId="44" fontId="3" fillId="4" borderId="16" xfId="1" applyFont="1" applyFill="1" applyBorder="1" applyAlignment="1">
      <alignment horizontal="center" vertical="center"/>
    </xf>
    <xf numFmtId="44" fontId="3" fillId="4" borderId="23" xfId="1" applyFont="1" applyFill="1" applyBorder="1" applyAlignment="1">
      <alignment horizontal="center" vertical="center"/>
    </xf>
    <xf numFmtId="44" fontId="3" fillId="4" borderId="22" xfId="1" applyFont="1" applyFill="1" applyBorder="1" applyAlignment="1">
      <alignment horizontal="center" vertical="center"/>
    </xf>
    <xf numFmtId="44" fontId="3" fillId="4" borderId="13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4" fontId="4" fillId="4" borderId="3" xfId="1" applyFont="1" applyFill="1" applyBorder="1" applyAlignment="1">
      <alignment horizontal="right" vertical="center"/>
    </xf>
    <xf numFmtId="44" fontId="4" fillId="4" borderId="8" xfId="1" applyFont="1" applyFill="1" applyBorder="1" applyAlignment="1">
      <alignment horizontal="right" vertical="center"/>
    </xf>
    <xf numFmtId="44" fontId="4" fillId="4" borderId="4" xfId="1" applyFont="1" applyFill="1" applyBorder="1" applyAlignment="1">
      <alignment horizontal="right" vertical="center"/>
    </xf>
    <xf numFmtId="44" fontId="4" fillId="4" borderId="9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3" borderId="5" xfId="0" applyNumberFormat="1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44" fontId="3" fillId="4" borderId="20" xfId="1" applyFont="1" applyFill="1" applyBorder="1" applyAlignment="1">
      <alignment horizontal="center" vertical="center"/>
    </xf>
    <xf numFmtId="44" fontId="3" fillId="4" borderId="19" xfId="1" applyFont="1" applyFill="1" applyBorder="1" applyAlignment="1">
      <alignment horizontal="center" vertical="center"/>
    </xf>
    <xf numFmtId="44" fontId="3" fillId="4" borderId="21" xfId="1" applyFont="1" applyFill="1" applyBorder="1" applyAlignment="1">
      <alignment horizontal="center" vertical="center"/>
    </xf>
    <xf numFmtId="44" fontId="3" fillId="4" borderId="24" xfId="1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164" fontId="4" fillId="2" borderId="14" xfId="0" applyNumberFormat="1" applyFont="1" applyFill="1" applyBorder="1" applyAlignment="1">
      <alignment horizontal="right" vertical="center"/>
    </xf>
    <xf numFmtId="0" fontId="8" fillId="3" borderId="26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6" xfId="0" applyFont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left" wrapText="1"/>
    </xf>
    <xf numFmtId="0" fontId="2" fillId="5" borderId="21" xfId="0" applyFont="1" applyFill="1" applyBorder="1" applyAlignment="1">
      <alignment horizontal="left" wrapText="1"/>
    </xf>
    <xf numFmtId="0" fontId="2" fillId="5" borderId="12" xfId="0" applyFont="1" applyFill="1" applyBorder="1" applyAlignment="1">
      <alignment horizontal="left" wrapText="1"/>
    </xf>
    <xf numFmtId="0" fontId="2" fillId="5" borderId="23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34" xfId="1" applyNumberFormat="1" applyFont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0" fontId="0" fillId="0" borderId="36" xfId="1" applyNumberFormat="1" applyFont="1" applyBorder="1" applyAlignment="1">
      <alignment horizontal="center" vertical="center"/>
    </xf>
    <xf numFmtId="0" fontId="0" fillId="0" borderId="37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4" fontId="4" fillId="0" borderId="0" xfId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6510-9807-4B85-970F-3647CCA3A842}">
  <dimension ref="A1:AH32"/>
  <sheetViews>
    <sheetView tabSelected="1" zoomScale="71" workbookViewId="0">
      <selection activeCell="M1" sqref="M1:R2"/>
    </sheetView>
  </sheetViews>
  <sheetFormatPr defaultColWidth="7.6640625" defaultRowHeight="27" customHeight="1" x14ac:dyDescent="0.3"/>
  <cols>
    <col min="3" max="9" width="7.77734375" bestFit="1" customWidth="1"/>
    <col min="10" max="10" width="7.77734375" customWidth="1"/>
    <col min="12" max="12" width="4.88671875" customWidth="1"/>
    <col min="14" max="16" width="7.77734375" bestFit="1" customWidth="1"/>
    <col min="20" max="20" width="9.6640625" customWidth="1"/>
    <col min="22" max="22" width="6.6640625" customWidth="1"/>
    <col min="23" max="23" width="8.77734375" customWidth="1"/>
    <col min="24" max="24" width="8" customWidth="1"/>
    <col min="25" max="25" width="8.77734375" customWidth="1"/>
    <col min="26" max="26" width="10.6640625" customWidth="1"/>
    <col min="27" max="27" width="10.21875" customWidth="1"/>
    <col min="30" max="30" width="13" customWidth="1"/>
    <col min="34" max="34" width="5.6640625" customWidth="1"/>
  </cols>
  <sheetData>
    <row r="1" spans="1:34" ht="27" customHeight="1" x14ac:dyDescent="0.3">
      <c r="A1" s="86" t="s">
        <v>56</v>
      </c>
      <c r="B1" s="86" t="s">
        <v>65</v>
      </c>
      <c r="C1" s="91" t="s">
        <v>64</v>
      </c>
      <c r="D1" s="91"/>
      <c r="E1" s="91"/>
      <c r="F1" s="91"/>
      <c r="G1" s="91"/>
      <c r="H1" s="91"/>
      <c r="I1" s="91"/>
      <c r="J1" s="87" t="s">
        <v>74</v>
      </c>
      <c r="K1" s="83" t="s">
        <v>62</v>
      </c>
      <c r="L1" s="83"/>
      <c r="M1" s="91" t="s">
        <v>63</v>
      </c>
      <c r="N1" s="91"/>
      <c r="O1" s="91"/>
      <c r="P1" s="91"/>
      <c r="Q1" s="91"/>
      <c r="R1" s="91"/>
      <c r="S1" s="83" t="s">
        <v>68</v>
      </c>
      <c r="T1" s="90" t="s">
        <v>24</v>
      </c>
      <c r="U1" s="90"/>
      <c r="V1" s="90"/>
      <c r="W1" s="90"/>
      <c r="X1" s="90"/>
      <c r="Y1" s="90"/>
      <c r="Z1" s="90"/>
      <c r="AA1" s="90"/>
      <c r="AB1" s="90"/>
      <c r="AC1" s="90"/>
      <c r="AD1" s="83" t="s">
        <v>70</v>
      </c>
      <c r="AE1" s="83" t="s">
        <v>71</v>
      </c>
      <c r="AF1" s="83"/>
      <c r="AG1" s="85" t="s">
        <v>72</v>
      </c>
      <c r="AH1" s="86" t="s">
        <v>73</v>
      </c>
    </row>
    <row r="2" spans="1:34" ht="27" customHeight="1" x14ac:dyDescent="0.3">
      <c r="A2" s="86"/>
      <c r="B2" s="86"/>
      <c r="C2" s="91"/>
      <c r="D2" s="91"/>
      <c r="E2" s="91"/>
      <c r="F2" s="91"/>
      <c r="G2" s="91"/>
      <c r="H2" s="91"/>
      <c r="I2" s="91"/>
      <c r="J2" s="88"/>
      <c r="K2" s="83"/>
      <c r="L2" s="83"/>
      <c r="M2" s="91"/>
      <c r="N2" s="91"/>
      <c r="O2" s="91"/>
      <c r="P2" s="91"/>
      <c r="Q2" s="91"/>
      <c r="R2" s="91"/>
      <c r="S2" s="83"/>
      <c r="T2" s="86" t="s">
        <v>31</v>
      </c>
      <c r="U2" s="86" t="s">
        <v>32</v>
      </c>
      <c r="V2" s="86" t="s">
        <v>66</v>
      </c>
      <c r="W2" s="86" t="s">
        <v>34</v>
      </c>
      <c r="X2" s="86" t="s">
        <v>35</v>
      </c>
      <c r="Y2" s="86" t="s">
        <v>67</v>
      </c>
      <c r="Z2" s="86" t="s">
        <v>69</v>
      </c>
      <c r="AA2" s="86" t="s">
        <v>38</v>
      </c>
      <c r="AB2" s="86" t="s">
        <v>39</v>
      </c>
      <c r="AC2" s="86" t="s">
        <v>42</v>
      </c>
      <c r="AD2" s="83"/>
      <c r="AE2" s="83"/>
      <c r="AF2" s="83"/>
      <c r="AG2" s="85"/>
      <c r="AH2" s="86"/>
    </row>
    <row r="3" spans="1:34" ht="27" customHeight="1" x14ac:dyDescent="0.3">
      <c r="A3" s="86"/>
      <c r="B3" s="86"/>
      <c r="C3" s="37" t="s">
        <v>0</v>
      </c>
      <c r="D3" s="37" t="s">
        <v>1</v>
      </c>
      <c r="E3" s="37" t="s">
        <v>2</v>
      </c>
      <c r="F3" s="37" t="s">
        <v>3</v>
      </c>
      <c r="G3" s="81" t="s">
        <v>4</v>
      </c>
      <c r="H3" s="95" t="s">
        <v>5</v>
      </c>
      <c r="I3" s="95"/>
      <c r="J3" s="89"/>
      <c r="K3" s="83"/>
      <c r="L3" s="83"/>
      <c r="M3" s="94" t="s">
        <v>50</v>
      </c>
      <c r="N3" s="94"/>
      <c r="O3" s="86" t="s">
        <v>51</v>
      </c>
      <c r="P3" s="86"/>
      <c r="Q3" s="94" t="s">
        <v>52</v>
      </c>
      <c r="R3" s="94"/>
      <c r="S3" s="83"/>
      <c r="T3" s="86"/>
      <c r="U3" s="86"/>
      <c r="V3" s="86"/>
      <c r="W3" s="86"/>
      <c r="X3" s="86"/>
      <c r="Y3" s="86"/>
      <c r="Z3" s="86"/>
      <c r="AA3" s="86"/>
      <c r="AB3" s="86"/>
      <c r="AC3" s="86"/>
      <c r="AD3" s="83"/>
      <c r="AE3" s="83"/>
      <c r="AF3" s="83"/>
      <c r="AG3" s="85"/>
      <c r="AH3" s="86"/>
    </row>
    <row r="4" spans="1:34" ht="27" customHeight="1" x14ac:dyDescent="0.3">
      <c r="A4" s="10">
        <v>1</v>
      </c>
      <c r="B4" s="46" t="s">
        <v>25</v>
      </c>
      <c r="C4" s="10">
        <v>73200</v>
      </c>
      <c r="D4" s="10">
        <v>27120</v>
      </c>
      <c r="E4" s="10">
        <v>38830</v>
      </c>
      <c r="F4" s="10">
        <v>8880</v>
      </c>
      <c r="G4" s="10">
        <v>123120</v>
      </c>
      <c r="H4" s="10">
        <v>17250</v>
      </c>
      <c r="I4" s="10">
        <v>11600</v>
      </c>
      <c r="J4" s="12">
        <v>1597</v>
      </c>
      <c r="K4" s="92">
        <f>SUM(C4:I4)</f>
        <v>300000</v>
      </c>
      <c r="L4" s="92"/>
      <c r="M4" s="93">
        <v>50000</v>
      </c>
      <c r="N4" s="93"/>
      <c r="O4" s="92">
        <v>80000</v>
      </c>
      <c r="P4" s="92"/>
      <c r="Q4" s="92">
        <v>10000</v>
      </c>
      <c r="R4" s="92"/>
      <c r="S4" s="82">
        <f>M4+O4-Q4</f>
        <v>120000</v>
      </c>
      <c r="T4" s="10">
        <v>30000</v>
      </c>
      <c r="U4" s="10">
        <v>14000</v>
      </c>
      <c r="V4" s="10">
        <v>4000</v>
      </c>
      <c r="W4" s="10">
        <v>3000</v>
      </c>
      <c r="X4" s="10">
        <v>5000</v>
      </c>
      <c r="Y4" s="10">
        <v>5000</v>
      </c>
      <c r="Z4" s="10">
        <v>6000</v>
      </c>
      <c r="AA4" s="10">
        <v>3000</v>
      </c>
      <c r="AB4" s="10">
        <v>5000</v>
      </c>
      <c r="AC4" s="10">
        <v>5000</v>
      </c>
      <c r="AD4" s="10">
        <f>SUM(T4:AC4)</f>
        <v>80000</v>
      </c>
      <c r="AE4" s="84">
        <f>K4-(S4+AD4)</f>
        <v>100000</v>
      </c>
      <c r="AF4" s="84"/>
      <c r="AG4" s="10" t="str">
        <f>IF(AE4&gt;0,"Profit", "Loss")</f>
        <v>Profit</v>
      </c>
      <c r="AH4" s="10">
        <f>(AE4/K4)*100</f>
        <v>33.333333333333329</v>
      </c>
    </row>
    <row r="5" spans="1:34" ht="27" customHeight="1" x14ac:dyDescent="0.3">
      <c r="A5" s="10">
        <v>2</v>
      </c>
      <c r="B5" s="46" t="s">
        <v>26</v>
      </c>
      <c r="C5" s="10">
        <v>106500</v>
      </c>
      <c r="D5" s="10">
        <v>29760</v>
      </c>
      <c r="E5" s="10">
        <v>43120</v>
      </c>
      <c r="F5" s="10">
        <v>7760</v>
      </c>
      <c r="G5" s="10">
        <v>112860</v>
      </c>
      <c r="H5" s="84"/>
      <c r="I5" s="84"/>
      <c r="J5" s="50">
        <v>1488</v>
      </c>
      <c r="K5" s="92">
        <f t="shared" ref="K5:K8" si="0">SUM(C5:G5)</f>
        <v>300000</v>
      </c>
      <c r="L5" s="92"/>
      <c r="M5" s="93">
        <v>50000</v>
      </c>
      <c r="N5" s="93"/>
      <c r="O5" s="92">
        <v>75000</v>
      </c>
      <c r="P5" s="92"/>
      <c r="Q5" s="92">
        <v>5000</v>
      </c>
      <c r="R5" s="92"/>
      <c r="S5" s="82">
        <f t="shared" ref="S5:S8" si="1">M5+O5-Q5</f>
        <v>120000</v>
      </c>
      <c r="T5" s="10">
        <v>30000</v>
      </c>
      <c r="U5" s="10">
        <v>14000</v>
      </c>
      <c r="V5" s="10">
        <v>4000</v>
      </c>
      <c r="W5" s="10">
        <v>3000</v>
      </c>
      <c r="X5" s="10">
        <v>5000</v>
      </c>
      <c r="Y5" s="10">
        <v>5000</v>
      </c>
      <c r="Z5" s="10">
        <v>6000</v>
      </c>
      <c r="AA5" s="10">
        <v>3000</v>
      </c>
      <c r="AB5" s="10">
        <v>5000</v>
      </c>
      <c r="AC5" s="10">
        <v>5000</v>
      </c>
      <c r="AD5" s="10">
        <f t="shared" ref="AD5:AD8" si="2">SUM(T5:AC5)</f>
        <v>80000</v>
      </c>
      <c r="AE5" s="84">
        <f t="shared" ref="AE5:AE8" si="3">K5-(S5+AD5)</f>
        <v>100000</v>
      </c>
      <c r="AF5" s="84"/>
      <c r="AG5" s="10" t="str">
        <f t="shared" ref="AG5:AG8" si="4">IF(AE5&gt;0,"Profit", "Loss")</f>
        <v>Profit</v>
      </c>
      <c r="AH5" s="10">
        <f t="shared" ref="AH5:AH8" si="5">(AE5/K5)*100</f>
        <v>33.333333333333329</v>
      </c>
    </row>
    <row r="6" spans="1:34" ht="27" customHeight="1" x14ac:dyDescent="0.3">
      <c r="A6" s="10">
        <v>3</v>
      </c>
      <c r="B6" s="46" t="s">
        <v>27</v>
      </c>
      <c r="C6" s="10">
        <v>98400</v>
      </c>
      <c r="D6" s="10">
        <v>27240</v>
      </c>
      <c r="E6" s="10">
        <v>38940</v>
      </c>
      <c r="F6" s="10">
        <v>8880</v>
      </c>
      <c r="G6" s="10">
        <v>126540</v>
      </c>
      <c r="H6" s="84"/>
      <c r="I6" s="84"/>
      <c r="J6" s="50">
        <v>1464</v>
      </c>
      <c r="K6" s="92">
        <f t="shared" si="0"/>
        <v>300000</v>
      </c>
      <c r="L6" s="92"/>
      <c r="M6" s="93">
        <v>50000</v>
      </c>
      <c r="N6" s="93"/>
      <c r="O6" s="92">
        <v>75000</v>
      </c>
      <c r="P6" s="92"/>
      <c r="Q6" s="92">
        <v>5000</v>
      </c>
      <c r="R6" s="92"/>
      <c r="S6" s="82">
        <f t="shared" si="1"/>
        <v>120000</v>
      </c>
      <c r="T6" s="10">
        <v>30000</v>
      </c>
      <c r="U6" s="10">
        <v>14000</v>
      </c>
      <c r="V6" s="10">
        <v>4000</v>
      </c>
      <c r="W6" s="10">
        <v>3000</v>
      </c>
      <c r="X6" s="10">
        <v>5000</v>
      </c>
      <c r="Y6" s="10">
        <v>5000</v>
      </c>
      <c r="Z6" s="10">
        <v>6000</v>
      </c>
      <c r="AA6" s="10">
        <v>3000</v>
      </c>
      <c r="AB6" s="10">
        <v>5000</v>
      </c>
      <c r="AC6" s="10">
        <v>5000</v>
      </c>
      <c r="AD6" s="10">
        <f t="shared" si="2"/>
        <v>80000</v>
      </c>
      <c r="AE6" s="84">
        <f t="shared" si="3"/>
        <v>100000</v>
      </c>
      <c r="AF6" s="84"/>
      <c r="AG6" s="10" t="str">
        <f t="shared" si="4"/>
        <v>Profit</v>
      </c>
      <c r="AH6" s="10">
        <f t="shared" si="5"/>
        <v>33.333333333333329</v>
      </c>
    </row>
    <row r="7" spans="1:34" ht="27" customHeight="1" x14ac:dyDescent="0.3">
      <c r="A7" s="10">
        <v>4</v>
      </c>
      <c r="B7" s="46" t="s">
        <v>28</v>
      </c>
      <c r="C7" s="10">
        <v>60300</v>
      </c>
      <c r="D7" s="10">
        <v>14400</v>
      </c>
      <c r="E7" s="10">
        <v>14080</v>
      </c>
      <c r="F7" s="10">
        <v>8880</v>
      </c>
      <c r="G7" s="10">
        <v>62700</v>
      </c>
      <c r="H7" s="84"/>
      <c r="I7" s="84"/>
      <c r="J7" s="50">
        <v>780</v>
      </c>
      <c r="K7" s="92">
        <f t="shared" si="0"/>
        <v>160360</v>
      </c>
      <c r="L7" s="92"/>
      <c r="M7" s="93">
        <v>50000</v>
      </c>
      <c r="N7" s="93"/>
      <c r="O7" s="92">
        <v>60000</v>
      </c>
      <c r="P7" s="92"/>
      <c r="Q7" s="92">
        <v>5000</v>
      </c>
      <c r="R7" s="92"/>
      <c r="S7" s="82">
        <f t="shared" si="1"/>
        <v>105000</v>
      </c>
      <c r="T7" s="10">
        <v>30000</v>
      </c>
      <c r="U7" s="10">
        <v>14000</v>
      </c>
      <c r="V7" s="10">
        <v>4000</v>
      </c>
      <c r="W7" s="10">
        <v>3000</v>
      </c>
      <c r="X7" s="10">
        <v>5000</v>
      </c>
      <c r="Y7" s="10">
        <v>5000</v>
      </c>
      <c r="Z7" s="10">
        <v>6000</v>
      </c>
      <c r="AA7" s="10">
        <v>3000</v>
      </c>
      <c r="AB7" s="10">
        <v>5000</v>
      </c>
      <c r="AC7" s="10">
        <v>5000</v>
      </c>
      <c r="AD7" s="10">
        <f t="shared" si="2"/>
        <v>80000</v>
      </c>
      <c r="AE7" s="84">
        <f t="shared" si="3"/>
        <v>-24640</v>
      </c>
      <c r="AF7" s="84"/>
      <c r="AG7" s="10" t="str">
        <f t="shared" si="4"/>
        <v>Loss</v>
      </c>
      <c r="AH7" s="10">
        <f t="shared" si="5"/>
        <v>-15.365427787478176</v>
      </c>
    </row>
    <row r="8" spans="1:34" ht="27" customHeight="1" x14ac:dyDescent="0.3">
      <c r="A8" s="10">
        <v>5</v>
      </c>
      <c r="B8" s="46" t="s">
        <v>29</v>
      </c>
      <c r="C8" s="10">
        <v>45300</v>
      </c>
      <c r="D8" s="10">
        <v>14160</v>
      </c>
      <c r="E8" s="10">
        <v>14080</v>
      </c>
      <c r="F8" s="10">
        <v>7520</v>
      </c>
      <c r="G8" s="10">
        <v>49590</v>
      </c>
      <c r="H8" s="84"/>
      <c r="I8" s="84"/>
      <c r="J8" s="50">
        <v>665</v>
      </c>
      <c r="K8" s="92">
        <f t="shared" si="0"/>
        <v>130650</v>
      </c>
      <c r="L8" s="92"/>
      <c r="M8" s="93">
        <v>50000</v>
      </c>
      <c r="N8" s="93"/>
      <c r="O8" s="92">
        <v>70000</v>
      </c>
      <c r="P8" s="92"/>
      <c r="Q8" s="92">
        <v>6000</v>
      </c>
      <c r="R8" s="92"/>
      <c r="S8" s="82">
        <f t="shared" si="1"/>
        <v>114000</v>
      </c>
      <c r="T8" s="10">
        <v>30000</v>
      </c>
      <c r="U8" s="10">
        <v>14000</v>
      </c>
      <c r="V8" s="10">
        <v>4000</v>
      </c>
      <c r="W8" s="10">
        <v>3000</v>
      </c>
      <c r="X8" s="10">
        <v>5000</v>
      </c>
      <c r="Y8" s="10">
        <v>5000</v>
      </c>
      <c r="Z8" s="10">
        <v>6000</v>
      </c>
      <c r="AA8" s="10">
        <v>3000</v>
      </c>
      <c r="AB8" s="10">
        <v>5000</v>
      </c>
      <c r="AC8" s="10">
        <v>5000</v>
      </c>
      <c r="AD8" s="10">
        <f t="shared" si="2"/>
        <v>80000</v>
      </c>
      <c r="AE8" s="84">
        <f t="shared" si="3"/>
        <v>-63350</v>
      </c>
      <c r="AF8" s="84"/>
      <c r="AG8" s="10" t="str">
        <f t="shared" si="4"/>
        <v>Loss</v>
      </c>
      <c r="AH8" s="10">
        <f t="shared" si="5"/>
        <v>-48.488327592805206</v>
      </c>
    </row>
    <row r="9" spans="1:34" ht="27" customHeight="1" x14ac:dyDescent="0.3">
      <c r="B9" s="2"/>
      <c r="K9" s="96"/>
      <c r="L9" s="96"/>
      <c r="M9" s="58"/>
      <c r="N9" s="58"/>
      <c r="O9" s="59"/>
      <c r="P9" s="59"/>
      <c r="Q9" s="59"/>
    </row>
    <row r="10" spans="1:34" ht="27" customHeight="1" x14ac:dyDescent="0.3">
      <c r="B10" s="2"/>
      <c r="K10" s="96"/>
      <c r="L10" s="96"/>
      <c r="M10" s="62"/>
      <c r="N10" s="62"/>
    </row>
    <row r="11" spans="1:34" ht="27" customHeight="1" x14ac:dyDescent="0.3">
      <c r="M11" s="62"/>
      <c r="N11" s="62"/>
    </row>
    <row r="28" spans="20:26" ht="27" customHeight="1" x14ac:dyDescent="0.3">
      <c r="T28" s="76"/>
      <c r="U28" s="76"/>
      <c r="V28" s="77"/>
      <c r="W28" s="77"/>
      <c r="X28" s="77"/>
      <c r="Y28" s="77"/>
      <c r="Z28" s="77"/>
    </row>
    <row r="29" spans="20:26" ht="27" customHeight="1" x14ac:dyDescent="0.3">
      <c r="T29" s="78"/>
      <c r="U29" s="78"/>
      <c r="V29" s="77"/>
      <c r="W29" s="77"/>
      <c r="X29" s="77"/>
      <c r="Y29" s="77"/>
      <c r="Z29" s="77"/>
    </row>
    <row r="30" spans="20:26" ht="27" customHeight="1" x14ac:dyDescent="0.3">
      <c r="T30" s="79"/>
      <c r="U30" s="79"/>
      <c r="V30" s="77"/>
      <c r="W30" s="77"/>
      <c r="X30" s="77"/>
      <c r="Y30" s="77"/>
      <c r="Z30" s="77"/>
    </row>
    <row r="31" spans="20:26" ht="27" customHeight="1" x14ac:dyDescent="0.3">
      <c r="T31" s="80"/>
      <c r="U31" s="80"/>
      <c r="V31" s="77"/>
      <c r="W31" s="77"/>
      <c r="X31" s="77"/>
      <c r="Y31" s="77"/>
      <c r="Z31" s="77"/>
    </row>
    <row r="32" spans="20:26" ht="27" customHeight="1" x14ac:dyDescent="0.3">
      <c r="T32" s="79"/>
      <c r="U32" s="79"/>
      <c r="V32" s="77"/>
      <c r="W32" s="77"/>
      <c r="X32" s="77"/>
      <c r="Y32" s="77"/>
      <c r="Z32" s="77"/>
    </row>
  </sheetData>
  <mergeCells count="54">
    <mergeCell ref="K9:L9"/>
    <mergeCell ref="K10:L10"/>
    <mergeCell ref="A1:A3"/>
    <mergeCell ref="K4:L4"/>
    <mergeCell ref="K5:L5"/>
    <mergeCell ref="K6:L6"/>
    <mergeCell ref="K7:L7"/>
    <mergeCell ref="K8:L8"/>
    <mergeCell ref="M6:N6"/>
    <mergeCell ref="M7:N7"/>
    <mergeCell ref="M8:N8"/>
    <mergeCell ref="O4:P4"/>
    <mergeCell ref="O5:P5"/>
    <mergeCell ref="O6:P6"/>
    <mergeCell ref="O7:P7"/>
    <mergeCell ref="O8:P8"/>
    <mergeCell ref="M4:N4"/>
    <mergeCell ref="M5:N5"/>
    <mergeCell ref="AB2:AB3"/>
    <mergeCell ref="AC2:AC3"/>
    <mergeCell ref="Q6:R6"/>
    <mergeCell ref="Q7:R7"/>
    <mergeCell ref="Q8:R8"/>
    <mergeCell ref="Q3:R3"/>
    <mergeCell ref="M1:R2"/>
    <mergeCell ref="Q4:R4"/>
    <mergeCell ref="Q5:R5"/>
    <mergeCell ref="M3:N3"/>
    <mergeCell ref="Y2:Y3"/>
    <mergeCell ref="Z2:Z3"/>
    <mergeCell ref="AA2:AA3"/>
    <mergeCell ref="C1:I2"/>
    <mergeCell ref="B1:B3"/>
    <mergeCell ref="W2:W3"/>
    <mergeCell ref="X2:X3"/>
    <mergeCell ref="O3:P3"/>
    <mergeCell ref="H3:I3"/>
    <mergeCell ref="K1:L3"/>
    <mergeCell ref="AD1:AD3"/>
    <mergeCell ref="AE1:AF3"/>
    <mergeCell ref="H5:I8"/>
    <mergeCell ref="AG1:AG3"/>
    <mergeCell ref="AH1:AH3"/>
    <mergeCell ref="J1:J3"/>
    <mergeCell ref="T1:AC1"/>
    <mergeCell ref="AE4:AF4"/>
    <mergeCell ref="AE5:AF5"/>
    <mergeCell ref="AE6:AF6"/>
    <mergeCell ref="AE7:AF7"/>
    <mergeCell ref="AE8:AF8"/>
    <mergeCell ref="S1:S3"/>
    <mergeCell ref="T2:T3"/>
    <mergeCell ref="U2:U3"/>
    <mergeCell ref="V2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6531-E4F2-47EB-B860-1E5E99AE18F8}">
  <dimension ref="A1:U43"/>
  <sheetViews>
    <sheetView topLeftCell="A2" zoomScale="70" zoomScaleNormal="70" workbookViewId="0">
      <selection activeCell="T34" sqref="T34"/>
    </sheetView>
  </sheetViews>
  <sheetFormatPr defaultColWidth="11.44140625" defaultRowHeight="16.8" customHeight="1" x14ac:dyDescent="0.25"/>
  <cols>
    <col min="1" max="3" width="11.44140625" style="4"/>
    <col min="4" max="4" width="0" style="4" hidden="1" customWidth="1"/>
    <col min="5" max="6" width="11.44140625" style="4"/>
    <col min="7" max="7" width="0" style="4" hidden="1" customWidth="1"/>
    <col min="8" max="9" width="11.44140625" style="4"/>
    <col min="10" max="10" width="0" style="4" hidden="1" customWidth="1"/>
    <col min="11" max="12" width="11.44140625" style="4"/>
    <col min="13" max="13" width="0" style="4" hidden="1" customWidth="1"/>
    <col min="14" max="15" width="11.44140625" style="4"/>
    <col min="16" max="16" width="0" style="4" hidden="1" customWidth="1"/>
    <col min="17" max="20" width="11.44140625" style="4"/>
    <col min="21" max="21" width="16.77734375" style="4" customWidth="1"/>
    <col min="22" max="16384" width="11.44140625" style="4"/>
  </cols>
  <sheetData>
    <row r="1" spans="1:21" ht="16.8" customHeight="1" x14ac:dyDescent="0.25">
      <c r="A1" s="135" t="s">
        <v>10</v>
      </c>
      <c r="B1" s="137" t="s">
        <v>0</v>
      </c>
      <c r="C1" s="137"/>
      <c r="D1" s="137"/>
      <c r="E1" s="137" t="s">
        <v>1</v>
      </c>
      <c r="F1" s="137"/>
      <c r="G1" s="137"/>
      <c r="H1" s="137" t="s">
        <v>2</v>
      </c>
      <c r="I1" s="137"/>
      <c r="J1" s="137"/>
      <c r="K1" s="137" t="s">
        <v>3</v>
      </c>
      <c r="L1" s="137"/>
      <c r="M1" s="137"/>
      <c r="N1" s="137" t="s">
        <v>4</v>
      </c>
      <c r="O1" s="137"/>
      <c r="P1" s="146"/>
    </row>
    <row r="2" spans="1:21" ht="16.8" customHeight="1" x14ac:dyDescent="0.25">
      <c r="A2" s="136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147"/>
    </row>
    <row r="3" spans="1:21" ht="16.8" customHeight="1" x14ac:dyDescent="0.25">
      <c r="A3" s="136"/>
      <c r="B3" s="31" t="s">
        <v>7</v>
      </c>
      <c r="C3" s="31" t="s">
        <v>8</v>
      </c>
      <c r="D3" s="31" t="s">
        <v>14</v>
      </c>
      <c r="E3" s="31" t="s">
        <v>7</v>
      </c>
      <c r="F3" s="31" t="s">
        <v>8</v>
      </c>
      <c r="G3" s="31" t="s">
        <v>14</v>
      </c>
      <c r="H3" s="31" t="s">
        <v>7</v>
      </c>
      <c r="I3" s="31" t="s">
        <v>8</v>
      </c>
      <c r="J3" s="31" t="s">
        <v>14</v>
      </c>
      <c r="K3" s="31" t="s">
        <v>7</v>
      </c>
      <c r="L3" s="31" t="s">
        <v>8</v>
      </c>
      <c r="M3" s="31" t="s">
        <v>14</v>
      </c>
      <c r="N3" s="31" t="s">
        <v>7</v>
      </c>
      <c r="O3" s="31" t="s">
        <v>8</v>
      </c>
      <c r="P3" s="32" t="s">
        <v>14</v>
      </c>
    </row>
    <row r="4" spans="1:21" ht="16.8" customHeight="1" x14ac:dyDescent="0.25">
      <c r="A4" s="29">
        <v>44986</v>
      </c>
      <c r="B4" s="27">
        <v>15</v>
      </c>
      <c r="C4" s="27">
        <f>300*B4</f>
        <v>4500</v>
      </c>
      <c r="D4" s="27">
        <v>1</v>
      </c>
      <c r="E4" s="27">
        <v>7</v>
      </c>
      <c r="F4" s="27">
        <f>120*E4</f>
        <v>840</v>
      </c>
      <c r="G4" s="27">
        <v>1</v>
      </c>
      <c r="H4" s="27">
        <v>8</v>
      </c>
      <c r="I4" s="27">
        <f>110*H4</f>
        <v>880</v>
      </c>
      <c r="J4" s="27">
        <v>2</v>
      </c>
      <c r="K4" s="27">
        <v>4</v>
      </c>
      <c r="L4" s="27">
        <f>80*K4</f>
        <v>320</v>
      </c>
      <c r="M4" s="27">
        <v>4</v>
      </c>
      <c r="N4" s="27">
        <v>18</v>
      </c>
      <c r="O4" s="27">
        <f>285*N4</f>
        <v>5130</v>
      </c>
      <c r="P4" s="30">
        <v>3</v>
      </c>
    </row>
    <row r="5" spans="1:21" ht="16.8" customHeight="1" x14ac:dyDescent="0.25">
      <c r="A5" s="29">
        <v>44987</v>
      </c>
      <c r="B5" s="27">
        <v>18</v>
      </c>
      <c r="C5" s="27">
        <f t="shared" ref="C5:C34" si="0">300*B5</f>
        <v>5400</v>
      </c>
      <c r="D5" s="27">
        <v>5</v>
      </c>
      <c r="E5" s="27">
        <v>10</v>
      </c>
      <c r="F5" s="27">
        <f t="shared" ref="F5:F34" si="1">120*E5</f>
        <v>1200</v>
      </c>
      <c r="G5" s="27">
        <v>5</v>
      </c>
      <c r="H5" s="27">
        <v>19</v>
      </c>
      <c r="I5" s="27">
        <f t="shared" ref="I5:I34" si="2">110*H5</f>
        <v>2090</v>
      </c>
      <c r="J5" s="27">
        <v>1</v>
      </c>
      <c r="K5" s="27">
        <v>6</v>
      </c>
      <c r="L5" s="27">
        <f t="shared" ref="L5:L34" si="3">80*K5</f>
        <v>480</v>
      </c>
      <c r="M5" s="27">
        <v>4</v>
      </c>
      <c r="N5" s="27">
        <v>21</v>
      </c>
      <c r="O5" s="27">
        <f t="shared" ref="O5:O34" si="4">285*N5</f>
        <v>5985</v>
      </c>
      <c r="P5" s="30">
        <v>4</v>
      </c>
    </row>
    <row r="6" spans="1:21" ht="16.8" customHeight="1" x14ac:dyDescent="0.25">
      <c r="A6" s="29">
        <v>44988</v>
      </c>
      <c r="B6" s="27">
        <v>13</v>
      </c>
      <c r="C6" s="27">
        <f t="shared" si="0"/>
        <v>3900</v>
      </c>
      <c r="D6" s="27">
        <v>1</v>
      </c>
      <c r="E6" s="27">
        <v>6</v>
      </c>
      <c r="F6" s="27">
        <f t="shared" si="1"/>
        <v>720</v>
      </c>
      <c r="G6" s="27">
        <v>3</v>
      </c>
      <c r="H6" s="27">
        <v>6</v>
      </c>
      <c r="I6" s="27">
        <f t="shared" si="2"/>
        <v>660</v>
      </c>
      <c r="J6" s="27">
        <v>3</v>
      </c>
      <c r="K6" s="27">
        <v>3</v>
      </c>
      <c r="L6" s="27">
        <f t="shared" si="3"/>
        <v>240</v>
      </c>
      <c r="M6" s="27">
        <v>1</v>
      </c>
      <c r="N6" s="27">
        <v>16</v>
      </c>
      <c r="O6" s="27">
        <f t="shared" si="4"/>
        <v>4560</v>
      </c>
      <c r="P6" s="30">
        <v>4</v>
      </c>
    </row>
    <row r="7" spans="1:21" ht="16.8" customHeight="1" x14ac:dyDescent="0.25">
      <c r="A7" s="29">
        <v>44989</v>
      </c>
      <c r="B7" s="27">
        <v>16</v>
      </c>
      <c r="C7" s="27">
        <f t="shared" si="0"/>
        <v>4800</v>
      </c>
      <c r="D7" s="27">
        <v>1</v>
      </c>
      <c r="E7" s="27">
        <v>5</v>
      </c>
      <c r="F7" s="27">
        <f t="shared" si="1"/>
        <v>600</v>
      </c>
      <c r="G7" s="27">
        <v>2</v>
      </c>
      <c r="H7" s="27">
        <v>11</v>
      </c>
      <c r="I7" s="27">
        <f t="shared" si="2"/>
        <v>1210</v>
      </c>
      <c r="J7" s="27">
        <v>3</v>
      </c>
      <c r="K7" s="27">
        <v>4</v>
      </c>
      <c r="L7" s="27">
        <f t="shared" si="3"/>
        <v>320</v>
      </c>
      <c r="M7" s="27">
        <v>3</v>
      </c>
      <c r="N7" s="27">
        <v>17</v>
      </c>
      <c r="O7" s="27">
        <f t="shared" si="4"/>
        <v>4845</v>
      </c>
      <c r="P7" s="30">
        <v>3</v>
      </c>
    </row>
    <row r="8" spans="1:21" ht="16.8" customHeight="1" x14ac:dyDescent="0.25">
      <c r="A8" s="29">
        <v>44990</v>
      </c>
      <c r="B8" s="27">
        <v>11</v>
      </c>
      <c r="C8" s="27">
        <f t="shared" si="0"/>
        <v>3300</v>
      </c>
      <c r="D8" s="27">
        <v>2</v>
      </c>
      <c r="E8" s="27">
        <v>12</v>
      </c>
      <c r="F8" s="27">
        <f t="shared" si="1"/>
        <v>1440</v>
      </c>
      <c r="G8" s="27">
        <v>2</v>
      </c>
      <c r="H8" s="27">
        <v>9</v>
      </c>
      <c r="I8" s="27">
        <f t="shared" si="2"/>
        <v>990</v>
      </c>
      <c r="J8" s="27">
        <v>1</v>
      </c>
      <c r="K8" s="27">
        <v>2</v>
      </c>
      <c r="L8" s="27">
        <f t="shared" si="3"/>
        <v>160</v>
      </c>
      <c r="M8" s="27">
        <v>3</v>
      </c>
      <c r="N8" s="27">
        <v>20</v>
      </c>
      <c r="O8" s="27">
        <f t="shared" si="4"/>
        <v>5700</v>
      </c>
      <c r="P8" s="30">
        <v>4</v>
      </c>
    </row>
    <row r="9" spans="1:21" ht="16.8" customHeight="1" x14ac:dyDescent="0.25">
      <c r="A9" s="29">
        <v>44991</v>
      </c>
      <c r="B9" s="27">
        <v>15</v>
      </c>
      <c r="C9" s="27">
        <f t="shared" si="0"/>
        <v>4500</v>
      </c>
      <c r="D9" s="27">
        <v>2</v>
      </c>
      <c r="E9" s="27">
        <v>6</v>
      </c>
      <c r="F9" s="27">
        <f t="shared" si="1"/>
        <v>720</v>
      </c>
      <c r="G9" s="27">
        <v>5</v>
      </c>
      <c r="H9" s="27">
        <v>20</v>
      </c>
      <c r="I9" s="27">
        <f t="shared" si="2"/>
        <v>2200</v>
      </c>
      <c r="J9" s="27">
        <v>4</v>
      </c>
      <c r="K9" s="27">
        <v>3</v>
      </c>
      <c r="L9" s="27">
        <f t="shared" si="3"/>
        <v>240</v>
      </c>
      <c r="M9" s="27">
        <v>5</v>
      </c>
      <c r="N9" s="27">
        <v>13</v>
      </c>
      <c r="O9" s="27">
        <f t="shared" si="4"/>
        <v>3705</v>
      </c>
      <c r="P9" s="30">
        <v>3</v>
      </c>
    </row>
    <row r="10" spans="1:21" ht="16.8" customHeight="1" x14ac:dyDescent="0.25">
      <c r="A10" s="29">
        <v>44992</v>
      </c>
      <c r="B10" s="27">
        <v>9</v>
      </c>
      <c r="C10" s="27">
        <f t="shared" si="0"/>
        <v>2700</v>
      </c>
      <c r="D10" s="27">
        <v>1</v>
      </c>
      <c r="E10" s="27">
        <v>9</v>
      </c>
      <c r="F10" s="27">
        <f t="shared" si="1"/>
        <v>1080</v>
      </c>
      <c r="G10" s="27">
        <v>5</v>
      </c>
      <c r="H10" s="27">
        <v>16</v>
      </c>
      <c r="I10" s="27">
        <f t="shared" si="2"/>
        <v>1760</v>
      </c>
      <c r="J10" s="27">
        <v>4</v>
      </c>
      <c r="K10" s="27">
        <v>3</v>
      </c>
      <c r="L10" s="27">
        <f t="shared" si="3"/>
        <v>240</v>
      </c>
      <c r="M10" s="27">
        <v>2</v>
      </c>
      <c r="N10" s="27">
        <v>17</v>
      </c>
      <c r="O10" s="27">
        <f t="shared" si="4"/>
        <v>4845</v>
      </c>
      <c r="P10" s="30">
        <v>3</v>
      </c>
    </row>
    <row r="11" spans="1:21" ht="16.8" customHeight="1" x14ac:dyDescent="0.25">
      <c r="A11" s="29">
        <v>44993</v>
      </c>
      <c r="B11" s="27">
        <v>17</v>
      </c>
      <c r="C11" s="27">
        <f t="shared" si="0"/>
        <v>5100</v>
      </c>
      <c r="D11" s="27">
        <v>2</v>
      </c>
      <c r="E11" s="27">
        <v>7</v>
      </c>
      <c r="F11" s="27">
        <f t="shared" si="1"/>
        <v>840</v>
      </c>
      <c r="G11" s="27">
        <v>3</v>
      </c>
      <c r="H11" s="27">
        <v>5</v>
      </c>
      <c r="I11" s="27">
        <f t="shared" si="2"/>
        <v>550</v>
      </c>
      <c r="J11" s="27">
        <v>1</v>
      </c>
      <c r="K11" s="27">
        <v>4</v>
      </c>
      <c r="L11" s="27">
        <f t="shared" si="3"/>
        <v>320</v>
      </c>
      <c r="M11" s="27">
        <v>2</v>
      </c>
      <c r="N11" s="27">
        <v>19</v>
      </c>
      <c r="O11" s="27">
        <f t="shared" si="4"/>
        <v>5415</v>
      </c>
      <c r="P11" s="30">
        <v>4</v>
      </c>
    </row>
    <row r="12" spans="1:21" ht="16.8" customHeight="1" x14ac:dyDescent="0.25">
      <c r="A12" s="29">
        <v>44994</v>
      </c>
      <c r="B12" s="27">
        <v>10</v>
      </c>
      <c r="C12" s="27">
        <f t="shared" si="0"/>
        <v>3000</v>
      </c>
      <c r="D12" s="27">
        <v>3</v>
      </c>
      <c r="E12" s="27">
        <v>6</v>
      </c>
      <c r="F12" s="27">
        <f t="shared" si="1"/>
        <v>720</v>
      </c>
      <c r="G12" s="27">
        <v>4</v>
      </c>
      <c r="H12" s="27">
        <v>9</v>
      </c>
      <c r="I12" s="27">
        <f t="shared" si="2"/>
        <v>990</v>
      </c>
      <c r="J12" s="27">
        <v>4</v>
      </c>
      <c r="K12" s="27">
        <v>6</v>
      </c>
      <c r="L12" s="27">
        <f t="shared" si="3"/>
        <v>480</v>
      </c>
      <c r="M12" s="27">
        <v>3</v>
      </c>
      <c r="N12" s="27">
        <v>22</v>
      </c>
      <c r="O12" s="27">
        <f t="shared" si="4"/>
        <v>6270</v>
      </c>
      <c r="P12" s="30">
        <v>3</v>
      </c>
    </row>
    <row r="13" spans="1:21" ht="16.8" customHeight="1" x14ac:dyDescent="0.25">
      <c r="A13" s="29">
        <v>44995</v>
      </c>
      <c r="B13" s="27">
        <v>8</v>
      </c>
      <c r="C13" s="27">
        <f t="shared" si="0"/>
        <v>2400</v>
      </c>
      <c r="D13" s="27">
        <v>2</v>
      </c>
      <c r="E13" s="27">
        <v>10</v>
      </c>
      <c r="F13" s="27">
        <f t="shared" si="1"/>
        <v>1200</v>
      </c>
      <c r="G13" s="27">
        <v>2</v>
      </c>
      <c r="H13" s="27">
        <v>10</v>
      </c>
      <c r="I13" s="27">
        <f t="shared" si="2"/>
        <v>1100</v>
      </c>
      <c r="J13" s="27">
        <v>5</v>
      </c>
      <c r="K13" s="27">
        <v>3</v>
      </c>
      <c r="L13" s="27">
        <f t="shared" si="3"/>
        <v>240</v>
      </c>
      <c r="M13" s="27">
        <v>2</v>
      </c>
      <c r="N13" s="27">
        <v>9</v>
      </c>
      <c r="O13" s="27">
        <f t="shared" si="4"/>
        <v>2565</v>
      </c>
      <c r="P13" s="30">
        <v>3</v>
      </c>
      <c r="S13" s="126" t="s">
        <v>20</v>
      </c>
      <c r="T13" s="126"/>
      <c r="U13" s="129">
        <f>SUM(B35,E35,H35,K35,N35)</f>
        <v>300000</v>
      </c>
    </row>
    <row r="14" spans="1:21" ht="16.8" customHeight="1" x14ac:dyDescent="0.25">
      <c r="A14" s="29">
        <v>44996</v>
      </c>
      <c r="B14" s="27">
        <v>19</v>
      </c>
      <c r="C14" s="27">
        <f t="shared" si="0"/>
        <v>5700</v>
      </c>
      <c r="D14" s="27">
        <v>2</v>
      </c>
      <c r="E14" s="27">
        <v>12</v>
      </c>
      <c r="F14" s="27">
        <f t="shared" si="1"/>
        <v>1440</v>
      </c>
      <c r="G14" s="27">
        <v>3</v>
      </c>
      <c r="H14" s="27">
        <v>8</v>
      </c>
      <c r="I14" s="27">
        <f t="shared" si="2"/>
        <v>880</v>
      </c>
      <c r="J14" s="27">
        <v>4</v>
      </c>
      <c r="K14" s="27">
        <v>6</v>
      </c>
      <c r="L14" s="27">
        <f t="shared" si="3"/>
        <v>480</v>
      </c>
      <c r="M14" s="27">
        <v>1</v>
      </c>
      <c r="N14" s="27">
        <v>10</v>
      </c>
      <c r="O14" s="27">
        <f t="shared" si="4"/>
        <v>2850</v>
      </c>
      <c r="P14" s="30">
        <v>2</v>
      </c>
      <c r="S14" s="126"/>
      <c r="T14" s="126"/>
      <c r="U14" s="129"/>
    </row>
    <row r="15" spans="1:21" ht="16.8" customHeight="1" x14ac:dyDescent="0.25">
      <c r="A15" s="29">
        <v>44997</v>
      </c>
      <c r="B15" s="27">
        <v>12</v>
      </c>
      <c r="C15" s="27">
        <f t="shared" si="0"/>
        <v>3600</v>
      </c>
      <c r="D15" s="27">
        <v>2</v>
      </c>
      <c r="E15" s="27">
        <v>12</v>
      </c>
      <c r="F15" s="27">
        <f t="shared" si="1"/>
        <v>1440</v>
      </c>
      <c r="G15" s="27">
        <v>2</v>
      </c>
      <c r="H15" s="27">
        <v>14</v>
      </c>
      <c r="I15" s="27">
        <f t="shared" si="2"/>
        <v>1540</v>
      </c>
      <c r="J15" s="27">
        <v>5</v>
      </c>
      <c r="K15" s="27">
        <v>1</v>
      </c>
      <c r="L15" s="27">
        <f t="shared" si="3"/>
        <v>80</v>
      </c>
      <c r="M15" s="27">
        <v>2</v>
      </c>
      <c r="N15" s="27">
        <v>14</v>
      </c>
      <c r="O15" s="27">
        <f t="shared" si="4"/>
        <v>3990</v>
      </c>
      <c r="P15" s="30">
        <v>1</v>
      </c>
      <c r="S15" s="128" t="s">
        <v>19</v>
      </c>
      <c r="T15" s="128"/>
      <c r="U15" s="129">
        <v>116000</v>
      </c>
    </row>
    <row r="16" spans="1:21" ht="16.8" customHeight="1" x14ac:dyDescent="0.25">
      <c r="A16" s="29">
        <v>44998</v>
      </c>
      <c r="B16" s="27">
        <v>12</v>
      </c>
      <c r="C16" s="27">
        <f t="shared" si="0"/>
        <v>3600</v>
      </c>
      <c r="D16" s="27">
        <v>2</v>
      </c>
      <c r="E16" s="27">
        <v>3</v>
      </c>
      <c r="F16" s="27">
        <f t="shared" si="1"/>
        <v>360</v>
      </c>
      <c r="G16" s="27">
        <v>4</v>
      </c>
      <c r="H16" s="27">
        <v>12</v>
      </c>
      <c r="I16" s="27">
        <f t="shared" si="2"/>
        <v>1320</v>
      </c>
      <c r="J16" s="27">
        <v>2</v>
      </c>
      <c r="K16" s="27">
        <v>4</v>
      </c>
      <c r="L16" s="27">
        <f t="shared" si="3"/>
        <v>320</v>
      </c>
      <c r="M16" s="27">
        <v>4</v>
      </c>
      <c r="N16" s="27">
        <v>10</v>
      </c>
      <c r="O16" s="27">
        <f t="shared" si="4"/>
        <v>2850</v>
      </c>
      <c r="P16" s="30">
        <v>1</v>
      </c>
      <c r="S16" s="128"/>
      <c r="T16" s="128"/>
      <c r="U16" s="129"/>
    </row>
    <row r="17" spans="1:21" ht="16.8" customHeight="1" x14ac:dyDescent="0.25">
      <c r="A17" s="29">
        <v>44999</v>
      </c>
      <c r="B17" s="27">
        <v>10</v>
      </c>
      <c r="C17" s="27">
        <f t="shared" si="0"/>
        <v>3000</v>
      </c>
      <c r="D17" s="27">
        <v>3</v>
      </c>
      <c r="E17" s="27">
        <v>6</v>
      </c>
      <c r="F17" s="27">
        <f t="shared" si="1"/>
        <v>720</v>
      </c>
      <c r="G17" s="27">
        <v>1</v>
      </c>
      <c r="H17" s="27">
        <v>6</v>
      </c>
      <c r="I17" s="27">
        <f t="shared" si="2"/>
        <v>660</v>
      </c>
      <c r="J17" s="27">
        <v>4</v>
      </c>
      <c r="K17" s="27">
        <v>2</v>
      </c>
      <c r="L17" s="27">
        <f t="shared" si="3"/>
        <v>160</v>
      </c>
      <c r="M17" s="27">
        <v>2</v>
      </c>
      <c r="N17" s="27">
        <v>15</v>
      </c>
      <c r="O17" s="27">
        <f t="shared" si="4"/>
        <v>4275</v>
      </c>
      <c r="P17" s="30">
        <v>2</v>
      </c>
      <c r="S17" s="128" t="s">
        <v>18</v>
      </c>
      <c r="T17" s="128"/>
      <c r="U17" s="129">
        <v>80000</v>
      </c>
    </row>
    <row r="18" spans="1:21" ht="16.8" customHeight="1" x14ac:dyDescent="0.25">
      <c r="A18" s="29">
        <v>45000</v>
      </c>
      <c r="B18" s="27">
        <v>8</v>
      </c>
      <c r="C18" s="27">
        <f t="shared" si="0"/>
        <v>2400</v>
      </c>
      <c r="D18" s="27">
        <v>5</v>
      </c>
      <c r="E18" s="27">
        <v>6</v>
      </c>
      <c r="F18" s="27">
        <f t="shared" si="1"/>
        <v>720</v>
      </c>
      <c r="G18" s="27">
        <v>4</v>
      </c>
      <c r="H18" s="27">
        <v>10</v>
      </c>
      <c r="I18" s="27">
        <f t="shared" si="2"/>
        <v>1100</v>
      </c>
      <c r="J18" s="27">
        <v>4</v>
      </c>
      <c r="K18" s="27">
        <v>6</v>
      </c>
      <c r="L18" s="27">
        <f t="shared" si="3"/>
        <v>480</v>
      </c>
      <c r="M18" s="27">
        <v>5</v>
      </c>
      <c r="N18" s="27">
        <v>11</v>
      </c>
      <c r="O18" s="27">
        <f t="shared" si="4"/>
        <v>3135</v>
      </c>
      <c r="P18" s="30">
        <v>2</v>
      </c>
      <c r="S18" s="128"/>
      <c r="T18" s="128"/>
      <c r="U18" s="129"/>
    </row>
    <row r="19" spans="1:21" ht="16.8" customHeight="1" x14ac:dyDescent="0.25">
      <c r="A19" s="29">
        <v>45001</v>
      </c>
      <c r="B19" s="27">
        <v>16</v>
      </c>
      <c r="C19" s="27">
        <f t="shared" si="0"/>
        <v>4800</v>
      </c>
      <c r="D19" s="27">
        <v>3</v>
      </c>
      <c r="E19" s="27">
        <v>3</v>
      </c>
      <c r="F19" s="27">
        <f t="shared" si="1"/>
        <v>360</v>
      </c>
      <c r="G19" s="27">
        <v>5</v>
      </c>
      <c r="H19" s="27">
        <v>16</v>
      </c>
      <c r="I19" s="27">
        <f t="shared" si="2"/>
        <v>1760</v>
      </c>
      <c r="J19" s="27">
        <v>4</v>
      </c>
      <c r="K19" s="27">
        <v>3</v>
      </c>
      <c r="L19" s="27">
        <f t="shared" si="3"/>
        <v>240</v>
      </c>
      <c r="M19" s="27">
        <v>1</v>
      </c>
      <c r="N19" s="27">
        <v>19</v>
      </c>
      <c r="O19" s="27">
        <f t="shared" si="4"/>
        <v>5415</v>
      </c>
      <c r="P19" s="30">
        <v>2</v>
      </c>
      <c r="S19" s="126" t="s">
        <v>21</v>
      </c>
      <c r="T19" s="126"/>
      <c r="U19" s="127">
        <f>U13-(U15+U17)</f>
        <v>104000</v>
      </c>
    </row>
    <row r="20" spans="1:21" ht="16.8" customHeight="1" x14ac:dyDescent="0.25">
      <c r="A20" s="29">
        <v>45002</v>
      </c>
      <c r="B20" s="27">
        <v>9</v>
      </c>
      <c r="C20" s="27">
        <f t="shared" si="0"/>
        <v>2700</v>
      </c>
      <c r="D20" s="27">
        <v>4</v>
      </c>
      <c r="E20" s="27">
        <v>10</v>
      </c>
      <c r="F20" s="27">
        <f t="shared" si="1"/>
        <v>1200</v>
      </c>
      <c r="G20" s="27">
        <v>1</v>
      </c>
      <c r="H20" s="27">
        <v>12</v>
      </c>
      <c r="I20" s="27">
        <f t="shared" si="2"/>
        <v>1320</v>
      </c>
      <c r="J20" s="27">
        <v>4</v>
      </c>
      <c r="K20" s="27">
        <v>3</v>
      </c>
      <c r="L20" s="27">
        <f t="shared" si="3"/>
        <v>240</v>
      </c>
      <c r="M20" s="27">
        <v>2</v>
      </c>
      <c r="N20" s="27">
        <v>17</v>
      </c>
      <c r="O20" s="27">
        <f t="shared" si="4"/>
        <v>4845</v>
      </c>
      <c r="P20" s="30">
        <v>4</v>
      </c>
      <c r="S20" s="126"/>
      <c r="T20" s="126"/>
      <c r="U20" s="127"/>
    </row>
    <row r="21" spans="1:21" ht="16.8" customHeight="1" x14ac:dyDescent="0.25">
      <c r="A21" s="29">
        <v>45003</v>
      </c>
      <c r="B21" s="27">
        <v>11</v>
      </c>
      <c r="C21" s="27">
        <f t="shared" si="0"/>
        <v>3300</v>
      </c>
      <c r="D21" s="27">
        <v>3</v>
      </c>
      <c r="E21" s="27">
        <v>4</v>
      </c>
      <c r="F21" s="27">
        <f t="shared" si="1"/>
        <v>480</v>
      </c>
      <c r="G21" s="27">
        <v>2</v>
      </c>
      <c r="H21" s="27">
        <v>9</v>
      </c>
      <c r="I21" s="27">
        <f t="shared" si="2"/>
        <v>990</v>
      </c>
      <c r="J21" s="27">
        <v>2</v>
      </c>
      <c r="K21" s="27">
        <v>3</v>
      </c>
      <c r="L21" s="27">
        <f t="shared" si="3"/>
        <v>240</v>
      </c>
      <c r="M21" s="27">
        <v>2</v>
      </c>
      <c r="N21" s="27">
        <v>14</v>
      </c>
      <c r="O21" s="27">
        <f t="shared" si="4"/>
        <v>3990</v>
      </c>
      <c r="P21" s="30">
        <v>2</v>
      </c>
    </row>
    <row r="22" spans="1:21" ht="16.8" customHeight="1" x14ac:dyDescent="0.25">
      <c r="A22" s="29">
        <v>45004</v>
      </c>
      <c r="B22" s="27">
        <v>12</v>
      </c>
      <c r="C22" s="27">
        <f t="shared" si="0"/>
        <v>3600</v>
      </c>
      <c r="D22" s="27">
        <v>1</v>
      </c>
      <c r="E22" s="27">
        <v>5</v>
      </c>
      <c r="F22" s="27">
        <f t="shared" si="1"/>
        <v>600</v>
      </c>
      <c r="G22" s="27">
        <v>3</v>
      </c>
      <c r="H22" s="27">
        <v>10</v>
      </c>
      <c r="I22" s="27">
        <f t="shared" si="2"/>
        <v>1100</v>
      </c>
      <c r="J22" s="27">
        <v>2</v>
      </c>
      <c r="K22" s="27">
        <v>2</v>
      </c>
      <c r="L22" s="27">
        <f t="shared" si="3"/>
        <v>160</v>
      </c>
      <c r="M22" s="27">
        <v>5</v>
      </c>
      <c r="N22" s="27">
        <v>21</v>
      </c>
      <c r="O22" s="27">
        <f t="shared" si="4"/>
        <v>5985</v>
      </c>
      <c r="P22" s="30">
        <v>4</v>
      </c>
    </row>
    <row r="23" spans="1:21" ht="16.8" customHeight="1" x14ac:dyDescent="0.25">
      <c r="A23" s="29">
        <v>45005</v>
      </c>
      <c r="B23" s="27">
        <v>14</v>
      </c>
      <c r="C23" s="27">
        <f t="shared" si="0"/>
        <v>4200</v>
      </c>
      <c r="D23" s="27">
        <v>4</v>
      </c>
      <c r="E23" s="27">
        <v>5</v>
      </c>
      <c r="F23" s="27">
        <f t="shared" si="1"/>
        <v>600</v>
      </c>
      <c r="G23" s="27">
        <v>5</v>
      </c>
      <c r="H23" s="27">
        <v>12</v>
      </c>
      <c r="I23" s="27">
        <f t="shared" si="2"/>
        <v>1320</v>
      </c>
      <c r="J23" s="27">
        <v>1</v>
      </c>
      <c r="K23" s="27">
        <v>6</v>
      </c>
      <c r="L23" s="27">
        <f t="shared" si="3"/>
        <v>480</v>
      </c>
      <c r="M23" s="27">
        <v>1</v>
      </c>
      <c r="N23" s="27">
        <v>9</v>
      </c>
      <c r="O23" s="27">
        <f t="shared" si="4"/>
        <v>2565</v>
      </c>
      <c r="P23" s="30">
        <v>2</v>
      </c>
    </row>
    <row r="24" spans="1:21" ht="16.8" customHeight="1" x14ac:dyDescent="0.25">
      <c r="A24" s="29">
        <v>45006</v>
      </c>
      <c r="B24" s="27">
        <v>9</v>
      </c>
      <c r="C24" s="27">
        <f t="shared" si="0"/>
        <v>2700</v>
      </c>
      <c r="D24" s="27">
        <v>4</v>
      </c>
      <c r="E24" s="27">
        <v>7</v>
      </c>
      <c r="F24" s="27">
        <f t="shared" si="1"/>
        <v>840</v>
      </c>
      <c r="G24" s="27">
        <v>3</v>
      </c>
      <c r="H24" s="27">
        <v>17</v>
      </c>
      <c r="I24" s="27">
        <f t="shared" si="2"/>
        <v>1870</v>
      </c>
      <c r="J24" s="27">
        <v>4</v>
      </c>
      <c r="K24" s="27">
        <v>2</v>
      </c>
      <c r="L24" s="27">
        <f t="shared" si="3"/>
        <v>160</v>
      </c>
      <c r="M24" s="27">
        <v>1</v>
      </c>
      <c r="N24" s="27">
        <v>10</v>
      </c>
      <c r="O24" s="27">
        <f t="shared" si="4"/>
        <v>2850</v>
      </c>
      <c r="P24" s="30">
        <v>2</v>
      </c>
    </row>
    <row r="25" spans="1:21" ht="16.8" customHeight="1" x14ac:dyDescent="0.25">
      <c r="A25" s="29">
        <v>45007</v>
      </c>
      <c r="B25" s="27">
        <v>12</v>
      </c>
      <c r="C25" s="27">
        <f t="shared" si="0"/>
        <v>3600</v>
      </c>
      <c r="D25" s="27">
        <v>4</v>
      </c>
      <c r="E25" s="27">
        <v>12</v>
      </c>
      <c r="F25" s="27">
        <f t="shared" si="1"/>
        <v>1440</v>
      </c>
      <c r="G25" s="27">
        <v>5</v>
      </c>
      <c r="H25" s="27">
        <v>5</v>
      </c>
      <c r="I25" s="27">
        <f t="shared" si="2"/>
        <v>550</v>
      </c>
      <c r="J25" s="27">
        <v>3</v>
      </c>
      <c r="K25" s="27">
        <v>6</v>
      </c>
      <c r="L25" s="27">
        <f t="shared" si="3"/>
        <v>480</v>
      </c>
      <c r="M25" s="27">
        <v>3</v>
      </c>
      <c r="N25" s="27">
        <v>13</v>
      </c>
      <c r="O25" s="27">
        <f t="shared" si="4"/>
        <v>3705</v>
      </c>
      <c r="P25" s="30">
        <v>4</v>
      </c>
    </row>
    <row r="26" spans="1:21" ht="16.8" customHeight="1" x14ac:dyDescent="0.25">
      <c r="A26" s="29">
        <v>45008</v>
      </c>
      <c r="B26" s="27">
        <v>6</v>
      </c>
      <c r="C26" s="27">
        <f t="shared" si="0"/>
        <v>1800</v>
      </c>
      <c r="D26" s="27">
        <v>5</v>
      </c>
      <c r="E26" s="27">
        <v>5</v>
      </c>
      <c r="F26" s="27">
        <f t="shared" si="1"/>
        <v>600</v>
      </c>
      <c r="G26" s="27">
        <v>3</v>
      </c>
      <c r="H26" s="27">
        <v>11</v>
      </c>
      <c r="I26" s="27">
        <f t="shared" si="2"/>
        <v>1210</v>
      </c>
      <c r="J26" s="27">
        <v>5</v>
      </c>
      <c r="K26" s="27">
        <v>1</v>
      </c>
      <c r="L26" s="27">
        <f t="shared" si="3"/>
        <v>80</v>
      </c>
      <c r="M26" s="27">
        <v>4</v>
      </c>
      <c r="N26" s="27">
        <v>16</v>
      </c>
      <c r="O26" s="27">
        <f t="shared" si="4"/>
        <v>4560</v>
      </c>
      <c r="P26" s="30">
        <v>3</v>
      </c>
    </row>
    <row r="27" spans="1:21" ht="16.8" customHeight="1" x14ac:dyDescent="0.25">
      <c r="A27" s="29">
        <v>45009</v>
      </c>
      <c r="B27" s="27">
        <v>3</v>
      </c>
      <c r="C27" s="27">
        <f t="shared" si="0"/>
        <v>900</v>
      </c>
      <c r="D27" s="27">
        <v>3</v>
      </c>
      <c r="E27" s="27">
        <v>8</v>
      </c>
      <c r="F27" s="27">
        <f t="shared" si="1"/>
        <v>960</v>
      </c>
      <c r="G27" s="27">
        <v>2</v>
      </c>
      <c r="H27" s="27">
        <v>17</v>
      </c>
      <c r="I27" s="27">
        <f t="shared" si="2"/>
        <v>1870</v>
      </c>
      <c r="J27" s="27">
        <v>3</v>
      </c>
      <c r="K27" s="27">
        <v>2</v>
      </c>
      <c r="L27" s="27">
        <f t="shared" si="3"/>
        <v>160</v>
      </c>
      <c r="M27" s="27">
        <v>5</v>
      </c>
      <c r="N27" s="27">
        <v>12</v>
      </c>
      <c r="O27" s="27">
        <f t="shared" si="4"/>
        <v>3420</v>
      </c>
      <c r="P27" s="30">
        <v>1</v>
      </c>
      <c r="T27" s="4">
        <f>SUM('M3'!B4:B34)</f>
        <v>328</v>
      </c>
    </row>
    <row r="28" spans="1:21" ht="16.8" customHeight="1" x14ac:dyDescent="0.25">
      <c r="A28" s="29">
        <v>45010</v>
      </c>
      <c r="B28" s="27">
        <v>8</v>
      </c>
      <c r="C28" s="27">
        <f t="shared" si="0"/>
        <v>2400</v>
      </c>
      <c r="D28" s="27">
        <v>5</v>
      </c>
      <c r="E28" s="27">
        <v>8</v>
      </c>
      <c r="F28" s="27">
        <f t="shared" si="1"/>
        <v>960</v>
      </c>
      <c r="G28" s="27">
        <v>4</v>
      </c>
      <c r="H28" s="27">
        <v>18</v>
      </c>
      <c r="I28" s="27">
        <f t="shared" si="2"/>
        <v>1980</v>
      </c>
      <c r="J28" s="27">
        <v>1</v>
      </c>
      <c r="K28" s="27">
        <v>1</v>
      </c>
      <c r="L28" s="27">
        <f t="shared" si="3"/>
        <v>80</v>
      </c>
      <c r="M28" s="27">
        <v>5</v>
      </c>
      <c r="N28" s="27">
        <v>8</v>
      </c>
      <c r="O28" s="27">
        <f t="shared" si="4"/>
        <v>2280</v>
      </c>
      <c r="P28" s="30">
        <v>3</v>
      </c>
      <c r="T28" s="4">
        <f>SUM(E4:E34)</f>
        <v>227</v>
      </c>
    </row>
    <row r="29" spans="1:21" ht="16.8" customHeight="1" x14ac:dyDescent="0.25">
      <c r="A29" s="29">
        <v>45011</v>
      </c>
      <c r="B29" s="27">
        <v>11</v>
      </c>
      <c r="C29" s="27">
        <f t="shared" si="0"/>
        <v>3300</v>
      </c>
      <c r="D29" s="27">
        <v>5</v>
      </c>
      <c r="E29" s="27">
        <v>11</v>
      </c>
      <c r="F29" s="27">
        <f t="shared" si="1"/>
        <v>1320</v>
      </c>
      <c r="G29" s="27">
        <v>5</v>
      </c>
      <c r="H29" s="27">
        <v>17</v>
      </c>
      <c r="I29" s="27">
        <f t="shared" si="2"/>
        <v>1870</v>
      </c>
      <c r="J29" s="27">
        <v>4</v>
      </c>
      <c r="K29" s="27">
        <v>3</v>
      </c>
      <c r="L29" s="27">
        <f t="shared" si="3"/>
        <v>240</v>
      </c>
      <c r="M29" s="27">
        <v>4</v>
      </c>
      <c r="N29" s="27">
        <v>9</v>
      </c>
      <c r="O29" s="27">
        <f t="shared" si="4"/>
        <v>2565</v>
      </c>
      <c r="P29" s="30">
        <v>2</v>
      </c>
      <c r="T29" s="4">
        <f>SUM(H4:H34)</f>
        <v>354</v>
      </c>
    </row>
    <row r="30" spans="1:21" ht="16.8" customHeight="1" x14ac:dyDescent="0.25">
      <c r="A30" s="29">
        <v>45012</v>
      </c>
      <c r="B30" s="27">
        <v>5</v>
      </c>
      <c r="C30" s="27">
        <f t="shared" si="0"/>
        <v>1500</v>
      </c>
      <c r="D30" s="27">
        <v>1</v>
      </c>
      <c r="E30" s="27">
        <v>6</v>
      </c>
      <c r="F30" s="27">
        <f t="shared" si="1"/>
        <v>720</v>
      </c>
      <c r="G30" s="27">
        <v>3</v>
      </c>
      <c r="H30" s="27">
        <v>6</v>
      </c>
      <c r="I30" s="27">
        <f t="shared" si="2"/>
        <v>660</v>
      </c>
      <c r="J30" s="27">
        <v>2</v>
      </c>
      <c r="K30" s="27">
        <v>5</v>
      </c>
      <c r="L30" s="27">
        <f t="shared" si="3"/>
        <v>400</v>
      </c>
      <c r="M30" s="27">
        <v>1</v>
      </c>
      <c r="N30" s="27">
        <v>12</v>
      </c>
      <c r="O30" s="27">
        <f t="shared" si="4"/>
        <v>3420</v>
      </c>
      <c r="P30" s="30">
        <v>3</v>
      </c>
      <c r="T30" s="4">
        <f>SUM(K4:K34)</f>
        <v>111</v>
      </c>
    </row>
    <row r="31" spans="1:21" ht="16.8" customHeight="1" x14ac:dyDescent="0.25">
      <c r="A31" s="29">
        <v>45013</v>
      </c>
      <c r="B31" s="27">
        <v>2</v>
      </c>
      <c r="C31" s="27">
        <f t="shared" si="0"/>
        <v>600</v>
      </c>
      <c r="D31" s="27">
        <v>5</v>
      </c>
      <c r="E31" s="27">
        <v>7</v>
      </c>
      <c r="F31" s="27">
        <f t="shared" si="1"/>
        <v>840</v>
      </c>
      <c r="G31" s="27">
        <v>2</v>
      </c>
      <c r="H31" s="27">
        <v>14</v>
      </c>
      <c r="I31" s="27">
        <f t="shared" si="2"/>
        <v>1540</v>
      </c>
      <c r="J31" s="27">
        <v>3</v>
      </c>
      <c r="K31" s="27">
        <v>3</v>
      </c>
      <c r="L31" s="27">
        <f t="shared" si="3"/>
        <v>240</v>
      </c>
      <c r="M31" s="27">
        <v>1</v>
      </c>
      <c r="N31" s="27">
        <v>15</v>
      </c>
      <c r="O31" s="27">
        <f t="shared" si="4"/>
        <v>4275</v>
      </c>
      <c r="P31" s="30">
        <v>2</v>
      </c>
      <c r="T31" s="4">
        <f>SUM(N4:N34)</f>
        <v>444</v>
      </c>
    </row>
    <row r="32" spans="1:21" ht="16.8" customHeight="1" x14ac:dyDescent="0.25">
      <c r="A32" s="29">
        <v>45014</v>
      </c>
      <c r="B32" s="27">
        <v>2</v>
      </c>
      <c r="C32" s="27">
        <f t="shared" si="0"/>
        <v>600</v>
      </c>
      <c r="D32" s="27">
        <v>1</v>
      </c>
      <c r="E32" s="27">
        <v>10</v>
      </c>
      <c r="F32" s="27">
        <f t="shared" si="1"/>
        <v>1200</v>
      </c>
      <c r="G32" s="27">
        <v>3</v>
      </c>
      <c r="H32" s="27">
        <v>12</v>
      </c>
      <c r="I32" s="27">
        <f t="shared" si="2"/>
        <v>1320</v>
      </c>
      <c r="J32" s="27">
        <v>3</v>
      </c>
      <c r="K32" s="27">
        <v>2</v>
      </c>
      <c r="L32" s="27">
        <f t="shared" si="3"/>
        <v>160</v>
      </c>
      <c r="M32" s="27">
        <v>3</v>
      </c>
      <c r="N32" s="27">
        <v>8</v>
      </c>
      <c r="O32" s="27">
        <f t="shared" si="4"/>
        <v>2280</v>
      </c>
      <c r="P32" s="30">
        <v>4</v>
      </c>
    </row>
    <row r="33" spans="1:20" ht="16.8" customHeight="1" x14ac:dyDescent="0.25">
      <c r="A33" s="29">
        <v>45015</v>
      </c>
      <c r="B33" s="27">
        <v>8</v>
      </c>
      <c r="C33" s="27">
        <f t="shared" si="0"/>
        <v>2400</v>
      </c>
      <c r="D33" s="27">
        <v>5</v>
      </c>
      <c r="E33" s="27">
        <v>3</v>
      </c>
      <c r="F33" s="27">
        <f t="shared" si="1"/>
        <v>360</v>
      </c>
      <c r="G33" s="27">
        <v>5</v>
      </c>
      <c r="H33" s="27">
        <v>10</v>
      </c>
      <c r="I33" s="27">
        <f t="shared" si="2"/>
        <v>1100</v>
      </c>
      <c r="J33" s="27">
        <v>3</v>
      </c>
      <c r="K33" s="27">
        <v>6</v>
      </c>
      <c r="L33" s="27">
        <f t="shared" si="3"/>
        <v>480</v>
      </c>
      <c r="M33" s="27">
        <v>5</v>
      </c>
      <c r="N33" s="27">
        <v>18</v>
      </c>
      <c r="O33" s="27">
        <f t="shared" si="4"/>
        <v>5130</v>
      </c>
      <c r="P33" s="30">
        <v>1</v>
      </c>
      <c r="S33" s="4" t="s">
        <v>78</v>
      </c>
      <c r="T33" s="4">
        <f>SUM(T27:T31)</f>
        <v>1464</v>
      </c>
    </row>
    <row r="34" spans="1:20" ht="16.8" customHeight="1" x14ac:dyDescent="0.25">
      <c r="A34" s="29">
        <v>45016</v>
      </c>
      <c r="B34" s="27">
        <v>7</v>
      </c>
      <c r="C34" s="27">
        <f t="shared" si="0"/>
        <v>2100</v>
      </c>
      <c r="D34" s="27">
        <v>1</v>
      </c>
      <c r="E34" s="27">
        <v>6</v>
      </c>
      <c r="F34" s="27">
        <f t="shared" si="1"/>
        <v>720</v>
      </c>
      <c r="G34" s="27">
        <v>3</v>
      </c>
      <c r="H34" s="27">
        <v>5</v>
      </c>
      <c r="I34" s="27">
        <f t="shared" si="2"/>
        <v>550</v>
      </c>
      <c r="J34" s="27">
        <v>4</v>
      </c>
      <c r="K34" s="27">
        <v>6</v>
      </c>
      <c r="L34" s="27">
        <f t="shared" si="3"/>
        <v>480</v>
      </c>
      <c r="M34" s="27">
        <v>4</v>
      </c>
      <c r="N34" s="27">
        <v>11</v>
      </c>
      <c r="O34" s="27">
        <f t="shared" si="4"/>
        <v>3135</v>
      </c>
      <c r="P34" s="30">
        <v>1</v>
      </c>
    </row>
    <row r="35" spans="1:20" ht="16.8" customHeight="1" x14ac:dyDescent="0.25">
      <c r="A35" s="144" t="s">
        <v>22</v>
      </c>
      <c r="B35" s="140">
        <f>SUM(C4:C34)</f>
        <v>98400</v>
      </c>
      <c r="C35" s="141"/>
      <c r="D35" s="142"/>
      <c r="E35" s="140">
        <f>SUM(F4:F34)</f>
        <v>27240</v>
      </c>
      <c r="F35" s="141"/>
      <c r="G35" s="142"/>
      <c r="H35" s="140">
        <f>SUM(I4:I34)</f>
        <v>38940</v>
      </c>
      <c r="I35" s="141"/>
      <c r="J35" s="142"/>
      <c r="K35" s="140">
        <f>SUM(L4:L34)</f>
        <v>8880</v>
      </c>
      <c r="L35" s="141"/>
      <c r="M35" s="142"/>
      <c r="N35" s="140">
        <f>SUM(O4:O34)</f>
        <v>126540</v>
      </c>
      <c r="O35" s="141"/>
      <c r="P35" s="143"/>
    </row>
    <row r="36" spans="1:20" ht="16.8" customHeight="1" thickBot="1" x14ac:dyDescent="0.3">
      <c r="A36" s="145"/>
      <c r="B36" s="112"/>
      <c r="C36" s="110"/>
      <c r="D36" s="111"/>
      <c r="E36" s="112"/>
      <c r="F36" s="110"/>
      <c r="G36" s="111"/>
      <c r="H36" s="112"/>
      <c r="I36" s="110"/>
      <c r="J36" s="111"/>
      <c r="K36" s="112"/>
      <c r="L36" s="110"/>
      <c r="M36" s="111"/>
      <c r="N36" s="112"/>
      <c r="O36" s="110"/>
      <c r="P36" s="113"/>
    </row>
    <row r="40" spans="1:20" ht="16.8" hidden="1" customHeight="1" x14ac:dyDescent="0.25"/>
    <row r="42" spans="1:20" ht="18.600000000000001" customHeight="1" x14ac:dyDescent="0.25"/>
    <row r="43" spans="1:20" s="47" customFormat="1" ht="16.8" customHeight="1" x14ac:dyDescent="0.25">
      <c r="C43" s="47">
        <f>355-328</f>
        <v>27</v>
      </c>
      <c r="E43" s="47">
        <f>248-227</f>
        <v>21</v>
      </c>
      <c r="H43" s="47">
        <f>392-354</f>
        <v>38</v>
      </c>
      <c r="K43" s="47">
        <v>-14</v>
      </c>
      <c r="N43" s="47">
        <f>396-444</f>
        <v>-48</v>
      </c>
    </row>
  </sheetData>
  <mergeCells count="20">
    <mergeCell ref="H35:J36"/>
    <mergeCell ref="K35:M36"/>
    <mergeCell ref="N35:P36"/>
    <mergeCell ref="S15:T16"/>
    <mergeCell ref="U15:U16"/>
    <mergeCell ref="S17:T18"/>
    <mergeCell ref="U17:U18"/>
    <mergeCell ref="S19:T20"/>
    <mergeCell ref="U19:U20"/>
    <mergeCell ref="H1:J2"/>
    <mergeCell ref="K1:M2"/>
    <mergeCell ref="N1:P2"/>
    <mergeCell ref="S13:T14"/>
    <mergeCell ref="U13:U14"/>
    <mergeCell ref="A35:A36"/>
    <mergeCell ref="B35:D36"/>
    <mergeCell ref="A1:A3"/>
    <mergeCell ref="B1:D2"/>
    <mergeCell ref="E1:G2"/>
    <mergeCell ref="E35:G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D091-E6F1-4AF7-8A7D-390262C65191}">
  <dimension ref="A1:T41"/>
  <sheetViews>
    <sheetView topLeftCell="A14" zoomScale="80" zoomScaleNormal="80" workbookViewId="0">
      <selection activeCell="R41" sqref="R41"/>
    </sheetView>
  </sheetViews>
  <sheetFormatPr defaultColWidth="12.44140625" defaultRowHeight="16.2" customHeight="1" x14ac:dyDescent="0.25"/>
  <cols>
    <col min="1" max="3" width="12.44140625" style="4"/>
    <col min="4" max="4" width="0" style="4" hidden="1" customWidth="1"/>
    <col min="5" max="6" width="12.44140625" style="4"/>
    <col min="7" max="7" width="0" style="4" hidden="1" customWidth="1"/>
    <col min="8" max="9" width="12.44140625" style="4"/>
    <col min="10" max="10" width="0" style="4" hidden="1" customWidth="1"/>
    <col min="11" max="12" width="12.44140625" style="4"/>
    <col min="13" max="13" width="0" style="4" hidden="1" customWidth="1"/>
    <col min="14" max="14" width="12.44140625" style="4"/>
    <col min="15" max="15" width="12.44140625" style="4" customWidth="1"/>
    <col min="16" max="19" width="12.44140625" style="4"/>
    <col min="20" max="20" width="15" style="4" bestFit="1" customWidth="1"/>
    <col min="21" max="16384" width="12.44140625" style="4"/>
  </cols>
  <sheetData>
    <row r="1" spans="1:20" ht="16.2" customHeight="1" x14ac:dyDescent="0.25">
      <c r="A1" s="135" t="s">
        <v>10</v>
      </c>
      <c r="B1" s="137" t="s">
        <v>0</v>
      </c>
      <c r="C1" s="137"/>
      <c r="D1" s="137"/>
      <c r="E1" s="137" t="s">
        <v>1</v>
      </c>
      <c r="F1" s="137"/>
      <c r="G1" s="137"/>
      <c r="H1" s="137" t="s">
        <v>2</v>
      </c>
      <c r="I1" s="137"/>
      <c r="J1" s="137"/>
      <c r="K1" s="137" t="s">
        <v>3</v>
      </c>
      <c r="L1" s="137"/>
      <c r="M1" s="137"/>
      <c r="N1" s="148" t="s">
        <v>4</v>
      </c>
      <c r="O1" s="149"/>
    </row>
    <row r="2" spans="1:20" ht="16.2" customHeight="1" x14ac:dyDescent="0.25">
      <c r="A2" s="136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150"/>
      <c r="O2" s="151"/>
    </row>
    <row r="3" spans="1:20" ht="16.2" customHeight="1" x14ac:dyDescent="0.25">
      <c r="A3" s="136"/>
      <c r="B3" s="31" t="s">
        <v>7</v>
      </c>
      <c r="C3" s="31" t="s">
        <v>8</v>
      </c>
      <c r="D3" s="31" t="s">
        <v>14</v>
      </c>
      <c r="E3" s="31" t="s">
        <v>7</v>
      </c>
      <c r="F3" s="31" t="s">
        <v>8</v>
      </c>
      <c r="G3" s="31" t="s">
        <v>14</v>
      </c>
      <c r="H3" s="31" t="s">
        <v>7</v>
      </c>
      <c r="I3" s="31" t="s">
        <v>8</v>
      </c>
      <c r="J3" s="31" t="s">
        <v>14</v>
      </c>
      <c r="K3" s="31" t="s">
        <v>7</v>
      </c>
      <c r="L3" s="31" t="s">
        <v>8</v>
      </c>
      <c r="M3" s="31" t="s">
        <v>14</v>
      </c>
      <c r="N3" s="31" t="s">
        <v>7</v>
      </c>
      <c r="O3" s="31" t="s">
        <v>8</v>
      </c>
    </row>
    <row r="4" spans="1:20" ht="16.2" customHeight="1" x14ac:dyDescent="0.25">
      <c r="A4" s="29">
        <v>44986</v>
      </c>
      <c r="B4" s="27">
        <v>7</v>
      </c>
      <c r="C4" s="27">
        <f>300*B4</f>
        <v>2100</v>
      </c>
      <c r="D4" s="27">
        <v>1</v>
      </c>
      <c r="E4" s="27">
        <v>3</v>
      </c>
      <c r="F4" s="27">
        <f>120*E4</f>
        <v>360</v>
      </c>
      <c r="G4" s="27">
        <v>1</v>
      </c>
      <c r="H4" s="27">
        <v>6</v>
      </c>
      <c r="I4" s="27">
        <f>110*H4</f>
        <v>660</v>
      </c>
      <c r="J4" s="27">
        <v>2</v>
      </c>
      <c r="K4" s="27">
        <v>4</v>
      </c>
      <c r="L4" s="27">
        <f>80*K4</f>
        <v>320</v>
      </c>
      <c r="M4" s="27">
        <v>4</v>
      </c>
      <c r="N4" s="27">
        <v>7</v>
      </c>
      <c r="O4" s="27">
        <f>285*N4</f>
        <v>1995</v>
      </c>
    </row>
    <row r="5" spans="1:20" ht="16.2" customHeight="1" x14ac:dyDescent="0.25">
      <c r="A5" s="29">
        <v>44987</v>
      </c>
      <c r="B5" s="27">
        <v>5</v>
      </c>
      <c r="C5" s="27">
        <f t="shared" ref="C5:C34" si="0">300*B5</f>
        <v>1500</v>
      </c>
      <c r="D5" s="27">
        <v>5</v>
      </c>
      <c r="E5" s="27">
        <v>2</v>
      </c>
      <c r="F5" s="27">
        <f t="shared" ref="F5:F34" si="1">120*E5</f>
        <v>240</v>
      </c>
      <c r="G5" s="27">
        <v>5</v>
      </c>
      <c r="H5" s="27">
        <v>6</v>
      </c>
      <c r="I5" s="27">
        <f t="shared" ref="I5:I34" si="2">110*H5</f>
        <v>660</v>
      </c>
      <c r="J5" s="27">
        <v>1</v>
      </c>
      <c r="K5" s="27">
        <v>6</v>
      </c>
      <c r="L5" s="27">
        <f t="shared" ref="L5:L34" si="3">80*K5</f>
        <v>480</v>
      </c>
      <c r="M5" s="27">
        <v>4</v>
      </c>
      <c r="N5" s="27">
        <v>6</v>
      </c>
      <c r="O5" s="27">
        <f t="shared" ref="O5:O34" si="4">285*N5</f>
        <v>1710</v>
      </c>
    </row>
    <row r="6" spans="1:20" ht="16.2" customHeight="1" x14ac:dyDescent="0.25">
      <c r="A6" s="29">
        <v>44988</v>
      </c>
      <c r="B6" s="27">
        <v>10</v>
      </c>
      <c r="C6" s="27">
        <f t="shared" si="0"/>
        <v>3000</v>
      </c>
      <c r="D6" s="27">
        <v>1</v>
      </c>
      <c r="E6" s="27">
        <v>5</v>
      </c>
      <c r="F6" s="27">
        <f t="shared" si="1"/>
        <v>600</v>
      </c>
      <c r="G6" s="27">
        <v>3</v>
      </c>
      <c r="H6" s="27">
        <v>2</v>
      </c>
      <c r="I6" s="27">
        <f t="shared" si="2"/>
        <v>220</v>
      </c>
      <c r="J6" s="27">
        <v>3</v>
      </c>
      <c r="K6" s="27">
        <v>3</v>
      </c>
      <c r="L6" s="27">
        <f t="shared" si="3"/>
        <v>240</v>
      </c>
      <c r="M6" s="27">
        <v>1</v>
      </c>
      <c r="N6" s="27">
        <v>11</v>
      </c>
      <c r="O6" s="27">
        <f t="shared" si="4"/>
        <v>3135</v>
      </c>
    </row>
    <row r="7" spans="1:20" ht="16.2" customHeight="1" x14ac:dyDescent="0.25">
      <c r="A7" s="29">
        <v>44989</v>
      </c>
      <c r="B7" s="27">
        <v>6</v>
      </c>
      <c r="C7" s="27">
        <f t="shared" si="0"/>
        <v>1800</v>
      </c>
      <c r="D7" s="27">
        <v>1</v>
      </c>
      <c r="E7" s="27">
        <v>3</v>
      </c>
      <c r="F7" s="27">
        <f t="shared" si="1"/>
        <v>360</v>
      </c>
      <c r="G7" s="27">
        <v>2</v>
      </c>
      <c r="H7" s="27">
        <v>4</v>
      </c>
      <c r="I7" s="27">
        <f t="shared" si="2"/>
        <v>440</v>
      </c>
      <c r="J7" s="27">
        <v>3</v>
      </c>
      <c r="K7" s="27">
        <v>4</v>
      </c>
      <c r="L7" s="27">
        <f t="shared" si="3"/>
        <v>320</v>
      </c>
      <c r="M7" s="27">
        <v>3</v>
      </c>
      <c r="N7" s="27">
        <v>5</v>
      </c>
      <c r="O7" s="27">
        <f t="shared" si="4"/>
        <v>1425</v>
      </c>
    </row>
    <row r="8" spans="1:20" ht="16.2" customHeight="1" x14ac:dyDescent="0.25">
      <c r="A8" s="29">
        <v>44990</v>
      </c>
      <c r="B8" s="27">
        <v>6</v>
      </c>
      <c r="C8" s="27">
        <f t="shared" si="0"/>
        <v>1800</v>
      </c>
      <c r="D8" s="27">
        <v>2</v>
      </c>
      <c r="E8" s="27">
        <v>3</v>
      </c>
      <c r="F8" s="27">
        <f t="shared" si="1"/>
        <v>360</v>
      </c>
      <c r="G8" s="27">
        <v>2</v>
      </c>
      <c r="H8" s="27">
        <v>2</v>
      </c>
      <c r="I8" s="27">
        <f t="shared" si="2"/>
        <v>220</v>
      </c>
      <c r="J8" s="27">
        <v>1</v>
      </c>
      <c r="K8" s="27">
        <v>2</v>
      </c>
      <c r="L8" s="27">
        <f t="shared" si="3"/>
        <v>160</v>
      </c>
      <c r="M8" s="27">
        <v>3</v>
      </c>
      <c r="N8" s="27">
        <v>6</v>
      </c>
      <c r="O8" s="27">
        <f t="shared" si="4"/>
        <v>1710</v>
      </c>
    </row>
    <row r="9" spans="1:20" ht="16.2" customHeight="1" x14ac:dyDescent="0.25">
      <c r="A9" s="29">
        <v>44991</v>
      </c>
      <c r="B9" s="27">
        <v>4</v>
      </c>
      <c r="C9" s="27">
        <f t="shared" si="0"/>
        <v>1200</v>
      </c>
      <c r="D9" s="27">
        <v>2</v>
      </c>
      <c r="E9" s="27">
        <v>4</v>
      </c>
      <c r="F9" s="27">
        <f t="shared" si="1"/>
        <v>480</v>
      </c>
      <c r="G9" s="27">
        <v>5</v>
      </c>
      <c r="H9" s="27">
        <v>2</v>
      </c>
      <c r="I9" s="27">
        <f t="shared" si="2"/>
        <v>220</v>
      </c>
      <c r="J9" s="27">
        <v>4</v>
      </c>
      <c r="K9" s="27">
        <v>3</v>
      </c>
      <c r="L9" s="27">
        <f t="shared" si="3"/>
        <v>240</v>
      </c>
      <c r="M9" s="27">
        <v>5</v>
      </c>
      <c r="N9" s="27">
        <v>5</v>
      </c>
      <c r="O9" s="27">
        <f t="shared" si="4"/>
        <v>1425</v>
      </c>
    </row>
    <row r="10" spans="1:20" ht="16.2" customHeight="1" x14ac:dyDescent="0.25">
      <c r="A10" s="29">
        <v>44992</v>
      </c>
      <c r="B10" s="27">
        <v>10</v>
      </c>
      <c r="C10" s="27">
        <f t="shared" si="0"/>
        <v>3000</v>
      </c>
      <c r="D10" s="27">
        <v>1</v>
      </c>
      <c r="E10" s="27">
        <v>3</v>
      </c>
      <c r="F10" s="27">
        <f t="shared" si="1"/>
        <v>360</v>
      </c>
      <c r="G10" s="27">
        <v>5</v>
      </c>
      <c r="H10" s="27">
        <v>5</v>
      </c>
      <c r="I10" s="27">
        <f t="shared" si="2"/>
        <v>550</v>
      </c>
      <c r="J10" s="27">
        <v>4</v>
      </c>
      <c r="K10" s="27">
        <v>3</v>
      </c>
      <c r="L10" s="27">
        <f t="shared" si="3"/>
        <v>240</v>
      </c>
      <c r="M10" s="27">
        <v>2</v>
      </c>
      <c r="N10" s="27">
        <v>4</v>
      </c>
      <c r="O10" s="27">
        <f t="shared" si="4"/>
        <v>1140</v>
      </c>
    </row>
    <row r="11" spans="1:20" ht="16.2" customHeight="1" x14ac:dyDescent="0.25">
      <c r="A11" s="29">
        <v>44993</v>
      </c>
      <c r="B11" s="27">
        <v>4</v>
      </c>
      <c r="C11" s="27">
        <f t="shared" si="0"/>
        <v>1200</v>
      </c>
      <c r="D11" s="27">
        <v>2</v>
      </c>
      <c r="E11" s="27">
        <v>4</v>
      </c>
      <c r="F11" s="27">
        <f t="shared" si="1"/>
        <v>480</v>
      </c>
      <c r="G11" s="27">
        <v>3</v>
      </c>
      <c r="H11" s="27">
        <v>4</v>
      </c>
      <c r="I11" s="27">
        <f t="shared" si="2"/>
        <v>440</v>
      </c>
      <c r="J11" s="27">
        <v>1</v>
      </c>
      <c r="K11" s="27">
        <v>4</v>
      </c>
      <c r="L11" s="27">
        <f t="shared" si="3"/>
        <v>320</v>
      </c>
      <c r="M11" s="27">
        <v>2</v>
      </c>
      <c r="N11" s="27">
        <v>11</v>
      </c>
      <c r="O11" s="27">
        <f t="shared" si="4"/>
        <v>3135</v>
      </c>
    </row>
    <row r="12" spans="1:20" ht="16.2" customHeight="1" x14ac:dyDescent="0.25">
      <c r="A12" s="29">
        <v>44994</v>
      </c>
      <c r="B12" s="27">
        <v>10</v>
      </c>
      <c r="C12" s="27">
        <f t="shared" si="0"/>
        <v>3000</v>
      </c>
      <c r="D12" s="27">
        <v>3</v>
      </c>
      <c r="E12" s="27">
        <v>2</v>
      </c>
      <c r="F12" s="27">
        <f t="shared" si="1"/>
        <v>240</v>
      </c>
      <c r="G12" s="27">
        <v>4</v>
      </c>
      <c r="H12" s="27">
        <v>6</v>
      </c>
      <c r="I12" s="27">
        <f t="shared" si="2"/>
        <v>660</v>
      </c>
      <c r="J12" s="27">
        <v>4</v>
      </c>
      <c r="K12" s="27">
        <v>6</v>
      </c>
      <c r="L12" s="27">
        <f t="shared" si="3"/>
        <v>480</v>
      </c>
      <c r="M12" s="27">
        <v>3</v>
      </c>
      <c r="N12" s="27">
        <v>9</v>
      </c>
      <c r="O12" s="27">
        <f t="shared" si="4"/>
        <v>2565</v>
      </c>
    </row>
    <row r="13" spans="1:20" ht="16.2" customHeight="1" x14ac:dyDescent="0.25">
      <c r="A13" s="29">
        <v>44995</v>
      </c>
      <c r="B13" s="27">
        <v>9</v>
      </c>
      <c r="C13" s="27">
        <f t="shared" si="0"/>
        <v>2700</v>
      </c>
      <c r="D13" s="27">
        <v>2</v>
      </c>
      <c r="E13" s="27">
        <v>5</v>
      </c>
      <c r="F13" s="27">
        <f t="shared" si="1"/>
        <v>600</v>
      </c>
      <c r="G13" s="27">
        <v>2</v>
      </c>
      <c r="H13" s="27">
        <v>6</v>
      </c>
      <c r="I13" s="27">
        <f t="shared" si="2"/>
        <v>660</v>
      </c>
      <c r="J13" s="27">
        <v>5</v>
      </c>
      <c r="K13" s="27">
        <v>3</v>
      </c>
      <c r="L13" s="27">
        <f t="shared" si="3"/>
        <v>240</v>
      </c>
      <c r="M13" s="27">
        <v>2</v>
      </c>
      <c r="N13" s="27">
        <v>5</v>
      </c>
      <c r="O13" s="27">
        <f t="shared" si="4"/>
        <v>1425</v>
      </c>
      <c r="R13" s="126" t="s">
        <v>20</v>
      </c>
      <c r="S13" s="126"/>
      <c r="T13" s="129">
        <f>SUM(B35,E35,H35,K35,N35)</f>
        <v>160360</v>
      </c>
    </row>
    <row r="14" spans="1:20" ht="16.2" customHeight="1" x14ac:dyDescent="0.25">
      <c r="A14" s="29">
        <v>44996</v>
      </c>
      <c r="B14" s="27">
        <v>10</v>
      </c>
      <c r="C14" s="27">
        <f t="shared" si="0"/>
        <v>3000</v>
      </c>
      <c r="D14" s="27">
        <v>2</v>
      </c>
      <c r="E14" s="27">
        <v>6</v>
      </c>
      <c r="F14" s="27">
        <f t="shared" si="1"/>
        <v>720</v>
      </c>
      <c r="G14" s="27">
        <v>3</v>
      </c>
      <c r="H14" s="27">
        <v>3</v>
      </c>
      <c r="I14" s="27">
        <f t="shared" si="2"/>
        <v>330</v>
      </c>
      <c r="J14" s="27">
        <v>4</v>
      </c>
      <c r="K14" s="27">
        <v>6</v>
      </c>
      <c r="L14" s="27">
        <f t="shared" si="3"/>
        <v>480</v>
      </c>
      <c r="M14" s="27">
        <v>1</v>
      </c>
      <c r="N14" s="27">
        <v>2</v>
      </c>
      <c r="O14" s="27">
        <f t="shared" si="4"/>
        <v>570</v>
      </c>
      <c r="R14" s="126"/>
      <c r="S14" s="126"/>
      <c r="T14" s="129"/>
    </row>
    <row r="15" spans="1:20" ht="16.2" customHeight="1" x14ac:dyDescent="0.25">
      <c r="A15" s="29">
        <v>44997</v>
      </c>
      <c r="B15" s="27">
        <v>13</v>
      </c>
      <c r="C15" s="27">
        <f t="shared" si="0"/>
        <v>3900</v>
      </c>
      <c r="D15" s="27">
        <v>2</v>
      </c>
      <c r="E15" s="27">
        <v>3</v>
      </c>
      <c r="F15" s="27">
        <f t="shared" si="1"/>
        <v>360</v>
      </c>
      <c r="G15" s="27">
        <v>2</v>
      </c>
      <c r="H15" s="27">
        <v>2</v>
      </c>
      <c r="I15" s="27">
        <f t="shared" si="2"/>
        <v>220</v>
      </c>
      <c r="J15" s="27">
        <v>5</v>
      </c>
      <c r="K15" s="27">
        <v>1</v>
      </c>
      <c r="L15" s="27">
        <f t="shared" si="3"/>
        <v>80</v>
      </c>
      <c r="M15" s="27">
        <v>2</v>
      </c>
      <c r="N15" s="27">
        <v>8</v>
      </c>
      <c r="O15" s="27">
        <f t="shared" si="4"/>
        <v>2280</v>
      </c>
      <c r="R15" s="128" t="s">
        <v>19</v>
      </c>
      <c r="S15" s="128"/>
      <c r="T15" s="129">
        <v>120000</v>
      </c>
    </row>
    <row r="16" spans="1:20" ht="16.2" customHeight="1" x14ac:dyDescent="0.25">
      <c r="A16" s="29">
        <v>44998</v>
      </c>
      <c r="B16" s="27">
        <v>2</v>
      </c>
      <c r="C16" s="27">
        <f t="shared" si="0"/>
        <v>600</v>
      </c>
      <c r="D16" s="27">
        <v>2</v>
      </c>
      <c r="E16" s="27">
        <v>6</v>
      </c>
      <c r="F16" s="27">
        <f t="shared" si="1"/>
        <v>720</v>
      </c>
      <c r="G16" s="27">
        <v>4</v>
      </c>
      <c r="H16" s="27">
        <v>3</v>
      </c>
      <c r="I16" s="27">
        <f t="shared" si="2"/>
        <v>330</v>
      </c>
      <c r="J16" s="27">
        <v>2</v>
      </c>
      <c r="K16" s="27">
        <v>4</v>
      </c>
      <c r="L16" s="27">
        <f t="shared" si="3"/>
        <v>320</v>
      </c>
      <c r="M16" s="27">
        <v>4</v>
      </c>
      <c r="N16" s="27">
        <v>4</v>
      </c>
      <c r="O16" s="27">
        <f t="shared" si="4"/>
        <v>1140</v>
      </c>
      <c r="R16" s="128"/>
      <c r="S16" s="128"/>
      <c r="T16" s="129"/>
    </row>
    <row r="17" spans="1:20" ht="16.2" customHeight="1" x14ac:dyDescent="0.25">
      <c r="A17" s="29">
        <v>44999</v>
      </c>
      <c r="B17" s="27">
        <v>3</v>
      </c>
      <c r="C17" s="27">
        <f t="shared" si="0"/>
        <v>900</v>
      </c>
      <c r="D17" s="27">
        <v>3</v>
      </c>
      <c r="E17" s="27">
        <v>5</v>
      </c>
      <c r="F17" s="27">
        <f t="shared" si="1"/>
        <v>600</v>
      </c>
      <c r="G17" s="27">
        <v>1</v>
      </c>
      <c r="H17" s="27">
        <v>4</v>
      </c>
      <c r="I17" s="27">
        <f t="shared" si="2"/>
        <v>440</v>
      </c>
      <c r="J17" s="27">
        <v>4</v>
      </c>
      <c r="K17" s="27">
        <v>2</v>
      </c>
      <c r="L17" s="27">
        <f t="shared" si="3"/>
        <v>160</v>
      </c>
      <c r="M17" s="27">
        <v>2</v>
      </c>
      <c r="N17" s="27">
        <v>8</v>
      </c>
      <c r="O17" s="27">
        <f t="shared" si="4"/>
        <v>2280</v>
      </c>
      <c r="R17" s="128" t="s">
        <v>18</v>
      </c>
      <c r="S17" s="128"/>
      <c r="T17" s="129">
        <v>80000</v>
      </c>
    </row>
    <row r="18" spans="1:20" ht="16.2" customHeight="1" x14ac:dyDescent="0.25">
      <c r="A18" s="29">
        <v>45000</v>
      </c>
      <c r="B18" s="27">
        <v>5</v>
      </c>
      <c r="C18" s="27">
        <f t="shared" si="0"/>
        <v>1500</v>
      </c>
      <c r="D18" s="27">
        <v>5</v>
      </c>
      <c r="E18" s="27">
        <v>5</v>
      </c>
      <c r="F18" s="27">
        <f t="shared" si="1"/>
        <v>600</v>
      </c>
      <c r="G18" s="27">
        <v>4</v>
      </c>
      <c r="H18" s="27">
        <v>6</v>
      </c>
      <c r="I18" s="27">
        <f t="shared" si="2"/>
        <v>660</v>
      </c>
      <c r="J18" s="27">
        <v>4</v>
      </c>
      <c r="K18" s="27">
        <v>6</v>
      </c>
      <c r="L18" s="27">
        <f t="shared" si="3"/>
        <v>480</v>
      </c>
      <c r="M18" s="27">
        <v>5</v>
      </c>
      <c r="N18" s="27">
        <v>6</v>
      </c>
      <c r="O18" s="27">
        <f t="shared" si="4"/>
        <v>1710</v>
      </c>
      <c r="R18" s="128"/>
      <c r="S18" s="128"/>
      <c r="T18" s="129"/>
    </row>
    <row r="19" spans="1:20" ht="16.2" customHeight="1" x14ac:dyDescent="0.25">
      <c r="A19" s="29">
        <v>45001</v>
      </c>
      <c r="B19" s="27">
        <v>4</v>
      </c>
      <c r="C19" s="27">
        <f t="shared" si="0"/>
        <v>1200</v>
      </c>
      <c r="D19" s="27">
        <v>3</v>
      </c>
      <c r="E19" s="27">
        <v>4</v>
      </c>
      <c r="F19" s="27">
        <f t="shared" si="1"/>
        <v>480</v>
      </c>
      <c r="G19" s="27">
        <v>5</v>
      </c>
      <c r="H19" s="27">
        <v>6</v>
      </c>
      <c r="I19" s="27">
        <f t="shared" si="2"/>
        <v>660</v>
      </c>
      <c r="J19" s="27">
        <v>4</v>
      </c>
      <c r="K19" s="27">
        <v>3</v>
      </c>
      <c r="L19" s="27">
        <f t="shared" si="3"/>
        <v>240</v>
      </c>
      <c r="M19" s="27">
        <v>1</v>
      </c>
      <c r="N19" s="27">
        <v>8</v>
      </c>
      <c r="O19" s="27">
        <f t="shared" si="4"/>
        <v>2280</v>
      </c>
      <c r="R19" s="126" t="s">
        <v>21</v>
      </c>
      <c r="S19" s="126"/>
      <c r="T19" s="127">
        <f>T13-(T15+T17)</f>
        <v>-39640</v>
      </c>
    </row>
    <row r="20" spans="1:20" ht="16.2" customHeight="1" x14ac:dyDescent="0.25">
      <c r="A20" s="29">
        <v>45002</v>
      </c>
      <c r="B20" s="27">
        <v>5</v>
      </c>
      <c r="C20" s="27">
        <f t="shared" si="0"/>
        <v>1500</v>
      </c>
      <c r="D20" s="27">
        <v>4</v>
      </c>
      <c r="E20" s="27">
        <v>3</v>
      </c>
      <c r="F20" s="27">
        <f t="shared" si="1"/>
        <v>360</v>
      </c>
      <c r="G20" s="27">
        <v>1</v>
      </c>
      <c r="H20" s="27">
        <v>2</v>
      </c>
      <c r="I20" s="27">
        <f t="shared" si="2"/>
        <v>220</v>
      </c>
      <c r="J20" s="27">
        <v>4</v>
      </c>
      <c r="K20" s="27">
        <v>3</v>
      </c>
      <c r="L20" s="27">
        <f t="shared" si="3"/>
        <v>240</v>
      </c>
      <c r="M20" s="27">
        <v>2</v>
      </c>
      <c r="N20" s="27">
        <v>5</v>
      </c>
      <c r="O20" s="27">
        <f t="shared" si="4"/>
        <v>1425</v>
      </c>
      <c r="R20" s="154"/>
      <c r="S20" s="154"/>
      <c r="T20" s="155"/>
    </row>
    <row r="21" spans="1:20" ht="16.2" customHeight="1" x14ac:dyDescent="0.25">
      <c r="A21" s="29">
        <v>45003</v>
      </c>
      <c r="B21" s="27">
        <v>6</v>
      </c>
      <c r="C21" s="27">
        <f t="shared" si="0"/>
        <v>1800</v>
      </c>
      <c r="D21" s="27">
        <v>3</v>
      </c>
      <c r="E21" s="27">
        <v>4</v>
      </c>
      <c r="F21" s="27">
        <f t="shared" si="1"/>
        <v>480</v>
      </c>
      <c r="G21" s="27">
        <v>2</v>
      </c>
      <c r="H21" s="27">
        <v>3</v>
      </c>
      <c r="I21" s="27">
        <f t="shared" si="2"/>
        <v>330</v>
      </c>
      <c r="J21" s="27">
        <v>2</v>
      </c>
      <c r="K21" s="27">
        <v>3</v>
      </c>
      <c r="L21" s="27">
        <f t="shared" si="3"/>
        <v>240</v>
      </c>
      <c r="M21" s="27">
        <v>2</v>
      </c>
      <c r="N21" s="27">
        <v>9</v>
      </c>
      <c r="O21" s="27">
        <f t="shared" si="4"/>
        <v>2565</v>
      </c>
      <c r="R21" s="158"/>
      <c r="S21" s="158"/>
      <c r="T21" s="152"/>
    </row>
    <row r="22" spans="1:20" ht="16.2" customHeight="1" x14ac:dyDescent="0.25">
      <c r="A22" s="29">
        <v>45004</v>
      </c>
      <c r="B22" s="27">
        <v>6</v>
      </c>
      <c r="C22" s="27">
        <f t="shared" si="0"/>
        <v>1800</v>
      </c>
      <c r="D22" s="27">
        <v>1</v>
      </c>
      <c r="E22" s="27">
        <v>6</v>
      </c>
      <c r="F22" s="27">
        <f t="shared" si="1"/>
        <v>720</v>
      </c>
      <c r="G22" s="27">
        <v>3</v>
      </c>
      <c r="H22" s="27">
        <v>4</v>
      </c>
      <c r="I22" s="27">
        <f t="shared" si="2"/>
        <v>440</v>
      </c>
      <c r="J22" s="27">
        <v>2</v>
      </c>
      <c r="K22" s="27">
        <v>2</v>
      </c>
      <c r="L22" s="27">
        <f t="shared" si="3"/>
        <v>160</v>
      </c>
      <c r="M22" s="27">
        <v>5</v>
      </c>
      <c r="N22" s="27">
        <v>8</v>
      </c>
      <c r="O22" s="27">
        <f t="shared" si="4"/>
        <v>2280</v>
      </c>
      <c r="R22" s="158"/>
      <c r="S22" s="158"/>
      <c r="T22" s="153"/>
    </row>
    <row r="23" spans="1:20" ht="16.2" customHeight="1" x14ac:dyDescent="0.25">
      <c r="A23" s="29">
        <v>45005</v>
      </c>
      <c r="B23" s="27">
        <v>4</v>
      </c>
      <c r="C23" s="27">
        <f t="shared" si="0"/>
        <v>1200</v>
      </c>
      <c r="D23" s="27">
        <v>4</v>
      </c>
      <c r="E23" s="27">
        <v>2</v>
      </c>
      <c r="F23" s="27">
        <f t="shared" si="1"/>
        <v>240</v>
      </c>
      <c r="G23" s="27">
        <v>5</v>
      </c>
      <c r="H23" s="27">
        <v>5</v>
      </c>
      <c r="I23" s="27">
        <f t="shared" si="2"/>
        <v>550</v>
      </c>
      <c r="J23" s="27">
        <v>1</v>
      </c>
      <c r="K23" s="27">
        <v>6</v>
      </c>
      <c r="L23" s="27">
        <f t="shared" si="3"/>
        <v>480</v>
      </c>
      <c r="M23" s="27">
        <v>1</v>
      </c>
      <c r="N23" s="27">
        <v>6</v>
      </c>
      <c r="O23" s="27">
        <f t="shared" si="4"/>
        <v>1710</v>
      </c>
    </row>
    <row r="24" spans="1:20" ht="16.2" customHeight="1" x14ac:dyDescent="0.25">
      <c r="A24" s="29">
        <v>45006</v>
      </c>
      <c r="B24" s="27">
        <v>4</v>
      </c>
      <c r="C24" s="27">
        <f t="shared" si="0"/>
        <v>1200</v>
      </c>
      <c r="D24" s="27">
        <v>4</v>
      </c>
      <c r="E24" s="27">
        <v>2</v>
      </c>
      <c r="F24" s="27">
        <f t="shared" si="1"/>
        <v>240</v>
      </c>
      <c r="G24" s="27">
        <v>3</v>
      </c>
      <c r="H24" s="27">
        <v>3</v>
      </c>
      <c r="I24" s="27">
        <f t="shared" si="2"/>
        <v>330</v>
      </c>
      <c r="J24" s="27">
        <v>4</v>
      </c>
      <c r="K24" s="27">
        <v>2</v>
      </c>
      <c r="L24" s="27">
        <f t="shared" si="3"/>
        <v>160</v>
      </c>
      <c r="M24" s="27">
        <v>1</v>
      </c>
      <c r="N24" s="27">
        <v>8</v>
      </c>
      <c r="O24" s="27">
        <f t="shared" si="4"/>
        <v>2280</v>
      </c>
    </row>
    <row r="25" spans="1:20" ht="16.2" customHeight="1" x14ac:dyDescent="0.25">
      <c r="A25" s="29">
        <v>45007</v>
      </c>
      <c r="B25" s="27">
        <v>8</v>
      </c>
      <c r="C25" s="27">
        <f t="shared" si="0"/>
        <v>2400</v>
      </c>
      <c r="D25" s="27">
        <v>4</v>
      </c>
      <c r="E25" s="27">
        <v>6</v>
      </c>
      <c r="F25" s="27">
        <f t="shared" si="1"/>
        <v>720</v>
      </c>
      <c r="G25" s="27">
        <v>5</v>
      </c>
      <c r="H25" s="27">
        <v>5</v>
      </c>
      <c r="I25" s="27">
        <f t="shared" si="2"/>
        <v>550</v>
      </c>
      <c r="J25" s="27">
        <v>3</v>
      </c>
      <c r="K25" s="27">
        <v>6</v>
      </c>
      <c r="L25" s="27">
        <f t="shared" si="3"/>
        <v>480</v>
      </c>
      <c r="M25" s="27">
        <v>3</v>
      </c>
      <c r="N25" s="27">
        <v>7</v>
      </c>
      <c r="O25" s="27">
        <f t="shared" si="4"/>
        <v>1995</v>
      </c>
    </row>
    <row r="26" spans="1:20" ht="16.2" customHeight="1" x14ac:dyDescent="0.25">
      <c r="A26" s="29">
        <v>45008</v>
      </c>
      <c r="B26" s="27">
        <v>11</v>
      </c>
      <c r="C26" s="27">
        <f t="shared" si="0"/>
        <v>3300</v>
      </c>
      <c r="D26" s="27">
        <v>5</v>
      </c>
      <c r="E26" s="27">
        <v>3</v>
      </c>
      <c r="F26" s="27">
        <f t="shared" si="1"/>
        <v>360</v>
      </c>
      <c r="G26" s="27">
        <v>3</v>
      </c>
      <c r="H26" s="27">
        <v>2</v>
      </c>
      <c r="I26" s="27">
        <f t="shared" si="2"/>
        <v>220</v>
      </c>
      <c r="J26" s="27">
        <v>5</v>
      </c>
      <c r="K26" s="27">
        <v>1</v>
      </c>
      <c r="L26" s="27">
        <f t="shared" si="3"/>
        <v>80</v>
      </c>
      <c r="M26" s="27">
        <v>4</v>
      </c>
      <c r="N26" s="27">
        <v>8</v>
      </c>
      <c r="O26" s="27">
        <f t="shared" si="4"/>
        <v>2280</v>
      </c>
    </row>
    <row r="27" spans="1:20" ht="16.2" customHeight="1" x14ac:dyDescent="0.25">
      <c r="A27" s="29">
        <v>45009</v>
      </c>
      <c r="B27" s="27">
        <v>6</v>
      </c>
      <c r="C27" s="27">
        <f t="shared" si="0"/>
        <v>1800</v>
      </c>
      <c r="D27" s="27">
        <v>3</v>
      </c>
      <c r="E27" s="27">
        <v>4</v>
      </c>
      <c r="F27" s="27">
        <f t="shared" si="1"/>
        <v>480</v>
      </c>
      <c r="G27" s="27">
        <v>2</v>
      </c>
      <c r="H27" s="27">
        <v>6</v>
      </c>
      <c r="I27" s="27">
        <f t="shared" si="2"/>
        <v>660</v>
      </c>
      <c r="J27" s="27">
        <v>3</v>
      </c>
      <c r="K27" s="27">
        <v>2</v>
      </c>
      <c r="L27" s="27">
        <f t="shared" si="3"/>
        <v>160</v>
      </c>
      <c r="M27" s="27">
        <v>5</v>
      </c>
      <c r="N27" s="27">
        <v>13</v>
      </c>
      <c r="O27" s="27">
        <f t="shared" si="4"/>
        <v>3705</v>
      </c>
    </row>
    <row r="28" spans="1:20" ht="16.2" customHeight="1" x14ac:dyDescent="0.25">
      <c r="A28" s="29">
        <v>45010</v>
      </c>
      <c r="B28" s="27">
        <v>5</v>
      </c>
      <c r="C28" s="27">
        <f t="shared" si="0"/>
        <v>1500</v>
      </c>
      <c r="D28" s="27">
        <v>5</v>
      </c>
      <c r="E28" s="27">
        <v>6</v>
      </c>
      <c r="F28" s="27">
        <f t="shared" si="1"/>
        <v>720</v>
      </c>
      <c r="G28" s="27">
        <v>4</v>
      </c>
      <c r="H28" s="27">
        <v>6</v>
      </c>
      <c r="I28" s="27">
        <f t="shared" si="2"/>
        <v>660</v>
      </c>
      <c r="J28" s="27">
        <v>1</v>
      </c>
      <c r="K28" s="27">
        <v>1</v>
      </c>
      <c r="L28" s="27">
        <f t="shared" si="3"/>
        <v>80</v>
      </c>
      <c r="M28" s="27">
        <v>5</v>
      </c>
      <c r="N28" s="27">
        <v>13</v>
      </c>
      <c r="O28" s="27">
        <f t="shared" si="4"/>
        <v>3705</v>
      </c>
    </row>
    <row r="29" spans="1:20" ht="16.2" customHeight="1" x14ac:dyDescent="0.25">
      <c r="A29" s="29">
        <v>45011</v>
      </c>
      <c r="B29" s="27">
        <v>13</v>
      </c>
      <c r="C29" s="27">
        <f t="shared" si="0"/>
        <v>3900</v>
      </c>
      <c r="D29" s="27">
        <v>5</v>
      </c>
      <c r="E29" s="27">
        <v>4</v>
      </c>
      <c r="F29" s="27">
        <f t="shared" si="1"/>
        <v>480</v>
      </c>
      <c r="G29" s="27">
        <v>5</v>
      </c>
      <c r="H29" s="27">
        <v>6</v>
      </c>
      <c r="I29" s="27">
        <f t="shared" si="2"/>
        <v>660</v>
      </c>
      <c r="J29" s="27">
        <v>4</v>
      </c>
      <c r="K29" s="27">
        <v>3</v>
      </c>
      <c r="L29" s="27">
        <f t="shared" si="3"/>
        <v>240</v>
      </c>
      <c r="M29" s="27">
        <v>4</v>
      </c>
      <c r="N29" s="27">
        <v>6</v>
      </c>
      <c r="O29" s="27">
        <f t="shared" si="4"/>
        <v>1710</v>
      </c>
    </row>
    <row r="30" spans="1:20" ht="16.2" customHeight="1" x14ac:dyDescent="0.25">
      <c r="A30" s="29">
        <v>45012</v>
      </c>
      <c r="B30" s="27">
        <v>8</v>
      </c>
      <c r="C30" s="27">
        <f t="shared" si="0"/>
        <v>2400</v>
      </c>
      <c r="D30" s="27">
        <v>1</v>
      </c>
      <c r="E30" s="27">
        <v>4</v>
      </c>
      <c r="F30" s="27">
        <f t="shared" si="1"/>
        <v>480</v>
      </c>
      <c r="G30" s="27">
        <v>3</v>
      </c>
      <c r="H30" s="27">
        <v>5</v>
      </c>
      <c r="I30" s="27">
        <f t="shared" si="2"/>
        <v>550</v>
      </c>
      <c r="J30" s="27">
        <v>2</v>
      </c>
      <c r="K30" s="27">
        <v>5</v>
      </c>
      <c r="L30" s="27">
        <f t="shared" si="3"/>
        <v>400</v>
      </c>
      <c r="M30" s="27">
        <v>1</v>
      </c>
      <c r="N30" s="27">
        <v>7</v>
      </c>
      <c r="O30" s="27">
        <f t="shared" si="4"/>
        <v>1995</v>
      </c>
    </row>
    <row r="31" spans="1:20" ht="16.2" customHeight="1" x14ac:dyDescent="0.25">
      <c r="A31" s="29">
        <v>45013</v>
      </c>
      <c r="B31" s="27">
        <v>2</v>
      </c>
      <c r="C31" s="27">
        <f t="shared" si="0"/>
        <v>600</v>
      </c>
      <c r="D31" s="27">
        <v>5</v>
      </c>
      <c r="E31" s="27">
        <v>3</v>
      </c>
      <c r="F31" s="27">
        <f t="shared" si="1"/>
        <v>360</v>
      </c>
      <c r="G31" s="27">
        <v>2</v>
      </c>
      <c r="H31" s="27">
        <v>5</v>
      </c>
      <c r="I31" s="27">
        <f t="shared" si="2"/>
        <v>550</v>
      </c>
      <c r="J31" s="27">
        <v>3</v>
      </c>
      <c r="K31" s="27">
        <v>3</v>
      </c>
      <c r="L31" s="27">
        <f t="shared" si="3"/>
        <v>240</v>
      </c>
      <c r="M31" s="27">
        <v>1</v>
      </c>
      <c r="N31" s="27">
        <v>5</v>
      </c>
      <c r="O31" s="27">
        <f t="shared" si="4"/>
        <v>1425</v>
      </c>
    </row>
    <row r="32" spans="1:20" ht="16.2" customHeight="1" x14ac:dyDescent="0.25">
      <c r="A32" s="29">
        <v>45014</v>
      </c>
      <c r="B32" s="27">
        <v>8</v>
      </c>
      <c r="C32" s="27">
        <f t="shared" si="0"/>
        <v>2400</v>
      </c>
      <c r="D32" s="27">
        <v>1</v>
      </c>
      <c r="E32" s="27">
        <v>3</v>
      </c>
      <c r="F32" s="27">
        <f t="shared" si="1"/>
        <v>360</v>
      </c>
      <c r="G32" s="27">
        <v>3</v>
      </c>
      <c r="H32" s="27">
        <v>2</v>
      </c>
      <c r="I32" s="27">
        <f t="shared" si="2"/>
        <v>220</v>
      </c>
      <c r="J32" s="27">
        <v>3</v>
      </c>
      <c r="K32" s="27">
        <v>2</v>
      </c>
      <c r="L32" s="27">
        <f t="shared" si="3"/>
        <v>160</v>
      </c>
      <c r="M32" s="27">
        <v>3</v>
      </c>
      <c r="N32" s="27">
        <v>6</v>
      </c>
      <c r="O32" s="27">
        <f t="shared" si="4"/>
        <v>1710</v>
      </c>
    </row>
    <row r="33" spans="1:18" ht="16.2" customHeight="1" x14ac:dyDescent="0.25">
      <c r="A33" s="29">
        <v>45015</v>
      </c>
      <c r="B33" s="27">
        <v>3</v>
      </c>
      <c r="C33" s="27">
        <f t="shared" si="0"/>
        <v>900</v>
      </c>
      <c r="D33" s="27">
        <v>5</v>
      </c>
      <c r="E33" s="27">
        <v>4</v>
      </c>
      <c r="F33" s="27">
        <f t="shared" si="1"/>
        <v>480</v>
      </c>
      <c r="G33" s="27">
        <v>5</v>
      </c>
      <c r="H33" s="27">
        <v>4</v>
      </c>
      <c r="I33" s="27">
        <f t="shared" si="2"/>
        <v>440</v>
      </c>
      <c r="J33" s="27">
        <v>3</v>
      </c>
      <c r="K33" s="27">
        <v>6</v>
      </c>
      <c r="L33" s="27">
        <f t="shared" si="3"/>
        <v>480</v>
      </c>
      <c r="M33" s="27">
        <v>5</v>
      </c>
      <c r="N33" s="27">
        <v>4</v>
      </c>
      <c r="O33" s="27">
        <f t="shared" si="4"/>
        <v>1140</v>
      </c>
    </row>
    <row r="34" spans="1:18" ht="16.2" customHeight="1" thickBot="1" x14ac:dyDescent="0.3">
      <c r="A34" s="29">
        <v>45016</v>
      </c>
      <c r="B34" s="33">
        <v>4</v>
      </c>
      <c r="C34" s="33">
        <f t="shared" si="0"/>
        <v>1200</v>
      </c>
      <c r="D34" s="33">
        <v>1</v>
      </c>
      <c r="E34" s="33">
        <v>3</v>
      </c>
      <c r="F34" s="33">
        <f t="shared" si="1"/>
        <v>360</v>
      </c>
      <c r="G34" s="33">
        <v>3</v>
      </c>
      <c r="H34" s="33">
        <v>3</v>
      </c>
      <c r="I34" s="33">
        <f t="shared" si="2"/>
        <v>330</v>
      </c>
      <c r="J34" s="33">
        <v>4</v>
      </c>
      <c r="K34" s="33">
        <v>6</v>
      </c>
      <c r="L34" s="33">
        <f t="shared" si="3"/>
        <v>480</v>
      </c>
      <c r="M34" s="33">
        <v>4</v>
      </c>
      <c r="N34" s="33">
        <v>10</v>
      </c>
      <c r="O34" s="33">
        <f t="shared" si="4"/>
        <v>2850</v>
      </c>
    </row>
    <row r="35" spans="1:18" ht="16.2" customHeight="1" x14ac:dyDescent="0.25">
      <c r="A35" s="156" t="s">
        <v>22</v>
      </c>
      <c r="B35" s="107">
        <f>SUM(C4:C34)</f>
        <v>60300</v>
      </c>
      <c r="C35" s="99"/>
      <c r="D35" s="100"/>
      <c r="E35" s="103">
        <f>SUM(F4:F34)</f>
        <v>14400</v>
      </c>
      <c r="F35" s="99"/>
      <c r="G35" s="100"/>
      <c r="H35" s="103">
        <f>SUM(I4:I34)</f>
        <v>14080</v>
      </c>
      <c r="I35" s="99"/>
      <c r="J35" s="100"/>
      <c r="K35" s="103">
        <f>SUM(L4:L34)</f>
        <v>8880</v>
      </c>
      <c r="L35" s="99"/>
      <c r="M35" s="99"/>
      <c r="N35" s="107">
        <f>SUM(O4:O34)</f>
        <v>62700</v>
      </c>
      <c r="O35" s="104"/>
    </row>
    <row r="36" spans="1:18" ht="16.2" customHeight="1" thickBot="1" x14ac:dyDescent="0.3">
      <c r="A36" s="157"/>
      <c r="B36" s="109"/>
      <c r="C36" s="110"/>
      <c r="D36" s="111"/>
      <c r="E36" s="112"/>
      <c r="F36" s="110"/>
      <c r="G36" s="111"/>
      <c r="H36" s="112"/>
      <c r="I36" s="110"/>
      <c r="J36" s="111"/>
      <c r="K36" s="112"/>
      <c r="L36" s="110"/>
      <c r="M36" s="110"/>
      <c r="N36" s="109"/>
      <c r="O36" s="113"/>
    </row>
    <row r="40" spans="1:18" ht="16.2" customHeight="1" x14ac:dyDescent="0.25">
      <c r="A40" s="4" t="s">
        <v>79</v>
      </c>
      <c r="B40" s="4">
        <v>201</v>
      </c>
      <c r="E40" s="4">
        <v>120</v>
      </c>
      <c r="H40" s="4">
        <v>128</v>
      </c>
      <c r="K40" s="4">
        <v>111</v>
      </c>
      <c r="N40" s="4">
        <v>220</v>
      </c>
      <c r="Q40" s="4" t="s">
        <v>80</v>
      </c>
      <c r="R40" s="4">
        <f>SUM(B40,E40,H40,K40,N40)</f>
        <v>780</v>
      </c>
    </row>
    <row r="41" spans="1:18" ht="16.2" customHeight="1" x14ac:dyDescent="0.25">
      <c r="A41" s="4" t="s">
        <v>55</v>
      </c>
      <c r="B41" s="4">
        <f>328-210</f>
        <v>118</v>
      </c>
      <c r="E41" s="4">
        <f>227-120</f>
        <v>107</v>
      </c>
      <c r="H41" s="4">
        <f>354-128</f>
        <v>226</v>
      </c>
      <c r="K41" s="4">
        <f>111-111</f>
        <v>0</v>
      </c>
      <c r="N41" s="4">
        <f>444-220</f>
        <v>224</v>
      </c>
    </row>
  </sheetData>
  <mergeCells count="22">
    <mergeCell ref="T21:T22"/>
    <mergeCell ref="R19:S20"/>
    <mergeCell ref="T19:T20"/>
    <mergeCell ref="A35:A36"/>
    <mergeCell ref="B35:D36"/>
    <mergeCell ref="E35:G36"/>
    <mergeCell ref="H35:J36"/>
    <mergeCell ref="K35:M36"/>
    <mergeCell ref="N35:O36"/>
    <mergeCell ref="R21:S22"/>
    <mergeCell ref="R13:S14"/>
    <mergeCell ref="T13:T14"/>
    <mergeCell ref="R15:S16"/>
    <mergeCell ref="T15:T16"/>
    <mergeCell ref="R17:S18"/>
    <mergeCell ref="T17:T18"/>
    <mergeCell ref="N1:O2"/>
    <mergeCell ref="A1:A3"/>
    <mergeCell ref="B1:D2"/>
    <mergeCell ref="E1:G2"/>
    <mergeCell ref="H1:J2"/>
    <mergeCell ref="K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A1D3-899B-41AA-81D8-7C5DBE30166D}">
  <dimension ref="A1:T36"/>
  <sheetViews>
    <sheetView zoomScale="65" workbookViewId="0">
      <selection activeCell="S36" sqref="S36"/>
    </sheetView>
  </sheetViews>
  <sheetFormatPr defaultColWidth="12.44140625" defaultRowHeight="13.8" x14ac:dyDescent="0.25"/>
  <cols>
    <col min="1" max="3" width="12.44140625" style="4"/>
    <col min="4" max="4" width="0" style="4" hidden="1" customWidth="1"/>
    <col min="5" max="6" width="12.44140625" style="4"/>
    <col min="7" max="7" width="0" style="4" hidden="1" customWidth="1"/>
    <col min="8" max="9" width="12.44140625" style="4"/>
    <col min="10" max="10" width="0" style="4" hidden="1" customWidth="1"/>
    <col min="11" max="12" width="12.44140625" style="4"/>
    <col min="13" max="13" width="0" style="4" hidden="1" customWidth="1"/>
    <col min="14" max="19" width="12.44140625" style="4"/>
    <col min="20" max="20" width="15" style="4" bestFit="1" customWidth="1"/>
    <col min="21" max="16384" width="12.44140625" style="4"/>
  </cols>
  <sheetData>
    <row r="1" spans="1:20" ht="16.2" customHeight="1" x14ac:dyDescent="0.25">
      <c r="A1" s="135" t="s">
        <v>10</v>
      </c>
      <c r="B1" s="137" t="s">
        <v>0</v>
      </c>
      <c r="C1" s="137"/>
      <c r="D1" s="137"/>
      <c r="E1" s="137" t="s">
        <v>1</v>
      </c>
      <c r="F1" s="137"/>
      <c r="G1" s="137"/>
      <c r="H1" s="137" t="s">
        <v>2</v>
      </c>
      <c r="I1" s="137"/>
      <c r="J1" s="137"/>
      <c r="K1" s="137" t="s">
        <v>3</v>
      </c>
      <c r="L1" s="137"/>
      <c r="M1" s="137"/>
      <c r="N1" s="148" t="s">
        <v>4</v>
      </c>
      <c r="O1" s="149"/>
    </row>
    <row r="2" spans="1:20" ht="16.2" customHeight="1" x14ac:dyDescent="0.25">
      <c r="A2" s="136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150"/>
      <c r="O2" s="151"/>
    </row>
    <row r="3" spans="1:20" ht="16.2" customHeight="1" x14ac:dyDescent="0.25">
      <c r="A3" s="136"/>
      <c r="B3" s="31" t="s">
        <v>7</v>
      </c>
      <c r="C3" s="31" t="s">
        <v>8</v>
      </c>
      <c r="D3" s="31" t="s">
        <v>14</v>
      </c>
      <c r="E3" s="31" t="s">
        <v>7</v>
      </c>
      <c r="F3" s="31" t="s">
        <v>8</v>
      </c>
      <c r="G3" s="31" t="s">
        <v>14</v>
      </c>
      <c r="H3" s="31" t="s">
        <v>7</v>
      </c>
      <c r="I3" s="31" t="s">
        <v>8</v>
      </c>
      <c r="J3" s="31" t="s">
        <v>14</v>
      </c>
      <c r="K3" s="31" t="s">
        <v>7</v>
      </c>
      <c r="L3" s="31" t="s">
        <v>8</v>
      </c>
      <c r="M3" s="31" t="s">
        <v>14</v>
      </c>
      <c r="N3" s="31" t="s">
        <v>7</v>
      </c>
      <c r="O3" s="31" t="s">
        <v>8</v>
      </c>
    </row>
    <row r="4" spans="1:20" ht="16.2" customHeight="1" x14ac:dyDescent="0.25">
      <c r="A4" s="29">
        <v>44986</v>
      </c>
      <c r="B4" s="27">
        <v>7</v>
      </c>
      <c r="C4" s="27">
        <f>300*B4</f>
        <v>2100</v>
      </c>
      <c r="D4" s="27">
        <v>1</v>
      </c>
      <c r="E4" s="27">
        <v>3</v>
      </c>
      <c r="F4" s="27">
        <f>120*E4</f>
        <v>360</v>
      </c>
      <c r="G4" s="27">
        <v>1</v>
      </c>
      <c r="H4" s="27">
        <v>6</v>
      </c>
      <c r="I4" s="27">
        <f>110*H4</f>
        <v>660</v>
      </c>
      <c r="J4" s="27">
        <v>2</v>
      </c>
      <c r="K4" s="27">
        <v>4</v>
      </c>
      <c r="L4" s="27">
        <f>80*K4</f>
        <v>320</v>
      </c>
      <c r="M4" s="27">
        <v>4</v>
      </c>
      <c r="N4" s="27">
        <v>7</v>
      </c>
      <c r="O4" s="27">
        <f>285*N4</f>
        <v>1995</v>
      </c>
    </row>
    <row r="5" spans="1:20" ht="16.2" customHeight="1" x14ac:dyDescent="0.25">
      <c r="A5" s="29">
        <v>44987</v>
      </c>
      <c r="B5" s="27">
        <v>9</v>
      </c>
      <c r="C5" s="27">
        <f t="shared" ref="C5:C34" si="0">300*B5</f>
        <v>2700</v>
      </c>
      <c r="D5" s="27">
        <v>5</v>
      </c>
      <c r="E5" s="27">
        <v>5</v>
      </c>
      <c r="F5" s="27">
        <f t="shared" ref="F5:F34" si="1">120*E5</f>
        <v>600</v>
      </c>
      <c r="G5" s="27">
        <v>5</v>
      </c>
      <c r="H5" s="27">
        <v>6</v>
      </c>
      <c r="I5" s="27">
        <f t="shared" ref="I5:I34" si="2">110*H5</f>
        <v>660</v>
      </c>
      <c r="J5" s="27">
        <v>1</v>
      </c>
      <c r="K5" s="27">
        <v>6</v>
      </c>
      <c r="L5" s="27">
        <f t="shared" ref="L5:L34" si="3">80*K5</f>
        <v>480</v>
      </c>
      <c r="M5" s="27">
        <v>4</v>
      </c>
      <c r="N5" s="27">
        <v>6</v>
      </c>
      <c r="O5" s="27">
        <f t="shared" ref="O5:O34" si="4">285*N5</f>
        <v>1710</v>
      </c>
    </row>
    <row r="6" spans="1:20" ht="16.2" customHeight="1" x14ac:dyDescent="0.25">
      <c r="A6" s="29">
        <v>44988</v>
      </c>
      <c r="B6" s="27">
        <v>3</v>
      </c>
      <c r="C6" s="27">
        <f t="shared" si="0"/>
        <v>900</v>
      </c>
      <c r="D6" s="27">
        <v>1</v>
      </c>
      <c r="E6" s="27">
        <v>5</v>
      </c>
      <c r="F6" s="27">
        <f t="shared" si="1"/>
        <v>600</v>
      </c>
      <c r="G6" s="27">
        <v>3</v>
      </c>
      <c r="H6" s="27">
        <v>2</v>
      </c>
      <c r="I6" s="27">
        <f t="shared" si="2"/>
        <v>220</v>
      </c>
      <c r="J6" s="27">
        <v>3</v>
      </c>
      <c r="K6" s="27">
        <v>3</v>
      </c>
      <c r="L6" s="27">
        <f t="shared" si="3"/>
        <v>240</v>
      </c>
      <c r="M6" s="27">
        <v>1</v>
      </c>
      <c r="N6" s="27">
        <v>5</v>
      </c>
      <c r="O6" s="27">
        <f t="shared" si="4"/>
        <v>1425</v>
      </c>
    </row>
    <row r="7" spans="1:20" ht="16.2" customHeight="1" x14ac:dyDescent="0.25">
      <c r="A7" s="29">
        <v>44989</v>
      </c>
      <c r="B7" s="27">
        <v>6</v>
      </c>
      <c r="C7" s="27">
        <f t="shared" si="0"/>
        <v>1800</v>
      </c>
      <c r="D7" s="27">
        <v>1</v>
      </c>
      <c r="E7" s="27">
        <v>3</v>
      </c>
      <c r="F7" s="27">
        <f t="shared" si="1"/>
        <v>360</v>
      </c>
      <c r="G7" s="27">
        <v>2</v>
      </c>
      <c r="H7" s="27">
        <v>4</v>
      </c>
      <c r="I7" s="27">
        <f t="shared" si="2"/>
        <v>440</v>
      </c>
      <c r="J7" s="27">
        <v>3</v>
      </c>
      <c r="K7" s="27">
        <v>4</v>
      </c>
      <c r="L7" s="27">
        <f t="shared" si="3"/>
        <v>320</v>
      </c>
      <c r="M7" s="27">
        <v>3</v>
      </c>
      <c r="N7" s="27">
        <v>5</v>
      </c>
      <c r="O7" s="27">
        <f t="shared" si="4"/>
        <v>1425</v>
      </c>
    </row>
    <row r="8" spans="1:20" ht="16.2" customHeight="1" x14ac:dyDescent="0.25">
      <c r="A8" s="29">
        <v>44990</v>
      </c>
      <c r="B8" s="27">
        <v>6</v>
      </c>
      <c r="C8" s="27">
        <f t="shared" si="0"/>
        <v>1800</v>
      </c>
      <c r="D8" s="27">
        <v>2</v>
      </c>
      <c r="E8" s="27">
        <v>6</v>
      </c>
      <c r="F8" s="27">
        <f t="shared" si="1"/>
        <v>720</v>
      </c>
      <c r="G8" s="27">
        <v>2</v>
      </c>
      <c r="H8" s="27">
        <v>2</v>
      </c>
      <c r="I8" s="27">
        <f t="shared" si="2"/>
        <v>220</v>
      </c>
      <c r="J8" s="27">
        <v>1</v>
      </c>
      <c r="K8" s="27">
        <v>6</v>
      </c>
      <c r="L8" s="27">
        <f t="shared" si="3"/>
        <v>480</v>
      </c>
      <c r="M8" s="27">
        <v>3</v>
      </c>
      <c r="N8" s="27">
        <v>6</v>
      </c>
      <c r="O8" s="27">
        <f t="shared" si="4"/>
        <v>1710</v>
      </c>
    </row>
    <row r="9" spans="1:20" ht="16.2" customHeight="1" x14ac:dyDescent="0.25">
      <c r="A9" s="29">
        <v>44991</v>
      </c>
      <c r="B9" s="27">
        <v>8</v>
      </c>
      <c r="C9" s="27">
        <f t="shared" si="0"/>
        <v>2400</v>
      </c>
      <c r="D9" s="27">
        <v>2</v>
      </c>
      <c r="E9" s="27">
        <v>4</v>
      </c>
      <c r="F9" s="27">
        <f t="shared" si="1"/>
        <v>480</v>
      </c>
      <c r="G9" s="27">
        <v>5</v>
      </c>
      <c r="H9" s="27">
        <v>2</v>
      </c>
      <c r="I9" s="27">
        <f t="shared" si="2"/>
        <v>220</v>
      </c>
      <c r="J9" s="27">
        <v>4</v>
      </c>
      <c r="K9" s="27">
        <v>3</v>
      </c>
      <c r="L9" s="27">
        <f t="shared" si="3"/>
        <v>240</v>
      </c>
      <c r="M9" s="27">
        <v>5</v>
      </c>
      <c r="N9" s="27">
        <v>5</v>
      </c>
      <c r="O9" s="27">
        <f t="shared" si="4"/>
        <v>1425</v>
      </c>
    </row>
    <row r="10" spans="1:20" ht="16.2" customHeight="1" x14ac:dyDescent="0.25">
      <c r="A10" s="29">
        <v>44992</v>
      </c>
      <c r="B10" s="27">
        <v>3</v>
      </c>
      <c r="C10" s="27">
        <f t="shared" si="0"/>
        <v>900</v>
      </c>
      <c r="D10" s="27">
        <v>1</v>
      </c>
      <c r="E10" s="27">
        <v>6</v>
      </c>
      <c r="F10" s="27">
        <f t="shared" si="1"/>
        <v>720</v>
      </c>
      <c r="G10" s="27">
        <v>5</v>
      </c>
      <c r="H10" s="27">
        <v>5</v>
      </c>
      <c r="I10" s="27">
        <f t="shared" si="2"/>
        <v>550</v>
      </c>
      <c r="J10" s="27">
        <v>4</v>
      </c>
      <c r="K10" s="27">
        <v>5</v>
      </c>
      <c r="L10" s="27">
        <f t="shared" si="3"/>
        <v>400</v>
      </c>
      <c r="M10" s="27">
        <v>2</v>
      </c>
      <c r="N10" s="27">
        <v>4</v>
      </c>
      <c r="O10" s="27">
        <f t="shared" si="4"/>
        <v>1140</v>
      </c>
    </row>
    <row r="11" spans="1:20" ht="16.2" customHeight="1" x14ac:dyDescent="0.25">
      <c r="A11" s="29">
        <v>44993</v>
      </c>
      <c r="B11" s="27">
        <v>4</v>
      </c>
      <c r="C11" s="27">
        <f t="shared" si="0"/>
        <v>1200</v>
      </c>
      <c r="D11" s="27">
        <v>2</v>
      </c>
      <c r="E11" s="27">
        <v>5</v>
      </c>
      <c r="F11" s="27">
        <f t="shared" si="1"/>
        <v>600</v>
      </c>
      <c r="G11" s="27">
        <v>3</v>
      </c>
      <c r="H11" s="27">
        <v>4</v>
      </c>
      <c r="I11" s="27">
        <f t="shared" si="2"/>
        <v>440</v>
      </c>
      <c r="J11" s="27">
        <v>1</v>
      </c>
      <c r="K11" s="27">
        <v>4</v>
      </c>
      <c r="L11" s="27">
        <f t="shared" si="3"/>
        <v>320</v>
      </c>
      <c r="M11" s="27">
        <v>2</v>
      </c>
      <c r="N11" s="27">
        <v>3</v>
      </c>
      <c r="O11" s="27">
        <f t="shared" si="4"/>
        <v>855</v>
      </c>
    </row>
    <row r="12" spans="1:20" ht="16.2" customHeight="1" x14ac:dyDescent="0.25">
      <c r="A12" s="29">
        <v>44994</v>
      </c>
      <c r="B12" s="27">
        <v>5</v>
      </c>
      <c r="C12" s="27">
        <f t="shared" si="0"/>
        <v>1500</v>
      </c>
      <c r="D12" s="27">
        <v>3</v>
      </c>
      <c r="E12" s="27">
        <v>4</v>
      </c>
      <c r="F12" s="27">
        <f t="shared" si="1"/>
        <v>480</v>
      </c>
      <c r="G12" s="27">
        <v>4</v>
      </c>
      <c r="H12" s="27">
        <v>6</v>
      </c>
      <c r="I12" s="27">
        <f t="shared" si="2"/>
        <v>660</v>
      </c>
      <c r="J12" s="27">
        <v>4</v>
      </c>
      <c r="K12" s="27">
        <v>6</v>
      </c>
      <c r="L12" s="27">
        <f t="shared" si="3"/>
        <v>480</v>
      </c>
      <c r="M12" s="27">
        <v>3</v>
      </c>
      <c r="N12" s="27">
        <v>9</v>
      </c>
      <c r="O12" s="27">
        <f t="shared" si="4"/>
        <v>2565</v>
      </c>
    </row>
    <row r="13" spans="1:20" ht="16.2" customHeight="1" x14ac:dyDescent="0.25">
      <c r="A13" s="29">
        <v>44995</v>
      </c>
      <c r="B13" s="27">
        <v>2</v>
      </c>
      <c r="C13" s="27">
        <f t="shared" si="0"/>
        <v>600</v>
      </c>
      <c r="D13" s="27">
        <v>2</v>
      </c>
      <c r="E13" s="27">
        <v>5</v>
      </c>
      <c r="F13" s="27">
        <f t="shared" si="1"/>
        <v>600</v>
      </c>
      <c r="G13" s="27">
        <v>2</v>
      </c>
      <c r="H13" s="27">
        <v>6</v>
      </c>
      <c r="I13" s="27">
        <f t="shared" si="2"/>
        <v>660</v>
      </c>
      <c r="J13" s="27">
        <v>5</v>
      </c>
      <c r="K13" s="27">
        <v>3</v>
      </c>
      <c r="L13" s="27">
        <f t="shared" si="3"/>
        <v>240</v>
      </c>
      <c r="M13" s="27">
        <v>2</v>
      </c>
      <c r="N13" s="27">
        <v>5</v>
      </c>
      <c r="O13" s="27">
        <f t="shared" si="4"/>
        <v>1425</v>
      </c>
      <c r="R13" s="126" t="s">
        <v>20</v>
      </c>
      <c r="S13" s="126"/>
      <c r="T13" s="129">
        <f>SUM(B35,E35,H35,K35,N35)</f>
        <v>130650</v>
      </c>
    </row>
    <row r="14" spans="1:20" ht="16.2" customHeight="1" x14ac:dyDescent="0.25">
      <c r="A14" s="29">
        <v>44996</v>
      </c>
      <c r="B14" s="27">
        <v>6</v>
      </c>
      <c r="C14" s="27">
        <f t="shared" si="0"/>
        <v>1800</v>
      </c>
      <c r="D14" s="27">
        <v>2</v>
      </c>
      <c r="E14" s="27">
        <v>3</v>
      </c>
      <c r="F14" s="27">
        <f t="shared" si="1"/>
        <v>360</v>
      </c>
      <c r="G14" s="27">
        <v>3</v>
      </c>
      <c r="H14" s="27">
        <v>3</v>
      </c>
      <c r="I14" s="27">
        <f t="shared" si="2"/>
        <v>330</v>
      </c>
      <c r="J14" s="27">
        <v>4</v>
      </c>
      <c r="K14" s="27">
        <v>2</v>
      </c>
      <c r="L14" s="27">
        <f t="shared" si="3"/>
        <v>160</v>
      </c>
      <c r="M14" s="27">
        <v>1</v>
      </c>
      <c r="N14" s="27">
        <v>2</v>
      </c>
      <c r="O14" s="27">
        <f t="shared" si="4"/>
        <v>570</v>
      </c>
      <c r="R14" s="126"/>
      <c r="S14" s="126"/>
      <c r="T14" s="129"/>
    </row>
    <row r="15" spans="1:20" ht="16.2" customHeight="1" x14ac:dyDescent="0.25">
      <c r="A15" s="29">
        <v>44997</v>
      </c>
      <c r="B15" s="27">
        <v>5</v>
      </c>
      <c r="C15" s="27">
        <f t="shared" si="0"/>
        <v>1500</v>
      </c>
      <c r="D15" s="27">
        <v>2</v>
      </c>
      <c r="E15" s="27">
        <v>3</v>
      </c>
      <c r="F15" s="27">
        <f t="shared" si="1"/>
        <v>360</v>
      </c>
      <c r="G15" s="27">
        <v>2</v>
      </c>
      <c r="H15" s="27">
        <v>2</v>
      </c>
      <c r="I15" s="27">
        <f t="shared" si="2"/>
        <v>220</v>
      </c>
      <c r="J15" s="27">
        <v>5</v>
      </c>
      <c r="K15" s="27">
        <v>1</v>
      </c>
      <c r="L15" s="27">
        <f t="shared" si="3"/>
        <v>80</v>
      </c>
      <c r="M15" s="27">
        <v>2</v>
      </c>
      <c r="N15" s="27">
        <v>8</v>
      </c>
      <c r="O15" s="27">
        <f t="shared" si="4"/>
        <v>2280</v>
      </c>
      <c r="R15" s="128" t="s">
        <v>19</v>
      </c>
      <c r="S15" s="128"/>
      <c r="T15" s="129">
        <v>120000</v>
      </c>
    </row>
    <row r="16" spans="1:20" ht="16.2" customHeight="1" x14ac:dyDescent="0.25">
      <c r="A16" s="29">
        <v>44998</v>
      </c>
      <c r="B16" s="27">
        <v>2</v>
      </c>
      <c r="C16" s="27">
        <f t="shared" si="0"/>
        <v>600</v>
      </c>
      <c r="D16" s="27">
        <v>2</v>
      </c>
      <c r="E16" s="27">
        <v>6</v>
      </c>
      <c r="F16" s="27">
        <f t="shared" si="1"/>
        <v>720</v>
      </c>
      <c r="G16" s="27">
        <v>4</v>
      </c>
      <c r="H16" s="27">
        <v>3</v>
      </c>
      <c r="I16" s="27">
        <f t="shared" si="2"/>
        <v>330</v>
      </c>
      <c r="J16" s="27">
        <v>2</v>
      </c>
      <c r="K16" s="27">
        <v>4</v>
      </c>
      <c r="L16" s="27">
        <f t="shared" si="3"/>
        <v>320</v>
      </c>
      <c r="M16" s="27">
        <v>4</v>
      </c>
      <c r="N16" s="27">
        <v>4</v>
      </c>
      <c r="O16" s="27">
        <f t="shared" si="4"/>
        <v>1140</v>
      </c>
      <c r="R16" s="128"/>
      <c r="S16" s="128"/>
      <c r="T16" s="129"/>
    </row>
    <row r="17" spans="1:20" ht="16.2" customHeight="1" x14ac:dyDescent="0.25">
      <c r="A17" s="29">
        <v>44999</v>
      </c>
      <c r="B17" s="27">
        <v>3</v>
      </c>
      <c r="C17" s="27">
        <f t="shared" si="0"/>
        <v>900</v>
      </c>
      <c r="D17" s="27">
        <v>3</v>
      </c>
      <c r="E17" s="27">
        <v>5</v>
      </c>
      <c r="F17" s="27">
        <f t="shared" si="1"/>
        <v>600</v>
      </c>
      <c r="G17" s="27">
        <v>1</v>
      </c>
      <c r="H17" s="27">
        <v>4</v>
      </c>
      <c r="I17" s="27">
        <f t="shared" si="2"/>
        <v>440</v>
      </c>
      <c r="J17" s="27">
        <v>4</v>
      </c>
      <c r="K17" s="27">
        <v>2</v>
      </c>
      <c r="L17" s="27">
        <f t="shared" si="3"/>
        <v>160</v>
      </c>
      <c r="M17" s="27">
        <v>2</v>
      </c>
      <c r="N17" s="27">
        <v>8</v>
      </c>
      <c r="O17" s="27">
        <f t="shared" si="4"/>
        <v>2280</v>
      </c>
      <c r="R17" s="128" t="s">
        <v>18</v>
      </c>
      <c r="S17" s="128"/>
      <c r="T17" s="129">
        <v>80000</v>
      </c>
    </row>
    <row r="18" spans="1:20" ht="16.2" customHeight="1" x14ac:dyDescent="0.25">
      <c r="A18" s="29">
        <v>45000</v>
      </c>
      <c r="B18" s="27">
        <v>5</v>
      </c>
      <c r="C18" s="27">
        <f t="shared" si="0"/>
        <v>1500</v>
      </c>
      <c r="D18" s="27">
        <v>5</v>
      </c>
      <c r="E18" s="27">
        <v>5</v>
      </c>
      <c r="F18" s="27">
        <f t="shared" si="1"/>
        <v>600</v>
      </c>
      <c r="G18" s="27">
        <v>4</v>
      </c>
      <c r="H18" s="27">
        <v>6</v>
      </c>
      <c r="I18" s="27">
        <f t="shared" si="2"/>
        <v>660</v>
      </c>
      <c r="J18" s="27">
        <v>4</v>
      </c>
      <c r="K18" s="27">
        <v>1</v>
      </c>
      <c r="L18" s="27">
        <f t="shared" si="3"/>
        <v>80</v>
      </c>
      <c r="M18" s="27">
        <v>5</v>
      </c>
      <c r="N18" s="27">
        <v>6</v>
      </c>
      <c r="O18" s="27">
        <f t="shared" si="4"/>
        <v>1710</v>
      </c>
      <c r="R18" s="128"/>
      <c r="S18" s="128"/>
      <c r="T18" s="129"/>
    </row>
    <row r="19" spans="1:20" ht="16.2" customHeight="1" x14ac:dyDescent="0.25">
      <c r="A19" s="29">
        <v>45001</v>
      </c>
      <c r="B19" s="27">
        <v>4</v>
      </c>
      <c r="C19" s="27">
        <f t="shared" si="0"/>
        <v>1200</v>
      </c>
      <c r="D19" s="27">
        <v>3</v>
      </c>
      <c r="E19" s="27">
        <v>4</v>
      </c>
      <c r="F19" s="27">
        <f t="shared" si="1"/>
        <v>480</v>
      </c>
      <c r="G19" s="27">
        <v>5</v>
      </c>
      <c r="H19" s="27">
        <v>6</v>
      </c>
      <c r="I19" s="27">
        <f t="shared" si="2"/>
        <v>660</v>
      </c>
      <c r="J19" s="27">
        <v>4</v>
      </c>
      <c r="K19" s="27">
        <v>3</v>
      </c>
      <c r="L19" s="27">
        <f t="shared" si="3"/>
        <v>240</v>
      </c>
      <c r="M19" s="27">
        <v>1</v>
      </c>
      <c r="N19" s="27">
        <v>8</v>
      </c>
      <c r="O19" s="27">
        <f t="shared" si="4"/>
        <v>2280</v>
      </c>
      <c r="R19" s="126" t="s">
        <v>23</v>
      </c>
      <c r="S19" s="126"/>
      <c r="T19" s="127">
        <f>T13-(T15+T17)</f>
        <v>-69350</v>
      </c>
    </row>
    <row r="20" spans="1:20" ht="16.2" customHeight="1" x14ac:dyDescent="0.25">
      <c r="A20" s="29">
        <v>45002</v>
      </c>
      <c r="B20" s="27">
        <v>5</v>
      </c>
      <c r="C20" s="27">
        <f t="shared" si="0"/>
        <v>1500</v>
      </c>
      <c r="D20" s="27">
        <v>4</v>
      </c>
      <c r="E20" s="27">
        <v>3</v>
      </c>
      <c r="F20" s="27">
        <f t="shared" si="1"/>
        <v>360</v>
      </c>
      <c r="G20" s="27">
        <v>1</v>
      </c>
      <c r="H20" s="27">
        <v>2</v>
      </c>
      <c r="I20" s="27">
        <f t="shared" si="2"/>
        <v>220</v>
      </c>
      <c r="J20" s="27">
        <v>4</v>
      </c>
      <c r="K20" s="27">
        <v>3</v>
      </c>
      <c r="L20" s="27">
        <f t="shared" si="3"/>
        <v>240</v>
      </c>
      <c r="M20" s="27">
        <v>2</v>
      </c>
      <c r="N20" s="27">
        <v>5</v>
      </c>
      <c r="O20" s="27">
        <f t="shared" si="4"/>
        <v>1425</v>
      </c>
      <c r="R20" s="126"/>
      <c r="S20" s="126"/>
      <c r="T20" s="127"/>
    </row>
    <row r="21" spans="1:20" ht="16.2" customHeight="1" x14ac:dyDescent="0.25">
      <c r="A21" s="29">
        <v>45003</v>
      </c>
      <c r="B21" s="27">
        <v>6</v>
      </c>
      <c r="C21" s="27">
        <f t="shared" si="0"/>
        <v>1800</v>
      </c>
      <c r="D21" s="27">
        <v>3</v>
      </c>
      <c r="E21" s="27">
        <v>4</v>
      </c>
      <c r="F21" s="27">
        <f t="shared" si="1"/>
        <v>480</v>
      </c>
      <c r="G21" s="27">
        <v>2</v>
      </c>
      <c r="H21" s="27">
        <v>3</v>
      </c>
      <c r="I21" s="27">
        <f t="shared" si="2"/>
        <v>330</v>
      </c>
      <c r="J21" s="27">
        <v>2</v>
      </c>
      <c r="K21" s="27">
        <v>3</v>
      </c>
      <c r="L21" s="27">
        <f t="shared" si="3"/>
        <v>240</v>
      </c>
      <c r="M21" s="27">
        <v>2</v>
      </c>
      <c r="N21" s="27">
        <v>2</v>
      </c>
      <c r="O21" s="27">
        <f t="shared" si="4"/>
        <v>570</v>
      </c>
    </row>
    <row r="22" spans="1:20" ht="16.2" customHeight="1" x14ac:dyDescent="0.25">
      <c r="A22" s="29">
        <v>45004</v>
      </c>
      <c r="B22" s="27">
        <v>6</v>
      </c>
      <c r="C22" s="27">
        <f t="shared" si="0"/>
        <v>1800</v>
      </c>
      <c r="D22" s="27">
        <v>1</v>
      </c>
      <c r="E22" s="27">
        <v>6</v>
      </c>
      <c r="F22" s="27">
        <f t="shared" si="1"/>
        <v>720</v>
      </c>
      <c r="G22" s="27">
        <v>3</v>
      </c>
      <c r="H22" s="27">
        <v>4</v>
      </c>
      <c r="I22" s="27">
        <f t="shared" si="2"/>
        <v>440</v>
      </c>
      <c r="J22" s="27">
        <v>2</v>
      </c>
      <c r="K22" s="27">
        <v>2</v>
      </c>
      <c r="L22" s="27">
        <f t="shared" si="3"/>
        <v>160</v>
      </c>
      <c r="M22" s="27">
        <v>5</v>
      </c>
      <c r="N22" s="27">
        <v>8</v>
      </c>
      <c r="O22" s="27">
        <f t="shared" si="4"/>
        <v>2280</v>
      </c>
    </row>
    <row r="23" spans="1:20" ht="16.2" customHeight="1" x14ac:dyDescent="0.25">
      <c r="A23" s="29">
        <v>45005</v>
      </c>
      <c r="B23" s="27">
        <v>4</v>
      </c>
      <c r="C23" s="27">
        <f t="shared" si="0"/>
        <v>1200</v>
      </c>
      <c r="D23" s="27">
        <v>4</v>
      </c>
      <c r="E23" s="27">
        <v>2</v>
      </c>
      <c r="F23" s="27">
        <f t="shared" si="1"/>
        <v>240</v>
      </c>
      <c r="G23" s="27">
        <v>5</v>
      </c>
      <c r="H23" s="27">
        <v>5</v>
      </c>
      <c r="I23" s="27">
        <f t="shared" si="2"/>
        <v>550</v>
      </c>
      <c r="J23" s="27">
        <v>1</v>
      </c>
      <c r="K23" s="27">
        <v>0</v>
      </c>
      <c r="L23" s="27">
        <f t="shared" si="3"/>
        <v>0</v>
      </c>
      <c r="M23" s="27">
        <v>1</v>
      </c>
      <c r="N23" s="27">
        <v>6</v>
      </c>
      <c r="O23" s="27">
        <f t="shared" si="4"/>
        <v>1710</v>
      </c>
    </row>
    <row r="24" spans="1:20" ht="16.2" customHeight="1" x14ac:dyDescent="0.25">
      <c r="A24" s="29">
        <v>45006</v>
      </c>
      <c r="B24" s="27">
        <v>4</v>
      </c>
      <c r="C24" s="27">
        <f t="shared" si="0"/>
        <v>1200</v>
      </c>
      <c r="D24" s="27">
        <v>4</v>
      </c>
      <c r="E24" s="27">
        <v>2</v>
      </c>
      <c r="F24" s="27">
        <f t="shared" si="1"/>
        <v>240</v>
      </c>
      <c r="G24" s="27">
        <v>3</v>
      </c>
      <c r="H24" s="27">
        <v>3</v>
      </c>
      <c r="I24" s="27">
        <f t="shared" si="2"/>
        <v>330</v>
      </c>
      <c r="J24" s="27">
        <v>4</v>
      </c>
      <c r="K24" s="27">
        <v>2</v>
      </c>
      <c r="L24" s="27">
        <f t="shared" si="3"/>
        <v>160</v>
      </c>
      <c r="M24" s="27">
        <v>1</v>
      </c>
      <c r="N24" s="27">
        <v>8</v>
      </c>
      <c r="O24" s="27">
        <f t="shared" si="4"/>
        <v>2280</v>
      </c>
    </row>
    <row r="25" spans="1:20" ht="16.2" customHeight="1" x14ac:dyDescent="0.25">
      <c r="A25" s="29">
        <v>45007</v>
      </c>
      <c r="B25" s="27">
        <v>8</v>
      </c>
      <c r="C25" s="27">
        <f t="shared" si="0"/>
        <v>2400</v>
      </c>
      <c r="D25" s="27">
        <v>4</v>
      </c>
      <c r="E25" s="27">
        <v>1</v>
      </c>
      <c r="F25" s="27">
        <f t="shared" si="1"/>
        <v>120</v>
      </c>
      <c r="G25" s="27">
        <v>5</v>
      </c>
      <c r="H25" s="27">
        <v>5</v>
      </c>
      <c r="I25" s="27">
        <f t="shared" si="2"/>
        <v>550</v>
      </c>
      <c r="J25" s="27">
        <v>3</v>
      </c>
      <c r="K25" s="27">
        <v>3</v>
      </c>
      <c r="L25" s="27">
        <f t="shared" si="3"/>
        <v>240</v>
      </c>
      <c r="M25" s="27">
        <v>3</v>
      </c>
      <c r="N25" s="27">
        <v>7</v>
      </c>
      <c r="O25" s="27">
        <f t="shared" si="4"/>
        <v>1995</v>
      </c>
    </row>
    <row r="26" spans="1:20" ht="16.2" customHeight="1" x14ac:dyDescent="0.25">
      <c r="A26" s="29">
        <v>45008</v>
      </c>
      <c r="B26" s="27">
        <v>5</v>
      </c>
      <c r="C26" s="27">
        <f t="shared" si="0"/>
        <v>1500</v>
      </c>
      <c r="D26" s="27">
        <v>5</v>
      </c>
      <c r="E26" s="27">
        <v>3</v>
      </c>
      <c r="F26" s="27">
        <f t="shared" si="1"/>
        <v>360</v>
      </c>
      <c r="G26" s="27">
        <v>3</v>
      </c>
      <c r="H26" s="27">
        <v>2</v>
      </c>
      <c r="I26" s="27">
        <f t="shared" si="2"/>
        <v>220</v>
      </c>
      <c r="J26" s="27">
        <v>5</v>
      </c>
      <c r="K26" s="27">
        <v>1</v>
      </c>
      <c r="L26" s="27">
        <f t="shared" si="3"/>
        <v>80</v>
      </c>
      <c r="M26" s="27">
        <v>4</v>
      </c>
      <c r="N26" s="27">
        <v>8</v>
      </c>
      <c r="O26" s="27">
        <f t="shared" si="4"/>
        <v>2280</v>
      </c>
    </row>
    <row r="27" spans="1:20" ht="16.2" customHeight="1" x14ac:dyDescent="0.25">
      <c r="A27" s="29">
        <v>45009</v>
      </c>
      <c r="B27" s="27">
        <v>6</v>
      </c>
      <c r="C27" s="27">
        <f t="shared" si="0"/>
        <v>1800</v>
      </c>
      <c r="D27" s="27">
        <v>3</v>
      </c>
      <c r="E27" s="27">
        <v>4</v>
      </c>
      <c r="F27" s="27">
        <f t="shared" si="1"/>
        <v>480</v>
      </c>
      <c r="G27" s="27">
        <v>2</v>
      </c>
      <c r="H27" s="27">
        <v>6</v>
      </c>
      <c r="I27" s="27">
        <f t="shared" si="2"/>
        <v>660</v>
      </c>
      <c r="J27" s="27">
        <v>3</v>
      </c>
      <c r="K27" s="27">
        <v>2</v>
      </c>
      <c r="L27" s="27">
        <f t="shared" si="3"/>
        <v>160</v>
      </c>
      <c r="M27" s="27">
        <v>5</v>
      </c>
      <c r="N27" s="27">
        <v>5</v>
      </c>
      <c r="O27" s="27">
        <f t="shared" si="4"/>
        <v>1425</v>
      </c>
    </row>
    <row r="28" spans="1:20" ht="16.2" customHeight="1" x14ac:dyDescent="0.25">
      <c r="A28" s="29">
        <v>45010</v>
      </c>
      <c r="B28" s="27">
        <v>5</v>
      </c>
      <c r="C28" s="27">
        <f t="shared" si="0"/>
        <v>1500</v>
      </c>
      <c r="D28" s="27">
        <v>5</v>
      </c>
      <c r="E28" s="27">
        <v>3</v>
      </c>
      <c r="F28" s="27">
        <f t="shared" si="1"/>
        <v>360</v>
      </c>
      <c r="G28" s="27">
        <v>4</v>
      </c>
      <c r="H28" s="27">
        <v>6</v>
      </c>
      <c r="I28" s="27">
        <f t="shared" si="2"/>
        <v>660</v>
      </c>
      <c r="J28" s="27">
        <v>1</v>
      </c>
      <c r="K28" s="27">
        <v>1</v>
      </c>
      <c r="L28" s="27">
        <f t="shared" si="3"/>
        <v>80</v>
      </c>
      <c r="M28" s="27">
        <v>5</v>
      </c>
      <c r="N28" s="27">
        <v>4</v>
      </c>
      <c r="O28" s="27">
        <f t="shared" si="4"/>
        <v>1140</v>
      </c>
    </row>
    <row r="29" spans="1:20" ht="16.2" customHeight="1" x14ac:dyDescent="0.25">
      <c r="A29" s="29">
        <v>45011</v>
      </c>
      <c r="B29" s="27">
        <v>3</v>
      </c>
      <c r="C29" s="27">
        <f t="shared" si="0"/>
        <v>900</v>
      </c>
      <c r="D29" s="27">
        <v>5</v>
      </c>
      <c r="E29" s="27">
        <v>1</v>
      </c>
      <c r="F29" s="27">
        <f t="shared" si="1"/>
        <v>120</v>
      </c>
      <c r="G29" s="27">
        <v>5</v>
      </c>
      <c r="H29" s="27">
        <v>6</v>
      </c>
      <c r="I29" s="27">
        <f t="shared" si="2"/>
        <v>660</v>
      </c>
      <c r="J29" s="27">
        <v>4</v>
      </c>
      <c r="K29" s="27">
        <v>3</v>
      </c>
      <c r="L29" s="27">
        <f t="shared" si="3"/>
        <v>240</v>
      </c>
      <c r="M29" s="27">
        <v>4</v>
      </c>
      <c r="N29" s="27">
        <v>6</v>
      </c>
      <c r="O29" s="27">
        <f t="shared" si="4"/>
        <v>1710</v>
      </c>
      <c r="R29" s="4" t="s">
        <v>81</v>
      </c>
    </row>
    <row r="30" spans="1:20" ht="16.2" customHeight="1" x14ac:dyDescent="0.25">
      <c r="A30" s="29">
        <v>45012</v>
      </c>
      <c r="B30" s="27">
        <v>4</v>
      </c>
      <c r="C30" s="27">
        <f t="shared" si="0"/>
        <v>1200</v>
      </c>
      <c r="D30" s="27">
        <v>1</v>
      </c>
      <c r="E30" s="27">
        <v>4</v>
      </c>
      <c r="F30" s="27">
        <f t="shared" si="1"/>
        <v>480</v>
      </c>
      <c r="G30" s="27">
        <v>3</v>
      </c>
      <c r="H30" s="27">
        <v>5</v>
      </c>
      <c r="I30" s="27">
        <f t="shared" si="2"/>
        <v>550</v>
      </c>
      <c r="J30" s="27">
        <v>2</v>
      </c>
      <c r="K30" s="27">
        <v>5</v>
      </c>
      <c r="L30" s="27">
        <f t="shared" si="3"/>
        <v>400</v>
      </c>
      <c r="M30" s="27">
        <v>1</v>
      </c>
      <c r="N30" s="27">
        <v>7</v>
      </c>
      <c r="O30" s="27">
        <f t="shared" si="4"/>
        <v>1995</v>
      </c>
      <c r="S30" s="4">
        <f>SUM(B4:B34)</f>
        <v>151</v>
      </c>
    </row>
    <row r="31" spans="1:20" ht="16.2" customHeight="1" x14ac:dyDescent="0.25">
      <c r="A31" s="29">
        <v>45013</v>
      </c>
      <c r="B31" s="27">
        <v>2</v>
      </c>
      <c r="C31" s="27">
        <f t="shared" si="0"/>
        <v>600</v>
      </c>
      <c r="D31" s="27">
        <v>5</v>
      </c>
      <c r="E31" s="27">
        <v>3</v>
      </c>
      <c r="F31" s="27">
        <f t="shared" si="1"/>
        <v>360</v>
      </c>
      <c r="G31" s="27">
        <v>2</v>
      </c>
      <c r="H31" s="27">
        <v>5</v>
      </c>
      <c r="I31" s="27">
        <f t="shared" si="2"/>
        <v>550</v>
      </c>
      <c r="J31" s="27">
        <v>3</v>
      </c>
      <c r="K31" s="27">
        <v>3</v>
      </c>
      <c r="L31" s="27">
        <f t="shared" si="3"/>
        <v>240</v>
      </c>
      <c r="M31" s="27">
        <v>1</v>
      </c>
      <c r="N31" s="27">
        <v>5</v>
      </c>
      <c r="O31" s="27">
        <f t="shared" si="4"/>
        <v>1425</v>
      </c>
      <c r="S31" s="4">
        <f>SUM(E4:E34)</f>
        <v>118</v>
      </c>
    </row>
    <row r="32" spans="1:20" ht="16.2" customHeight="1" x14ac:dyDescent="0.25">
      <c r="A32" s="29">
        <v>45014</v>
      </c>
      <c r="B32" s="27">
        <v>8</v>
      </c>
      <c r="C32" s="27">
        <f t="shared" si="0"/>
        <v>2400</v>
      </c>
      <c r="D32" s="27">
        <v>1</v>
      </c>
      <c r="E32" s="27">
        <v>3</v>
      </c>
      <c r="F32" s="27">
        <f t="shared" si="1"/>
        <v>360</v>
      </c>
      <c r="G32" s="27">
        <v>3</v>
      </c>
      <c r="H32" s="27">
        <v>2</v>
      </c>
      <c r="I32" s="27">
        <f t="shared" si="2"/>
        <v>220</v>
      </c>
      <c r="J32" s="27">
        <v>3</v>
      </c>
      <c r="K32" s="27">
        <v>2</v>
      </c>
      <c r="L32" s="27">
        <f t="shared" si="3"/>
        <v>160</v>
      </c>
      <c r="M32" s="27">
        <v>3</v>
      </c>
      <c r="N32" s="27">
        <v>6</v>
      </c>
      <c r="O32" s="27">
        <f t="shared" si="4"/>
        <v>1710</v>
      </c>
      <c r="S32" s="4">
        <f>SUM(H4:H34)</f>
        <v>128</v>
      </c>
    </row>
    <row r="33" spans="1:19" ht="16.2" customHeight="1" x14ac:dyDescent="0.25">
      <c r="A33" s="29">
        <v>45015</v>
      </c>
      <c r="B33" s="27">
        <v>3</v>
      </c>
      <c r="C33" s="27">
        <f t="shared" si="0"/>
        <v>900</v>
      </c>
      <c r="D33" s="27">
        <v>5</v>
      </c>
      <c r="E33" s="27">
        <v>4</v>
      </c>
      <c r="F33" s="27">
        <f t="shared" si="1"/>
        <v>480</v>
      </c>
      <c r="G33" s="27">
        <v>5</v>
      </c>
      <c r="H33" s="27">
        <v>4</v>
      </c>
      <c r="I33" s="27">
        <f t="shared" si="2"/>
        <v>440</v>
      </c>
      <c r="J33" s="27">
        <v>3</v>
      </c>
      <c r="K33" s="27">
        <v>1</v>
      </c>
      <c r="L33" s="27">
        <f t="shared" si="3"/>
        <v>80</v>
      </c>
      <c r="M33" s="27">
        <v>5</v>
      </c>
      <c r="N33" s="27">
        <v>4</v>
      </c>
      <c r="O33" s="27">
        <f t="shared" si="4"/>
        <v>1140</v>
      </c>
      <c r="S33" s="4">
        <f>SUM(K4:K34)</f>
        <v>94</v>
      </c>
    </row>
    <row r="34" spans="1:19" ht="16.2" customHeight="1" thickBot="1" x14ac:dyDescent="0.3">
      <c r="A34" s="29">
        <v>45016</v>
      </c>
      <c r="B34" s="33">
        <v>4</v>
      </c>
      <c r="C34" s="33">
        <f t="shared" si="0"/>
        <v>1200</v>
      </c>
      <c r="D34" s="33">
        <v>1</v>
      </c>
      <c r="E34" s="33">
        <v>3</v>
      </c>
      <c r="F34" s="33">
        <f t="shared" si="1"/>
        <v>360</v>
      </c>
      <c r="G34" s="33">
        <v>3</v>
      </c>
      <c r="H34" s="33">
        <v>3</v>
      </c>
      <c r="I34" s="33">
        <f t="shared" si="2"/>
        <v>330</v>
      </c>
      <c r="J34" s="33">
        <v>4</v>
      </c>
      <c r="K34" s="33">
        <v>6</v>
      </c>
      <c r="L34" s="33">
        <f t="shared" si="3"/>
        <v>480</v>
      </c>
      <c r="M34" s="33">
        <v>4</v>
      </c>
      <c r="N34" s="33">
        <v>2</v>
      </c>
      <c r="O34" s="33">
        <f t="shared" si="4"/>
        <v>570</v>
      </c>
      <c r="S34" s="4">
        <f>SUM(N4:N34)</f>
        <v>174</v>
      </c>
    </row>
    <row r="35" spans="1:19" ht="16.2" customHeight="1" x14ac:dyDescent="0.25">
      <c r="A35" s="156" t="s">
        <v>22</v>
      </c>
      <c r="B35" s="107">
        <f>SUM(C4:C34)</f>
        <v>45300</v>
      </c>
      <c r="C35" s="99"/>
      <c r="D35" s="100"/>
      <c r="E35" s="103">
        <f>SUM(F4:F34)</f>
        <v>14160</v>
      </c>
      <c r="F35" s="99"/>
      <c r="G35" s="100"/>
      <c r="H35" s="103">
        <f>SUM(I4:I34)</f>
        <v>14080</v>
      </c>
      <c r="I35" s="99"/>
      <c r="J35" s="100"/>
      <c r="K35" s="103">
        <f>SUM(L4:L34)</f>
        <v>7520</v>
      </c>
      <c r="L35" s="99"/>
      <c r="M35" s="99"/>
      <c r="N35" s="107">
        <f>SUM(O4:O34)</f>
        <v>49590</v>
      </c>
      <c r="O35" s="104"/>
    </row>
    <row r="36" spans="1:19" ht="16.2" customHeight="1" thickBot="1" x14ac:dyDescent="0.3">
      <c r="A36" s="157"/>
      <c r="B36" s="109"/>
      <c r="C36" s="110"/>
      <c r="D36" s="111"/>
      <c r="E36" s="112"/>
      <c r="F36" s="110"/>
      <c r="G36" s="111"/>
      <c r="H36" s="112"/>
      <c r="I36" s="110"/>
      <c r="J36" s="111"/>
      <c r="K36" s="112"/>
      <c r="L36" s="110"/>
      <c r="M36" s="110"/>
      <c r="N36" s="109"/>
      <c r="O36" s="113"/>
      <c r="R36" s="4" t="s">
        <v>82</v>
      </c>
      <c r="S36" s="4">
        <f>SUM(S30:S34)</f>
        <v>665</v>
      </c>
    </row>
  </sheetData>
  <mergeCells count="20">
    <mergeCell ref="R19:S20"/>
    <mergeCell ref="T19:T20"/>
    <mergeCell ref="A35:A36"/>
    <mergeCell ref="B35:D36"/>
    <mergeCell ref="E35:G36"/>
    <mergeCell ref="H35:J36"/>
    <mergeCell ref="K35:M36"/>
    <mergeCell ref="N35:O36"/>
    <mergeCell ref="R13:S14"/>
    <mergeCell ref="T13:T14"/>
    <mergeCell ref="R15:S16"/>
    <mergeCell ref="T15:T16"/>
    <mergeCell ref="R17:S18"/>
    <mergeCell ref="T17:T18"/>
    <mergeCell ref="N1:O2"/>
    <mergeCell ref="A1:A3"/>
    <mergeCell ref="B1:D2"/>
    <mergeCell ref="E1:G2"/>
    <mergeCell ref="H1:J2"/>
    <mergeCell ref="K1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4E5C-2022-46F1-AC31-838832D1C756}">
  <dimension ref="A1:L13"/>
  <sheetViews>
    <sheetView workbookViewId="0">
      <selection activeCell="C1" sqref="A1:G13"/>
    </sheetView>
  </sheetViews>
  <sheetFormatPr defaultRowHeight="14.4" x14ac:dyDescent="0.3"/>
  <cols>
    <col min="1" max="1" width="20.5546875" customWidth="1"/>
    <col min="2" max="2" width="24.109375" customWidth="1"/>
    <col min="3" max="7" width="11.77734375" bestFit="1" customWidth="1"/>
  </cols>
  <sheetData>
    <row r="1" spans="1:12" x14ac:dyDescent="0.3">
      <c r="A1" s="164" t="s">
        <v>30</v>
      </c>
      <c r="B1" s="164"/>
      <c r="C1" s="159" t="s">
        <v>24</v>
      </c>
      <c r="D1" s="160"/>
      <c r="E1" s="160"/>
      <c r="F1" s="160"/>
      <c r="G1" s="161"/>
    </row>
    <row r="2" spans="1:12" x14ac:dyDescent="0.3">
      <c r="A2" s="164"/>
      <c r="B2" s="164"/>
      <c r="C2" s="41" t="s">
        <v>25</v>
      </c>
      <c r="D2" s="41" t="s">
        <v>26</v>
      </c>
      <c r="E2" s="41" t="s">
        <v>27</v>
      </c>
      <c r="F2" s="41" t="s">
        <v>28</v>
      </c>
      <c r="G2" s="41" t="s">
        <v>29</v>
      </c>
    </row>
    <row r="3" spans="1:12" x14ac:dyDescent="0.3">
      <c r="A3" s="165" t="s">
        <v>31</v>
      </c>
      <c r="B3" s="165"/>
      <c r="C3" s="42">
        <v>30000</v>
      </c>
      <c r="D3" s="42">
        <v>30000</v>
      </c>
      <c r="E3" s="42">
        <v>30000</v>
      </c>
      <c r="F3" s="42">
        <v>30000</v>
      </c>
      <c r="G3" s="42">
        <v>30000</v>
      </c>
      <c r="L3" s="34"/>
    </row>
    <row r="4" spans="1:12" x14ac:dyDescent="0.3">
      <c r="A4" s="165" t="s">
        <v>32</v>
      </c>
      <c r="B4" s="165"/>
      <c r="C4" s="42">
        <v>14000</v>
      </c>
      <c r="D4" s="42">
        <v>14000</v>
      </c>
      <c r="E4" s="42">
        <v>14000</v>
      </c>
      <c r="F4" s="42">
        <v>14000</v>
      </c>
      <c r="G4" s="42">
        <v>14000</v>
      </c>
    </row>
    <row r="5" spans="1:12" ht="27.6" x14ac:dyDescent="0.3">
      <c r="A5" s="165" t="s">
        <v>33</v>
      </c>
      <c r="B5" s="38" t="s">
        <v>41</v>
      </c>
      <c r="C5" s="43">
        <v>4000</v>
      </c>
      <c r="D5" s="43">
        <v>4000</v>
      </c>
      <c r="E5" s="43">
        <v>4000</v>
      </c>
      <c r="F5" s="43">
        <v>4000</v>
      </c>
      <c r="G5" s="43">
        <v>4000</v>
      </c>
    </row>
    <row r="6" spans="1:12" x14ac:dyDescent="0.3">
      <c r="A6" s="165"/>
      <c r="B6" s="39" t="s">
        <v>34</v>
      </c>
      <c r="C6" s="43">
        <v>3000</v>
      </c>
      <c r="D6" s="43">
        <v>3000</v>
      </c>
      <c r="E6" s="43">
        <v>3000</v>
      </c>
      <c r="F6" s="43">
        <v>3000</v>
      </c>
      <c r="G6" s="43">
        <v>3000</v>
      </c>
      <c r="L6" s="36"/>
    </row>
    <row r="7" spans="1:12" x14ac:dyDescent="0.3">
      <c r="A7" s="165"/>
      <c r="B7" s="39" t="s">
        <v>35</v>
      </c>
      <c r="C7" s="43">
        <v>5000</v>
      </c>
      <c r="D7" s="43">
        <v>5000</v>
      </c>
      <c r="E7" s="43">
        <v>5000</v>
      </c>
      <c r="F7" s="43">
        <v>5000</v>
      </c>
      <c r="G7" s="43">
        <v>5000</v>
      </c>
    </row>
    <row r="8" spans="1:12" x14ac:dyDescent="0.3">
      <c r="A8" s="165"/>
      <c r="B8" s="39" t="s">
        <v>36</v>
      </c>
      <c r="C8" s="43">
        <v>5000</v>
      </c>
      <c r="D8" s="43">
        <v>5000</v>
      </c>
      <c r="E8" s="43">
        <v>5000</v>
      </c>
      <c r="F8" s="43">
        <v>5000</v>
      </c>
      <c r="G8" s="43">
        <v>5000</v>
      </c>
      <c r="H8" s="2"/>
    </row>
    <row r="9" spans="1:12" x14ac:dyDescent="0.3">
      <c r="A9" s="165" t="s">
        <v>37</v>
      </c>
      <c r="B9" s="165"/>
      <c r="C9" s="42">
        <v>6000</v>
      </c>
      <c r="D9" s="42">
        <v>6000</v>
      </c>
      <c r="E9" s="42">
        <v>6000</v>
      </c>
      <c r="F9" s="42">
        <v>6000</v>
      </c>
      <c r="G9" s="42">
        <v>6000</v>
      </c>
    </row>
    <row r="10" spans="1:12" x14ac:dyDescent="0.3">
      <c r="A10" s="162" t="s">
        <v>38</v>
      </c>
      <c r="B10" s="162"/>
      <c r="C10" s="42">
        <v>3000</v>
      </c>
      <c r="D10" s="42">
        <v>3000</v>
      </c>
      <c r="E10" s="42">
        <v>3000</v>
      </c>
      <c r="F10" s="42">
        <v>3000</v>
      </c>
      <c r="G10" s="42">
        <v>3000</v>
      </c>
    </row>
    <row r="11" spans="1:12" x14ac:dyDescent="0.3">
      <c r="A11" s="163" t="s">
        <v>39</v>
      </c>
      <c r="B11" s="163"/>
      <c r="C11" s="42">
        <v>5000</v>
      </c>
      <c r="D11" s="42">
        <v>5000</v>
      </c>
      <c r="E11" s="42">
        <v>5000</v>
      </c>
      <c r="F11" s="42">
        <v>5000</v>
      </c>
      <c r="G11" s="42">
        <v>5000</v>
      </c>
    </row>
    <row r="12" spans="1:12" x14ac:dyDescent="0.3">
      <c r="A12" s="40" t="s">
        <v>42</v>
      </c>
      <c r="B12" s="40"/>
      <c r="C12" s="42">
        <v>5000</v>
      </c>
      <c r="D12" s="42">
        <v>5000</v>
      </c>
      <c r="E12" s="42">
        <v>5000</v>
      </c>
      <c r="F12" s="42">
        <v>5000</v>
      </c>
      <c r="G12" s="42">
        <v>5000</v>
      </c>
    </row>
    <row r="13" spans="1:12" x14ac:dyDescent="0.3">
      <c r="A13" s="163" t="s">
        <v>40</v>
      </c>
      <c r="B13" s="163"/>
      <c r="C13" s="42">
        <f>SUM(C3:C12)</f>
        <v>80000</v>
      </c>
      <c r="D13" s="42">
        <f>SUM(D3:D12)</f>
        <v>80000</v>
      </c>
      <c r="E13" s="42">
        <f t="shared" ref="E13:G13" si="0">SUM(E3:E12)</f>
        <v>80000</v>
      </c>
      <c r="F13" s="42">
        <f t="shared" si="0"/>
        <v>80000</v>
      </c>
      <c r="G13" s="42">
        <f t="shared" si="0"/>
        <v>80000</v>
      </c>
    </row>
  </sheetData>
  <mergeCells count="9">
    <mergeCell ref="C1:G1"/>
    <mergeCell ref="A10:B10"/>
    <mergeCell ref="A11:B11"/>
    <mergeCell ref="A13:B13"/>
    <mergeCell ref="A1:B2"/>
    <mergeCell ref="A3:B3"/>
    <mergeCell ref="A4:B4"/>
    <mergeCell ref="A5:A8"/>
    <mergeCell ref="A9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EEE4-181E-48A1-8C98-93B6D5807505}">
  <dimension ref="A1:AM23"/>
  <sheetViews>
    <sheetView zoomScale="72" zoomScaleNormal="40" workbookViewId="0">
      <selection activeCell="E4" sqref="E4:E9"/>
    </sheetView>
  </sheetViews>
  <sheetFormatPr defaultColWidth="11.33203125" defaultRowHeight="14.4" x14ac:dyDescent="0.3"/>
  <cols>
    <col min="1" max="1" width="9.109375" customWidth="1"/>
    <col min="2" max="2" width="9.44140625" customWidth="1"/>
    <col min="3" max="3" width="10.44140625" customWidth="1"/>
    <col min="27" max="30" width="0" hidden="1" customWidth="1"/>
  </cols>
  <sheetData>
    <row r="1" spans="1:39" x14ac:dyDescent="0.3">
      <c r="A1" s="173" t="s">
        <v>25</v>
      </c>
      <c r="B1" s="174"/>
      <c r="C1" s="174"/>
      <c r="D1" s="174"/>
      <c r="E1" s="175"/>
      <c r="F1" s="173" t="s">
        <v>26</v>
      </c>
      <c r="G1" s="174"/>
      <c r="H1" s="174"/>
      <c r="I1" s="174"/>
      <c r="J1" s="175"/>
      <c r="K1" s="173" t="s">
        <v>27</v>
      </c>
      <c r="L1" s="174"/>
      <c r="M1" s="174"/>
      <c r="N1" s="174"/>
      <c r="O1" s="175"/>
    </row>
    <row r="2" spans="1:39" x14ac:dyDescent="0.3">
      <c r="A2" s="176" t="s">
        <v>43</v>
      </c>
      <c r="B2" s="177"/>
      <c r="C2" s="178" t="s">
        <v>50</v>
      </c>
      <c r="D2" s="179" t="s">
        <v>51</v>
      </c>
      <c r="E2" s="168" t="s">
        <v>52</v>
      </c>
      <c r="F2" s="176" t="s">
        <v>43</v>
      </c>
      <c r="G2" s="177"/>
      <c r="H2" s="178" t="s">
        <v>50</v>
      </c>
      <c r="I2" s="179" t="s">
        <v>51</v>
      </c>
      <c r="J2" s="168" t="s">
        <v>52</v>
      </c>
      <c r="K2" s="176" t="s">
        <v>43</v>
      </c>
      <c r="L2" s="177"/>
      <c r="M2" s="178" t="s">
        <v>50</v>
      </c>
      <c r="N2" s="179" t="s">
        <v>51</v>
      </c>
      <c r="O2" s="168" t="s">
        <v>52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31.2" customHeight="1" x14ac:dyDescent="0.3">
      <c r="A3" s="176"/>
      <c r="B3" s="177"/>
      <c r="C3" s="178"/>
      <c r="D3" s="179"/>
      <c r="E3" s="168"/>
      <c r="F3" s="176"/>
      <c r="G3" s="177"/>
      <c r="H3" s="178"/>
      <c r="I3" s="179"/>
      <c r="J3" s="168"/>
      <c r="K3" s="176"/>
      <c r="L3" s="177"/>
      <c r="M3" s="178"/>
      <c r="N3" s="179"/>
      <c r="O3" s="16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3">
      <c r="A4" s="166" t="s">
        <v>44</v>
      </c>
      <c r="B4" s="167"/>
      <c r="C4" s="183">
        <v>50000</v>
      </c>
      <c r="D4" s="183">
        <v>80000</v>
      </c>
      <c r="E4" s="186">
        <v>10000</v>
      </c>
      <c r="F4" s="166" t="s">
        <v>44</v>
      </c>
      <c r="G4" s="167"/>
      <c r="H4" s="183">
        <v>50000</v>
      </c>
      <c r="I4" s="183">
        <v>80000</v>
      </c>
      <c r="J4" s="186">
        <v>10000</v>
      </c>
      <c r="K4" s="166" t="s">
        <v>44</v>
      </c>
      <c r="L4" s="167"/>
      <c r="M4" s="183">
        <v>50000</v>
      </c>
      <c r="N4" s="183">
        <v>80000</v>
      </c>
      <c r="O4" s="186">
        <v>14000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166" t="s">
        <v>45</v>
      </c>
      <c r="B5" s="167"/>
      <c r="C5" s="184"/>
      <c r="D5" s="184"/>
      <c r="E5" s="187"/>
      <c r="F5" s="166" t="s">
        <v>45</v>
      </c>
      <c r="G5" s="167"/>
      <c r="H5" s="184"/>
      <c r="I5" s="184"/>
      <c r="J5" s="187"/>
      <c r="K5" s="166" t="s">
        <v>45</v>
      </c>
      <c r="L5" s="167"/>
      <c r="M5" s="184"/>
      <c r="N5" s="184"/>
      <c r="O5" s="18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166" t="s">
        <v>46</v>
      </c>
      <c r="B6" s="167"/>
      <c r="C6" s="184"/>
      <c r="D6" s="184"/>
      <c r="E6" s="187"/>
      <c r="F6" s="166" t="s">
        <v>46</v>
      </c>
      <c r="G6" s="167"/>
      <c r="H6" s="184"/>
      <c r="I6" s="184"/>
      <c r="J6" s="187"/>
      <c r="K6" s="166" t="s">
        <v>46</v>
      </c>
      <c r="L6" s="167"/>
      <c r="M6" s="184"/>
      <c r="N6" s="184"/>
      <c r="O6" s="18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166" t="s">
        <v>47</v>
      </c>
      <c r="B7" s="167"/>
      <c r="C7" s="184"/>
      <c r="D7" s="184"/>
      <c r="E7" s="187"/>
      <c r="F7" s="166" t="s">
        <v>47</v>
      </c>
      <c r="G7" s="167"/>
      <c r="H7" s="184"/>
      <c r="I7" s="184"/>
      <c r="J7" s="187"/>
      <c r="K7" s="166" t="s">
        <v>47</v>
      </c>
      <c r="L7" s="167"/>
      <c r="M7" s="184"/>
      <c r="N7" s="184"/>
      <c r="O7" s="18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166" t="s">
        <v>48</v>
      </c>
      <c r="B8" s="167"/>
      <c r="C8" s="184"/>
      <c r="D8" s="184"/>
      <c r="E8" s="187"/>
      <c r="F8" s="166" t="s">
        <v>48</v>
      </c>
      <c r="G8" s="167"/>
      <c r="H8" s="184"/>
      <c r="I8" s="184"/>
      <c r="J8" s="187"/>
      <c r="K8" s="166" t="s">
        <v>48</v>
      </c>
      <c r="L8" s="167"/>
      <c r="M8" s="184"/>
      <c r="N8" s="184"/>
      <c r="O8" s="18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166" t="s">
        <v>49</v>
      </c>
      <c r="B9" s="167"/>
      <c r="C9" s="185"/>
      <c r="D9" s="185"/>
      <c r="E9" s="188"/>
      <c r="F9" s="166" t="s">
        <v>49</v>
      </c>
      <c r="G9" s="167"/>
      <c r="H9" s="185"/>
      <c r="I9" s="185"/>
      <c r="J9" s="188"/>
      <c r="K9" s="166" t="s">
        <v>49</v>
      </c>
      <c r="L9" s="167"/>
      <c r="M9" s="185"/>
      <c r="N9" s="185"/>
      <c r="O9" s="188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169" t="s">
        <v>54</v>
      </c>
      <c r="B10" s="170"/>
      <c r="C10" s="84">
        <f>C4+D4-E4</f>
        <v>120000</v>
      </c>
      <c r="D10" s="84"/>
      <c r="E10" s="180"/>
      <c r="F10" s="169" t="s">
        <v>54</v>
      </c>
      <c r="G10" s="170"/>
      <c r="H10" s="84">
        <f>H4+I4-J4</f>
        <v>120000</v>
      </c>
      <c r="I10" s="84"/>
      <c r="J10" s="180"/>
      <c r="K10" s="169" t="s">
        <v>54</v>
      </c>
      <c r="L10" s="170"/>
      <c r="M10" s="84">
        <f>M4+N4-O4</f>
        <v>116000</v>
      </c>
      <c r="N10" s="84"/>
      <c r="O10" s="180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4.4" customHeight="1" thickBot="1" x14ac:dyDescent="0.35">
      <c r="A11" s="171"/>
      <c r="B11" s="172"/>
      <c r="C11" s="181"/>
      <c r="D11" s="181"/>
      <c r="E11" s="182"/>
      <c r="F11" s="171"/>
      <c r="G11" s="172"/>
      <c r="H11" s="181"/>
      <c r="I11" s="181"/>
      <c r="J11" s="182"/>
      <c r="K11" s="171"/>
      <c r="L11" s="172"/>
      <c r="M11" s="181"/>
      <c r="N11" s="181"/>
      <c r="O11" s="182"/>
    </row>
    <row r="12" spans="1:39" ht="15" thickBot="1" x14ac:dyDescent="0.35"/>
    <row r="13" spans="1:39" x14ac:dyDescent="0.3">
      <c r="A13" s="173" t="s">
        <v>28</v>
      </c>
      <c r="B13" s="174"/>
      <c r="C13" s="174"/>
      <c r="D13" s="174"/>
      <c r="E13" s="175"/>
      <c r="F13" s="173" t="s">
        <v>29</v>
      </c>
      <c r="G13" s="174"/>
      <c r="H13" s="174"/>
      <c r="I13" s="174"/>
      <c r="J13" s="175"/>
    </row>
    <row r="14" spans="1:39" x14ac:dyDescent="0.3">
      <c r="A14" s="176" t="s">
        <v>43</v>
      </c>
      <c r="B14" s="177"/>
      <c r="C14" s="178" t="s">
        <v>50</v>
      </c>
      <c r="D14" s="179" t="s">
        <v>51</v>
      </c>
      <c r="E14" s="168" t="s">
        <v>52</v>
      </c>
      <c r="F14" s="176" t="s">
        <v>43</v>
      </c>
      <c r="G14" s="177"/>
      <c r="H14" s="178" t="s">
        <v>50</v>
      </c>
      <c r="I14" s="179" t="s">
        <v>51</v>
      </c>
      <c r="J14" s="168" t="s">
        <v>52</v>
      </c>
    </row>
    <row r="15" spans="1:39" x14ac:dyDescent="0.3">
      <c r="A15" s="176"/>
      <c r="B15" s="177"/>
      <c r="C15" s="178"/>
      <c r="D15" s="179"/>
      <c r="E15" s="168"/>
      <c r="F15" s="176"/>
      <c r="G15" s="177"/>
      <c r="H15" s="178"/>
      <c r="I15" s="179"/>
      <c r="J15" s="168"/>
    </row>
    <row r="16" spans="1:39" x14ac:dyDescent="0.3">
      <c r="A16" s="166" t="s">
        <v>44</v>
      </c>
      <c r="B16" s="167"/>
      <c r="C16" s="183">
        <v>50000</v>
      </c>
      <c r="D16" s="183">
        <v>80000</v>
      </c>
      <c r="E16" s="186">
        <v>137160</v>
      </c>
      <c r="F16" s="166" t="s">
        <v>44</v>
      </c>
      <c r="G16" s="167"/>
      <c r="H16" s="183">
        <v>50000</v>
      </c>
      <c r="I16" s="183">
        <v>80000</v>
      </c>
      <c r="J16" s="186">
        <v>10000</v>
      </c>
    </row>
    <row r="17" spans="1:30" x14ac:dyDescent="0.3">
      <c r="A17" s="166" t="s">
        <v>45</v>
      </c>
      <c r="B17" s="167"/>
      <c r="C17" s="184"/>
      <c r="D17" s="184"/>
      <c r="E17" s="187"/>
      <c r="F17" s="166" t="s">
        <v>45</v>
      </c>
      <c r="G17" s="167"/>
      <c r="H17" s="184"/>
      <c r="I17" s="184"/>
      <c r="J17" s="187"/>
    </row>
    <row r="18" spans="1:30" x14ac:dyDescent="0.3">
      <c r="A18" s="166" t="s">
        <v>46</v>
      </c>
      <c r="B18" s="167"/>
      <c r="C18" s="184"/>
      <c r="D18" s="184"/>
      <c r="E18" s="187"/>
      <c r="F18" s="166" t="s">
        <v>46</v>
      </c>
      <c r="G18" s="167"/>
      <c r="H18" s="184"/>
      <c r="I18" s="184"/>
      <c r="J18" s="187"/>
    </row>
    <row r="19" spans="1:30" x14ac:dyDescent="0.3">
      <c r="A19" s="166" t="s">
        <v>47</v>
      </c>
      <c r="B19" s="167"/>
      <c r="C19" s="184"/>
      <c r="D19" s="184"/>
      <c r="E19" s="187"/>
      <c r="F19" s="166" t="s">
        <v>47</v>
      </c>
      <c r="G19" s="167"/>
      <c r="H19" s="184"/>
      <c r="I19" s="184"/>
      <c r="J19" s="187"/>
    </row>
    <row r="20" spans="1:30" x14ac:dyDescent="0.3">
      <c r="A20" s="166" t="s">
        <v>48</v>
      </c>
      <c r="B20" s="167"/>
      <c r="C20" s="184"/>
      <c r="D20" s="184"/>
      <c r="E20" s="187"/>
      <c r="F20" s="166" t="s">
        <v>48</v>
      </c>
      <c r="G20" s="167"/>
      <c r="H20" s="184"/>
      <c r="I20" s="184"/>
      <c r="J20" s="187"/>
    </row>
    <row r="21" spans="1:30" x14ac:dyDescent="0.3">
      <c r="A21" s="166" t="s">
        <v>49</v>
      </c>
      <c r="B21" s="167"/>
      <c r="C21" s="185"/>
      <c r="D21" s="185"/>
      <c r="E21" s="188"/>
      <c r="F21" s="166" t="s">
        <v>49</v>
      </c>
      <c r="G21" s="167"/>
      <c r="H21" s="185"/>
      <c r="I21" s="185"/>
      <c r="J21" s="188"/>
    </row>
    <row r="22" spans="1:30" x14ac:dyDescent="0.3">
      <c r="A22" s="169" t="s">
        <v>54</v>
      </c>
      <c r="B22" s="170"/>
      <c r="C22" s="84">
        <f>C16+D16-E16</f>
        <v>-7160</v>
      </c>
      <c r="D22" s="84"/>
      <c r="E22" s="180"/>
      <c r="F22" s="169" t="s">
        <v>54</v>
      </c>
      <c r="G22" s="170"/>
      <c r="H22" s="84">
        <f>H16+I16-J16</f>
        <v>120000</v>
      </c>
      <c r="I22" s="84"/>
      <c r="J22" s="180"/>
      <c r="AA22" s="45" t="s">
        <v>53</v>
      </c>
      <c r="AB22" s="45">
        <v>50</v>
      </c>
      <c r="AC22" s="45">
        <v>15</v>
      </c>
      <c r="AD22" s="45"/>
    </row>
    <row r="23" spans="1:30" ht="15" thickBot="1" x14ac:dyDescent="0.35">
      <c r="A23" s="171"/>
      <c r="B23" s="172"/>
      <c r="C23" s="181"/>
      <c r="D23" s="181"/>
      <c r="E23" s="182"/>
      <c r="F23" s="171"/>
      <c r="G23" s="172"/>
      <c r="H23" s="181"/>
      <c r="I23" s="181"/>
      <c r="J23" s="182"/>
      <c r="AA23" s="45">
        <v>50</v>
      </c>
      <c r="AB23" s="45">
        <v>80</v>
      </c>
      <c r="AC23" s="45">
        <v>10</v>
      </c>
      <c r="AD23" s="45">
        <f>AA23+AB23-AC23</f>
        <v>120</v>
      </c>
    </row>
  </sheetData>
  <mergeCells count="80">
    <mergeCell ref="M4:M9"/>
    <mergeCell ref="N4:N9"/>
    <mergeCell ref="O4:O9"/>
    <mergeCell ref="H16:H21"/>
    <mergeCell ref="I16:I21"/>
    <mergeCell ref="J16:J21"/>
    <mergeCell ref="I4:I9"/>
    <mergeCell ref="K10:L11"/>
    <mergeCell ref="M10:O11"/>
    <mergeCell ref="I14:I15"/>
    <mergeCell ref="J14:J15"/>
    <mergeCell ref="C22:E23"/>
    <mergeCell ref="C4:C9"/>
    <mergeCell ref="D4:D9"/>
    <mergeCell ref="E4:E9"/>
    <mergeCell ref="H4:H9"/>
    <mergeCell ref="C16:C21"/>
    <mergeCell ref="D16:D21"/>
    <mergeCell ref="E16:E21"/>
    <mergeCell ref="A13:E13"/>
    <mergeCell ref="A14:B15"/>
    <mergeCell ref="C14:C15"/>
    <mergeCell ref="D14:D15"/>
    <mergeCell ref="E14:E15"/>
    <mergeCell ref="A16:B16"/>
    <mergeCell ref="A17:B17"/>
    <mergeCell ref="F22:G23"/>
    <mergeCell ref="A18:B18"/>
    <mergeCell ref="A19:B19"/>
    <mergeCell ref="A20:B20"/>
    <mergeCell ref="A21:B21"/>
    <mergeCell ref="A22:B23"/>
    <mergeCell ref="H22:J23"/>
    <mergeCell ref="K5:L5"/>
    <mergeCell ref="F17:G17"/>
    <mergeCell ref="K6:L6"/>
    <mergeCell ref="F18:G18"/>
    <mergeCell ref="K7:L7"/>
    <mergeCell ref="F19:G19"/>
    <mergeCell ref="K8:L8"/>
    <mergeCell ref="F20:G20"/>
    <mergeCell ref="K9:L9"/>
    <mergeCell ref="F16:G16"/>
    <mergeCell ref="F21:G21"/>
    <mergeCell ref="F10:G11"/>
    <mergeCell ref="H10:J11"/>
    <mergeCell ref="F14:G15"/>
    <mergeCell ref="H14:H15"/>
    <mergeCell ref="A4:B4"/>
    <mergeCell ref="A5:B5"/>
    <mergeCell ref="A6:B6"/>
    <mergeCell ref="K1:O1"/>
    <mergeCell ref="F13:J13"/>
    <mergeCell ref="K2:L3"/>
    <mergeCell ref="M2:M3"/>
    <mergeCell ref="N2:N3"/>
    <mergeCell ref="O2:O3"/>
    <mergeCell ref="F5:G5"/>
    <mergeCell ref="F6:G6"/>
    <mergeCell ref="F7:G7"/>
    <mergeCell ref="F8:G8"/>
    <mergeCell ref="F9:G9"/>
    <mergeCell ref="K4:L4"/>
    <mergeCell ref="J4:J9"/>
    <mergeCell ref="A7:B7"/>
    <mergeCell ref="A8:B8"/>
    <mergeCell ref="E2:E3"/>
    <mergeCell ref="A10:B11"/>
    <mergeCell ref="F1:J1"/>
    <mergeCell ref="F2:G3"/>
    <mergeCell ref="H2:H3"/>
    <mergeCell ref="I2:I3"/>
    <mergeCell ref="J2:J3"/>
    <mergeCell ref="F4:G4"/>
    <mergeCell ref="C10:E11"/>
    <mergeCell ref="A9:B9"/>
    <mergeCell ref="C2:C3"/>
    <mergeCell ref="D2:D3"/>
    <mergeCell ref="A2:B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4079-F1D7-4B78-B63F-47B229A21DC0}">
  <dimension ref="A1:AE29"/>
  <sheetViews>
    <sheetView workbookViewId="0">
      <selection activeCell="H1" sqref="H1"/>
    </sheetView>
  </sheetViews>
  <sheetFormatPr defaultColWidth="20.33203125" defaultRowHeight="14.4" x14ac:dyDescent="0.3"/>
  <cols>
    <col min="1" max="1" width="5.88671875" customWidth="1"/>
    <col min="2" max="2" width="13.109375" customWidth="1"/>
    <col min="3" max="3" width="9.88671875" customWidth="1"/>
    <col min="4" max="4" width="16.6640625" customWidth="1"/>
    <col min="5" max="5" width="13.21875" customWidth="1"/>
    <col min="6" max="6" width="11.21875" customWidth="1"/>
    <col min="7" max="7" width="14.5546875" customWidth="1"/>
    <col min="8" max="8" width="9.6640625" customWidth="1"/>
    <col min="10" max="10" width="13.109375" customWidth="1"/>
    <col min="13" max="13" width="15.6640625" customWidth="1"/>
  </cols>
  <sheetData>
    <row r="1" spans="1:31" s="2" customFormat="1" ht="53.4" customHeight="1" x14ac:dyDescent="0.3">
      <c r="A1" s="2" t="s">
        <v>83</v>
      </c>
      <c r="B1" s="2" t="s">
        <v>84</v>
      </c>
      <c r="C1" s="2" t="s">
        <v>85</v>
      </c>
      <c r="D1" s="51" t="s">
        <v>87</v>
      </c>
      <c r="E1" s="195" t="s">
        <v>86</v>
      </c>
      <c r="F1" s="195" t="s">
        <v>88</v>
      </c>
      <c r="G1" s="195" t="s">
        <v>89</v>
      </c>
      <c r="H1" s="195" t="s">
        <v>93</v>
      </c>
      <c r="I1" s="195" t="s">
        <v>97</v>
      </c>
      <c r="J1" s="195" t="s">
        <v>98</v>
      </c>
      <c r="K1" s="195" t="s">
        <v>101</v>
      </c>
      <c r="L1" s="195" t="s">
        <v>108</v>
      </c>
      <c r="M1" s="195" t="s">
        <v>109</v>
      </c>
      <c r="N1" s="195" t="s">
        <v>110</v>
      </c>
      <c r="O1" s="195" t="s">
        <v>116</v>
      </c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</row>
    <row r="12" spans="1:31" x14ac:dyDescent="0.3">
      <c r="E12" s="2"/>
      <c r="F12" s="2"/>
    </row>
    <row r="13" spans="1:31" x14ac:dyDescent="0.3">
      <c r="E13" s="2"/>
      <c r="F13" s="2"/>
    </row>
    <row r="14" spans="1:31" x14ac:dyDescent="0.3">
      <c r="E14" s="2"/>
      <c r="F14" s="2"/>
    </row>
    <row r="15" spans="1:31" x14ac:dyDescent="0.3">
      <c r="E15" s="2"/>
      <c r="F15" s="2"/>
    </row>
    <row r="16" spans="1:31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  <row r="19" spans="5:6" x14ac:dyDescent="0.3">
      <c r="E19" s="2"/>
      <c r="F19" s="2"/>
    </row>
    <row r="20" spans="5:6" x14ac:dyDescent="0.3">
      <c r="E20" s="2"/>
      <c r="F20" s="2"/>
    </row>
    <row r="21" spans="5:6" x14ac:dyDescent="0.3">
      <c r="E21" s="2"/>
      <c r="F21" s="2"/>
    </row>
    <row r="22" spans="5:6" x14ac:dyDescent="0.3">
      <c r="E22" s="2"/>
      <c r="F22" s="2"/>
    </row>
    <row r="23" spans="5:6" x14ac:dyDescent="0.3">
      <c r="E23" s="2"/>
      <c r="F23" s="2"/>
    </row>
    <row r="24" spans="5:6" x14ac:dyDescent="0.3">
      <c r="E24" s="2"/>
      <c r="F24" s="2"/>
    </row>
    <row r="25" spans="5:6" x14ac:dyDescent="0.3">
      <c r="E25" s="2"/>
      <c r="F25" s="2"/>
    </row>
    <row r="26" spans="5:6" x14ac:dyDescent="0.3">
      <c r="E26" s="2"/>
      <c r="F26" s="2"/>
    </row>
    <row r="27" spans="5:6" x14ac:dyDescent="0.3">
      <c r="E27" s="2"/>
      <c r="F27" s="2"/>
    </row>
    <row r="28" spans="5:6" x14ac:dyDescent="0.3">
      <c r="E28" s="2"/>
      <c r="F28" s="2"/>
    </row>
    <row r="29" spans="5:6" x14ac:dyDescent="0.3">
      <c r="E29" s="2"/>
      <c r="F29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9D505B2-C3FB-407F-831D-C9960D0A42FC}">
          <x14:formula1>
            <xm:f>'Dropdown-data'!$A$1:$A$3</xm:f>
          </x14:formula1>
          <xm:sqref>G1</xm:sqref>
        </x14:dataValidation>
        <x14:dataValidation type="list" allowBlank="1" showInputMessage="1" showErrorMessage="1" xr:uid="{2ED2869C-4563-4FC0-9696-0E51CEE19781}">
          <x14:formula1>
            <xm:f>'Dropdown-data'!$C$1:$C$3</xm:f>
          </x14:formula1>
          <xm:sqref>H1</xm:sqref>
        </x14:dataValidation>
        <x14:dataValidation type="list" allowBlank="1" showInputMessage="1" showErrorMessage="1" xr:uid="{69C6BF6D-F243-493A-A676-B7C1AB9C9A31}">
          <x14:formula1>
            <xm:f>'Dropdown-data'!$E$1:$E$7</xm:f>
          </x14:formula1>
          <xm:sqref>I1</xm:sqref>
        </x14:dataValidation>
        <x14:dataValidation type="list" allowBlank="1" showInputMessage="1" showErrorMessage="1" xr:uid="{0917F76C-2646-4D61-8B10-FCC6C216847F}">
          <x14:formula1>
            <xm:f>'Dropdown-data'!$G$1:$G$3</xm:f>
          </x14:formula1>
          <xm:sqref>J1</xm:sqref>
        </x14:dataValidation>
        <x14:dataValidation type="list" allowBlank="1" showInputMessage="1" showErrorMessage="1" xr:uid="{088C4C87-B318-47DA-9BA5-C88927BF738C}">
          <x14:formula1>
            <xm:f>'Dropdown-data'!$I$1:$I$5</xm:f>
          </x14:formula1>
          <xm:sqref>K1</xm:sqref>
        </x14:dataValidation>
        <x14:dataValidation type="list" allowBlank="1" showInputMessage="1" showErrorMessage="1" xr:uid="{240097D4-1864-4A74-910C-61884162896A}">
          <x14:formula1>
            <xm:f>'Dropdown-data'!$G$1:$G$2</xm:f>
          </x14:formula1>
          <xm:sqref>M1</xm:sqref>
        </x14:dataValidation>
        <x14:dataValidation type="list" allowBlank="1" showInputMessage="1" showErrorMessage="1" xr:uid="{2B8569D5-453D-4A8F-A7A2-C1B62944EF8B}">
          <x14:formula1>
            <xm:f>'Dropdown-data'!$K$1:$K$5</xm:f>
          </x14:formula1>
          <xm:sqref>N1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9A0B-615D-4174-AF76-B51FB26B0BD0}">
  <dimension ref="A1:K7"/>
  <sheetViews>
    <sheetView workbookViewId="0">
      <selection activeCell="K1" sqref="K1:K5"/>
    </sheetView>
  </sheetViews>
  <sheetFormatPr defaultRowHeight="14.4" x14ac:dyDescent="0.3"/>
  <sheetData>
    <row r="1" spans="1:11" x14ac:dyDescent="0.3">
      <c r="A1" t="s">
        <v>90</v>
      </c>
      <c r="C1" t="s">
        <v>94</v>
      </c>
      <c r="E1" s="52" t="s">
        <v>0</v>
      </c>
      <c r="G1" t="s">
        <v>99</v>
      </c>
      <c r="I1" s="198" t="s">
        <v>103</v>
      </c>
      <c r="K1" s="196" t="s">
        <v>111</v>
      </c>
    </row>
    <row r="2" spans="1:11" x14ac:dyDescent="0.3">
      <c r="A2" t="s">
        <v>91</v>
      </c>
      <c r="C2" t="s">
        <v>95</v>
      </c>
      <c r="E2" s="52" t="s">
        <v>1</v>
      </c>
      <c r="G2" t="s">
        <v>100</v>
      </c>
      <c r="I2" s="199" t="s">
        <v>104</v>
      </c>
      <c r="K2" s="197" t="s">
        <v>112</v>
      </c>
    </row>
    <row r="3" spans="1:11" x14ac:dyDescent="0.3">
      <c r="A3" t="s">
        <v>92</v>
      </c>
      <c r="C3" t="s">
        <v>96</v>
      </c>
      <c r="E3" s="52" t="s">
        <v>2</v>
      </c>
      <c r="G3" t="s">
        <v>102</v>
      </c>
      <c r="I3" s="199" t="s">
        <v>107</v>
      </c>
      <c r="K3" s="197" t="s">
        <v>115</v>
      </c>
    </row>
    <row r="4" spans="1:11" x14ac:dyDescent="0.3">
      <c r="E4" s="52" t="s">
        <v>3</v>
      </c>
      <c r="I4" s="199" t="s">
        <v>105</v>
      </c>
      <c r="K4" s="197" t="s">
        <v>113</v>
      </c>
    </row>
    <row r="5" spans="1:11" ht="28.8" x14ac:dyDescent="0.3">
      <c r="E5" s="51" t="s">
        <v>4</v>
      </c>
      <c r="I5" s="199" t="s">
        <v>106</v>
      </c>
      <c r="K5" s="197" t="s">
        <v>114</v>
      </c>
    </row>
    <row r="6" spans="1:11" x14ac:dyDescent="0.3">
      <c r="E6" s="97" t="s">
        <v>5</v>
      </c>
    </row>
    <row r="7" spans="1:11" x14ac:dyDescent="0.3">
      <c r="E7" s="97"/>
    </row>
  </sheetData>
  <mergeCells count="1"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EF7-4B49-4616-AF0C-2AC526FB7E5A}">
  <dimension ref="A1:Y42"/>
  <sheetViews>
    <sheetView topLeftCell="B25" workbookViewId="0">
      <selection activeCell="F36" sqref="F36:F42"/>
    </sheetView>
  </sheetViews>
  <sheetFormatPr defaultRowHeight="14.4" x14ac:dyDescent="0.3"/>
  <cols>
    <col min="10" max="10" width="8.88671875" customWidth="1"/>
  </cols>
  <sheetData>
    <row r="1" spans="1:25" ht="15.6" x14ac:dyDescent="0.3">
      <c r="A1" s="48" t="s">
        <v>0</v>
      </c>
      <c r="B1" s="48"/>
      <c r="C1" s="48"/>
      <c r="D1" s="48" t="s">
        <v>1</v>
      </c>
      <c r="E1" s="48"/>
      <c r="F1" s="48"/>
      <c r="G1" s="48" t="s">
        <v>2</v>
      </c>
      <c r="H1" s="48"/>
      <c r="I1" s="48"/>
      <c r="J1" s="48" t="s">
        <v>62</v>
      </c>
      <c r="K1" s="56"/>
      <c r="L1" s="98" t="s">
        <v>63</v>
      </c>
      <c r="M1" s="98"/>
      <c r="N1" s="98"/>
      <c r="O1" s="98"/>
      <c r="P1" s="98"/>
      <c r="Q1" s="98"/>
      <c r="R1" s="67" t="s">
        <v>5</v>
      </c>
      <c r="S1" s="57"/>
      <c r="T1" s="48"/>
      <c r="U1" s="49"/>
    </row>
    <row r="2" spans="1:25" ht="15.6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1"/>
      <c r="L2" s="68"/>
      <c r="M2" s="68"/>
      <c r="N2" s="68"/>
      <c r="O2" s="68"/>
      <c r="P2" s="68"/>
      <c r="Q2" s="69"/>
      <c r="R2" s="67"/>
      <c r="S2" s="72"/>
      <c r="T2" s="70"/>
      <c r="U2" s="73"/>
    </row>
    <row r="3" spans="1:25" ht="15.6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74"/>
      <c r="L3" s="98"/>
      <c r="M3" s="98"/>
      <c r="N3" s="98"/>
      <c r="O3" s="98"/>
      <c r="P3" s="98"/>
      <c r="Q3" s="98"/>
      <c r="R3" s="75" t="s">
        <v>15</v>
      </c>
      <c r="S3" s="14"/>
      <c r="T3" s="14" t="s">
        <v>11</v>
      </c>
      <c r="U3" s="16"/>
    </row>
    <row r="4" spans="1:25" ht="15" thickBot="1" x14ac:dyDescent="0.35"/>
    <row r="5" spans="1:25" ht="16.2" thickBot="1" x14ac:dyDescent="0.35">
      <c r="A5" s="48" t="s">
        <v>0</v>
      </c>
      <c r="C5" t="str">
        <f>PROPER(A5)</f>
        <v>Biriyani</v>
      </c>
      <c r="L5" s="63"/>
      <c r="M5" s="64"/>
      <c r="N5" s="60"/>
      <c r="O5" s="60"/>
      <c r="P5" s="60"/>
    </row>
    <row r="6" spans="1:25" ht="16.2" thickBot="1" x14ac:dyDescent="0.35">
      <c r="A6" s="48" t="s">
        <v>1</v>
      </c>
      <c r="C6" t="str">
        <f t="shared" ref="C6:C8" si="0">PROPER(A6)</f>
        <v>Maggie</v>
      </c>
      <c r="L6" s="63"/>
      <c r="M6" s="64"/>
      <c r="N6" s="60"/>
      <c r="O6" s="60"/>
      <c r="P6" s="60"/>
      <c r="R6" t="s">
        <v>43</v>
      </c>
    </row>
    <row r="7" spans="1:25" ht="16.2" thickBot="1" x14ac:dyDescent="0.35">
      <c r="A7" s="48" t="s">
        <v>2</v>
      </c>
      <c r="C7" t="str">
        <f t="shared" si="0"/>
        <v>Egg Bhujia</v>
      </c>
      <c r="L7" s="63"/>
      <c r="M7" s="64"/>
      <c r="N7" s="60"/>
      <c r="O7" s="60"/>
      <c r="P7" s="60"/>
    </row>
    <row r="8" spans="1:25" ht="16.2" thickBot="1" x14ac:dyDescent="0.35">
      <c r="A8" s="48" t="s">
        <v>3</v>
      </c>
      <c r="C8" t="str">
        <f t="shared" si="0"/>
        <v>Omlets</v>
      </c>
      <c r="L8" s="63"/>
      <c r="M8" s="64"/>
      <c r="N8" s="60"/>
      <c r="O8" s="60"/>
      <c r="P8" s="60"/>
    </row>
    <row r="9" spans="1:25" ht="16.2" thickBot="1" x14ac:dyDescent="0.35">
      <c r="A9" s="48" t="s">
        <v>4</v>
      </c>
      <c r="L9" s="58"/>
      <c r="M9" s="64"/>
      <c r="N9" s="60"/>
      <c r="O9" s="60"/>
      <c r="P9" s="60"/>
    </row>
    <row r="10" spans="1:25" ht="15.6" x14ac:dyDescent="0.3">
      <c r="A10" s="48" t="s">
        <v>5</v>
      </c>
      <c r="K10" s="44">
        <v>60300</v>
      </c>
      <c r="L10" s="65"/>
      <c r="M10" s="66"/>
      <c r="N10" s="61"/>
      <c r="O10" s="61"/>
      <c r="P10" s="61"/>
      <c r="Q10" s="99">
        <v>14080</v>
      </c>
      <c r="R10" s="99"/>
      <c r="S10" s="100"/>
      <c r="T10" s="103">
        <v>8880</v>
      </c>
      <c r="U10" s="99"/>
      <c r="V10" s="104"/>
      <c r="W10" s="107">
        <v>62700</v>
      </c>
      <c r="X10" s="104"/>
    </row>
    <row r="11" spans="1:25" x14ac:dyDescent="0.3">
      <c r="K11" s="54"/>
      <c r="L11" s="65"/>
      <c r="M11" s="66"/>
      <c r="N11" s="61"/>
      <c r="O11" s="61"/>
      <c r="P11" s="61"/>
      <c r="Q11" s="101"/>
      <c r="R11" s="101"/>
      <c r="S11" s="102"/>
      <c r="T11" s="105"/>
      <c r="U11" s="101"/>
      <c r="V11" s="106"/>
      <c r="W11" s="108"/>
      <c r="X11" s="106"/>
    </row>
    <row r="12" spans="1:25" x14ac:dyDescent="0.3"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5" thickBot="1" x14ac:dyDescent="0.35"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3">
      <c r="K14" s="107" t="e">
        <f>SUM(#REF!)</f>
        <v>#REF!</v>
      </c>
      <c r="L14" s="99"/>
      <c r="M14" s="100"/>
      <c r="N14" s="103" t="e">
        <f>SUM(#REF!)</f>
        <v>#REF!</v>
      </c>
      <c r="O14" s="99"/>
      <c r="P14" s="100"/>
      <c r="Q14" s="103" t="e">
        <f>SUM(#REF!)</f>
        <v>#REF!</v>
      </c>
      <c r="R14" s="99"/>
      <c r="S14" s="100"/>
      <c r="T14" s="103" t="e">
        <f>SUM(#REF!)</f>
        <v>#REF!</v>
      </c>
      <c r="U14" s="99"/>
      <c r="V14" s="99"/>
      <c r="W14" s="107" t="e">
        <f>SUM(#REF!)</f>
        <v>#REF!</v>
      </c>
      <c r="X14" s="104"/>
    </row>
    <row r="15" spans="1:25" ht="15" thickBot="1" x14ac:dyDescent="0.35">
      <c r="K15" s="109"/>
      <c r="L15" s="110"/>
      <c r="M15" s="111"/>
      <c r="N15" s="112"/>
      <c r="O15" s="110"/>
      <c r="P15" s="111"/>
      <c r="Q15" s="112"/>
      <c r="R15" s="110"/>
      <c r="S15" s="111"/>
      <c r="T15" s="112"/>
      <c r="U15" s="110"/>
      <c r="V15" s="110"/>
      <c r="W15" s="109"/>
      <c r="X15" s="113"/>
    </row>
    <row r="17" spans="10:17" ht="15" customHeight="1" x14ac:dyDescent="0.3">
      <c r="J17" t="s">
        <v>57</v>
      </c>
      <c r="K17">
        <v>73200</v>
      </c>
      <c r="L17">
        <v>27120</v>
      </c>
      <c r="M17">
        <v>38830</v>
      </c>
      <c r="N17">
        <v>8880</v>
      </c>
      <c r="O17">
        <v>123120</v>
      </c>
      <c r="P17">
        <v>17250</v>
      </c>
      <c r="Q17">
        <v>11600</v>
      </c>
    </row>
    <row r="18" spans="10:17" ht="15" customHeight="1" x14ac:dyDescent="0.3"/>
    <row r="19" spans="10:17" x14ac:dyDescent="0.3">
      <c r="J19" t="s">
        <v>58</v>
      </c>
      <c r="K19">
        <v>106500</v>
      </c>
      <c r="L19">
        <v>29760</v>
      </c>
      <c r="M19">
        <v>43120</v>
      </c>
      <c r="N19">
        <v>7760</v>
      </c>
      <c r="O19">
        <v>112860</v>
      </c>
    </row>
    <row r="21" spans="10:17" x14ac:dyDescent="0.3">
      <c r="J21" t="s">
        <v>59</v>
      </c>
      <c r="K21">
        <v>98400</v>
      </c>
      <c r="L21">
        <v>27240</v>
      </c>
      <c r="M21">
        <v>38940</v>
      </c>
      <c r="N21">
        <v>8880</v>
      </c>
      <c r="O21">
        <v>126540</v>
      </c>
    </row>
    <row r="23" spans="10:17" x14ac:dyDescent="0.3">
      <c r="J23" t="s">
        <v>60</v>
      </c>
      <c r="K23">
        <v>60300</v>
      </c>
      <c r="L23">
        <v>14400</v>
      </c>
      <c r="M23">
        <v>14080</v>
      </c>
      <c r="N23">
        <v>8880</v>
      </c>
      <c r="O23">
        <v>62700</v>
      </c>
    </row>
    <row r="25" spans="10:17" x14ac:dyDescent="0.3">
      <c r="J25" t="s">
        <v>61</v>
      </c>
      <c r="K25">
        <v>45300</v>
      </c>
      <c r="L25">
        <v>14160</v>
      </c>
      <c r="M25">
        <v>14080</v>
      </c>
      <c r="N25">
        <v>7520</v>
      </c>
      <c r="O25">
        <v>49590</v>
      </c>
    </row>
    <row r="34" spans="6:22" x14ac:dyDescent="0.3">
      <c r="O34" s="35"/>
      <c r="P34" s="35" t="s">
        <v>25</v>
      </c>
      <c r="Q34" s="35" t="s">
        <v>26</v>
      </c>
      <c r="R34" s="35" t="s">
        <v>27</v>
      </c>
      <c r="S34" s="35" t="s">
        <v>28</v>
      </c>
      <c r="T34" s="35" t="s">
        <v>29</v>
      </c>
    </row>
    <row r="36" spans="6:22" ht="28.8" x14ac:dyDescent="0.3">
      <c r="F36" s="52" t="s">
        <v>0</v>
      </c>
      <c r="G36">
        <v>73200</v>
      </c>
      <c r="J36">
        <v>106500</v>
      </c>
      <c r="K36">
        <v>98400</v>
      </c>
      <c r="L36">
        <v>60300</v>
      </c>
      <c r="M36">
        <v>45300</v>
      </c>
      <c r="O36" s="35"/>
      <c r="P36" s="52" t="s">
        <v>0</v>
      </c>
      <c r="Q36" s="52" t="s">
        <v>1</v>
      </c>
      <c r="R36" s="52" t="s">
        <v>2</v>
      </c>
      <c r="S36" s="52" t="s">
        <v>3</v>
      </c>
      <c r="T36" s="51" t="s">
        <v>4</v>
      </c>
      <c r="U36" s="97" t="s">
        <v>5</v>
      </c>
      <c r="V36" s="97"/>
    </row>
    <row r="37" spans="6:22" x14ac:dyDescent="0.3">
      <c r="F37" s="52" t="s">
        <v>1</v>
      </c>
      <c r="G37">
        <v>27120</v>
      </c>
      <c r="J37">
        <v>29760</v>
      </c>
      <c r="K37">
        <v>27240</v>
      </c>
      <c r="L37">
        <v>14400</v>
      </c>
      <c r="M37">
        <v>14160</v>
      </c>
      <c r="O37" s="35" t="s">
        <v>25</v>
      </c>
      <c r="P37">
        <v>73200</v>
      </c>
      <c r="Q37">
        <v>27120</v>
      </c>
      <c r="R37">
        <v>38830</v>
      </c>
      <c r="S37">
        <v>8880</v>
      </c>
      <c r="T37">
        <v>123120</v>
      </c>
      <c r="U37">
        <v>17250</v>
      </c>
      <c r="V37">
        <v>11600</v>
      </c>
    </row>
    <row r="38" spans="6:22" x14ac:dyDescent="0.3">
      <c r="F38" s="52" t="s">
        <v>2</v>
      </c>
      <c r="G38">
        <v>38830</v>
      </c>
      <c r="J38">
        <v>43120</v>
      </c>
      <c r="K38">
        <v>38940</v>
      </c>
      <c r="L38">
        <v>14080</v>
      </c>
      <c r="M38">
        <v>14080</v>
      </c>
      <c r="O38" s="35" t="s">
        <v>26</v>
      </c>
      <c r="P38">
        <v>106500</v>
      </c>
      <c r="Q38">
        <v>29760</v>
      </c>
      <c r="R38">
        <v>43120</v>
      </c>
      <c r="S38">
        <v>7760</v>
      </c>
      <c r="T38">
        <v>112860</v>
      </c>
      <c r="U38" s="53"/>
      <c r="V38" s="53"/>
    </row>
    <row r="39" spans="6:22" x14ac:dyDescent="0.3">
      <c r="F39" s="52" t="s">
        <v>3</v>
      </c>
      <c r="G39">
        <v>8880</v>
      </c>
      <c r="J39">
        <v>7760</v>
      </c>
      <c r="K39">
        <v>8880</v>
      </c>
      <c r="L39">
        <v>8880</v>
      </c>
      <c r="M39">
        <v>7520</v>
      </c>
      <c r="O39" s="35" t="s">
        <v>27</v>
      </c>
      <c r="P39">
        <v>98400</v>
      </c>
      <c r="Q39">
        <v>27240</v>
      </c>
      <c r="R39">
        <v>38940</v>
      </c>
      <c r="S39">
        <v>8880</v>
      </c>
      <c r="T39">
        <v>126540</v>
      </c>
      <c r="U39" s="53"/>
      <c r="V39" s="53"/>
    </row>
    <row r="40" spans="6:22" ht="28.8" x14ac:dyDescent="0.3">
      <c r="F40" s="51" t="s">
        <v>4</v>
      </c>
      <c r="G40">
        <v>123120</v>
      </c>
      <c r="J40">
        <v>112860</v>
      </c>
      <c r="K40">
        <v>126540</v>
      </c>
      <c r="L40">
        <v>62700</v>
      </c>
      <c r="M40">
        <v>49590</v>
      </c>
      <c r="O40" s="35" t="s">
        <v>28</v>
      </c>
      <c r="P40">
        <v>60300</v>
      </c>
      <c r="Q40">
        <v>14400</v>
      </c>
      <c r="R40">
        <v>14080</v>
      </c>
      <c r="S40">
        <v>8880</v>
      </c>
      <c r="T40">
        <v>62700</v>
      </c>
      <c r="U40" s="53"/>
      <c r="V40" s="53"/>
    </row>
    <row r="41" spans="6:22" x14ac:dyDescent="0.3">
      <c r="F41" s="97" t="s">
        <v>5</v>
      </c>
      <c r="G41">
        <v>17250</v>
      </c>
      <c r="J41" s="53"/>
      <c r="K41" s="53"/>
      <c r="L41" s="53"/>
      <c r="M41" s="53"/>
      <c r="O41" s="35" t="s">
        <v>29</v>
      </c>
      <c r="P41">
        <v>45300</v>
      </c>
      <c r="Q41">
        <v>14160</v>
      </c>
      <c r="R41">
        <v>14080</v>
      </c>
      <c r="S41">
        <v>7520</v>
      </c>
      <c r="T41">
        <v>49590</v>
      </c>
      <c r="U41" s="53"/>
      <c r="V41" s="53"/>
    </row>
    <row r="42" spans="6:22" x14ac:dyDescent="0.3">
      <c r="F42" s="97"/>
      <c r="G42">
        <v>11600</v>
      </c>
      <c r="J42" s="53"/>
      <c r="K42" s="53"/>
      <c r="L42" s="53"/>
      <c r="M42" s="53"/>
    </row>
  </sheetData>
  <mergeCells count="14">
    <mergeCell ref="W10:X11"/>
    <mergeCell ref="K14:M15"/>
    <mergeCell ref="N14:P15"/>
    <mergeCell ref="Q14:S15"/>
    <mergeCell ref="T14:V15"/>
    <mergeCell ref="W14:X15"/>
    <mergeCell ref="F41:F42"/>
    <mergeCell ref="U36:V36"/>
    <mergeCell ref="L1:Q1"/>
    <mergeCell ref="L3:M3"/>
    <mergeCell ref="N3:O3"/>
    <mergeCell ref="P3:Q3"/>
    <mergeCell ref="Q10:S11"/>
    <mergeCell ref="T10:V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EF0A-EA54-4DE8-9809-C8239DE2EFBB}">
  <dimension ref="A1:AA41"/>
  <sheetViews>
    <sheetView zoomScale="70" zoomScaleNormal="70" workbookViewId="0">
      <selection activeCell="U28" sqref="U28"/>
    </sheetView>
  </sheetViews>
  <sheetFormatPr defaultColWidth="12.6640625" defaultRowHeight="15.6" x14ac:dyDescent="0.3"/>
  <cols>
    <col min="1" max="3" width="12.6640625" style="12"/>
    <col min="4" max="4" width="0" style="12" hidden="1" customWidth="1"/>
    <col min="5" max="6" width="12.6640625" style="12"/>
    <col min="7" max="7" width="0" style="12" hidden="1" customWidth="1"/>
    <col min="8" max="9" width="12.6640625" style="12"/>
    <col min="10" max="10" width="0" style="12" hidden="1" customWidth="1"/>
    <col min="11" max="12" width="12.6640625" style="12"/>
    <col min="13" max="13" width="0" style="12" hidden="1" customWidth="1"/>
    <col min="14" max="15" width="12.6640625" style="12"/>
    <col min="16" max="16" width="0" style="12" hidden="1" customWidth="1"/>
    <col min="17" max="26" width="12.6640625" style="12"/>
    <col min="27" max="27" width="15" style="12" bestFit="1" customWidth="1"/>
    <col min="28" max="29" width="12.6640625" style="12"/>
    <col min="30" max="30" width="12.6640625" style="12" customWidth="1"/>
    <col min="31" max="16384" width="12.6640625" style="12"/>
  </cols>
  <sheetData>
    <row r="1" spans="1:25" x14ac:dyDescent="0.3">
      <c r="A1" s="118" t="s">
        <v>10</v>
      </c>
      <c r="B1" s="116" t="s">
        <v>0</v>
      </c>
      <c r="C1" s="116"/>
      <c r="D1" s="116"/>
      <c r="E1" s="116" t="s">
        <v>1</v>
      </c>
      <c r="F1" s="116"/>
      <c r="G1" s="116"/>
      <c r="H1" s="116" t="s">
        <v>2</v>
      </c>
      <c r="I1" s="116"/>
      <c r="J1" s="116"/>
      <c r="K1" s="116" t="s">
        <v>3</v>
      </c>
      <c r="L1" s="116"/>
      <c r="M1" s="116"/>
      <c r="N1" s="116" t="s">
        <v>4</v>
      </c>
      <c r="O1" s="116"/>
      <c r="P1" s="116"/>
      <c r="Q1" s="116" t="s">
        <v>5</v>
      </c>
      <c r="R1" s="116"/>
      <c r="S1" s="116"/>
      <c r="T1" s="120"/>
      <c r="U1" s="193"/>
      <c r="V1" s="192"/>
      <c r="W1" s="192"/>
    </row>
    <row r="2" spans="1:25" x14ac:dyDescent="0.3">
      <c r="A2" s="119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 t="s">
        <v>15</v>
      </c>
      <c r="R2" s="117"/>
      <c r="S2" s="117" t="s">
        <v>11</v>
      </c>
      <c r="T2" s="121"/>
      <c r="U2" s="189"/>
      <c r="V2" s="189"/>
      <c r="W2" s="189"/>
    </row>
    <row r="3" spans="1:25" s="13" customFormat="1" ht="13.8" customHeight="1" x14ac:dyDescent="0.3">
      <c r="A3" s="119"/>
      <c r="B3" s="14" t="s">
        <v>7</v>
      </c>
      <c r="C3" s="14" t="s">
        <v>8</v>
      </c>
      <c r="D3" s="14" t="s">
        <v>14</v>
      </c>
      <c r="E3" s="14" t="s">
        <v>7</v>
      </c>
      <c r="F3" s="14" t="s">
        <v>8</v>
      </c>
      <c r="G3" s="14" t="s">
        <v>14</v>
      </c>
      <c r="H3" s="14" t="s">
        <v>7</v>
      </c>
      <c r="I3" s="14" t="s">
        <v>8</v>
      </c>
      <c r="J3" s="14" t="s">
        <v>14</v>
      </c>
      <c r="K3" s="14" t="s">
        <v>7</v>
      </c>
      <c r="L3" s="14" t="s">
        <v>8</v>
      </c>
      <c r="M3" s="14" t="s">
        <v>14</v>
      </c>
      <c r="N3" s="14" t="s">
        <v>7</v>
      </c>
      <c r="O3" s="14" t="s">
        <v>8</v>
      </c>
      <c r="P3" s="14" t="s">
        <v>14</v>
      </c>
      <c r="Q3" s="14" t="s">
        <v>12</v>
      </c>
      <c r="R3" s="14" t="s">
        <v>8</v>
      </c>
      <c r="S3" s="14" t="s">
        <v>13</v>
      </c>
      <c r="T3" s="16" t="s">
        <v>6</v>
      </c>
      <c r="U3" s="190"/>
      <c r="V3" s="190"/>
      <c r="W3" s="190"/>
    </row>
    <row r="4" spans="1:25" x14ac:dyDescent="0.3">
      <c r="A4" s="17">
        <v>44927</v>
      </c>
      <c r="B4" s="15">
        <v>6</v>
      </c>
      <c r="C4" s="15">
        <f>300*B4</f>
        <v>1800</v>
      </c>
      <c r="D4" s="15">
        <v>1</v>
      </c>
      <c r="E4" s="15">
        <v>7</v>
      </c>
      <c r="F4" s="15">
        <f>120*E4</f>
        <v>840</v>
      </c>
      <c r="G4" s="15">
        <v>1</v>
      </c>
      <c r="H4" s="15">
        <v>8</v>
      </c>
      <c r="I4" s="15">
        <f>110*H4</f>
        <v>880</v>
      </c>
      <c r="J4" s="15">
        <v>2</v>
      </c>
      <c r="K4" s="15">
        <v>4</v>
      </c>
      <c r="L4" s="15">
        <f>80*K4</f>
        <v>320</v>
      </c>
      <c r="M4" s="15">
        <v>4</v>
      </c>
      <c r="N4" s="15">
        <v>18</v>
      </c>
      <c r="O4" s="15">
        <f>285*N4</f>
        <v>5130</v>
      </c>
      <c r="P4" s="15">
        <v>3</v>
      </c>
      <c r="Q4" s="15">
        <v>4</v>
      </c>
      <c r="R4" s="15">
        <f>150*Q4</f>
        <v>600</v>
      </c>
      <c r="S4" s="15">
        <v>5</v>
      </c>
      <c r="T4" s="18">
        <f>100*S4</f>
        <v>500</v>
      </c>
      <c r="U4" s="191"/>
      <c r="V4" s="191"/>
      <c r="W4" s="191"/>
    </row>
    <row r="5" spans="1:25" x14ac:dyDescent="0.3">
      <c r="A5" s="17">
        <v>44928</v>
      </c>
      <c r="B5" s="15">
        <v>8</v>
      </c>
      <c r="C5" s="15">
        <f t="shared" ref="C5:C34" si="0">300*B5</f>
        <v>2400</v>
      </c>
      <c r="D5" s="15">
        <v>5</v>
      </c>
      <c r="E5" s="15">
        <v>10</v>
      </c>
      <c r="F5" s="15">
        <f t="shared" ref="F5:F34" si="1">120*E5</f>
        <v>1200</v>
      </c>
      <c r="G5" s="15">
        <v>5</v>
      </c>
      <c r="H5" s="15">
        <v>19</v>
      </c>
      <c r="I5" s="15">
        <f t="shared" ref="I5:I34" si="2">110*H5</f>
        <v>2090</v>
      </c>
      <c r="J5" s="15">
        <v>1</v>
      </c>
      <c r="K5" s="15">
        <v>6</v>
      </c>
      <c r="L5" s="15">
        <f t="shared" ref="L5:L34" si="3">80*K5</f>
        <v>480</v>
      </c>
      <c r="M5" s="15">
        <v>4</v>
      </c>
      <c r="N5" s="15">
        <v>21</v>
      </c>
      <c r="O5" s="15">
        <f t="shared" ref="O5:O34" si="4">285*N5</f>
        <v>5985</v>
      </c>
      <c r="P5" s="15">
        <v>4</v>
      </c>
      <c r="Q5" s="15">
        <v>4</v>
      </c>
      <c r="R5" s="15">
        <f t="shared" ref="R5:R34" si="5">150*Q5</f>
        <v>600</v>
      </c>
      <c r="S5" s="15">
        <v>3</v>
      </c>
      <c r="T5" s="18">
        <f t="shared" ref="T5:T34" si="6">100*S5</f>
        <v>300</v>
      </c>
      <c r="U5" s="191"/>
      <c r="V5" s="191"/>
      <c r="W5" s="191"/>
    </row>
    <row r="6" spans="1:25" x14ac:dyDescent="0.3">
      <c r="A6" s="17">
        <v>44929</v>
      </c>
      <c r="B6" s="15">
        <v>12</v>
      </c>
      <c r="C6" s="15">
        <f t="shared" si="0"/>
        <v>3600</v>
      </c>
      <c r="D6" s="15">
        <v>1</v>
      </c>
      <c r="E6" s="15">
        <v>5</v>
      </c>
      <c r="F6" s="15">
        <f t="shared" si="1"/>
        <v>600</v>
      </c>
      <c r="G6" s="15">
        <v>3</v>
      </c>
      <c r="H6" s="15">
        <v>5</v>
      </c>
      <c r="I6" s="15">
        <f t="shared" si="2"/>
        <v>550</v>
      </c>
      <c r="J6" s="15">
        <v>3</v>
      </c>
      <c r="K6" s="15">
        <v>3</v>
      </c>
      <c r="L6" s="15">
        <f t="shared" si="3"/>
        <v>240</v>
      </c>
      <c r="M6" s="15">
        <v>1</v>
      </c>
      <c r="N6" s="15">
        <v>16</v>
      </c>
      <c r="O6" s="15">
        <f t="shared" si="4"/>
        <v>4560</v>
      </c>
      <c r="P6" s="15">
        <v>4</v>
      </c>
      <c r="Q6" s="15">
        <v>2</v>
      </c>
      <c r="R6" s="15">
        <f t="shared" si="5"/>
        <v>300</v>
      </c>
      <c r="S6" s="15">
        <v>4</v>
      </c>
      <c r="T6" s="18">
        <f t="shared" si="6"/>
        <v>400</v>
      </c>
      <c r="U6" s="191"/>
      <c r="V6" s="191"/>
      <c r="W6" s="191"/>
    </row>
    <row r="7" spans="1:25" x14ac:dyDescent="0.3">
      <c r="A7" s="17">
        <v>44930</v>
      </c>
      <c r="B7" s="15">
        <v>7</v>
      </c>
      <c r="C7" s="15">
        <f t="shared" si="0"/>
        <v>2100</v>
      </c>
      <c r="D7" s="15">
        <v>1</v>
      </c>
      <c r="E7" s="15">
        <v>5</v>
      </c>
      <c r="F7" s="15">
        <f t="shared" si="1"/>
        <v>600</v>
      </c>
      <c r="G7" s="15">
        <v>2</v>
      </c>
      <c r="H7" s="15">
        <v>11</v>
      </c>
      <c r="I7" s="15">
        <f t="shared" si="2"/>
        <v>1210</v>
      </c>
      <c r="J7" s="15">
        <v>3</v>
      </c>
      <c r="K7" s="15">
        <v>4</v>
      </c>
      <c r="L7" s="15">
        <f t="shared" si="3"/>
        <v>320</v>
      </c>
      <c r="M7" s="15">
        <v>3</v>
      </c>
      <c r="N7" s="15">
        <v>17</v>
      </c>
      <c r="O7" s="15">
        <f t="shared" si="4"/>
        <v>4845</v>
      </c>
      <c r="P7" s="15">
        <v>3</v>
      </c>
      <c r="Q7" s="15">
        <v>3</v>
      </c>
      <c r="R7" s="15">
        <f t="shared" si="5"/>
        <v>450</v>
      </c>
      <c r="S7" s="15">
        <v>5</v>
      </c>
      <c r="T7" s="18">
        <f t="shared" si="6"/>
        <v>500</v>
      </c>
      <c r="U7" s="191"/>
      <c r="V7" s="191"/>
      <c r="W7" s="191"/>
    </row>
    <row r="8" spans="1:25" x14ac:dyDescent="0.3">
      <c r="A8" s="17">
        <v>44931</v>
      </c>
      <c r="B8" s="15">
        <v>11</v>
      </c>
      <c r="C8" s="15">
        <f t="shared" si="0"/>
        <v>3300</v>
      </c>
      <c r="D8" s="15">
        <v>2</v>
      </c>
      <c r="E8" s="15">
        <v>12</v>
      </c>
      <c r="F8" s="15">
        <f t="shared" si="1"/>
        <v>1440</v>
      </c>
      <c r="G8" s="15">
        <v>2</v>
      </c>
      <c r="H8" s="15">
        <v>9</v>
      </c>
      <c r="I8" s="15">
        <f t="shared" si="2"/>
        <v>990</v>
      </c>
      <c r="J8" s="15">
        <v>1</v>
      </c>
      <c r="K8" s="15">
        <v>2</v>
      </c>
      <c r="L8" s="15">
        <f t="shared" si="3"/>
        <v>160</v>
      </c>
      <c r="M8" s="15">
        <v>3</v>
      </c>
      <c r="N8" s="15">
        <v>20</v>
      </c>
      <c r="O8" s="15">
        <f t="shared" si="4"/>
        <v>5700</v>
      </c>
      <c r="P8" s="15">
        <v>4</v>
      </c>
      <c r="Q8" s="15">
        <v>5</v>
      </c>
      <c r="R8" s="15">
        <f t="shared" si="5"/>
        <v>750</v>
      </c>
      <c r="S8" s="15">
        <v>4</v>
      </c>
      <c r="T8" s="18">
        <f t="shared" si="6"/>
        <v>400</v>
      </c>
      <c r="U8" s="191"/>
      <c r="V8" s="191"/>
      <c r="W8" s="191"/>
    </row>
    <row r="9" spans="1:25" x14ac:dyDescent="0.3">
      <c r="A9" s="17">
        <v>44932</v>
      </c>
      <c r="B9" s="15">
        <v>14</v>
      </c>
      <c r="C9" s="15">
        <f t="shared" si="0"/>
        <v>4200</v>
      </c>
      <c r="D9" s="15">
        <v>2</v>
      </c>
      <c r="E9" s="15">
        <v>6</v>
      </c>
      <c r="F9" s="15">
        <f t="shared" si="1"/>
        <v>720</v>
      </c>
      <c r="G9" s="15">
        <v>5</v>
      </c>
      <c r="H9" s="15">
        <v>20</v>
      </c>
      <c r="I9" s="15">
        <f t="shared" si="2"/>
        <v>2200</v>
      </c>
      <c r="J9" s="15">
        <v>4</v>
      </c>
      <c r="K9" s="15">
        <v>3</v>
      </c>
      <c r="L9" s="15">
        <f t="shared" si="3"/>
        <v>240</v>
      </c>
      <c r="M9" s="15">
        <v>5</v>
      </c>
      <c r="N9" s="15">
        <v>13</v>
      </c>
      <c r="O9" s="15">
        <f t="shared" si="4"/>
        <v>3705</v>
      </c>
      <c r="P9" s="15">
        <v>3</v>
      </c>
      <c r="Q9" s="15">
        <v>4</v>
      </c>
      <c r="R9" s="15">
        <f t="shared" si="5"/>
        <v>600</v>
      </c>
      <c r="S9" s="15">
        <v>3</v>
      </c>
      <c r="T9" s="18">
        <f t="shared" si="6"/>
        <v>300</v>
      </c>
      <c r="U9" s="191"/>
      <c r="V9" s="191"/>
      <c r="W9" s="191"/>
    </row>
    <row r="10" spans="1:25" x14ac:dyDescent="0.3">
      <c r="A10" s="17">
        <v>44933</v>
      </c>
      <c r="B10" s="15">
        <v>9</v>
      </c>
      <c r="C10" s="15">
        <f t="shared" si="0"/>
        <v>2700</v>
      </c>
      <c r="D10" s="15">
        <v>1</v>
      </c>
      <c r="E10" s="15">
        <v>9</v>
      </c>
      <c r="F10" s="15">
        <f t="shared" si="1"/>
        <v>1080</v>
      </c>
      <c r="G10" s="15">
        <v>5</v>
      </c>
      <c r="H10" s="15">
        <v>16</v>
      </c>
      <c r="I10" s="15">
        <f t="shared" si="2"/>
        <v>1760</v>
      </c>
      <c r="J10" s="15">
        <v>4</v>
      </c>
      <c r="K10" s="15">
        <v>3</v>
      </c>
      <c r="L10" s="15">
        <f t="shared" si="3"/>
        <v>240</v>
      </c>
      <c r="M10" s="15">
        <v>2</v>
      </c>
      <c r="N10" s="15">
        <v>17</v>
      </c>
      <c r="O10" s="15">
        <f t="shared" si="4"/>
        <v>4845</v>
      </c>
      <c r="P10" s="15">
        <v>3</v>
      </c>
      <c r="Q10" s="15">
        <v>3</v>
      </c>
      <c r="R10" s="15">
        <f t="shared" si="5"/>
        <v>450</v>
      </c>
      <c r="S10" s="15">
        <v>5</v>
      </c>
      <c r="T10" s="18">
        <f t="shared" si="6"/>
        <v>500</v>
      </c>
      <c r="U10" s="191"/>
      <c r="V10" s="191"/>
      <c r="W10" s="191"/>
    </row>
    <row r="11" spans="1:25" x14ac:dyDescent="0.3">
      <c r="A11" s="17">
        <v>44934</v>
      </c>
      <c r="B11" s="15">
        <v>8</v>
      </c>
      <c r="C11" s="15">
        <f t="shared" si="0"/>
        <v>2400</v>
      </c>
      <c r="D11" s="15">
        <v>2</v>
      </c>
      <c r="E11" s="15">
        <v>7</v>
      </c>
      <c r="F11" s="15">
        <f t="shared" si="1"/>
        <v>840</v>
      </c>
      <c r="G11" s="15">
        <v>3</v>
      </c>
      <c r="H11" s="15">
        <v>5</v>
      </c>
      <c r="I11" s="15">
        <f t="shared" si="2"/>
        <v>550</v>
      </c>
      <c r="J11" s="15">
        <v>1</v>
      </c>
      <c r="K11" s="15">
        <v>4</v>
      </c>
      <c r="L11" s="15">
        <f t="shared" si="3"/>
        <v>320</v>
      </c>
      <c r="M11" s="15">
        <v>2</v>
      </c>
      <c r="N11" s="15">
        <v>19</v>
      </c>
      <c r="O11" s="15">
        <f t="shared" si="4"/>
        <v>5415</v>
      </c>
      <c r="P11" s="15">
        <v>4</v>
      </c>
      <c r="Q11" s="15">
        <v>6</v>
      </c>
      <c r="R11" s="15">
        <f t="shared" si="5"/>
        <v>900</v>
      </c>
      <c r="S11" s="15">
        <v>5</v>
      </c>
      <c r="T11" s="18">
        <f t="shared" si="6"/>
        <v>500</v>
      </c>
      <c r="U11" s="191"/>
      <c r="V11" s="191"/>
      <c r="W11" s="191"/>
    </row>
    <row r="12" spans="1:25" x14ac:dyDescent="0.3">
      <c r="A12" s="17">
        <v>44935</v>
      </c>
      <c r="B12" s="15">
        <v>10</v>
      </c>
      <c r="C12" s="15">
        <f t="shared" si="0"/>
        <v>3000</v>
      </c>
      <c r="D12" s="15">
        <v>3</v>
      </c>
      <c r="E12" s="15">
        <v>6</v>
      </c>
      <c r="F12" s="15">
        <f t="shared" si="1"/>
        <v>720</v>
      </c>
      <c r="G12" s="15">
        <v>4</v>
      </c>
      <c r="H12" s="15">
        <v>9</v>
      </c>
      <c r="I12" s="15">
        <f t="shared" si="2"/>
        <v>990</v>
      </c>
      <c r="J12" s="15">
        <v>4</v>
      </c>
      <c r="K12" s="15">
        <v>6</v>
      </c>
      <c r="L12" s="15">
        <f t="shared" si="3"/>
        <v>480</v>
      </c>
      <c r="M12" s="15">
        <v>3</v>
      </c>
      <c r="N12" s="15">
        <v>22</v>
      </c>
      <c r="O12" s="15">
        <f t="shared" si="4"/>
        <v>6270</v>
      </c>
      <c r="P12" s="15">
        <v>3</v>
      </c>
      <c r="Q12" s="15">
        <v>2</v>
      </c>
      <c r="R12" s="15">
        <f t="shared" si="5"/>
        <v>300</v>
      </c>
      <c r="S12" s="15">
        <v>5</v>
      </c>
      <c r="T12" s="18">
        <f t="shared" si="6"/>
        <v>500</v>
      </c>
      <c r="U12" s="191"/>
      <c r="V12" s="191"/>
      <c r="W12" s="191"/>
    </row>
    <row r="13" spans="1:25" x14ac:dyDescent="0.3">
      <c r="A13" s="17">
        <v>44936</v>
      </c>
      <c r="B13" s="15">
        <v>8</v>
      </c>
      <c r="C13" s="15">
        <f t="shared" si="0"/>
        <v>2400</v>
      </c>
      <c r="D13" s="15">
        <v>2</v>
      </c>
      <c r="E13" s="15">
        <v>10</v>
      </c>
      <c r="F13" s="15">
        <f t="shared" si="1"/>
        <v>1200</v>
      </c>
      <c r="G13" s="15">
        <v>2</v>
      </c>
      <c r="H13" s="15">
        <v>10</v>
      </c>
      <c r="I13" s="15">
        <f t="shared" si="2"/>
        <v>1100</v>
      </c>
      <c r="J13" s="15">
        <v>5</v>
      </c>
      <c r="K13" s="15">
        <v>3</v>
      </c>
      <c r="L13" s="15">
        <f t="shared" si="3"/>
        <v>240</v>
      </c>
      <c r="M13" s="15">
        <v>2</v>
      </c>
      <c r="N13" s="15">
        <v>9</v>
      </c>
      <c r="O13" s="15">
        <f t="shared" si="4"/>
        <v>2565</v>
      </c>
      <c r="P13" s="15">
        <v>3</v>
      </c>
      <c r="Q13" s="15">
        <v>3</v>
      </c>
      <c r="R13" s="15">
        <f t="shared" si="5"/>
        <v>450</v>
      </c>
      <c r="S13" s="15">
        <v>6</v>
      </c>
      <c r="T13" s="18">
        <f t="shared" si="6"/>
        <v>600</v>
      </c>
      <c r="U13" s="191"/>
      <c r="V13" s="191"/>
      <c r="W13" s="191"/>
    </row>
    <row r="14" spans="1:25" x14ac:dyDescent="0.3">
      <c r="A14" s="17">
        <v>44937</v>
      </c>
      <c r="B14" s="15">
        <v>9</v>
      </c>
      <c r="C14" s="15">
        <f t="shared" si="0"/>
        <v>2700</v>
      </c>
      <c r="D14" s="15">
        <v>2</v>
      </c>
      <c r="E14" s="15">
        <v>12</v>
      </c>
      <c r="F14" s="15">
        <f t="shared" si="1"/>
        <v>1440</v>
      </c>
      <c r="G14" s="15">
        <v>3</v>
      </c>
      <c r="H14" s="15">
        <v>8</v>
      </c>
      <c r="I14" s="15">
        <f t="shared" si="2"/>
        <v>880</v>
      </c>
      <c r="J14" s="15">
        <v>4</v>
      </c>
      <c r="K14" s="15">
        <v>6</v>
      </c>
      <c r="L14" s="15">
        <f t="shared" si="3"/>
        <v>480</v>
      </c>
      <c r="M14" s="15">
        <v>1</v>
      </c>
      <c r="N14" s="15">
        <v>10</v>
      </c>
      <c r="O14" s="15">
        <f t="shared" si="4"/>
        <v>2850</v>
      </c>
      <c r="P14" s="15">
        <v>2</v>
      </c>
      <c r="Q14" s="15">
        <v>5</v>
      </c>
      <c r="R14" s="15">
        <f t="shared" si="5"/>
        <v>750</v>
      </c>
      <c r="S14" s="15">
        <v>5</v>
      </c>
      <c r="T14" s="18">
        <f t="shared" si="6"/>
        <v>500</v>
      </c>
      <c r="U14" s="191"/>
      <c r="V14" s="191"/>
      <c r="W14" s="191"/>
      <c r="Y14" s="22"/>
    </row>
    <row r="15" spans="1:25" x14ac:dyDescent="0.3">
      <c r="A15" s="17">
        <v>44938</v>
      </c>
      <c r="B15" s="15">
        <v>12</v>
      </c>
      <c r="C15" s="15">
        <f t="shared" si="0"/>
        <v>3600</v>
      </c>
      <c r="D15" s="15">
        <v>2</v>
      </c>
      <c r="E15" s="15">
        <v>12</v>
      </c>
      <c r="F15" s="15">
        <f t="shared" si="1"/>
        <v>1440</v>
      </c>
      <c r="G15" s="15">
        <v>2</v>
      </c>
      <c r="H15" s="15">
        <v>14</v>
      </c>
      <c r="I15" s="15">
        <f t="shared" si="2"/>
        <v>1540</v>
      </c>
      <c r="J15" s="15">
        <v>5</v>
      </c>
      <c r="K15" s="15">
        <v>1</v>
      </c>
      <c r="L15" s="15">
        <f t="shared" si="3"/>
        <v>80</v>
      </c>
      <c r="M15" s="15">
        <v>2</v>
      </c>
      <c r="N15" s="15">
        <v>14</v>
      </c>
      <c r="O15" s="15">
        <f t="shared" si="4"/>
        <v>3990</v>
      </c>
      <c r="P15" s="15">
        <v>1</v>
      </c>
      <c r="Q15" s="15">
        <v>4</v>
      </c>
      <c r="R15" s="15">
        <f t="shared" si="5"/>
        <v>600</v>
      </c>
      <c r="S15" s="15">
        <v>4</v>
      </c>
      <c r="T15" s="18">
        <f t="shared" si="6"/>
        <v>400</v>
      </c>
      <c r="U15" s="191"/>
      <c r="V15" s="191"/>
      <c r="W15" s="191"/>
    </row>
    <row r="16" spans="1:25" x14ac:dyDescent="0.3">
      <c r="A16" s="17">
        <v>44939</v>
      </c>
      <c r="B16" s="15">
        <v>8</v>
      </c>
      <c r="C16" s="15">
        <f t="shared" si="0"/>
        <v>2400</v>
      </c>
      <c r="D16" s="15">
        <v>2</v>
      </c>
      <c r="E16" s="15">
        <v>3</v>
      </c>
      <c r="F16" s="15">
        <f t="shared" si="1"/>
        <v>360</v>
      </c>
      <c r="G16" s="15">
        <v>4</v>
      </c>
      <c r="H16" s="15">
        <v>12</v>
      </c>
      <c r="I16" s="15">
        <f t="shared" si="2"/>
        <v>1320</v>
      </c>
      <c r="J16" s="15">
        <v>2</v>
      </c>
      <c r="K16" s="15">
        <v>4</v>
      </c>
      <c r="L16" s="15">
        <f t="shared" si="3"/>
        <v>320</v>
      </c>
      <c r="M16" s="15">
        <v>4</v>
      </c>
      <c r="N16" s="15">
        <v>10</v>
      </c>
      <c r="O16" s="15">
        <f t="shared" si="4"/>
        <v>2850</v>
      </c>
      <c r="P16" s="15">
        <v>1</v>
      </c>
      <c r="Q16" s="15">
        <v>2</v>
      </c>
      <c r="R16" s="15">
        <f t="shared" si="5"/>
        <v>300</v>
      </c>
      <c r="S16" s="15">
        <v>2</v>
      </c>
      <c r="T16" s="18">
        <f t="shared" si="6"/>
        <v>200</v>
      </c>
      <c r="U16" s="191"/>
      <c r="V16" s="191"/>
      <c r="W16" s="191"/>
    </row>
    <row r="17" spans="1:27" x14ac:dyDescent="0.3">
      <c r="A17" s="17">
        <v>44940</v>
      </c>
      <c r="B17" s="15">
        <v>10</v>
      </c>
      <c r="C17" s="15">
        <f t="shared" si="0"/>
        <v>3000</v>
      </c>
      <c r="D17" s="15">
        <v>3</v>
      </c>
      <c r="E17" s="15">
        <v>6</v>
      </c>
      <c r="F17" s="15">
        <f t="shared" si="1"/>
        <v>720</v>
      </c>
      <c r="G17" s="15">
        <v>1</v>
      </c>
      <c r="H17" s="15">
        <v>6</v>
      </c>
      <c r="I17" s="15">
        <f t="shared" si="2"/>
        <v>660</v>
      </c>
      <c r="J17" s="15">
        <v>4</v>
      </c>
      <c r="K17" s="15">
        <v>2</v>
      </c>
      <c r="L17" s="15">
        <f t="shared" si="3"/>
        <v>160</v>
      </c>
      <c r="M17" s="15">
        <v>2</v>
      </c>
      <c r="N17" s="15">
        <v>15</v>
      </c>
      <c r="O17" s="15">
        <f t="shared" si="4"/>
        <v>4275</v>
      </c>
      <c r="P17" s="15">
        <v>2</v>
      </c>
      <c r="Q17" s="15">
        <v>6</v>
      </c>
      <c r="R17" s="15">
        <f t="shared" si="5"/>
        <v>900</v>
      </c>
      <c r="S17" s="15">
        <v>5</v>
      </c>
      <c r="T17" s="18">
        <f t="shared" si="6"/>
        <v>500</v>
      </c>
      <c r="U17" s="191"/>
      <c r="V17" s="191"/>
      <c r="W17" s="191"/>
      <c r="Y17" s="126" t="s">
        <v>20</v>
      </c>
      <c r="Z17" s="126"/>
      <c r="AA17" s="129">
        <f>SUM(B35,E35,H35,K35,N35,Q35,S35)</f>
        <v>300000</v>
      </c>
    </row>
    <row r="18" spans="1:27" x14ac:dyDescent="0.3">
      <c r="A18" s="17">
        <v>44941</v>
      </c>
      <c r="B18" s="15">
        <v>8</v>
      </c>
      <c r="C18" s="15">
        <f t="shared" si="0"/>
        <v>2400</v>
      </c>
      <c r="D18" s="15">
        <v>5</v>
      </c>
      <c r="E18" s="15">
        <v>6</v>
      </c>
      <c r="F18" s="15">
        <f t="shared" si="1"/>
        <v>720</v>
      </c>
      <c r="G18" s="15">
        <v>4</v>
      </c>
      <c r="H18" s="15">
        <v>10</v>
      </c>
      <c r="I18" s="15">
        <f t="shared" si="2"/>
        <v>1100</v>
      </c>
      <c r="J18" s="15">
        <v>4</v>
      </c>
      <c r="K18" s="15">
        <v>6</v>
      </c>
      <c r="L18" s="15">
        <f t="shared" si="3"/>
        <v>480</v>
      </c>
      <c r="M18" s="15">
        <v>5</v>
      </c>
      <c r="N18" s="15">
        <v>11</v>
      </c>
      <c r="O18" s="15">
        <f t="shared" si="4"/>
        <v>3135</v>
      </c>
      <c r="P18" s="15">
        <v>2</v>
      </c>
      <c r="Q18" s="15">
        <v>3</v>
      </c>
      <c r="R18" s="15">
        <f t="shared" si="5"/>
        <v>450</v>
      </c>
      <c r="S18" s="15">
        <v>2</v>
      </c>
      <c r="T18" s="18">
        <f t="shared" si="6"/>
        <v>200</v>
      </c>
      <c r="U18" s="191"/>
      <c r="V18" s="191"/>
      <c r="W18" s="191"/>
      <c r="Y18" s="126"/>
      <c r="Z18" s="126"/>
      <c r="AA18" s="129"/>
    </row>
    <row r="19" spans="1:27" ht="15.6" customHeight="1" x14ac:dyDescent="0.3">
      <c r="A19" s="17">
        <v>44942</v>
      </c>
      <c r="B19" s="15">
        <v>6</v>
      </c>
      <c r="C19" s="15">
        <f t="shared" si="0"/>
        <v>1800</v>
      </c>
      <c r="D19" s="15">
        <v>3</v>
      </c>
      <c r="E19" s="15">
        <v>3</v>
      </c>
      <c r="F19" s="15">
        <f t="shared" si="1"/>
        <v>360</v>
      </c>
      <c r="G19" s="15">
        <v>5</v>
      </c>
      <c r="H19" s="15">
        <v>16</v>
      </c>
      <c r="I19" s="15">
        <f t="shared" si="2"/>
        <v>1760</v>
      </c>
      <c r="J19" s="15">
        <v>4</v>
      </c>
      <c r="K19" s="15">
        <v>3</v>
      </c>
      <c r="L19" s="15">
        <f t="shared" si="3"/>
        <v>240</v>
      </c>
      <c r="M19" s="15">
        <v>1</v>
      </c>
      <c r="N19" s="15">
        <v>19</v>
      </c>
      <c r="O19" s="15">
        <f t="shared" si="4"/>
        <v>5415</v>
      </c>
      <c r="P19" s="15">
        <v>2</v>
      </c>
      <c r="Q19" s="15">
        <v>2</v>
      </c>
      <c r="R19" s="15">
        <f t="shared" si="5"/>
        <v>300</v>
      </c>
      <c r="S19" s="15">
        <v>5</v>
      </c>
      <c r="T19" s="18">
        <f t="shared" si="6"/>
        <v>500</v>
      </c>
      <c r="U19" s="191"/>
      <c r="V19" s="191"/>
      <c r="W19" s="191"/>
      <c r="Y19" s="128" t="s">
        <v>19</v>
      </c>
      <c r="Z19" s="128"/>
      <c r="AA19" s="129">
        <v>120000</v>
      </c>
    </row>
    <row r="20" spans="1:27" x14ac:dyDescent="0.3">
      <c r="A20" s="17">
        <v>44943</v>
      </c>
      <c r="B20" s="15">
        <v>9</v>
      </c>
      <c r="C20" s="15">
        <f t="shared" si="0"/>
        <v>2700</v>
      </c>
      <c r="D20" s="15">
        <v>4</v>
      </c>
      <c r="E20" s="15">
        <v>10</v>
      </c>
      <c r="F20" s="15">
        <f t="shared" si="1"/>
        <v>1200</v>
      </c>
      <c r="G20" s="15">
        <v>1</v>
      </c>
      <c r="H20" s="15">
        <v>12</v>
      </c>
      <c r="I20" s="15">
        <f t="shared" si="2"/>
        <v>1320</v>
      </c>
      <c r="J20" s="15">
        <v>4</v>
      </c>
      <c r="K20" s="15">
        <v>3</v>
      </c>
      <c r="L20" s="15">
        <f t="shared" si="3"/>
        <v>240</v>
      </c>
      <c r="M20" s="15">
        <v>2</v>
      </c>
      <c r="N20" s="15">
        <v>17</v>
      </c>
      <c r="O20" s="15">
        <f t="shared" si="4"/>
        <v>4845</v>
      </c>
      <c r="P20" s="15">
        <v>4</v>
      </c>
      <c r="Q20" s="15">
        <v>5</v>
      </c>
      <c r="R20" s="15">
        <f t="shared" si="5"/>
        <v>750</v>
      </c>
      <c r="S20" s="15">
        <v>3</v>
      </c>
      <c r="T20" s="18">
        <f t="shared" si="6"/>
        <v>300</v>
      </c>
      <c r="U20" s="191"/>
      <c r="V20" s="191"/>
      <c r="W20" s="191"/>
      <c r="Y20" s="128"/>
      <c r="Z20" s="128"/>
      <c r="AA20" s="129"/>
    </row>
    <row r="21" spans="1:27" ht="15.6" customHeight="1" x14ac:dyDescent="0.3">
      <c r="A21" s="17">
        <v>44944</v>
      </c>
      <c r="B21" s="15">
        <v>7</v>
      </c>
      <c r="C21" s="15">
        <f t="shared" si="0"/>
        <v>2100</v>
      </c>
      <c r="D21" s="15">
        <v>3</v>
      </c>
      <c r="E21" s="15">
        <v>4</v>
      </c>
      <c r="F21" s="15">
        <f t="shared" si="1"/>
        <v>480</v>
      </c>
      <c r="G21" s="15">
        <v>2</v>
      </c>
      <c r="H21" s="15">
        <v>9</v>
      </c>
      <c r="I21" s="15">
        <f t="shared" si="2"/>
        <v>990</v>
      </c>
      <c r="J21" s="15">
        <v>2</v>
      </c>
      <c r="K21" s="15">
        <v>3</v>
      </c>
      <c r="L21" s="15">
        <f t="shared" si="3"/>
        <v>240</v>
      </c>
      <c r="M21" s="15">
        <v>2</v>
      </c>
      <c r="N21" s="15">
        <v>14</v>
      </c>
      <c r="O21" s="15">
        <f t="shared" si="4"/>
        <v>3990</v>
      </c>
      <c r="P21" s="15">
        <v>2</v>
      </c>
      <c r="Q21" s="15">
        <v>4</v>
      </c>
      <c r="R21" s="15">
        <f t="shared" si="5"/>
        <v>600</v>
      </c>
      <c r="S21" s="15">
        <v>2</v>
      </c>
      <c r="T21" s="18">
        <f t="shared" si="6"/>
        <v>200</v>
      </c>
      <c r="U21" s="191"/>
      <c r="V21" s="191"/>
      <c r="W21" s="191"/>
      <c r="Y21" s="128" t="s">
        <v>18</v>
      </c>
      <c r="Z21" s="128"/>
      <c r="AA21" s="129">
        <v>80000</v>
      </c>
    </row>
    <row r="22" spans="1:27" x14ac:dyDescent="0.3">
      <c r="A22" s="17">
        <v>44945</v>
      </c>
      <c r="B22" s="15">
        <v>12</v>
      </c>
      <c r="C22" s="15">
        <f t="shared" si="0"/>
        <v>3600</v>
      </c>
      <c r="D22" s="15">
        <v>1</v>
      </c>
      <c r="E22" s="15">
        <v>5</v>
      </c>
      <c r="F22" s="15">
        <f t="shared" si="1"/>
        <v>600</v>
      </c>
      <c r="G22" s="15">
        <v>3</v>
      </c>
      <c r="H22" s="15">
        <v>10</v>
      </c>
      <c r="I22" s="15">
        <f t="shared" si="2"/>
        <v>1100</v>
      </c>
      <c r="J22" s="15">
        <v>2</v>
      </c>
      <c r="K22" s="15">
        <v>2</v>
      </c>
      <c r="L22" s="15">
        <f t="shared" si="3"/>
        <v>160</v>
      </c>
      <c r="M22" s="15">
        <v>5</v>
      </c>
      <c r="N22" s="15">
        <v>21</v>
      </c>
      <c r="O22" s="15">
        <f t="shared" si="4"/>
        <v>5985</v>
      </c>
      <c r="P22" s="15">
        <v>4</v>
      </c>
      <c r="Q22" s="15">
        <v>5</v>
      </c>
      <c r="R22" s="15">
        <f t="shared" si="5"/>
        <v>750</v>
      </c>
      <c r="S22" s="15">
        <v>1</v>
      </c>
      <c r="T22" s="18">
        <f t="shared" si="6"/>
        <v>100</v>
      </c>
      <c r="U22" s="191"/>
      <c r="V22" s="191"/>
      <c r="W22" s="191"/>
      <c r="Y22" s="128"/>
      <c r="Z22" s="128"/>
      <c r="AA22" s="129"/>
    </row>
    <row r="23" spans="1:27" x14ac:dyDescent="0.3">
      <c r="A23" s="17">
        <v>44946</v>
      </c>
      <c r="B23" s="15">
        <v>11</v>
      </c>
      <c r="C23" s="15">
        <f t="shared" si="0"/>
        <v>3300</v>
      </c>
      <c r="D23" s="15">
        <v>4</v>
      </c>
      <c r="E23" s="15">
        <v>5</v>
      </c>
      <c r="F23" s="15">
        <f t="shared" si="1"/>
        <v>600</v>
      </c>
      <c r="G23" s="15">
        <v>5</v>
      </c>
      <c r="H23" s="15">
        <v>12</v>
      </c>
      <c r="I23" s="15">
        <f t="shared" si="2"/>
        <v>1320</v>
      </c>
      <c r="J23" s="15">
        <v>1</v>
      </c>
      <c r="K23" s="15">
        <v>6</v>
      </c>
      <c r="L23" s="15">
        <f t="shared" si="3"/>
        <v>480</v>
      </c>
      <c r="M23" s="15">
        <v>1</v>
      </c>
      <c r="N23" s="15">
        <v>9</v>
      </c>
      <c r="O23" s="15">
        <f t="shared" si="4"/>
        <v>2565</v>
      </c>
      <c r="P23" s="15">
        <v>2</v>
      </c>
      <c r="Q23" s="15">
        <v>3</v>
      </c>
      <c r="R23" s="15">
        <f t="shared" si="5"/>
        <v>450</v>
      </c>
      <c r="S23" s="15">
        <v>5</v>
      </c>
      <c r="T23" s="18">
        <f t="shared" si="6"/>
        <v>500</v>
      </c>
      <c r="U23" s="191"/>
      <c r="V23" s="191"/>
      <c r="W23" s="191"/>
      <c r="Y23" s="126" t="s">
        <v>21</v>
      </c>
      <c r="Z23" s="126"/>
      <c r="AA23" s="127">
        <f>AA17-(AA19+AA21)</f>
        <v>100000</v>
      </c>
    </row>
    <row r="24" spans="1:27" x14ac:dyDescent="0.3">
      <c r="A24" s="17">
        <v>44947</v>
      </c>
      <c r="B24" s="15">
        <v>9</v>
      </c>
      <c r="C24" s="15">
        <f t="shared" si="0"/>
        <v>2700</v>
      </c>
      <c r="D24" s="15">
        <v>4</v>
      </c>
      <c r="E24" s="15">
        <v>7</v>
      </c>
      <c r="F24" s="15">
        <f t="shared" si="1"/>
        <v>840</v>
      </c>
      <c r="G24" s="15">
        <v>3</v>
      </c>
      <c r="H24" s="15">
        <v>17</v>
      </c>
      <c r="I24" s="15">
        <f t="shared" si="2"/>
        <v>1870</v>
      </c>
      <c r="J24" s="15">
        <v>4</v>
      </c>
      <c r="K24" s="15">
        <v>2</v>
      </c>
      <c r="L24" s="15">
        <f t="shared" si="3"/>
        <v>160</v>
      </c>
      <c r="M24" s="15">
        <v>1</v>
      </c>
      <c r="N24" s="15">
        <v>10</v>
      </c>
      <c r="O24" s="15">
        <f t="shared" si="4"/>
        <v>2850</v>
      </c>
      <c r="P24" s="15">
        <v>2</v>
      </c>
      <c r="Q24" s="15">
        <v>4</v>
      </c>
      <c r="R24" s="15">
        <f t="shared" si="5"/>
        <v>600</v>
      </c>
      <c r="S24" s="15">
        <v>2</v>
      </c>
      <c r="T24" s="18">
        <f t="shared" si="6"/>
        <v>200</v>
      </c>
      <c r="U24" s="191"/>
      <c r="V24" s="191"/>
      <c r="W24" s="191"/>
      <c r="Y24" s="126"/>
      <c r="Z24" s="126"/>
      <c r="AA24" s="127"/>
    </row>
    <row r="25" spans="1:27" x14ac:dyDescent="0.3">
      <c r="A25" s="17">
        <v>44948</v>
      </c>
      <c r="B25" s="15">
        <v>2</v>
      </c>
      <c r="C25" s="15">
        <f t="shared" si="0"/>
        <v>600</v>
      </c>
      <c r="D25" s="15">
        <v>4</v>
      </c>
      <c r="E25" s="15">
        <v>12</v>
      </c>
      <c r="F25" s="15">
        <f t="shared" si="1"/>
        <v>1440</v>
      </c>
      <c r="G25" s="15">
        <v>5</v>
      </c>
      <c r="H25" s="15">
        <v>5</v>
      </c>
      <c r="I25" s="15">
        <f t="shared" si="2"/>
        <v>550</v>
      </c>
      <c r="J25" s="15">
        <v>3</v>
      </c>
      <c r="K25" s="15">
        <v>6</v>
      </c>
      <c r="L25" s="15">
        <f t="shared" si="3"/>
        <v>480</v>
      </c>
      <c r="M25" s="15">
        <v>3</v>
      </c>
      <c r="N25" s="15">
        <v>7</v>
      </c>
      <c r="O25" s="15">
        <f t="shared" si="4"/>
        <v>1995</v>
      </c>
      <c r="P25" s="15">
        <v>4</v>
      </c>
      <c r="Q25" s="15">
        <v>9</v>
      </c>
      <c r="R25" s="15">
        <f t="shared" si="5"/>
        <v>1350</v>
      </c>
      <c r="S25" s="15">
        <v>2</v>
      </c>
      <c r="T25" s="18">
        <f t="shared" si="6"/>
        <v>200</v>
      </c>
      <c r="U25" s="191"/>
      <c r="V25" s="191"/>
      <c r="W25" s="191"/>
    </row>
    <row r="26" spans="1:27" x14ac:dyDescent="0.3">
      <c r="A26" s="17">
        <v>44949</v>
      </c>
      <c r="B26" s="15">
        <v>6</v>
      </c>
      <c r="C26" s="15">
        <f t="shared" si="0"/>
        <v>1800</v>
      </c>
      <c r="D26" s="15">
        <v>5</v>
      </c>
      <c r="E26" s="15">
        <v>5</v>
      </c>
      <c r="F26" s="15">
        <f t="shared" si="1"/>
        <v>600</v>
      </c>
      <c r="G26" s="15">
        <v>3</v>
      </c>
      <c r="H26" s="15">
        <v>11</v>
      </c>
      <c r="I26" s="15">
        <f t="shared" si="2"/>
        <v>1210</v>
      </c>
      <c r="J26" s="15">
        <v>5</v>
      </c>
      <c r="K26" s="15">
        <v>1</v>
      </c>
      <c r="L26" s="15">
        <f t="shared" si="3"/>
        <v>80</v>
      </c>
      <c r="M26" s="15">
        <v>4</v>
      </c>
      <c r="N26" s="15">
        <v>16</v>
      </c>
      <c r="O26" s="15">
        <f t="shared" si="4"/>
        <v>4560</v>
      </c>
      <c r="P26" s="15">
        <v>3</v>
      </c>
      <c r="Q26" s="15">
        <v>1</v>
      </c>
      <c r="R26" s="15">
        <f t="shared" si="5"/>
        <v>150</v>
      </c>
      <c r="S26" s="15">
        <v>2</v>
      </c>
      <c r="T26" s="18">
        <f t="shared" si="6"/>
        <v>200</v>
      </c>
      <c r="U26" s="191"/>
      <c r="V26" s="191"/>
      <c r="W26" s="191"/>
    </row>
    <row r="27" spans="1:27" x14ac:dyDescent="0.3">
      <c r="A27" s="17">
        <v>44950</v>
      </c>
      <c r="B27" s="15">
        <v>3</v>
      </c>
      <c r="C27" s="15">
        <f t="shared" si="0"/>
        <v>900</v>
      </c>
      <c r="D27" s="15">
        <v>3</v>
      </c>
      <c r="E27" s="15">
        <v>8</v>
      </c>
      <c r="F27" s="15">
        <f t="shared" si="1"/>
        <v>960</v>
      </c>
      <c r="G27" s="15">
        <v>2</v>
      </c>
      <c r="H27" s="15">
        <v>17</v>
      </c>
      <c r="I27" s="15">
        <f t="shared" si="2"/>
        <v>1870</v>
      </c>
      <c r="J27" s="15">
        <v>3</v>
      </c>
      <c r="K27" s="15">
        <v>2</v>
      </c>
      <c r="L27" s="15">
        <f t="shared" si="3"/>
        <v>160</v>
      </c>
      <c r="M27" s="15">
        <v>5</v>
      </c>
      <c r="N27" s="15">
        <v>12</v>
      </c>
      <c r="O27" s="15">
        <f t="shared" si="4"/>
        <v>3420</v>
      </c>
      <c r="P27" s="15">
        <v>1</v>
      </c>
      <c r="Q27" s="15">
        <v>5</v>
      </c>
      <c r="R27" s="15">
        <f t="shared" si="5"/>
        <v>750</v>
      </c>
      <c r="S27" s="15">
        <v>5</v>
      </c>
      <c r="T27" s="18">
        <f t="shared" si="6"/>
        <v>500</v>
      </c>
      <c r="U27" s="191"/>
      <c r="V27" s="191"/>
      <c r="W27" s="191"/>
    </row>
    <row r="28" spans="1:27" x14ac:dyDescent="0.3">
      <c r="A28" s="17">
        <v>44951</v>
      </c>
      <c r="B28" s="15">
        <v>8</v>
      </c>
      <c r="C28" s="15">
        <f t="shared" si="0"/>
        <v>2400</v>
      </c>
      <c r="D28" s="15">
        <v>5</v>
      </c>
      <c r="E28" s="15">
        <v>8</v>
      </c>
      <c r="F28" s="15">
        <f t="shared" si="1"/>
        <v>960</v>
      </c>
      <c r="G28" s="15">
        <v>4</v>
      </c>
      <c r="H28" s="15">
        <v>18</v>
      </c>
      <c r="I28" s="15">
        <f t="shared" si="2"/>
        <v>1980</v>
      </c>
      <c r="J28" s="15">
        <v>1</v>
      </c>
      <c r="K28" s="15">
        <v>1</v>
      </c>
      <c r="L28" s="15">
        <f t="shared" si="3"/>
        <v>80</v>
      </c>
      <c r="M28" s="15">
        <v>5</v>
      </c>
      <c r="N28" s="15">
        <v>8</v>
      </c>
      <c r="O28" s="15">
        <f t="shared" si="4"/>
        <v>2280</v>
      </c>
      <c r="P28" s="15">
        <v>3</v>
      </c>
      <c r="Q28" s="15">
        <v>3</v>
      </c>
      <c r="R28" s="15">
        <f t="shared" si="5"/>
        <v>450</v>
      </c>
      <c r="S28" s="15">
        <v>2</v>
      </c>
      <c r="T28" s="18">
        <f t="shared" si="6"/>
        <v>200</v>
      </c>
      <c r="U28" s="191"/>
      <c r="V28" s="191"/>
      <c r="W28" s="191"/>
      <c r="Y28" s="12" t="s">
        <v>76</v>
      </c>
      <c r="Z28" s="12">
        <f>SUM(B4:B34)</f>
        <v>244</v>
      </c>
    </row>
    <row r="29" spans="1:27" x14ac:dyDescent="0.3">
      <c r="A29" s="17">
        <v>44952</v>
      </c>
      <c r="B29" s="15">
        <v>7</v>
      </c>
      <c r="C29" s="15">
        <f t="shared" si="0"/>
        <v>2100</v>
      </c>
      <c r="D29" s="15">
        <v>5</v>
      </c>
      <c r="E29" s="15">
        <v>11</v>
      </c>
      <c r="F29" s="15">
        <f t="shared" si="1"/>
        <v>1320</v>
      </c>
      <c r="G29" s="15">
        <v>5</v>
      </c>
      <c r="H29" s="15">
        <v>17</v>
      </c>
      <c r="I29" s="15">
        <f t="shared" si="2"/>
        <v>1870</v>
      </c>
      <c r="J29" s="15">
        <v>4</v>
      </c>
      <c r="K29" s="15">
        <v>3</v>
      </c>
      <c r="L29" s="15">
        <f t="shared" si="3"/>
        <v>240</v>
      </c>
      <c r="M29" s="15">
        <v>4</v>
      </c>
      <c r="N29" s="15">
        <v>9</v>
      </c>
      <c r="O29" s="15">
        <f t="shared" si="4"/>
        <v>2565</v>
      </c>
      <c r="P29" s="15">
        <v>2</v>
      </c>
      <c r="Q29" s="15">
        <v>3</v>
      </c>
      <c r="R29" s="15">
        <f t="shared" si="5"/>
        <v>450</v>
      </c>
      <c r="S29" s="15">
        <v>4</v>
      </c>
      <c r="T29" s="18">
        <f t="shared" si="6"/>
        <v>400</v>
      </c>
      <c r="U29" s="191"/>
      <c r="V29" s="191"/>
      <c r="W29" s="191"/>
      <c r="Z29" s="12">
        <f>SUM(E4:E34)</f>
        <v>226</v>
      </c>
    </row>
    <row r="30" spans="1:27" x14ac:dyDescent="0.3">
      <c r="A30" s="17">
        <v>44953</v>
      </c>
      <c r="B30" s="15">
        <v>5</v>
      </c>
      <c r="C30" s="15">
        <f t="shared" si="0"/>
        <v>1500</v>
      </c>
      <c r="D30" s="15">
        <v>1</v>
      </c>
      <c r="E30" s="15">
        <v>6</v>
      </c>
      <c r="F30" s="15">
        <f t="shared" si="1"/>
        <v>720</v>
      </c>
      <c r="G30" s="15">
        <v>3</v>
      </c>
      <c r="H30" s="15">
        <v>6</v>
      </c>
      <c r="I30" s="15">
        <f t="shared" si="2"/>
        <v>660</v>
      </c>
      <c r="J30" s="15">
        <v>2</v>
      </c>
      <c r="K30" s="15">
        <v>5</v>
      </c>
      <c r="L30" s="15">
        <f t="shared" si="3"/>
        <v>400</v>
      </c>
      <c r="M30" s="15">
        <v>1</v>
      </c>
      <c r="N30" s="15">
        <v>6</v>
      </c>
      <c r="O30" s="15">
        <f t="shared" si="4"/>
        <v>1710</v>
      </c>
      <c r="P30" s="15">
        <v>3</v>
      </c>
      <c r="Q30" s="15">
        <v>4</v>
      </c>
      <c r="R30" s="15">
        <f t="shared" si="5"/>
        <v>600</v>
      </c>
      <c r="S30" s="15">
        <v>3</v>
      </c>
      <c r="T30" s="18">
        <f t="shared" si="6"/>
        <v>300</v>
      </c>
      <c r="U30" s="191"/>
      <c r="V30" s="191"/>
      <c r="W30" s="191"/>
      <c r="Z30" s="12">
        <f>SUM(H4:H34)</f>
        <v>353</v>
      </c>
    </row>
    <row r="31" spans="1:27" x14ac:dyDescent="0.3">
      <c r="A31" s="17">
        <v>44954</v>
      </c>
      <c r="B31" s="15">
        <v>2</v>
      </c>
      <c r="C31" s="15">
        <f t="shared" si="0"/>
        <v>600</v>
      </c>
      <c r="D31" s="15">
        <v>5</v>
      </c>
      <c r="E31" s="15">
        <v>7</v>
      </c>
      <c r="F31" s="15">
        <f t="shared" si="1"/>
        <v>840</v>
      </c>
      <c r="G31" s="15">
        <v>2</v>
      </c>
      <c r="H31" s="15">
        <v>14</v>
      </c>
      <c r="I31" s="15">
        <f t="shared" si="2"/>
        <v>1540</v>
      </c>
      <c r="J31" s="15">
        <v>3</v>
      </c>
      <c r="K31" s="15">
        <v>3</v>
      </c>
      <c r="L31" s="15">
        <f t="shared" si="3"/>
        <v>240</v>
      </c>
      <c r="M31" s="15">
        <v>1</v>
      </c>
      <c r="N31" s="15">
        <v>15</v>
      </c>
      <c r="O31" s="15">
        <f t="shared" si="4"/>
        <v>4275</v>
      </c>
      <c r="P31" s="15">
        <v>2</v>
      </c>
      <c r="Q31" s="15">
        <v>3</v>
      </c>
      <c r="R31" s="15">
        <f t="shared" si="5"/>
        <v>450</v>
      </c>
      <c r="S31" s="15">
        <v>7</v>
      </c>
      <c r="T31" s="18">
        <f t="shared" si="6"/>
        <v>700</v>
      </c>
      <c r="U31" s="191"/>
      <c r="V31" s="191"/>
      <c r="W31" s="191"/>
      <c r="Z31" s="12">
        <f>SUM(K4:K34)</f>
        <v>111</v>
      </c>
    </row>
    <row r="32" spans="1:27" x14ac:dyDescent="0.3">
      <c r="A32" s="17">
        <v>44955</v>
      </c>
      <c r="B32" s="15">
        <v>2</v>
      </c>
      <c r="C32" s="15">
        <f t="shared" si="0"/>
        <v>600</v>
      </c>
      <c r="D32" s="15">
        <v>1</v>
      </c>
      <c r="E32" s="15">
        <v>10</v>
      </c>
      <c r="F32" s="15">
        <f t="shared" si="1"/>
        <v>1200</v>
      </c>
      <c r="G32" s="15">
        <v>3</v>
      </c>
      <c r="H32" s="15">
        <v>12</v>
      </c>
      <c r="I32" s="15">
        <f t="shared" si="2"/>
        <v>1320</v>
      </c>
      <c r="J32" s="15">
        <v>3</v>
      </c>
      <c r="K32" s="15">
        <v>2</v>
      </c>
      <c r="L32" s="15">
        <f t="shared" si="3"/>
        <v>160</v>
      </c>
      <c r="M32" s="15">
        <v>3</v>
      </c>
      <c r="N32" s="15">
        <v>8</v>
      </c>
      <c r="O32" s="15">
        <f t="shared" si="4"/>
        <v>2280</v>
      </c>
      <c r="P32" s="15">
        <v>4</v>
      </c>
      <c r="Q32" s="15">
        <v>4</v>
      </c>
      <c r="R32" s="15">
        <f t="shared" si="5"/>
        <v>600</v>
      </c>
      <c r="S32" s="15">
        <v>4</v>
      </c>
      <c r="T32" s="18">
        <f t="shared" si="6"/>
        <v>400</v>
      </c>
      <c r="U32" s="191"/>
      <c r="V32" s="191"/>
      <c r="W32" s="191"/>
      <c r="Z32" s="12">
        <f>SUM(N4:N34)</f>
        <v>432</v>
      </c>
    </row>
    <row r="33" spans="1:26" x14ac:dyDescent="0.3">
      <c r="A33" s="17">
        <v>44956</v>
      </c>
      <c r="B33" s="15">
        <v>8</v>
      </c>
      <c r="C33" s="15">
        <f t="shared" si="0"/>
        <v>2400</v>
      </c>
      <c r="D33" s="15">
        <v>5</v>
      </c>
      <c r="E33" s="15">
        <v>3</v>
      </c>
      <c r="F33" s="15">
        <f t="shared" si="1"/>
        <v>360</v>
      </c>
      <c r="G33" s="15">
        <v>5</v>
      </c>
      <c r="H33" s="15">
        <v>10</v>
      </c>
      <c r="I33" s="15">
        <f t="shared" si="2"/>
        <v>1100</v>
      </c>
      <c r="J33" s="15">
        <v>3</v>
      </c>
      <c r="K33" s="15">
        <v>6</v>
      </c>
      <c r="L33" s="15">
        <f t="shared" si="3"/>
        <v>480</v>
      </c>
      <c r="M33" s="15">
        <v>5</v>
      </c>
      <c r="N33" s="15">
        <v>18</v>
      </c>
      <c r="O33" s="15">
        <f t="shared" si="4"/>
        <v>5130</v>
      </c>
      <c r="P33" s="15">
        <v>1</v>
      </c>
      <c r="Q33" s="15">
        <v>1</v>
      </c>
      <c r="R33" s="15">
        <f t="shared" si="5"/>
        <v>150</v>
      </c>
      <c r="S33" s="15">
        <v>2</v>
      </c>
      <c r="T33" s="18">
        <f t="shared" si="6"/>
        <v>200</v>
      </c>
      <c r="U33" s="191"/>
      <c r="V33" s="191"/>
      <c r="W33" s="191"/>
      <c r="Z33" s="12">
        <f>SUM(Q4:Q34)</f>
        <v>115</v>
      </c>
    </row>
    <row r="34" spans="1:26" ht="16.2" thickBot="1" x14ac:dyDescent="0.35">
      <c r="A34" s="20">
        <v>44957</v>
      </c>
      <c r="B34" s="19">
        <v>7</v>
      </c>
      <c r="C34" s="19">
        <f t="shared" si="0"/>
        <v>2100</v>
      </c>
      <c r="D34" s="19">
        <v>1</v>
      </c>
      <c r="E34" s="19">
        <v>6</v>
      </c>
      <c r="F34" s="19">
        <f t="shared" si="1"/>
        <v>720</v>
      </c>
      <c r="G34" s="19">
        <v>3</v>
      </c>
      <c r="H34" s="19">
        <v>5</v>
      </c>
      <c r="I34" s="19">
        <f t="shared" si="2"/>
        <v>550</v>
      </c>
      <c r="J34" s="19">
        <v>4</v>
      </c>
      <c r="K34" s="19">
        <v>6</v>
      </c>
      <c r="L34" s="19">
        <f t="shared" si="3"/>
        <v>480</v>
      </c>
      <c r="M34" s="19">
        <v>4</v>
      </c>
      <c r="N34" s="19">
        <v>11</v>
      </c>
      <c r="O34" s="19">
        <f t="shared" si="4"/>
        <v>3135</v>
      </c>
      <c r="P34" s="19">
        <v>1</v>
      </c>
      <c r="Q34" s="19">
        <v>3</v>
      </c>
      <c r="R34" s="19">
        <f t="shared" si="5"/>
        <v>450</v>
      </c>
      <c r="S34" s="19">
        <v>4</v>
      </c>
      <c r="T34" s="21">
        <f t="shared" si="6"/>
        <v>400</v>
      </c>
      <c r="U34" s="191"/>
      <c r="V34" s="191"/>
      <c r="W34" s="191"/>
      <c r="Z34" s="12">
        <f>SUM(S4:S34)</f>
        <v>116</v>
      </c>
    </row>
    <row r="35" spans="1:26" x14ac:dyDescent="0.3">
      <c r="A35" s="114" t="s">
        <v>17</v>
      </c>
      <c r="B35" s="122">
        <f>SUM(C4:C34)</f>
        <v>73200</v>
      </c>
      <c r="C35" s="122"/>
      <c r="D35" s="23"/>
      <c r="E35" s="122">
        <f>SUM(F4:F34)</f>
        <v>27120</v>
      </c>
      <c r="F35" s="122"/>
      <c r="G35" s="23"/>
      <c r="H35" s="122">
        <f>SUM(I4:I34)</f>
        <v>38830</v>
      </c>
      <c r="I35" s="122"/>
      <c r="J35" s="23"/>
      <c r="K35" s="122">
        <f>SUM(L4:L34)</f>
        <v>8880</v>
      </c>
      <c r="L35" s="122"/>
      <c r="M35" s="23"/>
      <c r="N35" s="122">
        <f>SUM(O4:O34)</f>
        <v>123120</v>
      </c>
      <c r="O35" s="122"/>
      <c r="P35" s="23"/>
      <c r="Q35" s="122">
        <f>SUM(R4:R34)</f>
        <v>17250</v>
      </c>
      <c r="R35" s="122"/>
      <c r="S35" s="122">
        <f>SUM(T4:T34)</f>
        <v>11600</v>
      </c>
      <c r="T35" s="124"/>
      <c r="U35" s="194"/>
      <c r="V35" s="194"/>
      <c r="W35" s="194"/>
    </row>
    <row r="36" spans="1:26" ht="16.2" thickBot="1" x14ac:dyDescent="0.35">
      <c r="A36" s="115"/>
      <c r="B36" s="123"/>
      <c r="C36" s="123"/>
      <c r="D36" s="24"/>
      <c r="E36" s="123"/>
      <c r="F36" s="123"/>
      <c r="G36" s="24"/>
      <c r="H36" s="123"/>
      <c r="I36" s="123"/>
      <c r="J36" s="24"/>
      <c r="K36" s="123"/>
      <c r="L36" s="123"/>
      <c r="M36" s="24"/>
      <c r="N36" s="123"/>
      <c r="O36" s="123"/>
      <c r="P36" s="24"/>
      <c r="Q36" s="123"/>
      <c r="R36" s="123"/>
      <c r="S36" s="123"/>
      <c r="T36" s="125"/>
      <c r="U36" s="194"/>
      <c r="V36" s="194"/>
      <c r="W36" s="194"/>
      <c r="Y36" s="12" t="s">
        <v>75</v>
      </c>
      <c r="Z36" s="12">
        <f>SUM(Z28:Z34)</f>
        <v>1597</v>
      </c>
    </row>
    <row r="39" spans="1:26" x14ac:dyDescent="0.3">
      <c r="G39" s="12">
        <f>SUM(B35,E35,H35,K35,N35,Q35,S35)</f>
        <v>300000</v>
      </c>
    </row>
    <row r="41" spans="1:26" x14ac:dyDescent="0.3">
      <c r="F41" s="22"/>
    </row>
  </sheetData>
  <mergeCells count="26">
    <mergeCell ref="U1:W1"/>
    <mergeCell ref="Y23:Z24"/>
    <mergeCell ref="AA23:AA24"/>
    <mergeCell ref="Y19:Z20"/>
    <mergeCell ref="AA19:AA20"/>
    <mergeCell ref="Y17:Z18"/>
    <mergeCell ref="AA17:AA18"/>
    <mergeCell ref="Y21:Z22"/>
    <mergeCell ref="AA21:AA22"/>
    <mergeCell ref="Q1:T1"/>
    <mergeCell ref="Q2:R2"/>
    <mergeCell ref="S2:T2"/>
    <mergeCell ref="B35:C36"/>
    <mergeCell ref="E35:F36"/>
    <mergeCell ref="H35:I36"/>
    <mergeCell ref="K35:L36"/>
    <mergeCell ref="N35:O36"/>
    <mergeCell ref="Q35:R36"/>
    <mergeCell ref="S35:T36"/>
    <mergeCell ref="A35:A36"/>
    <mergeCell ref="N1:P2"/>
    <mergeCell ref="A1:A3"/>
    <mergeCell ref="B1:D2"/>
    <mergeCell ref="E1:G2"/>
    <mergeCell ref="H1:J2"/>
    <mergeCell ref="K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5F31-A3C2-424B-B8C0-A5A188C2C22C}">
  <dimension ref="A1:AA36"/>
  <sheetViews>
    <sheetView topLeftCell="D1" zoomScale="80" zoomScaleNormal="80" workbookViewId="0">
      <selection activeCell="T4" sqref="T4"/>
    </sheetView>
  </sheetViews>
  <sheetFormatPr defaultColWidth="10.44140625" defaultRowHeight="14.4" x14ac:dyDescent="0.3"/>
  <sheetData>
    <row r="1" spans="1:22" x14ac:dyDescent="0.3">
      <c r="A1" s="97" t="s">
        <v>10</v>
      </c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/>
      <c r="U1" s="1"/>
      <c r="V1" s="1"/>
    </row>
    <row r="2" spans="1:22" x14ac:dyDescent="0.3">
      <c r="A2" s="9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15</v>
      </c>
      <c r="R2" s="1"/>
      <c r="S2" s="1" t="s">
        <v>11</v>
      </c>
      <c r="T2" s="1"/>
      <c r="U2" s="1"/>
      <c r="V2" s="1"/>
    </row>
    <row r="3" spans="1:22" s="5" customFormat="1" ht="13.8" customHeight="1" x14ac:dyDescent="0.3">
      <c r="A3" s="3"/>
      <c r="B3" s="5" t="s">
        <v>7</v>
      </c>
      <c r="C3" s="5" t="s">
        <v>8</v>
      </c>
      <c r="D3" s="5" t="s">
        <v>14</v>
      </c>
      <c r="E3" s="5" t="s">
        <v>7</v>
      </c>
      <c r="F3" s="5" t="s">
        <v>8</v>
      </c>
      <c r="G3" s="5" t="s">
        <v>14</v>
      </c>
      <c r="H3" s="5" t="s">
        <v>7</v>
      </c>
      <c r="I3" s="5" t="s">
        <v>8</v>
      </c>
      <c r="J3" s="5" t="s">
        <v>14</v>
      </c>
      <c r="K3" s="5" t="s">
        <v>7</v>
      </c>
      <c r="L3" s="5" t="s">
        <v>8</v>
      </c>
      <c r="M3" s="5" t="s">
        <v>14</v>
      </c>
      <c r="N3" s="5" t="s">
        <v>7</v>
      </c>
      <c r="O3" s="5" t="s">
        <v>8</v>
      </c>
      <c r="P3" s="5" t="s">
        <v>14</v>
      </c>
      <c r="Q3" s="1" t="s">
        <v>12</v>
      </c>
      <c r="R3" s="5" t="s">
        <v>8</v>
      </c>
      <c r="S3" s="5" t="s">
        <v>13</v>
      </c>
      <c r="T3" s="5" t="s">
        <v>6</v>
      </c>
    </row>
    <row r="4" spans="1:22" x14ac:dyDescent="0.3">
      <c r="A4" s="6">
        <v>44927</v>
      </c>
      <c r="B4">
        <f ca="1">RANDBETWEEN(1,12)</f>
        <v>4</v>
      </c>
      <c r="C4">
        <f ca="1">B4*300</f>
        <v>1200</v>
      </c>
      <c r="D4">
        <f ca="1">RANDBETWEEN(1,5)</f>
        <v>4</v>
      </c>
      <c r="E4">
        <f ca="1">RANDBETWEEN(2,12)</f>
        <v>10</v>
      </c>
      <c r="F4">
        <f ca="1">120*E4</f>
        <v>1200</v>
      </c>
      <c r="G4">
        <f ca="1">RANDBETWEEN(1,5)</f>
        <v>3</v>
      </c>
      <c r="H4">
        <f ca="1">RANDBETWEEN(5,20)</f>
        <v>17</v>
      </c>
      <c r="I4">
        <f ca="1">110*H4</f>
        <v>1870</v>
      </c>
      <c r="J4">
        <f ca="1">RANDBETWEEN(1,5)</f>
        <v>4</v>
      </c>
      <c r="K4">
        <f ca="1">RANDBETWEEN(1,6)</f>
        <v>3</v>
      </c>
      <c r="L4">
        <f ca="1">80*K4</f>
        <v>240</v>
      </c>
      <c r="M4">
        <f ca="1">RANDBETWEEN(1,5)</f>
        <v>4</v>
      </c>
      <c r="N4">
        <f ca="1">RANDBETWEEN(6,25)</f>
        <v>13</v>
      </c>
      <c r="O4">
        <f ca="1">285*N4</f>
        <v>3705</v>
      </c>
      <c r="P4">
        <f ca="1">RANDBETWEEN(1,4)</f>
        <v>1</v>
      </c>
      <c r="Q4" s="5">
        <f ca="1">RANDBETWEEN(1,8)</f>
        <v>1</v>
      </c>
      <c r="R4">
        <f ca="1">Q4*150</f>
        <v>150</v>
      </c>
      <c r="S4">
        <f ca="1">RANDBETWEEN(2,7)</f>
        <v>3</v>
      </c>
      <c r="T4">
        <f t="shared" ref="T4:T34" ca="1" si="0">100*S4</f>
        <v>300</v>
      </c>
    </row>
    <row r="5" spans="1:22" x14ac:dyDescent="0.3">
      <c r="A5" s="6">
        <v>44928</v>
      </c>
      <c r="B5">
        <f t="shared" ref="B5:B34" ca="1" si="1">RANDBETWEEN(1,12)</f>
        <v>11</v>
      </c>
      <c r="C5">
        <f t="shared" ref="C5:C34" ca="1" si="2">B5*300</f>
        <v>3300</v>
      </c>
      <c r="D5">
        <f t="shared" ref="D5:D34" ca="1" si="3">RANDBETWEEN(1,5)</f>
        <v>4</v>
      </c>
      <c r="E5">
        <f t="shared" ref="E5:E34" ca="1" si="4">RANDBETWEEN(2,12)</f>
        <v>8</v>
      </c>
      <c r="F5">
        <f t="shared" ref="F5:F34" ca="1" si="5">120*E5</f>
        <v>960</v>
      </c>
      <c r="G5">
        <f t="shared" ref="G5:G34" ca="1" si="6">RANDBETWEEN(1,5)</f>
        <v>4</v>
      </c>
      <c r="H5">
        <f t="shared" ref="H5:H34" ca="1" si="7">RANDBETWEEN(5,20)</f>
        <v>12</v>
      </c>
      <c r="I5">
        <f t="shared" ref="I5:I33" ca="1" si="8">110*H5</f>
        <v>1320</v>
      </c>
      <c r="J5">
        <f t="shared" ref="J5:J34" ca="1" si="9">RANDBETWEEN(1,5)</f>
        <v>1</v>
      </c>
      <c r="K5">
        <f t="shared" ref="K5:K34" ca="1" si="10">RANDBETWEEN(1,6)</f>
        <v>2</v>
      </c>
      <c r="L5">
        <f t="shared" ref="L5:L34" ca="1" si="11">80*K5</f>
        <v>160</v>
      </c>
      <c r="M5">
        <f t="shared" ref="M5:M34" ca="1" si="12">RANDBETWEEN(1,5)</f>
        <v>5</v>
      </c>
      <c r="N5">
        <f t="shared" ref="N5:N34" ca="1" si="13">RANDBETWEEN(6,25)</f>
        <v>17</v>
      </c>
      <c r="O5">
        <f t="shared" ref="O5:O34" ca="1" si="14">285*N5</f>
        <v>4845</v>
      </c>
      <c r="P5">
        <f t="shared" ref="P5:P34" ca="1" si="15">RANDBETWEEN(1,4)</f>
        <v>4</v>
      </c>
      <c r="Q5" s="5">
        <f t="shared" ref="Q5:Q34" ca="1" si="16">RANDBETWEEN(1,8)</f>
        <v>3</v>
      </c>
      <c r="R5">
        <f t="shared" ref="R5:R34" ca="1" si="17">Q5*150</f>
        <v>450</v>
      </c>
      <c r="S5">
        <f t="shared" ref="S5:S34" ca="1" si="18">RANDBETWEEN(2,7)</f>
        <v>2</v>
      </c>
      <c r="T5">
        <f t="shared" ca="1" si="0"/>
        <v>200</v>
      </c>
    </row>
    <row r="6" spans="1:22" x14ac:dyDescent="0.3">
      <c r="A6" s="6">
        <v>44929</v>
      </c>
      <c r="B6">
        <f t="shared" ca="1" si="1"/>
        <v>3</v>
      </c>
      <c r="C6">
        <f t="shared" ca="1" si="2"/>
        <v>900</v>
      </c>
      <c r="D6">
        <f t="shared" ca="1" si="3"/>
        <v>5</v>
      </c>
      <c r="E6">
        <f t="shared" ca="1" si="4"/>
        <v>10</v>
      </c>
      <c r="F6">
        <f t="shared" ca="1" si="5"/>
        <v>1200</v>
      </c>
      <c r="G6">
        <f t="shared" ca="1" si="6"/>
        <v>1</v>
      </c>
      <c r="H6">
        <f t="shared" ca="1" si="7"/>
        <v>13</v>
      </c>
      <c r="I6">
        <f t="shared" ca="1" si="8"/>
        <v>1430</v>
      </c>
      <c r="J6">
        <f t="shared" ca="1" si="9"/>
        <v>1</v>
      </c>
      <c r="K6">
        <f t="shared" ca="1" si="10"/>
        <v>4</v>
      </c>
      <c r="L6">
        <f t="shared" ca="1" si="11"/>
        <v>320</v>
      </c>
      <c r="M6">
        <f t="shared" ca="1" si="12"/>
        <v>2</v>
      </c>
      <c r="N6">
        <f t="shared" ca="1" si="13"/>
        <v>12</v>
      </c>
      <c r="O6">
        <f t="shared" ca="1" si="14"/>
        <v>3420</v>
      </c>
      <c r="P6">
        <f t="shared" ca="1" si="15"/>
        <v>1</v>
      </c>
      <c r="Q6" s="5">
        <f t="shared" ca="1" si="16"/>
        <v>8</v>
      </c>
      <c r="R6">
        <f t="shared" ca="1" si="17"/>
        <v>1200</v>
      </c>
      <c r="S6">
        <f t="shared" ca="1" si="18"/>
        <v>5</v>
      </c>
      <c r="T6">
        <f t="shared" ca="1" si="0"/>
        <v>500</v>
      </c>
    </row>
    <row r="7" spans="1:22" x14ac:dyDescent="0.3">
      <c r="A7" s="6">
        <v>44930</v>
      </c>
      <c r="B7">
        <f t="shared" ca="1" si="1"/>
        <v>12</v>
      </c>
      <c r="C7">
        <f t="shared" ca="1" si="2"/>
        <v>3600</v>
      </c>
      <c r="D7">
        <f t="shared" ca="1" si="3"/>
        <v>3</v>
      </c>
      <c r="E7">
        <v>5</v>
      </c>
      <c r="F7">
        <f t="shared" si="5"/>
        <v>600</v>
      </c>
      <c r="G7">
        <f t="shared" ca="1" si="6"/>
        <v>3</v>
      </c>
      <c r="H7">
        <f t="shared" ca="1" si="7"/>
        <v>13</v>
      </c>
      <c r="I7">
        <f t="shared" ca="1" si="8"/>
        <v>1430</v>
      </c>
      <c r="J7">
        <f t="shared" ca="1" si="9"/>
        <v>2</v>
      </c>
      <c r="K7">
        <f t="shared" ca="1" si="10"/>
        <v>3</v>
      </c>
      <c r="L7">
        <f t="shared" ca="1" si="11"/>
        <v>240</v>
      </c>
      <c r="M7">
        <f t="shared" ca="1" si="12"/>
        <v>5</v>
      </c>
      <c r="N7">
        <f t="shared" ca="1" si="13"/>
        <v>23</v>
      </c>
      <c r="O7">
        <f t="shared" ca="1" si="14"/>
        <v>6555</v>
      </c>
      <c r="P7">
        <f t="shared" ca="1" si="15"/>
        <v>4</v>
      </c>
      <c r="Q7" s="5">
        <f t="shared" ca="1" si="16"/>
        <v>2</v>
      </c>
      <c r="R7">
        <f t="shared" ca="1" si="17"/>
        <v>300</v>
      </c>
      <c r="S7">
        <f t="shared" ca="1" si="18"/>
        <v>4</v>
      </c>
      <c r="T7">
        <f t="shared" ca="1" si="0"/>
        <v>400</v>
      </c>
    </row>
    <row r="8" spans="1:22" x14ac:dyDescent="0.3">
      <c r="A8" s="6">
        <v>44931</v>
      </c>
      <c r="B8">
        <f t="shared" ca="1" si="1"/>
        <v>6</v>
      </c>
      <c r="C8">
        <f t="shared" ca="1" si="2"/>
        <v>1800</v>
      </c>
      <c r="D8">
        <f t="shared" ca="1" si="3"/>
        <v>4</v>
      </c>
      <c r="E8">
        <f t="shared" ca="1" si="4"/>
        <v>9</v>
      </c>
      <c r="F8">
        <f t="shared" ca="1" si="5"/>
        <v>1080</v>
      </c>
      <c r="G8">
        <f t="shared" ca="1" si="6"/>
        <v>2</v>
      </c>
      <c r="H8">
        <v>9</v>
      </c>
      <c r="I8">
        <f t="shared" si="8"/>
        <v>990</v>
      </c>
      <c r="J8">
        <f t="shared" ca="1" si="9"/>
        <v>5</v>
      </c>
      <c r="K8">
        <f t="shared" ca="1" si="10"/>
        <v>2</v>
      </c>
      <c r="L8">
        <f t="shared" ca="1" si="11"/>
        <v>160</v>
      </c>
      <c r="M8">
        <f t="shared" ca="1" si="12"/>
        <v>4</v>
      </c>
      <c r="N8">
        <f t="shared" ca="1" si="13"/>
        <v>7</v>
      </c>
      <c r="O8">
        <f t="shared" ca="1" si="14"/>
        <v>1995</v>
      </c>
      <c r="P8">
        <f t="shared" ca="1" si="15"/>
        <v>2</v>
      </c>
      <c r="Q8" s="5">
        <f t="shared" ca="1" si="16"/>
        <v>8</v>
      </c>
      <c r="R8">
        <f t="shared" ca="1" si="17"/>
        <v>1200</v>
      </c>
      <c r="S8">
        <f t="shared" ca="1" si="18"/>
        <v>5</v>
      </c>
      <c r="T8">
        <f t="shared" ca="1" si="0"/>
        <v>500</v>
      </c>
    </row>
    <row r="9" spans="1:22" x14ac:dyDescent="0.3">
      <c r="A9" s="6">
        <v>44932</v>
      </c>
      <c r="B9">
        <f t="shared" ca="1" si="1"/>
        <v>7</v>
      </c>
      <c r="C9">
        <f t="shared" ca="1" si="2"/>
        <v>2100</v>
      </c>
      <c r="D9">
        <f t="shared" ca="1" si="3"/>
        <v>3</v>
      </c>
      <c r="E9">
        <f t="shared" ca="1" si="4"/>
        <v>2</v>
      </c>
      <c r="F9">
        <f t="shared" ca="1" si="5"/>
        <v>240</v>
      </c>
      <c r="G9">
        <f t="shared" ca="1" si="6"/>
        <v>1</v>
      </c>
      <c r="H9">
        <f t="shared" ca="1" si="7"/>
        <v>16</v>
      </c>
      <c r="I9">
        <f t="shared" ca="1" si="8"/>
        <v>1760</v>
      </c>
      <c r="J9">
        <f t="shared" ca="1" si="9"/>
        <v>1</v>
      </c>
      <c r="K9">
        <f t="shared" ca="1" si="10"/>
        <v>6</v>
      </c>
      <c r="L9">
        <f t="shared" ca="1" si="11"/>
        <v>480</v>
      </c>
      <c r="M9">
        <f t="shared" ca="1" si="12"/>
        <v>1</v>
      </c>
      <c r="N9">
        <f t="shared" ca="1" si="13"/>
        <v>21</v>
      </c>
      <c r="O9">
        <f t="shared" ca="1" si="14"/>
        <v>5985</v>
      </c>
      <c r="P9">
        <f t="shared" ca="1" si="15"/>
        <v>4</v>
      </c>
      <c r="Q9" s="5">
        <f t="shared" ca="1" si="16"/>
        <v>7</v>
      </c>
      <c r="R9">
        <f t="shared" ca="1" si="17"/>
        <v>1050</v>
      </c>
      <c r="S9">
        <f t="shared" ca="1" si="18"/>
        <v>5</v>
      </c>
      <c r="T9">
        <f t="shared" ca="1" si="0"/>
        <v>500</v>
      </c>
    </row>
    <row r="10" spans="1:22" x14ac:dyDescent="0.3">
      <c r="A10" s="6">
        <v>44933</v>
      </c>
      <c r="B10">
        <f t="shared" ca="1" si="1"/>
        <v>9</v>
      </c>
      <c r="C10">
        <f t="shared" ca="1" si="2"/>
        <v>2700</v>
      </c>
      <c r="D10">
        <f t="shared" ca="1" si="3"/>
        <v>1</v>
      </c>
      <c r="E10">
        <v>9</v>
      </c>
      <c r="F10">
        <f t="shared" si="5"/>
        <v>1080</v>
      </c>
      <c r="G10">
        <f t="shared" ca="1" si="6"/>
        <v>5</v>
      </c>
      <c r="H10">
        <f t="shared" ca="1" si="7"/>
        <v>11</v>
      </c>
      <c r="I10">
        <f t="shared" ca="1" si="8"/>
        <v>1210</v>
      </c>
      <c r="J10">
        <f t="shared" ca="1" si="9"/>
        <v>4</v>
      </c>
      <c r="K10">
        <f t="shared" ca="1" si="10"/>
        <v>1</v>
      </c>
      <c r="L10">
        <f t="shared" ca="1" si="11"/>
        <v>80</v>
      </c>
      <c r="M10">
        <f t="shared" ca="1" si="12"/>
        <v>4</v>
      </c>
      <c r="N10">
        <f t="shared" ca="1" si="13"/>
        <v>14</v>
      </c>
      <c r="O10">
        <f t="shared" ca="1" si="14"/>
        <v>3990</v>
      </c>
      <c r="P10">
        <f t="shared" ca="1" si="15"/>
        <v>4</v>
      </c>
      <c r="Q10" s="5">
        <f t="shared" ca="1" si="16"/>
        <v>2</v>
      </c>
      <c r="R10">
        <f t="shared" ca="1" si="17"/>
        <v>300</v>
      </c>
      <c r="S10">
        <f t="shared" ca="1" si="18"/>
        <v>3</v>
      </c>
      <c r="T10">
        <f t="shared" ca="1" si="0"/>
        <v>300</v>
      </c>
    </row>
    <row r="11" spans="1:22" x14ac:dyDescent="0.3">
      <c r="A11" s="6">
        <v>44934</v>
      </c>
      <c r="B11">
        <f t="shared" ca="1" si="1"/>
        <v>7</v>
      </c>
      <c r="C11">
        <f t="shared" ca="1" si="2"/>
        <v>2100</v>
      </c>
      <c r="D11">
        <f t="shared" ca="1" si="3"/>
        <v>1</v>
      </c>
      <c r="E11">
        <f t="shared" ca="1" si="4"/>
        <v>5</v>
      </c>
      <c r="F11">
        <f t="shared" ca="1" si="5"/>
        <v>600</v>
      </c>
      <c r="G11">
        <f t="shared" ca="1" si="6"/>
        <v>3</v>
      </c>
      <c r="H11">
        <f t="shared" ca="1" si="7"/>
        <v>13</v>
      </c>
      <c r="I11">
        <f t="shared" ca="1" si="8"/>
        <v>1430</v>
      </c>
      <c r="J11">
        <f t="shared" ca="1" si="9"/>
        <v>2</v>
      </c>
      <c r="K11">
        <f t="shared" ca="1" si="10"/>
        <v>6</v>
      </c>
      <c r="L11">
        <f t="shared" ca="1" si="11"/>
        <v>480</v>
      </c>
      <c r="M11">
        <f t="shared" ca="1" si="12"/>
        <v>4</v>
      </c>
      <c r="N11">
        <f t="shared" ca="1" si="13"/>
        <v>23</v>
      </c>
      <c r="O11">
        <f t="shared" ca="1" si="14"/>
        <v>6555</v>
      </c>
      <c r="P11">
        <f t="shared" ca="1" si="15"/>
        <v>3</v>
      </c>
      <c r="Q11" s="5">
        <f t="shared" ca="1" si="16"/>
        <v>4</v>
      </c>
      <c r="R11">
        <f t="shared" ca="1" si="17"/>
        <v>600</v>
      </c>
      <c r="S11">
        <f t="shared" ca="1" si="18"/>
        <v>3</v>
      </c>
      <c r="T11">
        <f t="shared" ca="1" si="0"/>
        <v>300</v>
      </c>
    </row>
    <row r="12" spans="1:22" x14ac:dyDescent="0.3">
      <c r="A12" s="6">
        <v>44935</v>
      </c>
      <c r="B12">
        <f t="shared" ca="1" si="1"/>
        <v>10</v>
      </c>
      <c r="C12">
        <f t="shared" ca="1" si="2"/>
        <v>3000</v>
      </c>
      <c r="D12">
        <f t="shared" ca="1" si="3"/>
        <v>4</v>
      </c>
      <c r="E12">
        <f t="shared" ca="1" si="4"/>
        <v>9</v>
      </c>
      <c r="F12">
        <f t="shared" ca="1" si="5"/>
        <v>1080</v>
      </c>
      <c r="G12">
        <f t="shared" ca="1" si="6"/>
        <v>2</v>
      </c>
      <c r="H12">
        <f t="shared" ca="1" si="7"/>
        <v>7</v>
      </c>
      <c r="I12">
        <f t="shared" ca="1" si="8"/>
        <v>770</v>
      </c>
      <c r="J12">
        <f t="shared" ca="1" si="9"/>
        <v>2</v>
      </c>
      <c r="K12">
        <f t="shared" ca="1" si="10"/>
        <v>6</v>
      </c>
      <c r="L12">
        <f t="shared" ca="1" si="11"/>
        <v>480</v>
      </c>
      <c r="M12">
        <f t="shared" ca="1" si="12"/>
        <v>2</v>
      </c>
      <c r="N12">
        <f t="shared" ca="1" si="13"/>
        <v>14</v>
      </c>
      <c r="O12">
        <f t="shared" ca="1" si="14"/>
        <v>3990</v>
      </c>
      <c r="P12">
        <f t="shared" ca="1" si="15"/>
        <v>2</v>
      </c>
      <c r="Q12" s="5">
        <f t="shared" ca="1" si="16"/>
        <v>5</v>
      </c>
      <c r="R12">
        <f t="shared" ca="1" si="17"/>
        <v>750</v>
      </c>
      <c r="S12">
        <f t="shared" ca="1" si="18"/>
        <v>2</v>
      </c>
      <c r="T12">
        <f t="shared" ca="1" si="0"/>
        <v>200</v>
      </c>
    </row>
    <row r="13" spans="1:22" x14ac:dyDescent="0.3">
      <c r="A13" s="6">
        <v>44936</v>
      </c>
      <c r="B13">
        <f t="shared" ca="1" si="1"/>
        <v>12</v>
      </c>
      <c r="C13">
        <f t="shared" ca="1" si="2"/>
        <v>3600</v>
      </c>
      <c r="D13">
        <f t="shared" ca="1" si="3"/>
        <v>2</v>
      </c>
      <c r="E13">
        <f t="shared" ca="1" si="4"/>
        <v>3</v>
      </c>
      <c r="F13">
        <f t="shared" ca="1" si="5"/>
        <v>360</v>
      </c>
      <c r="G13">
        <f t="shared" ca="1" si="6"/>
        <v>1</v>
      </c>
      <c r="H13">
        <v>10</v>
      </c>
      <c r="I13">
        <f t="shared" si="8"/>
        <v>1100</v>
      </c>
      <c r="J13">
        <f t="shared" ca="1" si="9"/>
        <v>1</v>
      </c>
      <c r="K13">
        <f t="shared" ca="1" si="10"/>
        <v>2</v>
      </c>
      <c r="L13">
        <f t="shared" ca="1" si="11"/>
        <v>160</v>
      </c>
      <c r="M13">
        <f t="shared" ca="1" si="12"/>
        <v>1</v>
      </c>
      <c r="N13">
        <f t="shared" ca="1" si="13"/>
        <v>9</v>
      </c>
      <c r="O13">
        <f t="shared" ca="1" si="14"/>
        <v>2565</v>
      </c>
      <c r="P13">
        <f t="shared" ca="1" si="15"/>
        <v>4</v>
      </c>
      <c r="Q13" s="5">
        <f t="shared" ca="1" si="16"/>
        <v>3</v>
      </c>
      <c r="R13">
        <f t="shared" ca="1" si="17"/>
        <v>450</v>
      </c>
      <c r="S13">
        <f t="shared" ca="1" si="18"/>
        <v>4</v>
      </c>
      <c r="T13">
        <f t="shared" ca="1" si="0"/>
        <v>400</v>
      </c>
    </row>
    <row r="14" spans="1:22" x14ac:dyDescent="0.3">
      <c r="A14" s="6">
        <v>44937</v>
      </c>
      <c r="B14">
        <f t="shared" ca="1" si="1"/>
        <v>11</v>
      </c>
      <c r="C14">
        <f t="shared" ca="1" si="2"/>
        <v>3300</v>
      </c>
      <c r="D14">
        <f t="shared" ca="1" si="3"/>
        <v>3</v>
      </c>
      <c r="E14">
        <f t="shared" ca="1" si="4"/>
        <v>5</v>
      </c>
      <c r="F14">
        <f t="shared" ca="1" si="5"/>
        <v>600</v>
      </c>
      <c r="G14">
        <f t="shared" ca="1" si="6"/>
        <v>4</v>
      </c>
      <c r="H14">
        <f t="shared" ca="1" si="7"/>
        <v>8</v>
      </c>
      <c r="I14">
        <f t="shared" ca="1" si="8"/>
        <v>880</v>
      </c>
      <c r="J14">
        <f t="shared" ca="1" si="9"/>
        <v>1</v>
      </c>
      <c r="K14">
        <f t="shared" ca="1" si="10"/>
        <v>2</v>
      </c>
      <c r="L14">
        <f t="shared" ca="1" si="11"/>
        <v>160</v>
      </c>
      <c r="M14">
        <f t="shared" ca="1" si="12"/>
        <v>4</v>
      </c>
      <c r="N14">
        <f t="shared" ca="1" si="13"/>
        <v>10</v>
      </c>
      <c r="O14">
        <f t="shared" ca="1" si="14"/>
        <v>2850</v>
      </c>
      <c r="P14">
        <f t="shared" ca="1" si="15"/>
        <v>1</v>
      </c>
      <c r="Q14" s="5">
        <f t="shared" ca="1" si="16"/>
        <v>7</v>
      </c>
      <c r="R14">
        <f t="shared" ca="1" si="17"/>
        <v>1050</v>
      </c>
      <c r="S14">
        <f t="shared" ca="1" si="18"/>
        <v>3</v>
      </c>
      <c r="T14">
        <f t="shared" ca="1" si="0"/>
        <v>300</v>
      </c>
    </row>
    <row r="15" spans="1:22" x14ac:dyDescent="0.3">
      <c r="A15" s="6">
        <v>44938</v>
      </c>
      <c r="B15">
        <f t="shared" ca="1" si="1"/>
        <v>12</v>
      </c>
      <c r="C15">
        <f t="shared" ca="1" si="2"/>
        <v>3600</v>
      </c>
      <c r="D15">
        <f t="shared" ca="1" si="3"/>
        <v>1</v>
      </c>
      <c r="E15">
        <f t="shared" ca="1" si="4"/>
        <v>4</v>
      </c>
      <c r="F15">
        <f t="shared" ca="1" si="5"/>
        <v>480</v>
      </c>
      <c r="G15">
        <f t="shared" ca="1" si="6"/>
        <v>5</v>
      </c>
      <c r="H15">
        <f t="shared" ca="1" si="7"/>
        <v>7</v>
      </c>
      <c r="I15">
        <f t="shared" ca="1" si="8"/>
        <v>770</v>
      </c>
      <c r="J15">
        <f t="shared" ca="1" si="9"/>
        <v>1</v>
      </c>
      <c r="K15">
        <f t="shared" ca="1" si="10"/>
        <v>2</v>
      </c>
      <c r="L15">
        <f t="shared" ca="1" si="11"/>
        <v>160</v>
      </c>
      <c r="M15">
        <f t="shared" ca="1" si="12"/>
        <v>5</v>
      </c>
      <c r="N15">
        <f t="shared" ca="1" si="13"/>
        <v>12</v>
      </c>
      <c r="O15">
        <f t="shared" ca="1" si="14"/>
        <v>3420</v>
      </c>
      <c r="P15">
        <f t="shared" ca="1" si="15"/>
        <v>1</v>
      </c>
      <c r="Q15" s="5">
        <f t="shared" ca="1" si="16"/>
        <v>2</v>
      </c>
      <c r="R15">
        <f t="shared" ca="1" si="17"/>
        <v>300</v>
      </c>
      <c r="S15">
        <f t="shared" ca="1" si="18"/>
        <v>7</v>
      </c>
      <c r="T15">
        <f t="shared" ca="1" si="0"/>
        <v>700</v>
      </c>
    </row>
    <row r="16" spans="1:22" x14ac:dyDescent="0.3">
      <c r="A16" s="6">
        <v>44939</v>
      </c>
      <c r="B16">
        <f t="shared" ca="1" si="1"/>
        <v>1</v>
      </c>
      <c r="C16">
        <f t="shared" ca="1" si="2"/>
        <v>300</v>
      </c>
      <c r="D16">
        <f t="shared" ca="1" si="3"/>
        <v>1</v>
      </c>
      <c r="E16">
        <f t="shared" ca="1" si="4"/>
        <v>2</v>
      </c>
      <c r="F16">
        <f t="shared" ca="1" si="5"/>
        <v>240</v>
      </c>
      <c r="G16">
        <f t="shared" ca="1" si="6"/>
        <v>2</v>
      </c>
      <c r="H16">
        <f t="shared" ca="1" si="7"/>
        <v>6</v>
      </c>
      <c r="I16">
        <f t="shared" ca="1" si="8"/>
        <v>660</v>
      </c>
      <c r="J16">
        <f t="shared" ca="1" si="9"/>
        <v>5</v>
      </c>
      <c r="K16">
        <f t="shared" ca="1" si="10"/>
        <v>1</v>
      </c>
      <c r="L16">
        <f t="shared" ca="1" si="11"/>
        <v>80</v>
      </c>
      <c r="M16">
        <f t="shared" ca="1" si="12"/>
        <v>1</v>
      </c>
      <c r="N16">
        <f t="shared" ca="1" si="13"/>
        <v>10</v>
      </c>
      <c r="O16">
        <f t="shared" ca="1" si="14"/>
        <v>2850</v>
      </c>
      <c r="P16">
        <f t="shared" ca="1" si="15"/>
        <v>4</v>
      </c>
      <c r="Q16" s="5">
        <f t="shared" ca="1" si="16"/>
        <v>8</v>
      </c>
      <c r="R16">
        <f t="shared" ca="1" si="17"/>
        <v>1200</v>
      </c>
      <c r="S16">
        <f t="shared" ca="1" si="18"/>
        <v>5</v>
      </c>
      <c r="T16">
        <f t="shared" ca="1" si="0"/>
        <v>500</v>
      </c>
    </row>
    <row r="17" spans="1:27" x14ac:dyDescent="0.3">
      <c r="A17" s="6">
        <v>44940</v>
      </c>
      <c r="B17">
        <f t="shared" ca="1" si="1"/>
        <v>4</v>
      </c>
      <c r="C17">
        <f t="shared" ca="1" si="2"/>
        <v>1200</v>
      </c>
      <c r="D17">
        <f t="shared" ca="1" si="3"/>
        <v>5</v>
      </c>
      <c r="E17">
        <f t="shared" ca="1" si="4"/>
        <v>11</v>
      </c>
      <c r="F17">
        <f t="shared" ca="1" si="5"/>
        <v>1320</v>
      </c>
      <c r="G17">
        <f t="shared" ca="1" si="6"/>
        <v>5</v>
      </c>
      <c r="H17">
        <f t="shared" ca="1" si="7"/>
        <v>17</v>
      </c>
      <c r="I17">
        <f t="shared" ca="1" si="8"/>
        <v>1870</v>
      </c>
      <c r="J17">
        <f t="shared" ca="1" si="9"/>
        <v>1</v>
      </c>
      <c r="K17">
        <f t="shared" ca="1" si="10"/>
        <v>2</v>
      </c>
      <c r="L17">
        <f t="shared" ca="1" si="11"/>
        <v>160</v>
      </c>
      <c r="M17">
        <f t="shared" ca="1" si="12"/>
        <v>4</v>
      </c>
      <c r="N17">
        <f t="shared" ca="1" si="13"/>
        <v>8</v>
      </c>
      <c r="O17">
        <f t="shared" ca="1" si="14"/>
        <v>2280</v>
      </c>
      <c r="P17">
        <f t="shared" ca="1" si="15"/>
        <v>1</v>
      </c>
      <c r="Q17" s="5">
        <f t="shared" ca="1" si="16"/>
        <v>8</v>
      </c>
      <c r="R17">
        <f t="shared" ca="1" si="17"/>
        <v>1200</v>
      </c>
      <c r="S17">
        <f t="shared" ca="1" si="18"/>
        <v>3</v>
      </c>
      <c r="T17">
        <f t="shared" ca="1" si="0"/>
        <v>300</v>
      </c>
    </row>
    <row r="18" spans="1:27" x14ac:dyDescent="0.3">
      <c r="A18" s="6">
        <v>44941</v>
      </c>
      <c r="B18">
        <f t="shared" ca="1" si="1"/>
        <v>9</v>
      </c>
      <c r="C18">
        <f t="shared" ca="1" si="2"/>
        <v>2700</v>
      </c>
      <c r="D18">
        <f t="shared" ca="1" si="3"/>
        <v>4</v>
      </c>
      <c r="E18">
        <f t="shared" ca="1" si="4"/>
        <v>11</v>
      </c>
      <c r="F18">
        <f t="shared" ca="1" si="5"/>
        <v>1320</v>
      </c>
      <c r="G18">
        <f t="shared" ca="1" si="6"/>
        <v>3</v>
      </c>
      <c r="H18">
        <f t="shared" ca="1" si="7"/>
        <v>11</v>
      </c>
      <c r="I18">
        <f t="shared" ca="1" si="8"/>
        <v>1210</v>
      </c>
      <c r="J18">
        <f t="shared" ca="1" si="9"/>
        <v>3</v>
      </c>
      <c r="K18">
        <f t="shared" ca="1" si="10"/>
        <v>6</v>
      </c>
      <c r="L18">
        <f t="shared" ca="1" si="11"/>
        <v>480</v>
      </c>
      <c r="M18">
        <f t="shared" ca="1" si="12"/>
        <v>3</v>
      </c>
      <c r="N18">
        <f t="shared" ca="1" si="13"/>
        <v>15</v>
      </c>
      <c r="O18">
        <f t="shared" ca="1" si="14"/>
        <v>4275</v>
      </c>
      <c r="P18">
        <f t="shared" ca="1" si="15"/>
        <v>2</v>
      </c>
      <c r="Q18" s="5">
        <f t="shared" ca="1" si="16"/>
        <v>8</v>
      </c>
      <c r="R18">
        <f t="shared" ca="1" si="17"/>
        <v>1200</v>
      </c>
      <c r="S18">
        <f t="shared" ca="1" si="18"/>
        <v>6</v>
      </c>
      <c r="T18">
        <f t="shared" ca="1" si="0"/>
        <v>600</v>
      </c>
    </row>
    <row r="19" spans="1:27" x14ac:dyDescent="0.3">
      <c r="A19" s="6">
        <v>44942</v>
      </c>
      <c r="B19">
        <f t="shared" ca="1" si="1"/>
        <v>3</v>
      </c>
      <c r="C19">
        <f t="shared" ca="1" si="2"/>
        <v>900</v>
      </c>
      <c r="D19">
        <f t="shared" ca="1" si="3"/>
        <v>1</v>
      </c>
      <c r="E19">
        <f t="shared" ca="1" si="4"/>
        <v>7</v>
      </c>
      <c r="F19">
        <f t="shared" ca="1" si="5"/>
        <v>840</v>
      </c>
      <c r="G19">
        <f t="shared" ca="1" si="6"/>
        <v>1</v>
      </c>
      <c r="H19">
        <f t="shared" ca="1" si="7"/>
        <v>17</v>
      </c>
      <c r="I19">
        <f t="shared" ca="1" si="8"/>
        <v>1870</v>
      </c>
      <c r="J19">
        <f t="shared" ca="1" si="9"/>
        <v>5</v>
      </c>
      <c r="K19">
        <f t="shared" ca="1" si="10"/>
        <v>4</v>
      </c>
      <c r="L19">
        <f t="shared" ca="1" si="11"/>
        <v>320</v>
      </c>
      <c r="M19">
        <f t="shared" ca="1" si="12"/>
        <v>1</v>
      </c>
      <c r="N19">
        <f t="shared" ca="1" si="13"/>
        <v>13</v>
      </c>
      <c r="O19">
        <f t="shared" ca="1" si="14"/>
        <v>3705</v>
      </c>
      <c r="P19">
        <f t="shared" ca="1" si="15"/>
        <v>2</v>
      </c>
      <c r="Q19" s="5">
        <f t="shared" ca="1" si="16"/>
        <v>3</v>
      </c>
      <c r="R19">
        <f t="shared" ca="1" si="17"/>
        <v>450</v>
      </c>
      <c r="S19">
        <f t="shared" ca="1" si="18"/>
        <v>5</v>
      </c>
      <c r="T19">
        <f t="shared" ca="1" si="0"/>
        <v>500</v>
      </c>
    </row>
    <row r="20" spans="1:27" x14ac:dyDescent="0.3">
      <c r="A20" s="6">
        <v>44943</v>
      </c>
      <c r="B20">
        <f t="shared" ca="1" si="1"/>
        <v>5</v>
      </c>
      <c r="C20">
        <f t="shared" ca="1" si="2"/>
        <v>1500</v>
      </c>
      <c r="D20">
        <f t="shared" ca="1" si="3"/>
        <v>2</v>
      </c>
      <c r="E20">
        <f t="shared" ca="1" si="4"/>
        <v>2</v>
      </c>
      <c r="F20">
        <f t="shared" ca="1" si="5"/>
        <v>240</v>
      </c>
      <c r="G20">
        <f t="shared" ca="1" si="6"/>
        <v>2</v>
      </c>
      <c r="H20">
        <v>12</v>
      </c>
      <c r="I20">
        <f t="shared" si="8"/>
        <v>1320</v>
      </c>
      <c r="J20">
        <f t="shared" ca="1" si="9"/>
        <v>5</v>
      </c>
      <c r="K20">
        <f t="shared" ca="1" si="10"/>
        <v>5</v>
      </c>
      <c r="L20">
        <f t="shared" ca="1" si="11"/>
        <v>400</v>
      </c>
      <c r="M20">
        <f t="shared" ca="1" si="12"/>
        <v>1</v>
      </c>
      <c r="N20">
        <f t="shared" ca="1" si="13"/>
        <v>11</v>
      </c>
      <c r="O20">
        <f t="shared" ca="1" si="14"/>
        <v>3135</v>
      </c>
      <c r="P20">
        <f t="shared" ca="1" si="15"/>
        <v>3</v>
      </c>
      <c r="Q20" s="5">
        <f t="shared" ca="1" si="16"/>
        <v>3</v>
      </c>
      <c r="R20">
        <f t="shared" ca="1" si="17"/>
        <v>450</v>
      </c>
      <c r="S20">
        <f t="shared" ca="1" si="18"/>
        <v>7</v>
      </c>
      <c r="T20">
        <f t="shared" ca="1" si="0"/>
        <v>700</v>
      </c>
      <c r="Z20" t="s">
        <v>9</v>
      </c>
      <c r="AA20">
        <f ca="1">SUM(C36:V36)</f>
        <v>301255</v>
      </c>
    </row>
    <row r="21" spans="1:27" x14ac:dyDescent="0.3">
      <c r="A21" s="6">
        <v>44944</v>
      </c>
      <c r="B21">
        <f t="shared" ca="1" si="1"/>
        <v>8</v>
      </c>
      <c r="C21">
        <f t="shared" ca="1" si="2"/>
        <v>2400</v>
      </c>
      <c r="D21">
        <f t="shared" ca="1" si="3"/>
        <v>2</v>
      </c>
      <c r="E21">
        <f t="shared" ca="1" si="4"/>
        <v>12</v>
      </c>
      <c r="F21">
        <f t="shared" ca="1" si="5"/>
        <v>1440</v>
      </c>
      <c r="G21">
        <f t="shared" ca="1" si="6"/>
        <v>4</v>
      </c>
      <c r="H21">
        <f t="shared" ca="1" si="7"/>
        <v>12</v>
      </c>
      <c r="I21">
        <f t="shared" ca="1" si="8"/>
        <v>1320</v>
      </c>
      <c r="J21">
        <f t="shared" ca="1" si="9"/>
        <v>2</v>
      </c>
      <c r="K21">
        <f t="shared" ca="1" si="10"/>
        <v>4</v>
      </c>
      <c r="L21">
        <f t="shared" ca="1" si="11"/>
        <v>320</v>
      </c>
      <c r="M21">
        <f t="shared" ca="1" si="12"/>
        <v>3</v>
      </c>
      <c r="N21">
        <f t="shared" ca="1" si="13"/>
        <v>9</v>
      </c>
      <c r="O21">
        <f t="shared" ca="1" si="14"/>
        <v>2565</v>
      </c>
      <c r="P21">
        <f t="shared" ca="1" si="15"/>
        <v>2</v>
      </c>
      <c r="Q21" s="5">
        <f t="shared" ca="1" si="16"/>
        <v>1</v>
      </c>
      <c r="R21">
        <f t="shared" ca="1" si="17"/>
        <v>150</v>
      </c>
      <c r="S21">
        <f t="shared" ca="1" si="18"/>
        <v>7</v>
      </c>
      <c r="T21">
        <f t="shared" ca="1" si="0"/>
        <v>700</v>
      </c>
    </row>
    <row r="22" spans="1:27" x14ac:dyDescent="0.3">
      <c r="A22" s="6">
        <v>44945</v>
      </c>
      <c r="B22">
        <f t="shared" ca="1" si="1"/>
        <v>11</v>
      </c>
      <c r="C22">
        <f t="shared" ca="1" si="2"/>
        <v>3300</v>
      </c>
      <c r="D22">
        <f t="shared" ca="1" si="3"/>
        <v>5</v>
      </c>
      <c r="E22">
        <f t="shared" ca="1" si="4"/>
        <v>12</v>
      </c>
      <c r="F22">
        <f t="shared" ca="1" si="5"/>
        <v>1440</v>
      </c>
      <c r="G22">
        <f t="shared" ca="1" si="6"/>
        <v>3</v>
      </c>
      <c r="H22">
        <f t="shared" ca="1" si="7"/>
        <v>17</v>
      </c>
      <c r="I22">
        <f t="shared" ca="1" si="8"/>
        <v>1870</v>
      </c>
      <c r="J22">
        <f t="shared" ca="1" si="9"/>
        <v>3</v>
      </c>
      <c r="K22">
        <f t="shared" ca="1" si="10"/>
        <v>6</v>
      </c>
      <c r="L22">
        <f t="shared" ca="1" si="11"/>
        <v>480</v>
      </c>
      <c r="M22">
        <f t="shared" ca="1" si="12"/>
        <v>5</v>
      </c>
      <c r="N22">
        <f t="shared" ca="1" si="13"/>
        <v>8</v>
      </c>
      <c r="O22">
        <f t="shared" ca="1" si="14"/>
        <v>2280</v>
      </c>
      <c r="P22">
        <f t="shared" ca="1" si="15"/>
        <v>2</v>
      </c>
      <c r="Q22" s="5">
        <f t="shared" ca="1" si="16"/>
        <v>2</v>
      </c>
      <c r="R22">
        <f t="shared" ca="1" si="17"/>
        <v>300</v>
      </c>
      <c r="S22">
        <v>1</v>
      </c>
      <c r="T22">
        <f t="shared" si="0"/>
        <v>100</v>
      </c>
    </row>
    <row r="23" spans="1:27" x14ac:dyDescent="0.3">
      <c r="A23" s="6">
        <v>44946</v>
      </c>
      <c r="B23">
        <f t="shared" ca="1" si="1"/>
        <v>11</v>
      </c>
      <c r="C23">
        <f t="shared" ca="1" si="2"/>
        <v>3300</v>
      </c>
      <c r="D23">
        <f t="shared" ca="1" si="3"/>
        <v>5</v>
      </c>
      <c r="E23">
        <f t="shared" ca="1" si="4"/>
        <v>7</v>
      </c>
      <c r="F23">
        <f t="shared" ca="1" si="5"/>
        <v>840</v>
      </c>
      <c r="G23">
        <f t="shared" ca="1" si="6"/>
        <v>4</v>
      </c>
      <c r="H23">
        <f t="shared" ca="1" si="7"/>
        <v>5</v>
      </c>
      <c r="I23">
        <f t="shared" ca="1" si="8"/>
        <v>550</v>
      </c>
      <c r="J23">
        <f t="shared" ca="1" si="9"/>
        <v>2</v>
      </c>
      <c r="K23">
        <f t="shared" ca="1" si="10"/>
        <v>1</v>
      </c>
      <c r="L23">
        <f t="shared" ca="1" si="11"/>
        <v>80</v>
      </c>
      <c r="M23">
        <f t="shared" ca="1" si="12"/>
        <v>5</v>
      </c>
      <c r="N23">
        <f t="shared" ca="1" si="13"/>
        <v>10</v>
      </c>
      <c r="O23">
        <f t="shared" ca="1" si="14"/>
        <v>2850</v>
      </c>
      <c r="P23">
        <f t="shared" ca="1" si="15"/>
        <v>3</v>
      </c>
      <c r="Q23" s="5">
        <f t="shared" ca="1" si="16"/>
        <v>3</v>
      </c>
      <c r="R23">
        <f t="shared" ca="1" si="17"/>
        <v>450</v>
      </c>
      <c r="S23">
        <f t="shared" ca="1" si="18"/>
        <v>6</v>
      </c>
      <c r="T23">
        <f t="shared" ca="1" si="0"/>
        <v>600</v>
      </c>
    </row>
    <row r="24" spans="1:27" x14ac:dyDescent="0.3">
      <c r="A24" s="6">
        <v>44947</v>
      </c>
      <c r="B24">
        <f t="shared" ca="1" si="1"/>
        <v>12</v>
      </c>
      <c r="C24">
        <f t="shared" ca="1" si="2"/>
        <v>3600</v>
      </c>
      <c r="D24">
        <f t="shared" ca="1" si="3"/>
        <v>5</v>
      </c>
      <c r="E24">
        <f t="shared" ca="1" si="4"/>
        <v>10</v>
      </c>
      <c r="F24">
        <f t="shared" ca="1" si="5"/>
        <v>1200</v>
      </c>
      <c r="G24">
        <f t="shared" ca="1" si="6"/>
        <v>2</v>
      </c>
      <c r="H24">
        <f t="shared" ca="1" si="7"/>
        <v>16</v>
      </c>
      <c r="I24">
        <f t="shared" ca="1" si="8"/>
        <v>1760</v>
      </c>
      <c r="J24">
        <f t="shared" ca="1" si="9"/>
        <v>1</v>
      </c>
      <c r="K24">
        <f t="shared" ca="1" si="10"/>
        <v>4</v>
      </c>
      <c r="L24">
        <f t="shared" ca="1" si="11"/>
        <v>320</v>
      </c>
      <c r="M24">
        <f t="shared" ca="1" si="12"/>
        <v>2</v>
      </c>
      <c r="N24">
        <f t="shared" ca="1" si="13"/>
        <v>12</v>
      </c>
      <c r="O24">
        <f t="shared" ca="1" si="14"/>
        <v>3420</v>
      </c>
      <c r="P24">
        <f t="shared" ca="1" si="15"/>
        <v>2</v>
      </c>
      <c r="Q24" s="5">
        <f t="shared" ca="1" si="16"/>
        <v>5</v>
      </c>
      <c r="R24">
        <f t="shared" ca="1" si="17"/>
        <v>750</v>
      </c>
      <c r="S24">
        <f t="shared" ca="1" si="18"/>
        <v>3</v>
      </c>
      <c r="T24">
        <f t="shared" ca="1" si="0"/>
        <v>300</v>
      </c>
    </row>
    <row r="25" spans="1:27" x14ac:dyDescent="0.3">
      <c r="A25" s="6">
        <v>44948</v>
      </c>
      <c r="B25">
        <f t="shared" ca="1" si="1"/>
        <v>5</v>
      </c>
      <c r="C25">
        <f t="shared" ca="1" si="2"/>
        <v>1500</v>
      </c>
      <c r="D25">
        <f t="shared" ca="1" si="3"/>
        <v>2</v>
      </c>
      <c r="E25">
        <f t="shared" ca="1" si="4"/>
        <v>6</v>
      </c>
      <c r="F25">
        <f t="shared" ca="1" si="5"/>
        <v>720</v>
      </c>
      <c r="G25">
        <f t="shared" ca="1" si="6"/>
        <v>5</v>
      </c>
      <c r="H25">
        <f t="shared" ca="1" si="7"/>
        <v>18</v>
      </c>
      <c r="I25">
        <f t="shared" ca="1" si="8"/>
        <v>1980</v>
      </c>
      <c r="J25">
        <f t="shared" ca="1" si="9"/>
        <v>2</v>
      </c>
      <c r="K25">
        <f t="shared" ca="1" si="10"/>
        <v>3</v>
      </c>
      <c r="L25">
        <f t="shared" ca="1" si="11"/>
        <v>240</v>
      </c>
      <c r="M25">
        <f t="shared" ca="1" si="12"/>
        <v>1</v>
      </c>
      <c r="N25">
        <f t="shared" ca="1" si="13"/>
        <v>16</v>
      </c>
      <c r="O25">
        <f t="shared" ca="1" si="14"/>
        <v>4560</v>
      </c>
      <c r="P25">
        <f t="shared" ca="1" si="15"/>
        <v>1</v>
      </c>
      <c r="Q25" s="5">
        <f t="shared" ca="1" si="16"/>
        <v>7</v>
      </c>
      <c r="R25">
        <f t="shared" ca="1" si="17"/>
        <v>1050</v>
      </c>
      <c r="S25">
        <f t="shared" ca="1" si="18"/>
        <v>6</v>
      </c>
      <c r="T25">
        <f t="shared" ca="1" si="0"/>
        <v>600</v>
      </c>
    </row>
    <row r="26" spans="1:27" x14ac:dyDescent="0.3">
      <c r="A26" s="6">
        <v>44949</v>
      </c>
      <c r="B26">
        <f t="shared" ca="1" si="1"/>
        <v>2</v>
      </c>
      <c r="C26">
        <f t="shared" ca="1" si="2"/>
        <v>600</v>
      </c>
      <c r="D26">
        <f t="shared" ca="1" si="3"/>
        <v>5</v>
      </c>
      <c r="E26">
        <f t="shared" ca="1" si="4"/>
        <v>7</v>
      </c>
      <c r="F26">
        <f t="shared" ca="1" si="5"/>
        <v>840</v>
      </c>
      <c r="G26">
        <f t="shared" ca="1" si="6"/>
        <v>5</v>
      </c>
      <c r="H26">
        <f t="shared" ca="1" si="7"/>
        <v>15</v>
      </c>
      <c r="I26">
        <f t="shared" ca="1" si="8"/>
        <v>1650</v>
      </c>
      <c r="J26">
        <f t="shared" ca="1" si="9"/>
        <v>5</v>
      </c>
      <c r="K26">
        <f t="shared" ca="1" si="10"/>
        <v>3</v>
      </c>
      <c r="L26">
        <f t="shared" ca="1" si="11"/>
        <v>240</v>
      </c>
      <c r="M26">
        <f t="shared" ca="1" si="12"/>
        <v>1</v>
      </c>
      <c r="N26">
        <f t="shared" ca="1" si="13"/>
        <v>13</v>
      </c>
      <c r="O26">
        <f t="shared" ca="1" si="14"/>
        <v>3705</v>
      </c>
      <c r="P26">
        <f t="shared" ca="1" si="15"/>
        <v>4</v>
      </c>
      <c r="Q26" s="5">
        <f t="shared" ca="1" si="16"/>
        <v>1</v>
      </c>
      <c r="R26">
        <f t="shared" ca="1" si="17"/>
        <v>150</v>
      </c>
      <c r="S26">
        <f t="shared" ca="1" si="18"/>
        <v>2</v>
      </c>
      <c r="T26">
        <f t="shared" ca="1" si="0"/>
        <v>200</v>
      </c>
    </row>
    <row r="27" spans="1:27" x14ac:dyDescent="0.3">
      <c r="A27" s="6">
        <v>44950</v>
      </c>
      <c r="B27">
        <f t="shared" ca="1" si="1"/>
        <v>12</v>
      </c>
      <c r="C27">
        <f t="shared" ca="1" si="2"/>
        <v>3600</v>
      </c>
      <c r="D27">
        <f t="shared" ca="1" si="3"/>
        <v>2</v>
      </c>
      <c r="E27">
        <v>8</v>
      </c>
      <c r="F27">
        <f t="shared" si="5"/>
        <v>960</v>
      </c>
      <c r="G27">
        <f t="shared" ca="1" si="6"/>
        <v>1</v>
      </c>
      <c r="H27">
        <f t="shared" ca="1" si="7"/>
        <v>8</v>
      </c>
      <c r="I27">
        <f t="shared" ca="1" si="8"/>
        <v>880</v>
      </c>
      <c r="J27">
        <f t="shared" ca="1" si="9"/>
        <v>2</v>
      </c>
      <c r="K27">
        <f t="shared" ca="1" si="10"/>
        <v>6</v>
      </c>
      <c r="L27">
        <f t="shared" ca="1" si="11"/>
        <v>480</v>
      </c>
      <c r="M27">
        <f t="shared" ca="1" si="12"/>
        <v>3</v>
      </c>
      <c r="N27">
        <f t="shared" ca="1" si="13"/>
        <v>18</v>
      </c>
      <c r="O27">
        <f t="shared" ca="1" si="14"/>
        <v>5130</v>
      </c>
      <c r="P27">
        <f t="shared" ca="1" si="15"/>
        <v>4</v>
      </c>
      <c r="Q27" s="5">
        <f t="shared" ca="1" si="16"/>
        <v>8</v>
      </c>
      <c r="R27">
        <f t="shared" ca="1" si="17"/>
        <v>1200</v>
      </c>
      <c r="S27">
        <f t="shared" ca="1" si="18"/>
        <v>7</v>
      </c>
      <c r="T27">
        <f t="shared" ca="1" si="0"/>
        <v>700</v>
      </c>
    </row>
    <row r="28" spans="1:27" x14ac:dyDescent="0.3">
      <c r="A28" s="6">
        <v>44951</v>
      </c>
      <c r="B28">
        <f t="shared" ca="1" si="1"/>
        <v>1</v>
      </c>
      <c r="C28">
        <f t="shared" ca="1" si="2"/>
        <v>300</v>
      </c>
      <c r="D28">
        <f t="shared" ca="1" si="3"/>
        <v>3</v>
      </c>
      <c r="E28">
        <f t="shared" ca="1" si="4"/>
        <v>7</v>
      </c>
      <c r="F28">
        <f t="shared" ca="1" si="5"/>
        <v>840</v>
      </c>
      <c r="G28">
        <f t="shared" ca="1" si="6"/>
        <v>2</v>
      </c>
      <c r="H28">
        <f t="shared" ca="1" si="7"/>
        <v>20</v>
      </c>
      <c r="I28">
        <f t="shared" ca="1" si="8"/>
        <v>2200</v>
      </c>
      <c r="J28">
        <f t="shared" ca="1" si="9"/>
        <v>1</v>
      </c>
      <c r="K28">
        <f t="shared" ca="1" si="10"/>
        <v>2</v>
      </c>
      <c r="L28">
        <f t="shared" ca="1" si="11"/>
        <v>160</v>
      </c>
      <c r="M28">
        <f t="shared" ca="1" si="12"/>
        <v>2</v>
      </c>
      <c r="N28">
        <f t="shared" ca="1" si="13"/>
        <v>13</v>
      </c>
      <c r="O28">
        <f t="shared" ca="1" si="14"/>
        <v>3705</v>
      </c>
      <c r="P28">
        <f t="shared" ca="1" si="15"/>
        <v>1</v>
      </c>
      <c r="Q28" s="5">
        <f t="shared" ca="1" si="16"/>
        <v>3</v>
      </c>
      <c r="R28">
        <f t="shared" ca="1" si="17"/>
        <v>450</v>
      </c>
      <c r="S28">
        <f t="shared" ca="1" si="18"/>
        <v>7</v>
      </c>
      <c r="T28">
        <f t="shared" ca="1" si="0"/>
        <v>700</v>
      </c>
    </row>
    <row r="29" spans="1:27" x14ac:dyDescent="0.3">
      <c r="A29" s="6">
        <v>44952</v>
      </c>
      <c r="B29">
        <f t="shared" ca="1" si="1"/>
        <v>7</v>
      </c>
      <c r="C29">
        <f t="shared" ca="1" si="2"/>
        <v>2100</v>
      </c>
      <c r="D29">
        <f t="shared" ca="1" si="3"/>
        <v>2</v>
      </c>
      <c r="E29">
        <f t="shared" ca="1" si="4"/>
        <v>2</v>
      </c>
      <c r="F29">
        <f t="shared" ca="1" si="5"/>
        <v>240</v>
      </c>
      <c r="G29">
        <f t="shared" ca="1" si="6"/>
        <v>5</v>
      </c>
      <c r="H29">
        <f t="shared" ca="1" si="7"/>
        <v>17</v>
      </c>
      <c r="I29">
        <f t="shared" ca="1" si="8"/>
        <v>1870</v>
      </c>
      <c r="J29">
        <f t="shared" ca="1" si="9"/>
        <v>4</v>
      </c>
      <c r="K29">
        <f t="shared" ca="1" si="10"/>
        <v>4</v>
      </c>
      <c r="L29">
        <f t="shared" ca="1" si="11"/>
        <v>320</v>
      </c>
      <c r="M29">
        <f t="shared" ca="1" si="12"/>
        <v>5</v>
      </c>
      <c r="N29">
        <f t="shared" ca="1" si="13"/>
        <v>11</v>
      </c>
      <c r="O29">
        <f t="shared" ca="1" si="14"/>
        <v>3135</v>
      </c>
      <c r="P29">
        <f t="shared" ca="1" si="15"/>
        <v>3</v>
      </c>
      <c r="Q29" s="5">
        <f t="shared" ca="1" si="16"/>
        <v>2</v>
      </c>
      <c r="R29">
        <f t="shared" ca="1" si="17"/>
        <v>300</v>
      </c>
      <c r="S29">
        <f t="shared" ca="1" si="18"/>
        <v>5</v>
      </c>
      <c r="T29">
        <f t="shared" ca="1" si="0"/>
        <v>500</v>
      </c>
    </row>
    <row r="30" spans="1:27" x14ac:dyDescent="0.3">
      <c r="A30" s="6">
        <v>44953</v>
      </c>
      <c r="B30">
        <f t="shared" ca="1" si="1"/>
        <v>2</v>
      </c>
      <c r="C30">
        <f t="shared" ca="1" si="2"/>
        <v>600</v>
      </c>
      <c r="D30">
        <f t="shared" ca="1" si="3"/>
        <v>5</v>
      </c>
      <c r="E30">
        <f t="shared" ca="1" si="4"/>
        <v>3</v>
      </c>
      <c r="F30">
        <f t="shared" ca="1" si="5"/>
        <v>360</v>
      </c>
      <c r="G30">
        <f t="shared" ca="1" si="6"/>
        <v>4</v>
      </c>
      <c r="H30">
        <f t="shared" ca="1" si="7"/>
        <v>10</v>
      </c>
      <c r="I30">
        <f t="shared" ca="1" si="8"/>
        <v>1100</v>
      </c>
      <c r="J30">
        <f t="shared" ca="1" si="9"/>
        <v>2</v>
      </c>
      <c r="K30">
        <f t="shared" ca="1" si="10"/>
        <v>2</v>
      </c>
      <c r="L30">
        <f t="shared" ca="1" si="11"/>
        <v>160</v>
      </c>
      <c r="M30">
        <f t="shared" ca="1" si="12"/>
        <v>5</v>
      </c>
      <c r="N30">
        <f t="shared" ca="1" si="13"/>
        <v>14</v>
      </c>
      <c r="O30">
        <f t="shared" ca="1" si="14"/>
        <v>3990</v>
      </c>
      <c r="P30">
        <f t="shared" ca="1" si="15"/>
        <v>3</v>
      </c>
      <c r="Q30" s="5">
        <f t="shared" ca="1" si="16"/>
        <v>7</v>
      </c>
      <c r="R30">
        <f t="shared" ca="1" si="17"/>
        <v>1050</v>
      </c>
      <c r="S30">
        <f t="shared" ca="1" si="18"/>
        <v>2</v>
      </c>
      <c r="T30">
        <f t="shared" ca="1" si="0"/>
        <v>200</v>
      </c>
    </row>
    <row r="31" spans="1:27" x14ac:dyDescent="0.3">
      <c r="A31" s="6">
        <v>44954</v>
      </c>
      <c r="B31">
        <f t="shared" ca="1" si="1"/>
        <v>8</v>
      </c>
      <c r="C31">
        <f t="shared" ca="1" si="2"/>
        <v>2400</v>
      </c>
      <c r="D31">
        <f t="shared" ca="1" si="3"/>
        <v>2</v>
      </c>
      <c r="E31">
        <f t="shared" ca="1" si="4"/>
        <v>9</v>
      </c>
      <c r="F31">
        <f t="shared" ca="1" si="5"/>
        <v>1080</v>
      </c>
      <c r="G31">
        <f t="shared" ca="1" si="6"/>
        <v>3</v>
      </c>
      <c r="H31">
        <f t="shared" ca="1" si="7"/>
        <v>12</v>
      </c>
      <c r="I31">
        <f t="shared" ca="1" si="8"/>
        <v>1320</v>
      </c>
      <c r="J31">
        <f t="shared" ca="1" si="9"/>
        <v>3</v>
      </c>
      <c r="K31">
        <f t="shared" ca="1" si="10"/>
        <v>3</v>
      </c>
      <c r="L31">
        <f t="shared" ca="1" si="11"/>
        <v>240</v>
      </c>
      <c r="M31">
        <f t="shared" ca="1" si="12"/>
        <v>4</v>
      </c>
      <c r="N31">
        <f t="shared" ca="1" si="13"/>
        <v>15</v>
      </c>
      <c r="O31">
        <f t="shared" ca="1" si="14"/>
        <v>4275</v>
      </c>
      <c r="P31">
        <f t="shared" ca="1" si="15"/>
        <v>1</v>
      </c>
      <c r="Q31" s="5">
        <f t="shared" ca="1" si="16"/>
        <v>3</v>
      </c>
      <c r="R31">
        <f t="shared" ca="1" si="17"/>
        <v>450</v>
      </c>
      <c r="S31">
        <f t="shared" ca="1" si="18"/>
        <v>4</v>
      </c>
      <c r="T31">
        <f t="shared" ca="1" si="0"/>
        <v>400</v>
      </c>
    </row>
    <row r="32" spans="1:27" x14ac:dyDescent="0.3">
      <c r="A32" s="6">
        <v>44955</v>
      </c>
      <c r="B32">
        <f t="shared" ca="1" si="1"/>
        <v>7</v>
      </c>
      <c r="C32">
        <f t="shared" ca="1" si="2"/>
        <v>2100</v>
      </c>
      <c r="D32">
        <f t="shared" ca="1" si="3"/>
        <v>3</v>
      </c>
      <c r="E32">
        <f t="shared" ca="1" si="4"/>
        <v>4</v>
      </c>
      <c r="F32">
        <f t="shared" ca="1" si="5"/>
        <v>480</v>
      </c>
      <c r="G32">
        <f t="shared" ca="1" si="6"/>
        <v>1</v>
      </c>
      <c r="H32">
        <f t="shared" ca="1" si="7"/>
        <v>16</v>
      </c>
      <c r="I32">
        <f t="shared" ca="1" si="8"/>
        <v>1760</v>
      </c>
      <c r="J32">
        <f t="shared" ca="1" si="9"/>
        <v>2</v>
      </c>
      <c r="K32">
        <f t="shared" ca="1" si="10"/>
        <v>5</v>
      </c>
      <c r="L32">
        <f t="shared" ca="1" si="11"/>
        <v>400</v>
      </c>
      <c r="M32">
        <f t="shared" ca="1" si="12"/>
        <v>1</v>
      </c>
      <c r="N32">
        <f t="shared" ca="1" si="13"/>
        <v>10</v>
      </c>
      <c r="O32">
        <f t="shared" ca="1" si="14"/>
        <v>2850</v>
      </c>
      <c r="P32">
        <f t="shared" ca="1" si="15"/>
        <v>3</v>
      </c>
      <c r="Q32" s="5">
        <f t="shared" ca="1" si="16"/>
        <v>1</v>
      </c>
      <c r="R32">
        <f t="shared" ca="1" si="17"/>
        <v>150</v>
      </c>
      <c r="S32">
        <f t="shared" ca="1" si="18"/>
        <v>7</v>
      </c>
      <c r="T32">
        <f t="shared" ca="1" si="0"/>
        <v>700</v>
      </c>
    </row>
    <row r="33" spans="1:20" x14ac:dyDescent="0.3">
      <c r="A33" s="6">
        <v>44956</v>
      </c>
      <c r="B33">
        <f t="shared" ca="1" si="1"/>
        <v>11</v>
      </c>
      <c r="C33">
        <f t="shared" ca="1" si="2"/>
        <v>3300</v>
      </c>
      <c r="D33">
        <f t="shared" ca="1" si="3"/>
        <v>3</v>
      </c>
      <c r="E33">
        <f t="shared" ca="1" si="4"/>
        <v>8</v>
      </c>
      <c r="F33">
        <f t="shared" ca="1" si="5"/>
        <v>960</v>
      </c>
      <c r="G33">
        <f t="shared" ca="1" si="6"/>
        <v>3</v>
      </c>
      <c r="H33">
        <f t="shared" ca="1" si="7"/>
        <v>13</v>
      </c>
      <c r="I33">
        <f t="shared" ca="1" si="8"/>
        <v>1430</v>
      </c>
      <c r="J33">
        <f t="shared" ca="1" si="9"/>
        <v>1</v>
      </c>
      <c r="K33">
        <f t="shared" ca="1" si="10"/>
        <v>6</v>
      </c>
      <c r="L33">
        <f t="shared" ca="1" si="11"/>
        <v>480</v>
      </c>
      <c r="M33">
        <f t="shared" ca="1" si="12"/>
        <v>1</v>
      </c>
      <c r="N33">
        <f t="shared" ca="1" si="13"/>
        <v>24</v>
      </c>
      <c r="O33">
        <f t="shared" ca="1" si="14"/>
        <v>6840</v>
      </c>
      <c r="P33">
        <f t="shared" ca="1" si="15"/>
        <v>3</v>
      </c>
      <c r="Q33" s="5">
        <f t="shared" ca="1" si="16"/>
        <v>4</v>
      </c>
      <c r="R33">
        <f t="shared" ca="1" si="17"/>
        <v>600</v>
      </c>
      <c r="S33">
        <f t="shared" ca="1" si="18"/>
        <v>5</v>
      </c>
      <c r="T33">
        <f t="shared" ca="1" si="0"/>
        <v>500</v>
      </c>
    </row>
    <row r="34" spans="1:20" x14ac:dyDescent="0.3">
      <c r="A34" s="6">
        <v>44957</v>
      </c>
      <c r="B34">
        <f t="shared" ca="1" si="1"/>
        <v>6</v>
      </c>
      <c r="C34">
        <f t="shared" ca="1" si="2"/>
        <v>1800</v>
      </c>
      <c r="D34">
        <f t="shared" ca="1" si="3"/>
        <v>4</v>
      </c>
      <c r="E34">
        <f t="shared" ca="1" si="4"/>
        <v>5</v>
      </c>
      <c r="F34">
        <f t="shared" ca="1" si="5"/>
        <v>600</v>
      </c>
      <c r="G34">
        <f t="shared" ca="1" si="6"/>
        <v>2</v>
      </c>
      <c r="H34">
        <f t="shared" ca="1" si="7"/>
        <v>19</v>
      </c>
      <c r="I34">
        <f ca="1">110*H34</f>
        <v>2090</v>
      </c>
      <c r="J34">
        <f t="shared" ca="1" si="9"/>
        <v>2</v>
      </c>
      <c r="K34">
        <f t="shared" ca="1" si="10"/>
        <v>3</v>
      </c>
      <c r="L34">
        <f t="shared" ca="1" si="11"/>
        <v>240</v>
      </c>
      <c r="M34">
        <f t="shared" ca="1" si="12"/>
        <v>5</v>
      </c>
      <c r="N34">
        <f t="shared" ca="1" si="13"/>
        <v>20</v>
      </c>
      <c r="O34">
        <f t="shared" ca="1" si="14"/>
        <v>5700</v>
      </c>
      <c r="P34">
        <f t="shared" ca="1" si="15"/>
        <v>1</v>
      </c>
      <c r="Q34" s="5">
        <f t="shared" ca="1" si="16"/>
        <v>3</v>
      </c>
      <c r="R34">
        <f t="shared" ca="1" si="17"/>
        <v>450</v>
      </c>
      <c r="S34">
        <f t="shared" ca="1" si="18"/>
        <v>4</v>
      </c>
      <c r="T34">
        <f t="shared" ca="1" si="0"/>
        <v>400</v>
      </c>
    </row>
    <row r="36" spans="1:20" x14ac:dyDescent="0.3">
      <c r="B36" t="s">
        <v>16</v>
      </c>
      <c r="C36">
        <f ca="1">SUM(C4:C34)</f>
        <v>68700</v>
      </c>
      <c r="F36">
        <f ca="1">SUM(F4:F34)</f>
        <v>25440</v>
      </c>
      <c r="I36">
        <f ca="1">SUM(I4:I34)</f>
        <v>43670</v>
      </c>
      <c r="L36">
        <f ca="1">SUM(L4:L34)</f>
        <v>8720</v>
      </c>
      <c r="O36">
        <f ca="1">SUM(O4:O34)</f>
        <v>121125</v>
      </c>
      <c r="R36">
        <f ca="1">SUM(R4:R34)</f>
        <v>19800</v>
      </c>
      <c r="T36">
        <f ca="1">SUM(T4:T34)</f>
        <v>13800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9C11-DAD3-44C8-8193-06CEBCC859F7}">
  <dimension ref="A1:AA36"/>
  <sheetViews>
    <sheetView zoomScale="65" workbookViewId="0">
      <selection sqref="A1:XFD1048576"/>
    </sheetView>
  </sheetViews>
  <sheetFormatPr defaultRowHeight="14.4" x14ac:dyDescent="0.3"/>
  <sheetData>
    <row r="1" spans="1:20" x14ac:dyDescent="0.3">
      <c r="A1" t="s">
        <v>10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</row>
    <row r="2" spans="1:20" x14ac:dyDescent="0.3">
      <c r="Q2" t="s">
        <v>15</v>
      </c>
      <c r="S2" t="s">
        <v>11</v>
      </c>
    </row>
    <row r="3" spans="1:20" x14ac:dyDescent="0.3">
      <c r="B3" t="s">
        <v>7</v>
      </c>
      <c r="C3" t="s">
        <v>8</v>
      </c>
      <c r="D3" t="s">
        <v>14</v>
      </c>
      <c r="E3" t="s">
        <v>7</v>
      </c>
      <c r="F3" t="s">
        <v>8</v>
      </c>
      <c r="G3" t="s">
        <v>14</v>
      </c>
      <c r="H3" t="s">
        <v>7</v>
      </c>
      <c r="I3" t="s">
        <v>8</v>
      </c>
      <c r="J3" t="s">
        <v>14</v>
      </c>
      <c r="K3" t="s">
        <v>7</v>
      </c>
      <c r="L3" t="s">
        <v>8</v>
      </c>
      <c r="M3" t="s">
        <v>14</v>
      </c>
      <c r="N3" t="s">
        <v>7</v>
      </c>
      <c r="O3" t="s">
        <v>8</v>
      </c>
      <c r="P3" t="s">
        <v>14</v>
      </c>
      <c r="Q3" t="s">
        <v>12</v>
      </c>
      <c r="R3" t="s">
        <v>8</v>
      </c>
      <c r="S3" t="s">
        <v>13</v>
      </c>
      <c r="T3" t="s">
        <v>6</v>
      </c>
    </row>
    <row r="4" spans="1:20" x14ac:dyDescent="0.3">
      <c r="A4">
        <v>44927</v>
      </c>
      <c r="B4">
        <v>6</v>
      </c>
      <c r="C4">
        <f>300*B4</f>
        <v>1800</v>
      </c>
      <c r="D4">
        <v>1</v>
      </c>
      <c r="E4">
        <v>7</v>
      </c>
      <c r="F4">
        <f>120*E4</f>
        <v>840</v>
      </c>
      <c r="G4">
        <v>1</v>
      </c>
      <c r="H4">
        <v>8</v>
      </c>
      <c r="I4">
        <f>110*H4</f>
        <v>880</v>
      </c>
      <c r="J4">
        <v>2</v>
      </c>
      <c r="K4">
        <v>4</v>
      </c>
      <c r="L4">
        <f>80*K4</f>
        <v>320</v>
      </c>
      <c r="M4">
        <v>4</v>
      </c>
      <c r="N4">
        <v>18</v>
      </c>
      <c r="O4">
        <f>285*N4</f>
        <v>5130</v>
      </c>
      <c r="P4">
        <v>3</v>
      </c>
      <c r="Q4">
        <v>4</v>
      </c>
      <c r="R4">
        <f>150*Q4</f>
        <v>600</v>
      </c>
      <c r="S4">
        <v>5</v>
      </c>
      <c r="T4">
        <f>100*S4</f>
        <v>500</v>
      </c>
    </row>
    <row r="5" spans="1:20" x14ac:dyDescent="0.3">
      <c r="A5">
        <v>44928</v>
      </c>
      <c r="B5">
        <v>8</v>
      </c>
      <c r="C5">
        <f t="shared" ref="C5:C34" si="0">300*B5</f>
        <v>2400</v>
      </c>
      <c r="D5">
        <v>5</v>
      </c>
      <c r="E5">
        <v>10</v>
      </c>
      <c r="F5">
        <f t="shared" ref="F5:F34" si="1">120*E5</f>
        <v>1200</v>
      </c>
      <c r="G5">
        <v>5</v>
      </c>
      <c r="H5">
        <v>19</v>
      </c>
      <c r="I5">
        <f t="shared" ref="I5:I34" si="2">110*H5</f>
        <v>2090</v>
      </c>
      <c r="J5">
        <v>1</v>
      </c>
      <c r="K5">
        <v>6</v>
      </c>
      <c r="L5">
        <f t="shared" ref="L5:L34" si="3">80*K5</f>
        <v>480</v>
      </c>
      <c r="M5">
        <v>4</v>
      </c>
      <c r="N5">
        <v>21</v>
      </c>
      <c r="O5">
        <f t="shared" ref="O5:O34" si="4">285*N5</f>
        <v>5985</v>
      </c>
      <c r="P5">
        <v>4</v>
      </c>
      <c r="Q5">
        <v>4</v>
      </c>
      <c r="R5">
        <f t="shared" ref="R5:R34" si="5">150*Q5</f>
        <v>600</v>
      </c>
      <c r="S5">
        <v>3</v>
      </c>
      <c r="T5">
        <f t="shared" ref="T5:T34" si="6">100*S5</f>
        <v>300</v>
      </c>
    </row>
    <row r="6" spans="1:20" x14ac:dyDescent="0.3">
      <c r="A6">
        <v>44929</v>
      </c>
      <c r="B6">
        <v>7</v>
      </c>
      <c r="C6">
        <f t="shared" si="0"/>
        <v>2100</v>
      </c>
      <c r="D6">
        <v>1</v>
      </c>
      <c r="E6">
        <v>5</v>
      </c>
      <c r="F6">
        <f t="shared" si="1"/>
        <v>600</v>
      </c>
      <c r="G6">
        <v>3</v>
      </c>
      <c r="H6">
        <v>5</v>
      </c>
      <c r="I6">
        <f t="shared" si="2"/>
        <v>550</v>
      </c>
      <c r="J6">
        <v>3</v>
      </c>
      <c r="K6">
        <v>3</v>
      </c>
      <c r="L6">
        <f t="shared" si="3"/>
        <v>240</v>
      </c>
      <c r="M6">
        <v>1</v>
      </c>
      <c r="N6">
        <v>16</v>
      </c>
      <c r="O6">
        <f t="shared" si="4"/>
        <v>4560</v>
      </c>
      <c r="P6">
        <v>4</v>
      </c>
      <c r="Q6">
        <v>2</v>
      </c>
      <c r="R6">
        <f t="shared" si="5"/>
        <v>300</v>
      </c>
      <c r="S6">
        <v>4</v>
      </c>
      <c r="T6">
        <f t="shared" si="6"/>
        <v>400</v>
      </c>
    </row>
    <row r="7" spans="1:20" x14ac:dyDescent="0.3">
      <c r="A7">
        <v>44930</v>
      </c>
      <c r="B7">
        <v>6</v>
      </c>
      <c r="C7">
        <f t="shared" si="0"/>
        <v>1800</v>
      </c>
      <c r="D7">
        <v>1</v>
      </c>
      <c r="E7">
        <v>5</v>
      </c>
      <c r="F7">
        <f t="shared" si="1"/>
        <v>600</v>
      </c>
      <c r="G7">
        <v>2</v>
      </c>
      <c r="H7">
        <v>11</v>
      </c>
      <c r="I7">
        <f t="shared" si="2"/>
        <v>1210</v>
      </c>
      <c r="J7">
        <v>3</v>
      </c>
      <c r="K7">
        <v>4</v>
      </c>
      <c r="L7">
        <f t="shared" si="3"/>
        <v>320</v>
      </c>
      <c r="M7">
        <v>3</v>
      </c>
      <c r="N7">
        <v>17</v>
      </c>
      <c r="O7">
        <f t="shared" si="4"/>
        <v>4845</v>
      </c>
      <c r="P7">
        <v>3</v>
      </c>
      <c r="Q7">
        <v>3</v>
      </c>
      <c r="R7">
        <f t="shared" si="5"/>
        <v>450</v>
      </c>
      <c r="S7">
        <v>5</v>
      </c>
      <c r="T7">
        <f t="shared" si="6"/>
        <v>500</v>
      </c>
    </row>
    <row r="8" spans="1:20" x14ac:dyDescent="0.3">
      <c r="A8">
        <v>44931</v>
      </c>
      <c r="B8">
        <v>11</v>
      </c>
      <c r="C8">
        <f t="shared" si="0"/>
        <v>3300</v>
      </c>
      <c r="D8">
        <v>2</v>
      </c>
      <c r="E8">
        <v>12</v>
      </c>
      <c r="F8">
        <f t="shared" si="1"/>
        <v>1440</v>
      </c>
      <c r="G8">
        <v>2</v>
      </c>
      <c r="H8">
        <v>9</v>
      </c>
      <c r="I8">
        <f t="shared" si="2"/>
        <v>990</v>
      </c>
      <c r="J8">
        <v>1</v>
      </c>
      <c r="K8">
        <v>2</v>
      </c>
      <c r="L8">
        <f t="shared" si="3"/>
        <v>160</v>
      </c>
      <c r="M8">
        <v>3</v>
      </c>
      <c r="N8">
        <v>20</v>
      </c>
      <c r="O8">
        <f t="shared" si="4"/>
        <v>5700</v>
      </c>
      <c r="P8">
        <v>4</v>
      </c>
      <c r="Q8">
        <v>5</v>
      </c>
      <c r="R8">
        <f t="shared" si="5"/>
        <v>750</v>
      </c>
      <c r="S8">
        <v>4</v>
      </c>
      <c r="T8">
        <f t="shared" si="6"/>
        <v>400</v>
      </c>
    </row>
    <row r="9" spans="1:20" x14ac:dyDescent="0.3">
      <c r="A9">
        <v>44932</v>
      </c>
      <c r="B9">
        <v>6</v>
      </c>
      <c r="C9">
        <f t="shared" si="0"/>
        <v>1800</v>
      </c>
      <c r="D9">
        <v>2</v>
      </c>
      <c r="E9">
        <v>6</v>
      </c>
      <c r="F9">
        <f t="shared" si="1"/>
        <v>720</v>
      </c>
      <c r="G9">
        <v>5</v>
      </c>
      <c r="H9">
        <v>20</v>
      </c>
      <c r="I9">
        <f t="shared" si="2"/>
        <v>2200</v>
      </c>
      <c r="J9">
        <v>4</v>
      </c>
      <c r="K9">
        <v>3</v>
      </c>
      <c r="L9">
        <f t="shared" si="3"/>
        <v>240</v>
      </c>
      <c r="M9">
        <v>5</v>
      </c>
      <c r="N9">
        <v>13</v>
      </c>
      <c r="O9">
        <f t="shared" si="4"/>
        <v>3705</v>
      </c>
      <c r="P9">
        <v>3</v>
      </c>
      <c r="Q9">
        <v>4</v>
      </c>
      <c r="R9">
        <f t="shared" si="5"/>
        <v>600</v>
      </c>
      <c r="S9">
        <v>3</v>
      </c>
      <c r="T9">
        <f t="shared" si="6"/>
        <v>300</v>
      </c>
    </row>
    <row r="10" spans="1:20" x14ac:dyDescent="0.3">
      <c r="A10">
        <v>44933</v>
      </c>
      <c r="B10">
        <v>9</v>
      </c>
      <c r="C10">
        <f t="shared" si="0"/>
        <v>2700</v>
      </c>
      <c r="D10">
        <v>1</v>
      </c>
      <c r="E10">
        <v>9</v>
      </c>
      <c r="F10">
        <f t="shared" si="1"/>
        <v>1080</v>
      </c>
      <c r="G10">
        <v>5</v>
      </c>
      <c r="H10">
        <v>16</v>
      </c>
      <c r="I10">
        <f t="shared" si="2"/>
        <v>1760</v>
      </c>
      <c r="J10">
        <v>4</v>
      </c>
      <c r="K10">
        <v>3</v>
      </c>
      <c r="L10">
        <f t="shared" si="3"/>
        <v>240</v>
      </c>
      <c r="M10">
        <v>2</v>
      </c>
      <c r="N10">
        <v>17</v>
      </c>
      <c r="O10">
        <f t="shared" si="4"/>
        <v>4845</v>
      </c>
      <c r="P10">
        <v>3</v>
      </c>
      <c r="Q10">
        <v>3</v>
      </c>
      <c r="R10">
        <f t="shared" si="5"/>
        <v>450</v>
      </c>
      <c r="S10">
        <v>5</v>
      </c>
      <c r="T10">
        <f t="shared" si="6"/>
        <v>500</v>
      </c>
    </row>
    <row r="11" spans="1:20" x14ac:dyDescent="0.3">
      <c r="A11">
        <v>44934</v>
      </c>
      <c r="B11">
        <v>5</v>
      </c>
      <c r="C11">
        <f t="shared" si="0"/>
        <v>1500</v>
      </c>
      <c r="D11">
        <v>2</v>
      </c>
      <c r="E11">
        <v>7</v>
      </c>
      <c r="F11">
        <f t="shared" si="1"/>
        <v>840</v>
      </c>
      <c r="G11">
        <v>3</v>
      </c>
      <c r="H11">
        <v>5</v>
      </c>
      <c r="I11">
        <f t="shared" si="2"/>
        <v>550</v>
      </c>
      <c r="J11">
        <v>1</v>
      </c>
      <c r="K11">
        <v>4</v>
      </c>
      <c r="L11">
        <f t="shared" si="3"/>
        <v>320</v>
      </c>
      <c r="M11">
        <v>2</v>
      </c>
      <c r="N11">
        <v>19</v>
      </c>
      <c r="O11">
        <f t="shared" si="4"/>
        <v>5415</v>
      </c>
      <c r="P11">
        <v>4</v>
      </c>
      <c r="Q11">
        <v>6</v>
      </c>
      <c r="R11">
        <f t="shared" si="5"/>
        <v>900</v>
      </c>
      <c r="S11">
        <v>5</v>
      </c>
      <c r="T11">
        <f t="shared" si="6"/>
        <v>500</v>
      </c>
    </row>
    <row r="12" spans="1:20" x14ac:dyDescent="0.3">
      <c r="A12">
        <v>44935</v>
      </c>
      <c r="B12">
        <v>10</v>
      </c>
      <c r="C12">
        <f t="shared" si="0"/>
        <v>3000</v>
      </c>
      <c r="D12">
        <v>3</v>
      </c>
      <c r="E12">
        <v>6</v>
      </c>
      <c r="F12">
        <f t="shared" si="1"/>
        <v>720</v>
      </c>
      <c r="G12">
        <v>4</v>
      </c>
      <c r="H12">
        <v>9</v>
      </c>
      <c r="I12">
        <f t="shared" si="2"/>
        <v>990</v>
      </c>
      <c r="J12">
        <v>4</v>
      </c>
      <c r="K12">
        <v>6</v>
      </c>
      <c r="L12">
        <f t="shared" si="3"/>
        <v>480</v>
      </c>
      <c r="M12">
        <v>3</v>
      </c>
      <c r="N12">
        <v>22</v>
      </c>
      <c r="O12">
        <f t="shared" si="4"/>
        <v>6270</v>
      </c>
      <c r="P12">
        <v>3</v>
      </c>
      <c r="Q12">
        <v>2</v>
      </c>
      <c r="R12">
        <f t="shared" si="5"/>
        <v>300</v>
      </c>
      <c r="S12">
        <v>5</v>
      </c>
      <c r="T12">
        <f t="shared" si="6"/>
        <v>500</v>
      </c>
    </row>
    <row r="13" spans="1:20" x14ac:dyDescent="0.3">
      <c r="A13">
        <v>44936</v>
      </c>
      <c r="B13">
        <v>8</v>
      </c>
      <c r="C13">
        <f t="shared" si="0"/>
        <v>2400</v>
      </c>
      <c r="D13">
        <v>2</v>
      </c>
      <c r="E13">
        <v>10</v>
      </c>
      <c r="F13">
        <f t="shared" si="1"/>
        <v>1200</v>
      </c>
      <c r="G13">
        <v>2</v>
      </c>
      <c r="H13">
        <v>10</v>
      </c>
      <c r="I13">
        <f t="shared" si="2"/>
        <v>1100</v>
      </c>
      <c r="J13">
        <v>5</v>
      </c>
      <c r="K13">
        <v>3</v>
      </c>
      <c r="L13">
        <f t="shared" si="3"/>
        <v>240</v>
      </c>
      <c r="M13">
        <v>2</v>
      </c>
      <c r="N13">
        <v>9</v>
      </c>
      <c r="O13">
        <f t="shared" si="4"/>
        <v>2565</v>
      </c>
      <c r="P13">
        <v>3</v>
      </c>
      <c r="Q13">
        <v>7</v>
      </c>
      <c r="R13">
        <f t="shared" si="5"/>
        <v>1050</v>
      </c>
      <c r="S13">
        <v>6</v>
      </c>
      <c r="T13">
        <f t="shared" si="6"/>
        <v>600</v>
      </c>
    </row>
    <row r="14" spans="1:20" x14ac:dyDescent="0.3">
      <c r="A14">
        <v>44937</v>
      </c>
      <c r="B14">
        <v>9</v>
      </c>
      <c r="C14">
        <f t="shared" si="0"/>
        <v>2700</v>
      </c>
      <c r="D14">
        <v>2</v>
      </c>
      <c r="E14">
        <v>12</v>
      </c>
      <c r="F14">
        <f t="shared" si="1"/>
        <v>1440</v>
      </c>
      <c r="G14">
        <v>3</v>
      </c>
      <c r="H14">
        <v>8</v>
      </c>
      <c r="I14">
        <f t="shared" si="2"/>
        <v>880</v>
      </c>
      <c r="J14">
        <v>4</v>
      </c>
      <c r="K14">
        <v>6</v>
      </c>
      <c r="L14">
        <f t="shared" si="3"/>
        <v>480</v>
      </c>
      <c r="M14">
        <v>1</v>
      </c>
      <c r="N14">
        <v>10</v>
      </c>
      <c r="O14">
        <f t="shared" si="4"/>
        <v>2850</v>
      </c>
      <c r="P14">
        <v>2</v>
      </c>
      <c r="Q14">
        <v>8</v>
      </c>
      <c r="R14">
        <f t="shared" si="5"/>
        <v>1200</v>
      </c>
      <c r="S14">
        <v>5</v>
      </c>
      <c r="T14">
        <f t="shared" si="6"/>
        <v>500</v>
      </c>
    </row>
    <row r="15" spans="1:20" x14ac:dyDescent="0.3">
      <c r="A15">
        <v>44938</v>
      </c>
      <c r="B15">
        <v>12</v>
      </c>
      <c r="C15">
        <f t="shared" si="0"/>
        <v>3600</v>
      </c>
      <c r="D15">
        <v>2</v>
      </c>
      <c r="E15">
        <v>12</v>
      </c>
      <c r="F15">
        <f t="shared" si="1"/>
        <v>1440</v>
      </c>
      <c r="G15">
        <v>2</v>
      </c>
      <c r="H15">
        <v>14</v>
      </c>
      <c r="I15">
        <f t="shared" si="2"/>
        <v>1540</v>
      </c>
      <c r="J15">
        <v>5</v>
      </c>
      <c r="K15">
        <v>1</v>
      </c>
      <c r="L15">
        <f t="shared" si="3"/>
        <v>80</v>
      </c>
      <c r="M15">
        <v>2</v>
      </c>
      <c r="N15">
        <v>14</v>
      </c>
      <c r="O15">
        <f t="shared" si="4"/>
        <v>3990</v>
      </c>
      <c r="P15">
        <v>1</v>
      </c>
      <c r="Q15">
        <v>4</v>
      </c>
      <c r="R15">
        <f t="shared" si="5"/>
        <v>600</v>
      </c>
      <c r="S15">
        <v>4</v>
      </c>
      <c r="T15">
        <f t="shared" si="6"/>
        <v>400</v>
      </c>
    </row>
    <row r="16" spans="1:20" x14ac:dyDescent="0.3">
      <c r="A16">
        <v>44939</v>
      </c>
      <c r="B16">
        <v>8</v>
      </c>
      <c r="C16">
        <f t="shared" si="0"/>
        <v>2400</v>
      </c>
      <c r="D16">
        <v>2</v>
      </c>
      <c r="E16">
        <v>3</v>
      </c>
      <c r="F16">
        <f t="shared" si="1"/>
        <v>360</v>
      </c>
      <c r="G16">
        <v>4</v>
      </c>
      <c r="H16">
        <v>12</v>
      </c>
      <c r="I16">
        <f t="shared" si="2"/>
        <v>1320</v>
      </c>
      <c r="J16">
        <v>2</v>
      </c>
      <c r="K16">
        <v>4</v>
      </c>
      <c r="L16">
        <f t="shared" si="3"/>
        <v>320</v>
      </c>
      <c r="M16">
        <v>4</v>
      </c>
      <c r="N16">
        <v>10</v>
      </c>
      <c r="O16">
        <f t="shared" si="4"/>
        <v>2850</v>
      </c>
      <c r="P16">
        <v>1</v>
      </c>
      <c r="Q16">
        <v>7</v>
      </c>
      <c r="R16">
        <f t="shared" si="5"/>
        <v>1050</v>
      </c>
      <c r="S16">
        <v>2</v>
      </c>
      <c r="T16">
        <f t="shared" si="6"/>
        <v>200</v>
      </c>
    </row>
    <row r="17" spans="1:27" x14ac:dyDescent="0.3">
      <c r="A17">
        <v>44940</v>
      </c>
      <c r="B17">
        <v>10</v>
      </c>
      <c r="C17">
        <f t="shared" si="0"/>
        <v>3000</v>
      </c>
      <c r="D17">
        <v>3</v>
      </c>
      <c r="E17">
        <v>6</v>
      </c>
      <c r="F17">
        <f t="shared" si="1"/>
        <v>720</v>
      </c>
      <c r="G17">
        <v>1</v>
      </c>
      <c r="H17">
        <v>6</v>
      </c>
      <c r="I17">
        <f t="shared" si="2"/>
        <v>660</v>
      </c>
      <c r="J17">
        <v>4</v>
      </c>
      <c r="K17">
        <v>2</v>
      </c>
      <c r="L17">
        <f t="shared" si="3"/>
        <v>160</v>
      </c>
      <c r="M17">
        <v>2</v>
      </c>
      <c r="N17">
        <v>15</v>
      </c>
      <c r="O17">
        <f t="shared" si="4"/>
        <v>4275</v>
      </c>
      <c r="P17">
        <v>2</v>
      </c>
      <c r="Q17">
        <v>6</v>
      </c>
      <c r="R17">
        <f t="shared" si="5"/>
        <v>900</v>
      </c>
      <c r="S17">
        <v>5</v>
      </c>
      <c r="T17">
        <f t="shared" si="6"/>
        <v>500</v>
      </c>
    </row>
    <row r="18" spans="1:27" x14ac:dyDescent="0.3">
      <c r="A18">
        <v>44941</v>
      </c>
      <c r="B18">
        <v>8</v>
      </c>
      <c r="C18">
        <f t="shared" si="0"/>
        <v>2400</v>
      </c>
      <c r="D18">
        <v>5</v>
      </c>
      <c r="E18">
        <v>6</v>
      </c>
      <c r="F18">
        <f t="shared" si="1"/>
        <v>720</v>
      </c>
      <c r="G18">
        <v>4</v>
      </c>
      <c r="H18">
        <v>10</v>
      </c>
      <c r="I18">
        <f t="shared" si="2"/>
        <v>1100</v>
      </c>
      <c r="J18">
        <v>4</v>
      </c>
      <c r="K18">
        <v>6</v>
      </c>
      <c r="L18">
        <f t="shared" si="3"/>
        <v>480</v>
      </c>
      <c r="M18">
        <v>5</v>
      </c>
      <c r="N18">
        <v>11</v>
      </c>
      <c r="O18">
        <f t="shared" si="4"/>
        <v>3135</v>
      </c>
      <c r="P18">
        <v>2</v>
      </c>
      <c r="Q18">
        <v>3</v>
      </c>
      <c r="R18">
        <f t="shared" si="5"/>
        <v>450</v>
      </c>
      <c r="S18">
        <v>2</v>
      </c>
      <c r="T18">
        <f t="shared" si="6"/>
        <v>200</v>
      </c>
    </row>
    <row r="19" spans="1:27" x14ac:dyDescent="0.3">
      <c r="A19">
        <v>44942</v>
      </c>
      <c r="B19">
        <v>6</v>
      </c>
      <c r="C19">
        <f t="shared" si="0"/>
        <v>1800</v>
      </c>
      <c r="D19">
        <v>3</v>
      </c>
      <c r="E19">
        <v>3</v>
      </c>
      <c r="F19">
        <f t="shared" si="1"/>
        <v>360</v>
      </c>
      <c r="G19">
        <v>5</v>
      </c>
      <c r="H19">
        <v>16</v>
      </c>
      <c r="I19">
        <f t="shared" si="2"/>
        <v>1760</v>
      </c>
      <c r="J19">
        <v>4</v>
      </c>
      <c r="K19">
        <v>3</v>
      </c>
      <c r="L19">
        <f t="shared" si="3"/>
        <v>240</v>
      </c>
      <c r="M19">
        <v>1</v>
      </c>
      <c r="N19">
        <v>19</v>
      </c>
      <c r="O19">
        <f t="shared" si="4"/>
        <v>5415</v>
      </c>
      <c r="P19">
        <v>2</v>
      </c>
      <c r="Q19">
        <v>2</v>
      </c>
      <c r="R19">
        <f t="shared" si="5"/>
        <v>300</v>
      </c>
      <c r="S19">
        <v>5</v>
      </c>
      <c r="T19">
        <f t="shared" si="6"/>
        <v>500</v>
      </c>
    </row>
    <row r="20" spans="1:27" x14ac:dyDescent="0.3">
      <c r="A20">
        <v>44943</v>
      </c>
      <c r="B20">
        <v>9</v>
      </c>
      <c r="C20">
        <f t="shared" si="0"/>
        <v>2700</v>
      </c>
      <c r="D20">
        <v>4</v>
      </c>
      <c r="E20">
        <v>10</v>
      </c>
      <c r="F20">
        <f t="shared" si="1"/>
        <v>1200</v>
      </c>
      <c r="G20">
        <v>1</v>
      </c>
      <c r="H20">
        <v>12</v>
      </c>
      <c r="I20">
        <f t="shared" si="2"/>
        <v>1320</v>
      </c>
      <c r="J20">
        <v>4</v>
      </c>
      <c r="K20">
        <v>3</v>
      </c>
      <c r="L20">
        <f t="shared" si="3"/>
        <v>240</v>
      </c>
      <c r="M20">
        <v>2</v>
      </c>
      <c r="N20">
        <v>17</v>
      </c>
      <c r="O20">
        <f t="shared" si="4"/>
        <v>4845</v>
      </c>
      <c r="P20">
        <v>4</v>
      </c>
      <c r="Q20">
        <v>5</v>
      </c>
      <c r="R20">
        <f t="shared" si="5"/>
        <v>750</v>
      </c>
      <c r="S20">
        <v>3</v>
      </c>
      <c r="T20">
        <f t="shared" si="6"/>
        <v>300</v>
      </c>
      <c r="Z20" t="s">
        <v>9</v>
      </c>
      <c r="AA20">
        <f>SUM(C36,F36,I36,L36,O36,R36,T36)</f>
        <v>300000</v>
      </c>
    </row>
    <row r="21" spans="1:27" x14ac:dyDescent="0.3">
      <c r="A21">
        <v>44944</v>
      </c>
      <c r="B21">
        <v>7</v>
      </c>
      <c r="C21">
        <f t="shared" si="0"/>
        <v>2100</v>
      </c>
      <c r="D21">
        <v>3</v>
      </c>
      <c r="E21">
        <v>4</v>
      </c>
      <c r="F21">
        <f t="shared" si="1"/>
        <v>480</v>
      </c>
      <c r="G21">
        <v>2</v>
      </c>
      <c r="H21">
        <v>9</v>
      </c>
      <c r="I21">
        <f t="shared" si="2"/>
        <v>990</v>
      </c>
      <c r="J21">
        <v>2</v>
      </c>
      <c r="K21">
        <v>3</v>
      </c>
      <c r="L21">
        <f t="shared" si="3"/>
        <v>240</v>
      </c>
      <c r="M21">
        <v>2</v>
      </c>
      <c r="N21">
        <v>14</v>
      </c>
      <c r="O21">
        <f t="shared" si="4"/>
        <v>3990</v>
      </c>
      <c r="P21">
        <v>2</v>
      </c>
      <c r="Q21">
        <v>4</v>
      </c>
      <c r="R21">
        <f t="shared" si="5"/>
        <v>600</v>
      </c>
      <c r="S21">
        <v>2</v>
      </c>
      <c r="T21">
        <f t="shared" si="6"/>
        <v>200</v>
      </c>
    </row>
    <row r="22" spans="1:27" x14ac:dyDescent="0.3">
      <c r="A22">
        <v>44945</v>
      </c>
      <c r="B22">
        <v>12</v>
      </c>
      <c r="C22">
        <f t="shared" si="0"/>
        <v>3600</v>
      </c>
      <c r="D22">
        <v>1</v>
      </c>
      <c r="E22">
        <v>5</v>
      </c>
      <c r="F22">
        <f t="shared" si="1"/>
        <v>600</v>
      </c>
      <c r="G22">
        <v>3</v>
      </c>
      <c r="H22">
        <v>10</v>
      </c>
      <c r="I22">
        <f t="shared" si="2"/>
        <v>1100</v>
      </c>
      <c r="J22">
        <v>2</v>
      </c>
      <c r="K22">
        <v>2</v>
      </c>
      <c r="L22">
        <f t="shared" si="3"/>
        <v>160</v>
      </c>
      <c r="M22">
        <v>5</v>
      </c>
      <c r="N22">
        <v>21</v>
      </c>
      <c r="O22">
        <f t="shared" si="4"/>
        <v>5985</v>
      </c>
      <c r="P22">
        <v>4</v>
      </c>
      <c r="Q22">
        <v>5</v>
      </c>
      <c r="R22">
        <f t="shared" si="5"/>
        <v>750</v>
      </c>
      <c r="S22">
        <v>1</v>
      </c>
      <c r="T22">
        <f t="shared" si="6"/>
        <v>100</v>
      </c>
    </row>
    <row r="23" spans="1:27" x14ac:dyDescent="0.3">
      <c r="A23">
        <v>44946</v>
      </c>
      <c r="B23">
        <v>11</v>
      </c>
      <c r="C23">
        <f t="shared" si="0"/>
        <v>3300</v>
      </c>
      <c r="D23">
        <v>4</v>
      </c>
      <c r="E23">
        <v>5</v>
      </c>
      <c r="F23">
        <f t="shared" si="1"/>
        <v>600</v>
      </c>
      <c r="G23">
        <v>5</v>
      </c>
      <c r="H23">
        <v>12</v>
      </c>
      <c r="I23">
        <f t="shared" si="2"/>
        <v>1320</v>
      </c>
      <c r="J23">
        <v>1</v>
      </c>
      <c r="K23">
        <v>6</v>
      </c>
      <c r="L23">
        <f t="shared" si="3"/>
        <v>480</v>
      </c>
      <c r="M23">
        <v>1</v>
      </c>
      <c r="N23">
        <v>9</v>
      </c>
      <c r="O23">
        <f t="shared" si="4"/>
        <v>2565</v>
      </c>
      <c r="P23">
        <v>2</v>
      </c>
      <c r="Q23">
        <v>3</v>
      </c>
      <c r="R23">
        <f t="shared" si="5"/>
        <v>450</v>
      </c>
      <c r="S23">
        <v>5</v>
      </c>
      <c r="T23">
        <f t="shared" si="6"/>
        <v>500</v>
      </c>
    </row>
    <row r="24" spans="1:27" x14ac:dyDescent="0.3">
      <c r="A24">
        <v>44947</v>
      </c>
      <c r="B24">
        <v>9</v>
      </c>
      <c r="C24">
        <f t="shared" si="0"/>
        <v>2700</v>
      </c>
      <c r="D24">
        <v>4</v>
      </c>
      <c r="E24">
        <v>7</v>
      </c>
      <c r="F24">
        <f t="shared" si="1"/>
        <v>840</v>
      </c>
      <c r="G24">
        <v>3</v>
      </c>
      <c r="H24">
        <v>17</v>
      </c>
      <c r="I24">
        <f t="shared" si="2"/>
        <v>1870</v>
      </c>
      <c r="J24">
        <v>4</v>
      </c>
      <c r="K24">
        <v>2</v>
      </c>
      <c r="L24">
        <f t="shared" si="3"/>
        <v>160</v>
      </c>
      <c r="M24">
        <v>1</v>
      </c>
      <c r="N24">
        <v>10</v>
      </c>
      <c r="O24">
        <f t="shared" si="4"/>
        <v>2850</v>
      </c>
      <c r="P24">
        <v>2</v>
      </c>
      <c r="Q24">
        <v>4</v>
      </c>
      <c r="R24">
        <f t="shared" si="5"/>
        <v>600</v>
      </c>
      <c r="S24">
        <v>2</v>
      </c>
      <c r="T24">
        <f t="shared" si="6"/>
        <v>200</v>
      </c>
    </row>
    <row r="25" spans="1:27" x14ac:dyDescent="0.3">
      <c r="A25">
        <v>44948</v>
      </c>
      <c r="B25">
        <v>2</v>
      </c>
      <c r="C25">
        <f t="shared" si="0"/>
        <v>600</v>
      </c>
      <c r="D25">
        <v>4</v>
      </c>
      <c r="E25">
        <v>12</v>
      </c>
      <c r="F25">
        <f t="shared" si="1"/>
        <v>1440</v>
      </c>
      <c r="G25">
        <v>5</v>
      </c>
      <c r="H25">
        <v>5</v>
      </c>
      <c r="I25">
        <f t="shared" si="2"/>
        <v>550</v>
      </c>
      <c r="J25">
        <v>3</v>
      </c>
      <c r="K25">
        <v>6</v>
      </c>
      <c r="L25">
        <f t="shared" si="3"/>
        <v>480</v>
      </c>
      <c r="M25">
        <v>3</v>
      </c>
      <c r="N25">
        <v>7</v>
      </c>
      <c r="O25">
        <f t="shared" si="4"/>
        <v>1995</v>
      </c>
      <c r="P25">
        <v>4</v>
      </c>
      <c r="Q25">
        <v>9</v>
      </c>
      <c r="R25">
        <f t="shared" si="5"/>
        <v>1350</v>
      </c>
      <c r="S25">
        <v>2</v>
      </c>
      <c r="T25">
        <f t="shared" si="6"/>
        <v>200</v>
      </c>
    </row>
    <row r="26" spans="1:27" x14ac:dyDescent="0.3">
      <c r="A26">
        <v>44949</v>
      </c>
      <c r="B26">
        <v>6</v>
      </c>
      <c r="C26">
        <f t="shared" si="0"/>
        <v>1800</v>
      </c>
      <c r="D26">
        <v>5</v>
      </c>
      <c r="E26">
        <v>5</v>
      </c>
      <c r="F26">
        <f t="shared" si="1"/>
        <v>600</v>
      </c>
      <c r="G26">
        <v>3</v>
      </c>
      <c r="H26">
        <v>11</v>
      </c>
      <c r="I26">
        <f t="shared" si="2"/>
        <v>1210</v>
      </c>
      <c r="J26">
        <v>5</v>
      </c>
      <c r="K26">
        <v>1</v>
      </c>
      <c r="L26">
        <f t="shared" si="3"/>
        <v>80</v>
      </c>
      <c r="M26">
        <v>4</v>
      </c>
      <c r="N26">
        <v>16</v>
      </c>
      <c r="O26">
        <f t="shared" si="4"/>
        <v>4560</v>
      </c>
      <c r="P26">
        <v>3</v>
      </c>
      <c r="Q26">
        <v>1</v>
      </c>
      <c r="R26">
        <f t="shared" si="5"/>
        <v>150</v>
      </c>
      <c r="S26">
        <v>2</v>
      </c>
      <c r="T26">
        <f t="shared" si="6"/>
        <v>200</v>
      </c>
    </row>
    <row r="27" spans="1:27" x14ac:dyDescent="0.3">
      <c r="A27">
        <v>44950</v>
      </c>
      <c r="B27">
        <v>3</v>
      </c>
      <c r="C27">
        <f t="shared" si="0"/>
        <v>900</v>
      </c>
      <c r="D27">
        <v>3</v>
      </c>
      <c r="E27">
        <v>8</v>
      </c>
      <c r="F27">
        <f t="shared" si="1"/>
        <v>960</v>
      </c>
      <c r="G27">
        <v>2</v>
      </c>
      <c r="H27">
        <v>17</v>
      </c>
      <c r="I27">
        <f t="shared" si="2"/>
        <v>1870</v>
      </c>
      <c r="J27">
        <v>3</v>
      </c>
      <c r="K27">
        <v>2</v>
      </c>
      <c r="L27">
        <f t="shared" si="3"/>
        <v>160</v>
      </c>
      <c r="M27">
        <v>5</v>
      </c>
      <c r="N27">
        <v>12</v>
      </c>
      <c r="O27">
        <f t="shared" si="4"/>
        <v>3420</v>
      </c>
      <c r="P27">
        <v>1</v>
      </c>
      <c r="Q27">
        <v>5</v>
      </c>
      <c r="R27">
        <f t="shared" si="5"/>
        <v>750</v>
      </c>
      <c r="S27">
        <v>5</v>
      </c>
      <c r="T27">
        <f t="shared" si="6"/>
        <v>500</v>
      </c>
    </row>
    <row r="28" spans="1:27" x14ac:dyDescent="0.3">
      <c r="A28">
        <v>44951</v>
      </c>
      <c r="B28">
        <v>8</v>
      </c>
      <c r="C28">
        <f t="shared" si="0"/>
        <v>2400</v>
      </c>
      <c r="D28">
        <v>5</v>
      </c>
      <c r="E28">
        <v>8</v>
      </c>
      <c r="F28">
        <f t="shared" si="1"/>
        <v>960</v>
      </c>
      <c r="G28">
        <v>4</v>
      </c>
      <c r="H28">
        <v>18</v>
      </c>
      <c r="I28">
        <f t="shared" si="2"/>
        <v>1980</v>
      </c>
      <c r="J28">
        <v>1</v>
      </c>
      <c r="K28">
        <v>1</v>
      </c>
      <c r="L28">
        <f t="shared" si="3"/>
        <v>80</v>
      </c>
      <c r="M28">
        <v>5</v>
      </c>
      <c r="N28">
        <v>8</v>
      </c>
      <c r="O28">
        <f t="shared" si="4"/>
        <v>2280</v>
      </c>
      <c r="P28">
        <v>3</v>
      </c>
      <c r="Q28">
        <v>3</v>
      </c>
      <c r="R28">
        <f t="shared" si="5"/>
        <v>450</v>
      </c>
      <c r="S28">
        <v>2</v>
      </c>
      <c r="T28">
        <f t="shared" si="6"/>
        <v>200</v>
      </c>
    </row>
    <row r="29" spans="1:27" x14ac:dyDescent="0.3">
      <c r="A29">
        <v>44952</v>
      </c>
      <c r="B29">
        <v>11</v>
      </c>
      <c r="C29">
        <f t="shared" si="0"/>
        <v>3300</v>
      </c>
      <c r="D29">
        <v>5</v>
      </c>
      <c r="E29">
        <v>11</v>
      </c>
      <c r="F29">
        <f t="shared" si="1"/>
        <v>1320</v>
      </c>
      <c r="G29">
        <v>5</v>
      </c>
      <c r="H29">
        <v>17</v>
      </c>
      <c r="I29">
        <f t="shared" si="2"/>
        <v>1870</v>
      </c>
      <c r="J29">
        <v>4</v>
      </c>
      <c r="K29">
        <v>3</v>
      </c>
      <c r="L29">
        <f t="shared" si="3"/>
        <v>240</v>
      </c>
      <c r="M29">
        <v>4</v>
      </c>
      <c r="N29">
        <v>9</v>
      </c>
      <c r="O29">
        <f t="shared" si="4"/>
        <v>2565</v>
      </c>
      <c r="P29">
        <v>2</v>
      </c>
      <c r="Q29">
        <v>3</v>
      </c>
      <c r="R29">
        <f t="shared" si="5"/>
        <v>450</v>
      </c>
      <c r="S29">
        <v>4</v>
      </c>
      <c r="T29">
        <f t="shared" si="6"/>
        <v>400</v>
      </c>
    </row>
    <row r="30" spans="1:27" x14ac:dyDescent="0.3">
      <c r="A30">
        <v>44953</v>
      </c>
      <c r="B30">
        <v>5</v>
      </c>
      <c r="C30">
        <f t="shared" si="0"/>
        <v>1500</v>
      </c>
      <c r="D30">
        <v>1</v>
      </c>
      <c r="E30">
        <v>6</v>
      </c>
      <c r="F30">
        <f t="shared" si="1"/>
        <v>720</v>
      </c>
      <c r="G30">
        <v>3</v>
      </c>
      <c r="H30">
        <v>6</v>
      </c>
      <c r="I30">
        <f t="shared" si="2"/>
        <v>660</v>
      </c>
      <c r="J30">
        <v>2</v>
      </c>
      <c r="K30">
        <v>5</v>
      </c>
      <c r="L30">
        <f t="shared" si="3"/>
        <v>400</v>
      </c>
      <c r="M30">
        <v>1</v>
      </c>
      <c r="N30">
        <v>6</v>
      </c>
      <c r="O30">
        <f t="shared" si="4"/>
        <v>1710</v>
      </c>
      <c r="P30">
        <v>3</v>
      </c>
      <c r="Q30">
        <v>4</v>
      </c>
      <c r="R30">
        <f t="shared" si="5"/>
        <v>600</v>
      </c>
      <c r="S30">
        <v>3</v>
      </c>
      <c r="T30">
        <f t="shared" si="6"/>
        <v>300</v>
      </c>
    </row>
    <row r="31" spans="1:27" x14ac:dyDescent="0.3">
      <c r="A31">
        <v>44954</v>
      </c>
      <c r="B31">
        <v>2</v>
      </c>
      <c r="C31">
        <f t="shared" si="0"/>
        <v>600</v>
      </c>
      <c r="D31">
        <v>5</v>
      </c>
      <c r="E31">
        <v>7</v>
      </c>
      <c r="F31">
        <f t="shared" si="1"/>
        <v>840</v>
      </c>
      <c r="G31">
        <v>2</v>
      </c>
      <c r="H31">
        <v>14</v>
      </c>
      <c r="I31">
        <f t="shared" si="2"/>
        <v>1540</v>
      </c>
      <c r="J31">
        <v>3</v>
      </c>
      <c r="K31">
        <v>3</v>
      </c>
      <c r="L31">
        <f t="shared" si="3"/>
        <v>240</v>
      </c>
      <c r="M31">
        <v>1</v>
      </c>
      <c r="N31">
        <v>15</v>
      </c>
      <c r="O31">
        <f t="shared" si="4"/>
        <v>4275</v>
      </c>
      <c r="P31">
        <v>2</v>
      </c>
      <c r="Q31">
        <v>8</v>
      </c>
      <c r="R31">
        <f t="shared" si="5"/>
        <v>1200</v>
      </c>
      <c r="S31">
        <v>7</v>
      </c>
      <c r="T31">
        <f t="shared" si="6"/>
        <v>700</v>
      </c>
    </row>
    <row r="32" spans="1:27" x14ac:dyDescent="0.3">
      <c r="A32">
        <v>44955</v>
      </c>
      <c r="B32">
        <v>2</v>
      </c>
      <c r="C32">
        <f t="shared" si="0"/>
        <v>600</v>
      </c>
      <c r="D32">
        <v>1</v>
      </c>
      <c r="E32">
        <v>10</v>
      </c>
      <c r="F32">
        <f t="shared" si="1"/>
        <v>1200</v>
      </c>
      <c r="G32">
        <v>3</v>
      </c>
      <c r="H32">
        <v>12</v>
      </c>
      <c r="I32">
        <f t="shared" si="2"/>
        <v>1320</v>
      </c>
      <c r="J32">
        <v>3</v>
      </c>
      <c r="K32">
        <v>2</v>
      </c>
      <c r="L32">
        <f t="shared" si="3"/>
        <v>160</v>
      </c>
      <c r="M32">
        <v>3</v>
      </c>
      <c r="N32">
        <v>8</v>
      </c>
      <c r="O32">
        <f t="shared" si="4"/>
        <v>2280</v>
      </c>
      <c r="P32">
        <v>4</v>
      </c>
      <c r="Q32">
        <v>8</v>
      </c>
      <c r="R32">
        <f t="shared" si="5"/>
        <v>1200</v>
      </c>
      <c r="S32">
        <v>4</v>
      </c>
      <c r="T32">
        <f t="shared" si="6"/>
        <v>400</v>
      </c>
    </row>
    <row r="33" spans="1:20" x14ac:dyDescent="0.3">
      <c r="A33">
        <v>44956</v>
      </c>
      <c r="B33">
        <v>8</v>
      </c>
      <c r="C33">
        <f t="shared" si="0"/>
        <v>2400</v>
      </c>
      <c r="D33">
        <v>5</v>
      </c>
      <c r="E33">
        <v>3</v>
      </c>
      <c r="F33">
        <f t="shared" si="1"/>
        <v>360</v>
      </c>
      <c r="G33">
        <v>5</v>
      </c>
      <c r="H33">
        <v>10</v>
      </c>
      <c r="I33">
        <f t="shared" si="2"/>
        <v>1100</v>
      </c>
      <c r="J33">
        <v>3</v>
      </c>
      <c r="K33">
        <v>6</v>
      </c>
      <c r="L33">
        <f t="shared" si="3"/>
        <v>480</v>
      </c>
      <c r="M33">
        <v>5</v>
      </c>
      <c r="N33">
        <v>18</v>
      </c>
      <c r="O33">
        <f t="shared" si="4"/>
        <v>5130</v>
      </c>
      <c r="P33">
        <v>1</v>
      </c>
      <c r="Q33">
        <v>1</v>
      </c>
      <c r="R33">
        <f t="shared" si="5"/>
        <v>150</v>
      </c>
      <c r="S33">
        <v>2</v>
      </c>
      <c r="T33">
        <f t="shared" si="6"/>
        <v>200</v>
      </c>
    </row>
    <row r="34" spans="1:20" x14ac:dyDescent="0.3">
      <c r="A34">
        <v>44957</v>
      </c>
      <c r="B34">
        <v>7</v>
      </c>
      <c r="C34">
        <f t="shared" si="0"/>
        <v>2100</v>
      </c>
      <c r="D34">
        <v>1</v>
      </c>
      <c r="E34">
        <v>6</v>
      </c>
      <c r="F34">
        <f t="shared" si="1"/>
        <v>720</v>
      </c>
      <c r="G34">
        <v>3</v>
      </c>
      <c r="H34">
        <v>5</v>
      </c>
      <c r="I34">
        <f t="shared" si="2"/>
        <v>550</v>
      </c>
      <c r="J34">
        <v>4</v>
      </c>
      <c r="K34">
        <v>6</v>
      </c>
      <c r="L34">
        <f t="shared" si="3"/>
        <v>480</v>
      </c>
      <c r="M34">
        <v>4</v>
      </c>
      <c r="N34">
        <v>11</v>
      </c>
      <c r="O34">
        <f t="shared" si="4"/>
        <v>3135</v>
      </c>
      <c r="P34">
        <v>1</v>
      </c>
      <c r="Q34">
        <v>8</v>
      </c>
      <c r="R34">
        <f t="shared" si="5"/>
        <v>1200</v>
      </c>
      <c r="S34">
        <v>4</v>
      </c>
      <c r="T34">
        <f t="shared" si="6"/>
        <v>400</v>
      </c>
    </row>
    <row r="36" spans="1:20" x14ac:dyDescent="0.3">
      <c r="B36" t="s">
        <v>16</v>
      </c>
      <c r="C36">
        <f>SUM(C4:C34)</f>
        <v>69300</v>
      </c>
      <c r="F36">
        <f>SUM(F4:F34)</f>
        <v>27120</v>
      </c>
      <c r="I36">
        <f>SUM(I4:I34)</f>
        <v>38830</v>
      </c>
      <c r="L36">
        <f>SUM(L4:L34)</f>
        <v>8880</v>
      </c>
      <c r="O36">
        <f>SUM(O4:O34)</f>
        <v>123120</v>
      </c>
      <c r="R36">
        <f>SUM(R4:R34)</f>
        <v>21150</v>
      </c>
      <c r="T36">
        <f>SUM(T4:T34)</f>
        <v>11600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1C8A-AA0C-4E71-A8C2-C9FD928A80BC}">
  <dimension ref="A1:P39"/>
  <sheetViews>
    <sheetView zoomScale="70" zoomScaleNormal="70" workbookViewId="0">
      <selection activeCell="L40" sqref="L40"/>
    </sheetView>
  </sheetViews>
  <sheetFormatPr defaultColWidth="8" defaultRowHeight="14.4" x14ac:dyDescent="0.3"/>
  <cols>
    <col min="1" max="1" width="11.44140625" customWidth="1"/>
  </cols>
  <sheetData>
    <row r="1" spans="1:16" x14ac:dyDescent="0.3">
      <c r="A1" s="130" t="s">
        <v>10</v>
      </c>
      <c r="B1" s="130" t="s">
        <v>0</v>
      </c>
      <c r="C1" s="130"/>
      <c r="D1" s="130" t="s">
        <v>1</v>
      </c>
      <c r="E1" s="130"/>
      <c r="F1" s="130" t="s">
        <v>2</v>
      </c>
      <c r="G1" s="130"/>
      <c r="H1" s="130" t="s">
        <v>3</v>
      </c>
      <c r="I1" s="130"/>
      <c r="J1" s="130" t="s">
        <v>4</v>
      </c>
      <c r="K1" s="130"/>
      <c r="L1" s="98"/>
      <c r="M1" s="98"/>
      <c r="N1" s="98"/>
      <c r="O1" s="98"/>
      <c r="P1" s="1"/>
    </row>
    <row r="2" spans="1:16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"/>
      <c r="M2" s="1"/>
      <c r="N2" s="1"/>
      <c r="O2" s="1"/>
      <c r="P2" s="1"/>
    </row>
    <row r="3" spans="1:16" s="5" customFormat="1" ht="13.8" customHeight="1" x14ac:dyDescent="0.3">
      <c r="A3" s="7"/>
      <c r="B3" s="8" t="s">
        <v>7</v>
      </c>
      <c r="C3" s="8" t="s">
        <v>8</v>
      </c>
      <c r="D3" s="8" t="s">
        <v>7</v>
      </c>
      <c r="E3" s="8" t="s">
        <v>8</v>
      </c>
      <c r="F3" s="8" t="s">
        <v>7</v>
      </c>
      <c r="G3" s="8" t="s">
        <v>8</v>
      </c>
      <c r="H3" s="8" t="s">
        <v>7</v>
      </c>
      <c r="I3" s="8" t="s">
        <v>8</v>
      </c>
      <c r="J3" s="8" t="s">
        <v>7</v>
      </c>
      <c r="K3" s="8" t="s">
        <v>8</v>
      </c>
      <c r="L3" s="1"/>
    </row>
    <row r="4" spans="1:16" x14ac:dyDescent="0.3">
      <c r="A4" s="9">
        <v>44958</v>
      </c>
      <c r="B4" s="10">
        <v>3</v>
      </c>
      <c r="C4" s="10">
        <f>B4*200</f>
        <v>600</v>
      </c>
      <c r="D4" s="10">
        <v>1</v>
      </c>
      <c r="E4" s="10">
        <v>90</v>
      </c>
      <c r="F4" s="10">
        <v>2</v>
      </c>
      <c r="G4" s="10">
        <v>160</v>
      </c>
      <c r="H4" s="10">
        <v>5</v>
      </c>
      <c r="I4" s="10">
        <v>400</v>
      </c>
      <c r="J4" s="10">
        <v>5</v>
      </c>
      <c r="K4" s="10">
        <f>285*J4</f>
        <v>1425</v>
      </c>
      <c r="L4" s="5"/>
    </row>
    <row r="5" spans="1:16" x14ac:dyDescent="0.3">
      <c r="A5" s="9">
        <v>44959</v>
      </c>
      <c r="B5" s="10">
        <v>5</v>
      </c>
      <c r="C5" s="10">
        <f t="shared" ref="C5:C31" si="0">B5*200</f>
        <v>1000</v>
      </c>
      <c r="D5" s="10">
        <v>2</v>
      </c>
      <c r="E5" s="10">
        <v>160</v>
      </c>
      <c r="F5" s="10">
        <v>5</v>
      </c>
      <c r="G5" s="10">
        <v>400</v>
      </c>
      <c r="H5" s="10">
        <v>6</v>
      </c>
      <c r="I5" s="10">
        <v>480</v>
      </c>
      <c r="J5" s="10">
        <v>7</v>
      </c>
      <c r="K5" s="10">
        <f t="shared" ref="K5:K31" si="1">285*J5</f>
        <v>1995</v>
      </c>
      <c r="L5" s="5"/>
    </row>
    <row r="6" spans="1:16" x14ac:dyDescent="0.3">
      <c r="A6" s="9">
        <v>44960</v>
      </c>
      <c r="B6" s="10">
        <v>1</v>
      </c>
      <c r="C6" s="10">
        <f t="shared" si="0"/>
        <v>200</v>
      </c>
      <c r="D6" s="10">
        <v>2</v>
      </c>
      <c r="E6" s="10">
        <v>180</v>
      </c>
      <c r="F6" s="10">
        <v>5</v>
      </c>
      <c r="G6" s="10">
        <v>400</v>
      </c>
      <c r="H6" s="10">
        <v>2</v>
      </c>
      <c r="I6" s="10">
        <v>160</v>
      </c>
      <c r="J6" s="10">
        <v>4</v>
      </c>
      <c r="K6" s="10">
        <f t="shared" si="1"/>
        <v>1140</v>
      </c>
      <c r="L6" s="5"/>
    </row>
    <row r="7" spans="1:16" x14ac:dyDescent="0.3">
      <c r="A7" s="9">
        <v>44961</v>
      </c>
      <c r="B7" s="10">
        <v>4</v>
      </c>
      <c r="C7" s="10">
        <f t="shared" si="0"/>
        <v>800</v>
      </c>
      <c r="D7" s="10">
        <v>1</v>
      </c>
      <c r="E7" s="10">
        <v>90</v>
      </c>
      <c r="F7" s="10">
        <v>6</v>
      </c>
      <c r="G7" s="10">
        <v>480</v>
      </c>
      <c r="H7" s="10">
        <v>4</v>
      </c>
      <c r="I7" s="10">
        <v>320</v>
      </c>
      <c r="J7" s="10">
        <v>6</v>
      </c>
      <c r="K7" s="10">
        <f>285*J7</f>
        <v>1710</v>
      </c>
      <c r="L7" s="5"/>
    </row>
    <row r="8" spans="1:16" x14ac:dyDescent="0.3">
      <c r="A8" s="9">
        <v>44962</v>
      </c>
      <c r="B8" s="10">
        <v>8</v>
      </c>
      <c r="C8" s="10">
        <f t="shared" si="0"/>
        <v>1600</v>
      </c>
      <c r="D8" s="10">
        <v>2</v>
      </c>
      <c r="E8" s="10">
        <v>180</v>
      </c>
      <c r="F8" s="10">
        <v>1</v>
      </c>
      <c r="G8" s="10">
        <v>80</v>
      </c>
      <c r="H8" s="10">
        <v>3</v>
      </c>
      <c r="I8" s="10">
        <v>240</v>
      </c>
      <c r="J8" s="10">
        <v>4</v>
      </c>
      <c r="K8" s="10">
        <f t="shared" si="1"/>
        <v>1140</v>
      </c>
      <c r="L8" s="5"/>
    </row>
    <row r="9" spans="1:16" x14ac:dyDescent="0.3">
      <c r="A9" s="9">
        <v>44963</v>
      </c>
      <c r="B9" s="10">
        <v>2</v>
      </c>
      <c r="C9" s="10">
        <f t="shared" si="0"/>
        <v>400</v>
      </c>
      <c r="D9" s="10">
        <v>2</v>
      </c>
      <c r="E9" s="10">
        <v>180</v>
      </c>
      <c r="F9" s="10">
        <v>2</v>
      </c>
      <c r="G9" s="10">
        <v>160</v>
      </c>
      <c r="H9" s="10">
        <v>5</v>
      </c>
      <c r="I9" s="10">
        <v>400</v>
      </c>
      <c r="J9" s="10">
        <v>3</v>
      </c>
      <c r="K9" s="10">
        <f t="shared" si="1"/>
        <v>855</v>
      </c>
      <c r="L9" s="5"/>
    </row>
    <row r="10" spans="1:16" x14ac:dyDescent="0.3">
      <c r="A10" s="9">
        <v>44964</v>
      </c>
      <c r="B10" s="10">
        <v>8</v>
      </c>
      <c r="C10" s="10">
        <f t="shared" si="0"/>
        <v>1600</v>
      </c>
      <c r="D10" s="10">
        <v>4</v>
      </c>
      <c r="E10" s="10">
        <v>360</v>
      </c>
      <c r="F10" s="10">
        <v>5</v>
      </c>
      <c r="G10" s="10">
        <v>400</v>
      </c>
      <c r="H10" s="10">
        <v>2</v>
      </c>
      <c r="I10" s="10">
        <v>160</v>
      </c>
      <c r="J10" s="10">
        <v>9</v>
      </c>
      <c r="K10" s="10">
        <f t="shared" si="1"/>
        <v>2565</v>
      </c>
      <c r="L10" s="5"/>
    </row>
    <row r="11" spans="1:16" x14ac:dyDescent="0.3">
      <c r="A11" s="9">
        <v>44965</v>
      </c>
      <c r="B11" s="10">
        <v>4</v>
      </c>
      <c r="C11" s="10">
        <f t="shared" si="0"/>
        <v>800</v>
      </c>
      <c r="D11" s="10">
        <v>1</v>
      </c>
      <c r="E11" s="10">
        <v>100</v>
      </c>
      <c r="F11" s="10">
        <v>6</v>
      </c>
      <c r="G11" s="10">
        <v>480</v>
      </c>
      <c r="H11" s="10">
        <v>5</v>
      </c>
      <c r="I11" s="10">
        <v>400</v>
      </c>
      <c r="J11" s="10">
        <v>3</v>
      </c>
      <c r="K11" s="10">
        <f t="shared" si="1"/>
        <v>855</v>
      </c>
      <c r="L11" s="5"/>
    </row>
    <row r="12" spans="1:16" x14ac:dyDescent="0.3">
      <c r="A12" s="9">
        <v>44966</v>
      </c>
      <c r="B12" s="10">
        <v>5</v>
      </c>
      <c r="C12" s="10">
        <f t="shared" si="0"/>
        <v>1000</v>
      </c>
      <c r="D12" s="10">
        <v>1</v>
      </c>
      <c r="E12" s="10">
        <v>90</v>
      </c>
      <c r="F12" s="10">
        <v>3</v>
      </c>
      <c r="G12" s="10">
        <v>240</v>
      </c>
      <c r="H12" s="10">
        <v>6</v>
      </c>
      <c r="I12" s="10">
        <v>480</v>
      </c>
      <c r="J12" s="10">
        <v>4</v>
      </c>
      <c r="K12" s="10">
        <f t="shared" si="1"/>
        <v>1140</v>
      </c>
      <c r="L12" s="5"/>
    </row>
    <row r="13" spans="1:16" x14ac:dyDescent="0.3">
      <c r="A13" s="9">
        <v>44967</v>
      </c>
      <c r="B13" s="10">
        <v>2</v>
      </c>
      <c r="C13" s="10">
        <f t="shared" si="0"/>
        <v>400</v>
      </c>
      <c r="D13" s="10">
        <v>4</v>
      </c>
      <c r="E13" s="10">
        <v>360</v>
      </c>
      <c r="F13" s="10">
        <v>4</v>
      </c>
      <c r="G13" s="10">
        <v>320</v>
      </c>
      <c r="H13" s="10">
        <v>2</v>
      </c>
      <c r="I13" s="10">
        <v>160</v>
      </c>
      <c r="J13" s="10">
        <v>8</v>
      </c>
      <c r="K13" s="10">
        <f t="shared" si="1"/>
        <v>2280</v>
      </c>
      <c r="L13" s="5"/>
    </row>
    <row r="14" spans="1:16" x14ac:dyDescent="0.3">
      <c r="A14" s="9">
        <v>44968</v>
      </c>
      <c r="B14" s="10">
        <v>5</v>
      </c>
      <c r="C14" s="10">
        <f t="shared" si="0"/>
        <v>1000</v>
      </c>
      <c r="D14" s="10">
        <v>3</v>
      </c>
      <c r="E14" s="10">
        <v>270</v>
      </c>
      <c r="F14" s="10">
        <v>6</v>
      </c>
      <c r="G14" s="10">
        <v>480</v>
      </c>
      <c r="H14" s="10">
        <v>2</v>
      </c>
      <c r="I14" s="10">
        <v>160</v>
      </c>
      <c r="J14" s="10">
        <v>6</v>
      </c>
      <c r="K14" s="10">
        <f t="shared" si="1"/>
        <v>1710</v>
      </c>
      <c r="L14" s="5"/>
    </row>
    <row r="15" spans="1:16" x14ac:dyDescent="0.3">
      <c r="A15" s="9">
        <v>44969</v>
      </c>
      <c r="B15" s="10">
        <v>6</v>
      </c>
      <c r="C15" s="10">
        <f t="shared" si="0"/>
        <v>1200</v>
      </c>
      <c r="D15" s="10">
        <v>2</v>
      </c>
      <c r="E15" s="10">
        <v>180</v>
      </c>
      <c r="F15" s="10">
        <v>2</v>
      </c>
      <c r="G15" s="10">
        <v>160</v>
      </c>
      <c r="H15" s="10">
        <v>1</v>
      </c>
      <c r="I15" s="10">
        <v>80</v>
      </c>
      <c r="J15" s="10">
        <v>5</v>
      </c>
      <c r="K15" s="10">
        <f t="shared" si="1"/>
        <v>1425</v>
      </c>
      <c r="L15" s="5"/>
    </row>
    <row r="16" spans="1:16" x14ac:dyDescent="0.3">
      <c r="A16" s="9">
        <v>44970</v>
      </c>
      <c r="B16" s="10">
        <v>4</v>
      </c>
      <c r="C16" s="10">
        <f t="shared" si="0"/>
        <v>800</v>
      </c>
      <c r="D16" s="10">
        <v>2</v>
      </c>
      <c r="E16" s="10">
        <v>180</v>
      </c>
      <c r="F16" s="10">
        <v>4</v>
      </c>
      <c r="G16" s="10">
        <v>320</v>
      </c>
      <c r="H16" s="10">
        <v>3</v>
      </c>
      <c r="I16" s="10">
        <v>240</v>
      </c>
      <c r="J16" s="10">
        <v>9</v>
      </c>
      <c r="K16" s="10">
        <f t="shared" si="1"/>
        <v>2565</v>
      </c>
      <c r="L16" s="5"/>
    </row>
    <row r="17" spans="1:12" x14ac:dyDescent="0.3">
      <c r="A17" s="9">
        <v>44971</v>
      </c>
      <c r="B17" s="10">
        <v>1</v>
      </c>
      <c r="C17" s="10">
        <f t="shared" si="0"/>
        <v>200</v>
      </c>
      <c r="D17" s="10">
        <v>3</v>
      </c>
      <c r="E17" s="10">
        <v>270</v>
      </c>
      <c r="F17" s="10">
        <v>4</v>
      </c>
      <c r="G17" s="10">
        <v>320</v>
      </c>
      <c r="H17" s="10">
        <v>2</v>
      </c>
      <c r="I17" s="10">
        <v>160</v>
      </c>
      <c r="J17" s="10">
        <v>7</v>
      </c>
      <c r="K17" s="10">
        <f t="shared" si="1"/>
        <v>1995</v>
      </c>
      <c r="L17" s="5"/>
    </row>
    <row r="18" spans="1:12" x14ac:dyDescent="0.3">
      <c r="A18" s="9">
        <v>44972</v>
      </c>
      <c r="B18" s="10">
        <v>6</v>
      </c>
      <c r="C18" s="10">
        <f t="shared" si="0"/>
        <v>1200</v>
      </c>
      <c r="D18" s="10">
        <v>4</v>
      </c>
      <c r="E18" s="10">
        <v>360</v>
      </c>
      <c r="F18" s="10">
        <v>3</v>
      </c>
      <c r="G18" s="10">
        <v>240</v>
      </c>
      <c r="H18" s="10">
        <v>5</v>
      </c>
      <c r="I18" s="10">
        <v>400</v>
      </c>
      <c r="J18" s="10">
        <v>6</v>
      </c>
      <c r="K18" s="10">
        <f t="shared" si="1"/>
        <v>1710</v>
      </c>
      <c r="L18" s="5"/>
    </row>
    <row r="19" spans="1:12" x14ac:dyDescent="0.3">
      <c r="A19" s="9">
        <v>44973</v>
      </c>
      <c r="B19" s="10">
        <v>2</v>
      </c>
      <c r="C19" s="10">
        <f t="shared" si="0"/>
        <v>400</v>
      </c>
      <c r="D19" s="10">
        <v>4</v>
      </c>
      <c r="E19" s="10">
        <v>360</v>
      </c>
      <c r="F19" s="10">
        <v>6</v>
      </c>
      <c r="G19" s="10">
        <v>480</v>
      </c>
      <c r="H19" s="10">
        <v>3</v>
      </c>
      <c r="I19" s="10">
        <v>240</v>
      </c>
      <c r="J19" s="10">
        <v>9</v>
      </c>
      <c r="K19" s="10">
        <f t="shared" si="1"/>
        <v>2565</v>
      </c>
      <c r="L19" s="5"/>
    </row>
    <row r="20" spans="1:12" x14ac:dyDescent="0.3">
      <c r="A20" s="9">
        <v>44974</v>
      </c>
      <c r="B20" s="10">
        <v>8</v>
      </c>
      <c r="C20" s="10">
        <f t="shared" si="0"/>
        <v>1600</v>
      </c>
      <c r="D20" s="10">
        <v>3</v>
      </c>
      <c r="E20" s="10">
        <v>270</v>
      </c>
      <c r="F20" s="10">
        <v>2</v>
      </c>
      <c r="G20" s="10">
        <v>160</v>
      </c>
      <c r="H20" s="10">
        <v>3</v>
      </c>
      <c r="I20" s="10">
        <v>240</v>
      </c>
      <c r="J20" s="10">
        <v>6</v>
      </c>
      <c r="K20" s="10">
        <f t="shared" si="1"/>
        <v>1710</v>
      </c>
      <c r="L20" s="5"/>
    </row>
    <row r="21" spans="1:12" x14ac:dyDescent="0.3">
      <c r="A21" s="9">
        <v>44975</v>
      </c>
      <c r="B21" s="10">
        <v>8</v>
      </c>
      <c r="C21" s="10">
        <f t="shared" si="0"/>
        <v>1600</v>
      </c>
      <c r="D21" s="10">
        <v>3</v>
      </c>
      <c r="E21" s="10">
        <v>270</v>
      </c>
      <c r="F21" s="10">
        <v>4</v>
      </c>
      <c r="G21" s="10">
        <v>320</v>
      </c>
      <c r="H21" s="10">
        <v>5</v>
      </c>
      <c r="I21" s="10">
        <v>400</v>
      </c>
      <c r="J21" s="10">
        <v>9</v>
      </c>
      <c r="K21" s="10">
        <f t="shared" si="1"/>
        <v>2565</v>
      </c>
      <c r="L21" s="5"/>
    </row>
    <row r="22" spans="1:12" x14ac:dyDescent="0.3">
      <c r="A22" s="9">
        <v>44976</v>
      </c>
      <c r="B22" s="10">
        <v>3</v>
      </c>
      <c r="C22" s="10">
        <f t="shared" si="0"/>
        <v>600</v>
      </c>
      <c r="D22" s="10">
        <v>2</v>
      </c>
      <c r="E22" s="10">
        <v>180</v>
      </c>
      <c r="F22" s="10">
        <v>6</v>
      </c>
      <c r="G22" s="10">
        <v>480</v>
      </c>
      <c r="H22" s="10">
        <v>2</v>
      </c>
      <c r="I22" s="10">
        <v>160</v>
      </c>
      <c r="J22" s="10">
        <v>2</v>
      </c>
      <c r="K22" s="10">
        <f t="shared" si="1"/>
        <v>570</v>
      </c>
      <c r="L22" s="5"/>
    </row>
    <row r="23" spans="1:12" x14ac:dyDescent="0.3">
      <c r="A23" s="9">
        <v>44977</v>
      </c>
      <c r="B23" s="10">
        <v>5</v>
      </c>
      <c r="C23" s="10">
        <f t="shared" si="0"/>
        <v>1000</v>
      </c>
      <c r="D23" s="10">
        <v>4</v>
      </c>
      <c r="E23" s="10">
        <v>360</v>
      </c>
      <c r="F23" s="10">
        <v>3</v>
      </c>
      <c r="G23" s="10">
        <v>240</v>
      </c>
      <c r="H23" s="10">
        <v>3</v>
      </c>
      <c r="I23" s="10">
        <v>240</v>
      </c>
      <c r="J23" s="10">
        <v>7</v>
      </c>
      <c r="K23" s="10">
        <f t="shared" si="1"/>
        <v>1995</v>
      </c>
      <c r="L23" s="5"/>
    </row>
    <row r="24" spans="1:12" x14ac:dyDescent="0.3">
      <c r="A24" s="9">
        <v>44978</v>
      </c>
      <c r="B24" s="10">
        <v>3</v>
      </c>
      <c r="C24" s="10">
        <f t="shared" si="0"/>
        <v>600</v>
      </c>
      <c r="D24" s="10">
        <v>2</v>
      </c>
      <c r="E24" s="10">
        <v>180</v>
      </c>
      <c r="F24" s="10">
        <v>4</v>
      </c>
      <c r="G24" s="10">
        <v>320</v>
      </c>
      <c r="H24" s="10">
        <v>5</v>
      </c>
      <c r="I24" s="10">
        <v>400</v>
      </c>
      <c r="J24" s="10">
        <v>8</v>
      </c>
      <c r="K24" s="10">
        <f t="shared" si="1"/>
        <v>2280</v>
      </c>
      <c r="L24" s="5"/>
    </row>
    <row r="25" spans="1:12" x14ac:dyDescent="0.3">
      <c r="A25" s="9">
        <v>44979</v>
      </c>
      <c r="B25" s="10">
        <v>8</v>
      </c>
      <c r="C25" s="10">
        <f t="shared" si="0"/>
        <v>1600</v>
      </c>
      <c r="D25" s="10">
        <v>3</v>
      </c>
      <c r="E25" s="10">
        <v>270</v>
      </c>
      <c r="F25" s="10">
        <v>5</v>
      </c>
      <c r="G25" s="10">
        <v>380</v>
      </c>
      <c r="H25" s="10">
        <v>2</v>
      </c>
      <c r="I25" s="10">
        <v>160</v>
      </c>
      <c r="J25" s="10">
        <v>3</v>
      </c>
      <c r="K25" s="10">
        <f t="shared" si="1"/>
        <v>855</v>
      </c>
      <c r="L25" s="5"/>
    </row>
    <row r="26" spans="1:12" x14ac:dyDescent="0.3">
      <c r="A26" s="9">
        <v>44980</v>
      </c>
      <c r="B26" s="10">
        <v>6</v>
      </c>
      <c r="C26" s="10">
        <f t="shared" si="0"/>
        <v>1200</v>
      </c>
      <c r="D26" s="10">
        <v>6</v>
      </c>
      <c r="E26" s="10">
        <v>600</v>
      </c>
      <c r="F26" s="10">
        <v>6</v>
      </c>
      <c r="G26" s="10">
        <v>480</v>
      </c>
      <c r="H26" s="10">
        <v>2</v>
      </c>
      <c r="I26" s="10">
        <v>160</v>
      </c>
      <c r="J26" s="10">
        <v>9</v>
      </c>
      <c r="K26" s="10">
        <f t="shared" si="1"/>
        <v>2565</v>
      </c>
      <c r="L26" s="5"/>
    </row>
    <row r="27" spans="1:12" x14ac:dyDescent="0.3">
      <c r="A27" s="9">
        <v>44981</v>
      </c>
      <c r="B27" s="10">
        <v>3</v>
      </c>
      <c r="C27" s="10">
        <f t="shared" si="0"/>
        <v>600</v>
      </c>
      <c r="D27" s="10">
        <v>4</v>
      </c>
      <c r="E27" s="10">
        <v>360</v>
      </c>
      <c r="F27" s="10">
        <v>3</v>
      </c>
      <c r="G27" s="10">
        <v>240</v>
      </c>
      <c r="H27" s="10">
        <v>5</v>
      </c>
      <c r="I27" s="10">
        <v>400</v>
      </c>
      <c r="J27" s="10">
        <v>6</v>
      </c>
      <c r="K27" s="10">
        <f>285*J27</f>
        <v>1710</v>
      </c>
      <c r="L27" s="5"/>
    </row>
    <row r="28" spans="1:12" x14ac:dyDescent="0.3">
      <c r="A28" s="9">
        <v>44982</v>
      </c>
      <c r="B28" s="10">
        <v>8</v>
      </c>
      <c r="C28" s="10">
        <f t="shared" si="0"/>
        <v>1600</v>
      </c>
      <c r="D28" s="10">
        <v>2</v>
      </c>
      <c r="E28" s="10">
        <v>180</v>
      </c>
      <c r="F28" s="10">
        <v>2</v>
      </c>
      <c r="G28" s="10">
        <v>160</v>
      </c>
      <c r="H28" s="10">
        <v>3</v>
      </c>
      <c r="I28" s="10">
        <v>240</v>
      </c>
      <c r="J28" s="10">
        <v>7</v>
      </c>
      <c r="K28" s="10">
        <f t="shared" si="1"/>
        <v>1995</v>
      </c>
      <c r="L28" s="5"/>
    </row>
    <row r="29" spans="1:12" x14ac:dyDescent="0.3">
      <c r="A29" s="9">
        <v>44983</v>
      </c>
      <c r="B29" s="10">
        <v>3</v>
      </c>
      <c r="C29" s="10">
        <f t="shared" si="0"/>
        <v>600</v>
      </c>
      <c r="D29" s="10">
        <v>4</v>
      </c>
      <c r="E29" s="10">
        <v>360</v>
      </c>
      <c r="F29" s="10">
        <v>4</v>
      </c>
      <c r="G29" s="10">
        <v>320</v>
      </c>
      <c r="H29" s="10">
        <v>2</v>
      </c>
      <c r="I29" s="10">
        <v>160</v>
      </c>
      <c r="J29" s="10">
        <v>8</v>
      </c>
      <c r="K29" s="10">
        <f t="shared" si="1"/>
        <v>2280</v>
      </c>
      <c r="L29" s="5"/>
    </row>
    <row r="30" spans="1:12" x14ac:dyDescent="0.3">
      <c r="A30" s="9">
        <v>44984</v>
      </c>
      <c r="B30" s="10">
        <v>7</v>
      </c>
      <c r="C30" s="10">
        <f t="shared" si="0"/>
        <v>1400</v>
      </c>
      <c r="D30" s="10">
        <v>3</v>
      </c>
      <c r="E30" s="10">
        <v>270</v>
      </c>
      <c r="F30" s="10">
        <v>3</v>
      </c>
      <c r="G30" s="10">
        <v>240</v>
      </c>
      <c r="H30" s="10">
        <v>4</v>
      </c>
      <c r="I30" s="10">
        <v>320</v>
      </c>
      <c r="J30" s="10">
        <v>9</v>
      </c>
      <c r="K30" s="10">
        <f t="shared" si="1"/>
        <v>2565</v>
      </c>
      <c r="L30" s="5"/>
    </row>
    <row r="31" spans="1:12" x14ac:dyDescent="0.3">
      <c r="A31" s="9">
        <v>44985</v>
      </c>
      <c r="B31" s="10">
        <v>2</v>
      </c>
      <c r="C31" s="10">
        <f t="shared" si="0"/>
        <v>400</v>
      </c>
      <c r="D31" s="10">
        <v>3</v>
      </c>
      <c r="E31" s="10">
        <v>270</v>
      </c>
      <c r="F31" s="10">
        <v>8</v>
      </c>
      <c r="G31" s="10">
        <v>640</v>
      </c>
      <c r="H31" s="10">
        <v>5</v>
      </c>
      <c r="I31" s="10">
        <v>400</v>
      </c>
      <c r="J31" s="10">
        <v>7</v>
      </c>
      <c r="K31" s="10">
        <f t="shared" si="1"/>
        <v>1995</v>
      </c>
      <c r="L31" s="5"/>
    </row>
    <row r="32" spans="1:12" x14ac:dyDescent="0.3">
      <c r="A32" s="6"/>
      <c r="L32" s="5"/>
    </row>
    <row r="33" spans="1:12" x14ac:dyDescent="0.3">
      <c r="A33" s="6"/>
      <c r="L33" s="5"/>
    </row>
    <row r="34" spans="1:12" x14ac:dyDescent="0.3">
      <c r="A34" s="6"/>
      <c r="L34" s="5"/>
    </row>
    <row r="36" spans="1:12" x14ac:dyDescent="0.3">
      <c r="B36" s="11" t="s">
        <v>16</v>
      </c>
      <c r="C36" s="10">
        <f>SUM(C4:C34)</f>
        <v>26000</v>
      </c>
      <c r="D36" s="10"/>
      <c r="E36" s="10">
        <f>SUM(E4:E34)</f>
        <v>6980</v>
      </c>
      <c r="F36" s="10"/>
      <c r="G36" s="10">
        <f>SUM(G4:G34)</f>
        <v>9100</v>
      </c>
      <c r="H36" s="10"/>
      <c r="I36" s="10">
        <f>SUM(I4:I34)</f>
        <v>7760</v>
      </c>
      <c r="J36" s="10"/>
      <c r="K36" s="10">
        <f>SUM(K4:K34)</f>
        <v>50160</v>
      </c>
    </row>
    <row r="39" spans="1:12" x14ac:dyDescent="0.3">
      <c r="F39" s="11" t="s">
        <v>9</v>
      </c>
      <c r="G39" s="10">
        <f>SUM(C36,E36,G36,I36,K36,M36,O36)</f>
        <v>100000</v>
      </c>
    </row>
  </sheetData>
  <mergeCells count="7">
    <mergeCell ref="L1:O1"/>
    <mergeCell ref="J1:K2"/>
    <mergeCell ref="A1:A2"/>
    <mergeCell ref="B1:C2"/>
    <mergeCell ref="D1:E2"/>
    <mergeCell ref="F1:G2"/>
    <mergeCell ref="H1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41C-A5D8-4D47-B46F-CD4C4A0011CE}">
  <dimension ref="A1:AA34"/>
  <sheetViews>
    <sheetView zoomScale="80" zoomScaleNormal="80" workbookViewId="0">
      <selection activeCell="S34" sqref="S34"/>
    </sheetView>
  </sheetViews>
  <sheetFormatPr defaultColWidth="11.5546875" defaultRowHeight="13.8" x14ac:dyDescent="0.25"/>
  <cols>
    <col min="1" max="3" width="11.5546875" style="4"/>
    <col min="4" max="4" width="0" style="4" hidden="1" customWidth="1"/>
    <col min="5" max="6" width="11.5546875" style="4"/>
    <col min="7" max="7" width="0" style="4" hidden="1" customWidth="1"/>
    <col min="8" max="9" width="11.5546875" style="4"/>
    <col min="10" max="10" width="0" style="4" hidden="1" customWidth="1"/>
    <col min="11" max="12" width="11.5546875" style="4"/>
    <col min="13" max="13" width="0" style="4" hidden="1" customWidth="1"/>
    <col min="14" max="15" width="11.5546875" style="4"/>
    <col min="16" max="16" width="0" style="4" hidden="1" customWidth="1"/>
    <col min="17" max="20" width="11.5546875" style="4"/>
    <col min="21" max="21" width="14.44140625" style="4" bestFit="1" customWidth="1"/>
    <col min="22" max="16384" width="11.5546875" style="4"/>
  </cols>
  <sheetData>
    <row r="1" spans="1:21" x14ac:dyDescent="0.25">
      <c r="A1" s="135" t="s">
        <v>10</v>
      </c>
      <c r="B1" s="137" t="s">
        <v>0</v>
      </c>
      <c r="C1" s="137"/>
      <c r="D1" s="137"/>
      <c r="E1" s="131" t="s">
        <v>1</v>
      </c>
      <c r="F1" s="131"/>
      <c r="G1" s="131"/>
      <c r="H1" s="131" t="s">
        <v>2</v>
      </c>
      <c r="I1" s="131"/>
      <c r="J1" s="131"/>
      <c r="K1" s="131" t="s">
        <v>3</v>
      </c>
      <c r="L1" s="131"/>
      <c r="M1" s="131"/>
      <c r="N1" s="131" t="s">
        <v>4</v>
      </c>
      <c r="O1" s="131"/>
      <c r="P1" s="132"/>
    </row>
    <row r="2" spans="1:21" x14ac:dyDescent="0.25">
      <c r="A2" s="136"/>
      <c r="B2" s="95"/>
      <c r="C2" s="95"/>
      <c r="D2" s="95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1:21" x14ac:dyDescent="0.25">
      <c r="A3" s="136"/>
      <c r="B3" s="26" t="s">
        <v>7</v>
      </c>
      <c r="C3" s="26" t="s">
        <v>8</v>
      </c>
      <c r="D3" s="26" t="s">
        <v>14</v>
      </c>
      <c r="E3" s="26" t="s">
        <v>7</v>
      </c>
      <c r="F3" s="26" t="s">
        <v>8</v>
      </c>
      <c r="G3" s="26" t="s">
        <v>14</v>
      </c>
      <c r="H3" s="26" t="s">
        <v>7</v>
      </c>
      <c r="I3" s="26" t="s">
        <v>8</v>
      </c>
      <c r="J3" s="26" t="s">
        <v>14</v>
      </c>
      <c r="K3" s="26" t="s">
        <v>7</v>
      </c>
      <c r="L3" s="26" t="s">
        <v>8</v>
      </c>
      <c r="M3" s="26" t="s">
        <v>14</v>
      </c>
      <c r="N3" s="26" t="s">
        <v>7</v>
      </c>
      <c r="O3" s="26" t="s">
        <v>8</v>
      </c>
      <c r="P3" s="28" t="s">
        <v>14</v>
      </c>
    </row>
    <row r="4" spans="1:21" x14ac:dyDescent="0.25">
      <c r="A4" s="29">
        <v>44958</v>
      </c>
      <c r="B4" s="27">
        <v>16</v>
      </c>
      <c r="C4" s="27">
        <f>300*B4</f>
        <v>4800</v>
      </c>
      <c r="D4" s="27">
        <v>1</v>
      </c>
      <c r="E4" s="27">
        <v>8</v>
      </c>
      <c r="F4" s="27">
        <f>120*E4</f>
        <v>960</v>
      </c>
      <c r="G4" s="27">
        <v>1</v>
      </c>
      <c r="H4" s="27">
        <v>18</v>
      </c>
      <c r="I4" s="27">
        <f>110*H4</f>
        <v>1980</v>
      </c>
      <c r="J4" s="27">
        <v>2</v>
      </c>
      <c r="K4" s="27">
        <v>4</v>
      </c>
      <c r="L4" s="27">
        <f>80*K4</f>
        <v>320</v>
      </c>
      <c r="M4" s="27">
        <v>4</v>
      </c>
      <c r="N4" s="27">
        <v>18</v>
      </c>
      <c r="O4" s="27">
        <f>285*N4</f>
        <v>5130</v>
      </c>
      <c r="P4" s="30">
        <v>3</v>
      </c>
    </row>
    <row r="5" spans="1:21" x14ac:dyDescent="0.25">
      <c r="A5" s="29">
        <v>44959</v>
      </c>
      <c r="B5" s="27">
        <v>22</v>
      </c>
      <c r="C5" s="27">
        <f t="shared" ref="C5:C31" si="0">300*B5</f>
        <v>6600</v>
      </c>
      <c r="D5" s="27">
        <v>5</v>
      </c>
      <c r="E5" s="27">
        <v>10</v>
      </c>
      <c r="F5" s="27">
        <f t="shared" ref="F5:F31" si="1">120*E5</f>
        <v>1200</v>
      </c>
      <c r="G5" s="27">
        <v>5</v>
      </c>
      <c r="H5" s="27">
        <v>19</v>
      </c>
      <c r="I5" s="27">
        <f t="shared" ref="I5:I31" si="2">110*H5</f>
        <v>2090</v>
      </c>
      <c r="J5" s="27">
        <v>1</v>
      </c>
      <c r="K5" s="27">
        <v>6</v>
      </c>
      <c r="L5" s="27">
        <f t="shared" ref="L5:L31" si="3">80*K5</f>
        <v>480</v>
      </c>
      <c r="M5" s="27">
        <v>4</v>
      </c>
      <c r="N5" s="27">
        <v>21</v>
      </c>
      <c r="O5" s="27">
        <f t="shared" ref="O5:O31" si="4">285*N5</f>
        <v>5985</v>
      </c>
      <c r="P5" s="30">
        <v>4</v>
      </c>
    </row>
    <row r="6" spans="1:21" x14ac:dyDescent="0.25">
      <c r="A6" s="29">
        <v>44960</v>
      </c>
      <c r="B6" s="27">
        <v>17</v>
      </c>
      <c r="C6" s="27">
        <f t="shared" si="0"/>
        <v>5100</v>
      </c>
      <c r="D6" s="27">
        <v>1</v>
      </c>
      <c r="E6" s="27">
        <v>15</v>
      </c>
      <c r="F6" s="27">
        <f t="shared" si="1"/>
        <v>1800</v>
      </c>
      <c r="G6" s="27">
        <v>3</v>
      </c>
      <c r="H6" s="27">
        <v>15</v>
      </c>
      <c r="I6" s="27">
        <f t="shared" si="2"/>
        <v>1650</v>
      </c>
      <c r="J6" s="27">
        <v>3</v>
      </c>
      <c r="K6" s="27">
        <v>3</v>
      </c>
      <c r="L6" s="27">
        <f t="shared" si="3"/>
        <v>240</v>
      </c>
      <c r="M6" s="27">
        <v>1</v>
      </c>
      <c r="N6" s="27">
        <v>16</v>
      </c>
      <c r="O6" s="27">
        <f t="shared" si="4"/>
        <v>4560</v>
      </c>
      <c r="P6" s="30">
        <v>4</v>
      </c>
    </row>
    <row r="7" spans="1:21" x14ac:dyDescent="0.25">
      <c r="A7" s="29">
        <v>44961</v>
      </c>
      <c r="B7" s="27">
        <v>16</v>
      </c>
      <c r="C7" s="27">
        <f t="shared" si="0"/>
        <v>4800</v>
      </c>
      <c r="D7" s="27">
        <v>1</v>
      </c>
      <c r="E7" s="27">
        <v>9</v>
      </c>
      <c r="F7" s="27">
        <f t="shared" si="1"/>
        <v>1080</v>
      </c>
      <c r="G7" s="27">
        <v>2</v>
      </c>
      <c r="H7" s="27">
        <v>11</v>
      </c>
      <c r="I7" s="27">
        <f t="shared" si="2"/>
        <v>1210</v>
      </c>
      <c r="J7" s="27">
        <v>3</v>
      </c>
      <c r="K7" s="27">
        <v>4</v>
      </c>
      <c r="L7" s="27">
        <f t="shared" si="3"/>
        <v>320</v>
      </c>
      <c r="M7" s="27">
        <v>3</v>
      </c>
      <c r="N7" s="27">
        <v>17</v>
      </c>
      <c r="O7" s="27">
        <f t="shared" si="4"/>
        <v>4845</v>
      </c>
      <c r="P7" s="30">
        <v>3</v>
      </c>
    </row>
    <row r="8" spans="1:21" x14ac:dyDescent="0.25">
      <c r="A8" s="29">
        <v>44962</v>
      </c>
      <c r="B8" s="27">
        <v>19</v>
      </c>
      <c r="C8" s="27">
        <f t="shared" si="0"/>
        <v>5700</v>
      </c>
      <c r="D8" s="27">
        <v>2</v>
      </c>
      <c r="E8" s="27">
        <v>12</v>
      </c>
      <c r="F8" s="27">
        <f t="shared" si="1"/>
        <v>1440</v>
      </c>
      <c r="G8" s="27">
        <v>2</v>
      </c>
      <c r="H8" s="27">
        <v>19</v>
      </c>
      <c r="I8" s="27">
        <f t="shared" si="2"/>
        <v>2090</v>
      </c>
      <c r="J8" s="27">
        <v>1</v>
      </c>
      <c r="K8" s="27">
        <v>2</v>
      </c>
      <c r="L8" s="27">
        <f t="shared" si="3"/>
        <v>160</v>
      </c>
      <c r="M8" s="27">
        <v>3</v>
      </c>
      <c r="N8" s="27">
        <v>20</v>
      </c>
      <c r="O8" s="27">
        <f t="shared" si="4"/>
        <v>5700</v>
      </c>
      <c r="P8" s="30">
        <v>4</v>
      </c>
    </row>
    <row r="9" spans="1:21" x14ac:dyDescent="0.25">
      <c r="A9" s="29">
        <v>44963</v>
      </c>
      <c r="B9" s="27">
        <v>15</v>
      </c>
      <c r="C9" s="27">
        <f t="shared" si="0"/>
        <v>4500</v>
      </c>
      <c r="D9" s="27">
        <v>2</v>
      </c>
      <c r="E9" s="27">
        <v>8</v>
      </c>
      <c r="F9" s="27">
        <f t="shared" si="1"/>
        <v>960</v>
      </c>
      <c r="G9" s="27">
        <v>5</v>
      </c>
      <c r="H9" s="27">
        <v>13</v>
      </c>
      <c r="I9" s="27">
        <f t="shared" si="2"/>
        <v>1430</v>
      </c>
      <c r="J9" s="27">
        <v>4</v>
      </c>
      <c r="K9" s="27">
        <v>3</v>
      </c>
      <c r="L9" s="27">
        <f t="shared" si="3"/>
        <v>240</v>
      </c>
      <c r="M9" s="27">
        <v>5</v>
      </c>
      <c r="N9" s="27">
        <v>13</v>
      </c>
      <c r="O9" s="27">
        <f t="shared" si="4"/>
        <v>3705</v>
      </c>
      <c r="P9" s="30">
        <v>3</v>
      </c>
    </row>
    <row r="10" spans="1:21" x14ac:dyDescent="0.25">
      <c r="A10" s="29">
        <v>44964</v>
      </c>
      <c r="B10" s="27">
        <v>16</v>
      </c>
      <c r="C10" s="27">
        <f t="shared" si="0"/>
        <v>4800</v>
      </c>
      <c r="D10" s="27">
        <v>1</v>
      </c>
      <c r="E10" s="27">
        <v>14</v>
      </c>
      <c r="F10" s="27">
        <f t="shared" si="1"/>
        <v>1680</v>
      </c>
      <c r="G10" s="27">
        <v>5</v>
      </c>
      <c r="H10" s="27">
        <v>20</v>
      </c>
      <c r="I10" s="27">
        <f t="shared" si="2"/>
        <v>2200</v>
      </c>
      <c r="J10" s="27">
        <v>4</v>
      </c>
      <c r="K10" s="27">
        <v>3</v>
      </c>
      <c r="L10" s="27">
        <f t="shared" si="3"/>
        <v>240</v>
      </c>
      <c r="M10" s="27">
        <v>2</v>
      </c>
      <c r="N10" s="27">
        <v>17</v>
      </c>
      <c r="O10" s="27">
        <f t="shared" si="4"/>
        <v>4845</v>
      </c>
      <c r="P10" s="30">
        <v>3</v>
      </c>
    </row>
    <row r="11" spans="1:21" x14ac:dyDescent="0.25">
      <c r="A11" s="29">
        <v>44965</v>
      </c>
      <c r="B11" s="27">
        <v>12</v>
      </c>
      <c r="C11" s="27">
        <f t="shared" si="0"/>
        <v>3600</v>
      </c>
      <c r="D11" s="27">
        <v>2</v>
      </c>
      <c r="E11" s="27">
        <v>7</v>
      </c>
      <c r="F11" s="27">
        <f t="shared" si="1"/>
        <v>840</v>
      </c>
      <c r="G11" s="27">
        <v>3</v>
      </c>
      <c r="H11" s="27">
        <v>14</v>
      </c>
      <c r="I11" s="27">
        <f t="shared" si="2"/>
        <v>1540</v>
      </c>
      <c r="J11" s="27">
        <v>1</v>
      </c>
      <c r="K11" s="27">
        <v>4</v>
      </c>
      <c r="L11" s="27">
        <f t="shared" si="3"/>
        <v>320</v>
      </c>
      <c r="M11" s="27">
        <v>2</v>
      </c>
      <c r="N11" s="27">
        <v>19</v>
      </c>
      <c r="O11" s="27">
        <f t="shared" si="4"/>
        <v>5415</v>
      </c>
      <c r="P11" s="30">
        <v>4</v>
      </c>
    </row>
    <row r="12" spans="1:21" x14ac:dyDescent="0.25">
      <c r="A12" s="29">
        <v>44966</v>
      </c>
      <c r="B12" s="27">
        <v>10</v>
      </c>
      <c r="C12" s="27">
        <f t="shared" si="0"/>
        <v>3000</v>
      </c>
      <c r="D12" s="27">
        <v>3</v>
      </c>
      <c r="E12" s="27">
        <v>13</v>
      </c>
      <c r="F12" s="27">
        <f t="shared" si="1"/>
        <v>1560</v>
      </c>
      <c r="G12" s="27">
        <v>4</v>
      </c>
      <c r="H12" s="27">
        <v>9</v>
      </c>
      <c r="I12" s="27">
        <f t="shared" si="2"/>
        <v>990</v>
      </c>
      <c r="J12" s="27">
        <v>4</v>
      </c>
      <c r="K12" s="27">
        <v>6</v>
      </c>
      <c r="L12" s="27">
        <f t="shared" si="3"/>
        <v>480</v>
      </c>
      <c r="M12" s="27">
        <v>3</v>
      </c>
      <c r="N12" s="27">
        <v>22</v>
      </c>
      <c r="O12" s="27">
        <f t="shared" si="4"/>
        <v>6270</v>
      </c>
      <c r="P12" s="30">
        <v>3</v>
      </c>
    </row>
    <row r="13" spans="1:21" x14ac:dyDescent="0.25">
      <c r="A13" s="29">
        <v>44967</v>
      </c>
      <c r="B13" s="27">
        <v>13</v>
      </c>
      <c r="C13" s="27">
        <f t="shared" si="0"/>
        <v>3900</v>
      </c>
      <c r="D13" s="27">
        <v>2</v>
      </c>
      <c r="E13" s="27">
        <v>10</v>
      </c>
      <c r="F13" s="27">
        <f t="shared" si="1"/>
        <v>1200</v>
      </c>
      <c r="G13" s="27">
        <v>2</v>
      </c>
      <c r="H13" s="27">
        <v>10</v>
      </c>
      <c r="I13" s="27">
        <f t="shared" si="2"/>
        <v>1100</v>
      </c>
      <c r="J13" s="27">
        <v>5</v>
      </c>
      <c r="K13" s="27">
        <v>3</v>
      </c>
      <c r="L13" s="27">
        <f t="shared" si="3"/>
        <v>240</v>
      </c>
      <c r="M13" s="27">
        <v>2</v>
      </c>
      <c r="N13" s="27">
        <v>9</v>
      </c>
      <c r="O13" s="27">
        <f t="shared" si="4"/>
        <v>2565</v>
      </c>
      <c r="P13" s="30">
        <v>3</v>
      </c>
      <c r="S13" s="126" t="s">
        <v>20</v>
      </c>
      <c r="T13" s="126"/>
      <c r="U13" s="129">
        <f>SUM(B32,E32,H32,K32,N32)</f>
        <v>300000</v>
      </c>
    </row>
    <row r="14" spans="1:21" x14ac:dyDescent="0.25">
      <c r="A14" s="29">
        <v>44968</v>
      </c>
      <c r="B14" s="27">
        <v>13</v>
      </c>
      <c r="C14" s="27">
        <f t="shared" si="0"/>
        <v>3900</v>
      </c>
      <c r="D14" s="27">
        <v>2</v>
      </c>
      <c r="E14" s="27">
        <v>9</v>
      </c>
      <c r="F14" s="27">
        <f t="shared" si="1"/>
        <v>1080</v>
      </c>
      <c r="G14" s="27">
        <v>3</v>
      </c>
      <c r="H14" s="27">
        <v>18</v>
      </c>
      <c r="I14" s="27">
        <f t="shared" si="2"/>
        <v>1980</v>
      </c>
      <c r="J14" s="27">
        <v>4</v>
      </c>
      <c r="K14" s="27">
        <v>6</v>
      </c>
      <c r="L14" s="27">
        <f t="shared" si="3"/>
        <v>480</v>
      </c>
      <c r="M14" s="27">
        <v>1</v>
      </c>
      <c r="N14" s="27">
        <v>11</v>
      </c>
      <c r="O14" s="27">
        <f t="shared" si="4"/>
        <v>3135</v>
      </c>
      <c r="P14" s="30">
        <v>2</v>
      </c>
      <c r="S14" s="126"/>
      <c r="T14" s="126"/>
      <c r="U14" s="129"/>
    </row>
    <row r="15" spans="1:21" x14ac:dyDescent="0.25">
      <c r="A15" s="29">
        <v>44969</v>
      </c>
      <c r="B15" s="27">
        <v>12</v>
      </c>
      <c r="C15" s="27">
        <f t="shared" si="0"/>
        <v>3600</v>
      </c>
      <c r="D15" s="27">
        <v>2</v>
      </c>
      <c r="E15" s="27">
        <v>12</v>
      </c>
      <c r="F15" s="27">
        <f t="shared" si="1"/>
        <v>1440</v>
      </c>
      <c r="G15" s="27">
        <v>2</v>
      </c>
      <c r="H15" s="27">
        <v>14</v>
      </c>
      <c r="I15" s="27">
        <f t="shared" si="2"/>
        <v>1540</v>
      </c>
      <c r="J15" s="27">
        <v>5</v>
      </c>
      <c r="K15" s="27">
        <v>1</v>
      </c>
      <c r="L15" s="27">
        <f t="shared" si="3"/>
        <v>80</v>
      </c>
      <c r="M15" s="27">
        <v>2</v>
      </c>
      <c r="N15" s="27">
        <v>14</v>
      </c>
      <c r="O15" s="27">
        <f t="shared" si="4"/>
        <v>3990</v>
      </c>
      <c r="P15" s="30">
        <v>1</v>
      </c>
      <c r="S15" s="128" t="s">
        <v>19</v>
      </c>
      <c r="T15" s="128"/>
      <c r="U15" s="129">
        <v>120000</v>
      </c>
    </row>
    <row r="16" spans="1:21" x14ac:dyDescent="0.25">
      <c r="A16" s="29">
        <v>44970</v>
      </c>
      <c r="B16" s="27">
        <v>8</v>
      </c>
      <c r="C16" s="27">
        <f t="shared" si="0"/>
        <v>2400</v>
      </c>
      <c r="D16" s="27">
        <v>2</v>
      </c>
      <c r="E16" s="27">
        <v>10</v>
      </c>
      <c r="F16" s="27">
        <f t="shared" si="1"/>
        <v>1200</v>
      </c>
      <c r="G16" s="27">
        <v>4</v>
      </c>
      <c r="H16" s="27">
        <v>12</v>
      </c>
      <c r="I16" s="27">
        <f t="shared" si="2"/>
        <v>1320</v>
      </c>
      <c r="J16" s="27">
        <v>2</v>
      </c>
      <c r="K16" s="27">
        <v>4</v>
      </c>
      <c r="L16" s="27">
        <f t="shared" si="3"/>
        <v>320</v>
      </c>
      <c r="M16" s="27">
        <v>4</v>
      </c>
      <c r="N16" s="27">
        <v>10</v>
      </c>
      <c r="O16" s="27">
        <f t="shared" si="4"/>
        <v>2850</v>
      </c>
      <c r="P16" s="30">
        <v>1</v>
      </c>
      <c r="S16" s="128"/>
      <c r="T16" s="128"/>
      <c r="U16" s="129"/>
    </row>
    <row r="17" spans="1:27" x14ac:dyDescent="0.25">
      <c r="A17" s="29">
        <v>44971</v>
      </c>
      <c r="B17" s="27">
        <v>10</v>
      </c>
      <c r="C17" s="27">
        <f t="shared" si="0"/>
        <v>3000</v>
      </c>
      <c r="D17" s="27">
        <v>3</v>
      </c>
      <c r="E17" s="27">
        <v>8</v>
      </c>
      <c r="F17" s="27">
        <f t="shared" si="1"/>
        <v>960</v>
      </c>
      <c r="G17" s="27">
        <v>1</v>
      </c>
      <c r="H17" s="27">
        <v>6</v>
      </c>
      <c r="I17" s="27">
        <f t="shared" si="2"/>
        <v>660</v>
      </c>
      <c r="J17" s="27">
        <v>4</v>
      </c>
      <c r="K17" s="27">
        <v>2</v>
      </c>
      <c r="L17" s="27">
        <f t="shared" si="3"/>
        <v>160</v>
      </c>
      <c r="M17" s="27">
        <v>2</v>
      </c>
      <c r="N17" s="27">
        <v>15</v>
      </c>
      <c r="O17" s="27">
        <f t="shared" si="4"/>
        <v>4275</v>
      </c>
      <c r="P17" s="30">
        <v>2</v>
      </c>
      <c r="S17" s="128" t="s">
        <v>18</v>
      </c>
      <c r="T17" s="128"/>
      <c r="U17" s="129">
        <v>80000</v>
      </c>
    </row>
    <row r="18" spans="1:27" x14ac:dyDescent="0.25">
      <c r="A18" s="29">
        <v>44972</v>
      </c>
      <c r="B18" s="27">
        <v>8</v>
      </c>
      <c r="C18" s="27">
        <f t="shared" si="0"/>
        <v>2400</v>
      </c>
      <c r="D18" s="27">
        <v>5</v>
      </c>
      <c r="E18" s="27">
        <v>6</v>
      </c>
      <c r="F18" s="27">
        <f t="shared" si="1"/>
        <v>720</v>
      </c>
      <c r="G18" s="27">
        <v>4</v>
      </c>
      <c r="H18" s="27">
        <v>10</v>
      </c>
      <c r="I18" s="27">
        <f t="shared" si="2"/>
        <v>1100</v>
      </c>
      <c r="J18" s="27">
        <v>4</v>
      </c>
      <c r="K18" s="27">
        <v>6</v>
      </c>
      <c r="L18" s="27">
        <f t="shared" si="3"/>
        <v>480</v>
      </c>
      <c r="M18" s="27">
        <v>5</v>
      </c>
      <c r="N18" s="27">
        <v>11</v>
      </c>
      <c r="O18" s="27">
        <f t="shared" si="4"/>
        <v>3135</v>
      </c>
      <c r="P18" s="30">
        <v>2</v>
      </c>
      <c r="S18" s="128"/>
      <c r="T18" s="128"/>
      <c r="U18" s="129"/>
    </row>
    <row r="19" spans="1:27" x14ac:dyDescent="0.25">
      <c r="A19" s="29">
        <v>44973</v>
      </c>
      <c r="B19" s="27">
        <v>13</v>
      </c>
      <c r="C19" s="27">
        <f t="shared" si="0"/>
        <v>3900</v>
      </c>
      <c r="D19" s="27">
        <v>3</v>
      </c>
      <c r="E19" s="27">
        <v>9</v>
      </c>
      <c r="F19" s="27">
        <f t="shared" si="1"/>
        <v>1080</v>
      </c>
      <c r="G19" s="27">
        <v>5</v>
      </c>
      <c r="H19" s="27">
        <v>16</v>
      </c>
      <c r="I19" s="27">
        <f t="shared" si="2"/>
        <v>1760</v>
      </c>
      <c r="J19" s="27">
        <v>4</v>
      </c>
      <c r="K19" s="27">
        <v>3</v>
      </c>
      <c r="L19" s="27">
        <f t="shared" si="3"/>
        <v>240</v>
      </c>
      <c r="M19" s="27">
        <v>1</v>
      </c>
      <c r="N19" s="27">
        <v>19</v>
      </c>
      <c r="O19" s="27">
        <f t="shared" si="4"/>
        <v>5415</v>
      </c>
      <c r="P19" s="30">
        <v>2</v>
      </c>
      <c r="S19" s="126" t="s">
        <v>21</v>
      </c>
      <c r="T19" s="126"/>
      <c r="U19" s="127">
        <f>U13-(U15+U17)</f>
        <v>100000</v>
      </c>
    </row>
    <row r="20" spans="1:27" x14ac:dyDescent="0.25">
      <c r="A20" s="29">
        <v>44974</v>
      </c>
      <c r="B20" s="27">
        <v>17</v>
      </c>
      <c r="C20" s="27">
        <f t="shared" si="0"/>
        <v>5100</v>
      </c>
      <c r="D20" s="27">
        <v>4</v>
      </c>
      <c r="E20" s="27">
        <v>10</v>
      </c>
      <c r="F20" s="27">
        <f t="shared" si="1"/>
        <v>1200</v>
      </c>
      <c r="G20" s="27">
        <v>1</v>
      </c>
      <c r="H20" s="27">
        <v>12</v>
      </c>
      <c r="I20" s="27">
        <f t="shared" si="2"/>
        <v>1320</v>
      </c>
      <c r="J20" s="27">
        <v>4</v>
      </c>
      <c r="K20" s="27">
        <v>3</v>
      </c>
      <c r="L20" s="27">
        <f t="shared" si="3"/>
        <v>240</v>
      </c>
      <c r="M20" s="27">
        <v>2</v>
      </c>
      <c r="N20" s="27">
        <v>17</v>
      </c>
      <c r="O20" s="27">
        <f t="shared" si="4"/>
        <v>4845</v>
      </c>
      <c r="P20" s="30">
        <v>4</v>
      </c>
      <c r="S20" s="126"/>
      <c r="T20" s="126"/>
      <c r="U20" s="127"/>
      <c r="Z20" s="4" t="s">
        <v>9</v>
      </c>
      <c r="AA20" s="4">
        <f>SUM(C36,F36,I36,L36,O36,R36,T36)</f>
        <v>0</v>
      </c>
    </row>
    <row r="21" spans="1:27" x14ac:dyDescent="0.25">
      <c r="A21" s="29">
        <v>44975</v>
      </c>
      <c r="B21" s="27">
        <v>19</v>
      </c>
      <c r="C21" s="27">
        <f t="shared" si="0"/>
        <v>5700</v>
      </c>
      <c r="D21" s="27">
        <v>3</v>
      </c>
      <c r="E21" s="27">
        <v>4</v>
      </c>
      <c r="F21" s="27">
        <f t="shared" si="1"/>
        <v>480</v>
      </c>
      <c r="G21" s="27">
        <v>2</v>
      </c>
      <c r="H21" s="27">
        <v>19</v>
      </c>
      <c r="I21" s="27">
        <f t="shared" si="2"/>
        <v>2090</v>
      </c>
      <c r="J21" s="27">
        <v>2</v>
      </c>
      <c r="K21" s="27">
        <v>3</v>
      </c>
      <c r="L21" s="27">
        <f t="shared" si="3"/>
        <v>240</v>
      </c>
      <c r="M21" s="27">
        <v>2</v>
      </c>
      <c r="N21" s="27">
        <v>14</v>
      </c>
      <c r="O21" s="27">
        <f t="shared" si="4"/>
        <v>3990</v>
      </c>
      <c r="P21" s="30">
        <v>2</v>
      </c>
    </row>
    <row r="22" spans="1:27" x14ac:dyDescent="0.25">
      <c r="A22" s="29">
        <v>44976</v>
      </c>
      <c r="B22" s="27">
        <v>12</v>
      </c>
      <c r="C22" s="27">
        <f t="shared" si="0"/>
        <v>3600</v>
      </c>
      <c r="D22" s="27">
        <v>1</v>
      </c>
      <c r="E22" s="27">
        <v>5</v>
      </c>
      <c r="F22" s="27">
        <f t="shared" si="1"/>
        <v>600</v>
      </c>
      <c r="G22" s="27">
        <v>3</v>
      </c>
      <c r="H22" s="27">
        <v>10</v>
      </c>
      <c r="I22" s="27">
        <f t="shared" si="2"/>
        <v>1100</v>
      </c>
      <c r="J22" s="27">
        <v>2</v>
      </c>
      <c r="K22" s="27">
        <v>2</v>
      </c>
      <c r="L22" s="27">
        <f t="shared" si="3"/>
        <v>160</v>
      </c>
      <c r="M22" s="27">
        <v>5</v>
      </c>
      <c r="N22" s="27">
        <v>21</v>
      </c>
      <c r="O22" s="27">
        <f t="shared" si="4"/>
        <v>5985</v>
      </c>
      <c r="P22" s="30">
        <v>4</v>
      </c>
    </row>
    <row r="23" spans="1:27" x14ac:dyDescent="0.25">
      <c r="A23" s="29">
        <v>44977</v>
      </c>
      <c r="B23" s="27">
        <v>11</v>
      </c>
      <c r="C23" s="27">
        <f t="shared" si="0"/>
        <v>3300</v>
      </c>
      <c r="D23" s="27">
        <v>4</v>
      </c>
      <c r="E23" s="27">
        <v>5</v>
      </c>
      <c r="F23" s="27">
        <f t="shared" si="1"/>
        <v>600</v>
      </c>
      <c r="G23" s="27">
        <v>5</v>
      </c>
      <c r="H23" s="27">
        <v>12</v>
      </c>
      <c r="I23" s="27">
        <f t="shared" si="2"/>
        <v>1320</v>
      </c>
      <c r="J23" s="27">
        <v>1</v>
      </c>
      <c r="K23" s="27">
        <v>6</v>
      </c>
      <c r="L23" s="27">
        <f t="shared" si="3"/>
        <v>480</v>
      </c>
      <c r="M23" s="27">
        <v>1</v>
      </c>
      <c r="N23" s="27">
        <v>9</v>
      </c>
      <c r="O23" s="27">
        <f t="shared" si="4"/>
        <v>2565</v>
      </c>
      <c r="P23" s="30">
        <v>2</v>
      </c>
    </row>
    <row r="24" spans="1:27" x14ac:dyDescent="0.25">
      <c r="A24" s="29">
        <v>44978</v>
      </c>
      <c r="B24" s="27">
        <v>9</v>
      </c>
      <c r="C24" s="27">
        <f t="shared" si="0"/>
        <v>2700</v>
      </c>
      <c r="D24" s="27">
        <v>4</v>
      </c>
      <c r="E24" s="27">
        <v>7</v>
      </c>
      <c r="F24" s="27">
        <f t="shared" si="1"/>
        <v>840</v>
      </c>
      <c r="G24" s="27">
        <v>3</v>
      </c>
      <c r="H24" s="27">
        <v>17</v>
      </c>
      <c r="I24" s="27">
        <f t="shared" si="2"/>
        <v>1870</v>
      </c>
      <c r="J24" s="27">
        <v>4</v>
      </c>
      <c r="K24" s="27">
        <v>2</v>
      </c>
      <c r="L24" s="27">
        <f t="shared" si="3"/>
        <v>160</v>
      </c>
      <c r="M24" s="27">
        <v>1</v>
      </c>
      <c r="N24" s="27">
        <v>10</v>
      </c>
      <c r="O24" s="27">
        <f t="shared" si="4"/>
        <v>2850</v>
      </c>
      <c r="P24" s="30">
        <v>2</v>
      </c>
    </row>
    <row r="25" spans="1:27" x14ac:dyDescent="0.25">
      <c r="A25" s="29">
        <v>44979</v>
      </c>
      <c r="B25" s="27">
        <v>13</v>
      </c>
      <c r="C25" s="27">
        <f t="shared" si="0"/>
        <v>3900</v>
      </c>
      <c r="D25" s="27">
        <v>4</v>
      </c>
      <c r="E25" s="27">
        <v>12</v>
      </c>
      <c r="F25" s="27">
        <f t="shared" si="1"/>
        <v>1440</v>
      </c>
      <c r="G25" s="27">
        <v>5</v>
      </c>
      <c r="H25" s="27">
        <v>15</v>
      </c>
      <c r="I25" s="27">
        <f t="shared" si="2"/>
        <v>1650</v>
      </c>
      <c r="J25" s="27">
        <v>3</v>
      </c>
      <c r="K25" s="27">
        <v>6</v>
      </c>
      <c r="L25" s="27">
        <f t="shared" si="3"/>
        <v>480</v>
      </c>
      <c r="M25" s="27">
        <v>3</v>
      </c>
      <c r="N25" s="27">
        <v>7</v>
      </c>
      <c r="O25" s="27">
        <f t="shared" si="4"/>
        <v>1995</v>
      </c>
      <c r="P25" s="30">
        <v>4</v>
      </c>
    </row>
    <row r="26" spans="1:27" x14ac:dyDescent="0.25">
      <c r="A26" s="29">
        <v>44980</v>
      </c>
      <c r="B26" s="27">
        <v>6</v>
      </c>
      <c r="C26" s="27">
        <f t="shared" si="0"/>
        <v>1800</v>
      </c>
      <c r="D26" s="27">
        <v>5</v>
      </c>
      <c r="E26" s="27">
        <v>5</v>
      </c>
      <c r="F26" s="27">
        <f t="shared" si="1"/>
        <v>600</v>
      </c>
      <c r="G26" s="27">
        <v>3</v>
      </c>
      <c r="H26" s="27">
        <v>11</v>
      </c>
      <c r="I26" s="27">
        <f t="shared" si="2"/>
        <v>1210</v>
      </c>
      <c r="J26" s="27">
        <v>5</v>
      </c>
      <c r="K26" s="27">
        <v>1</v>
      </c>
      <c r="L26" s="27">
        <f t="shared" si="3"/>
        <v>80</v>
      </c>
      <c r="M26" s="27">
        <v>4</v>
      </c>
      <c r="N26" s="27">
        <v>16</v>
      </c>
      <c r="O26" s="27">
        <f t="shared" si="4"/>
        <v>4560</v>
      </c>
      <c r="P26" s="30">
        <v>3</v>
      </c>
    </row>
    <row r="27" spans="1:27" x14ac:dyDescent="0.25">
      <c r="A27" s="29">
        <v>44981</v>
      </c>
      <c r="B27" s="27">
        <v>9</v>
      </c>
      <c r="C27" s="27">
        <f t="shared" si="0"/>
        <v>2700</v>
      </c>
      <c r="D27" s="27">
        <v>3</v>
      </c>
      <c r="E27" s="27">
        <v>8</v>
      </c>
      <c r="F27" s="27">
        <f t="shared" si="1"/>
        <v>960</v>
      </c>
      <c r="G27" s="27">
        <v>2</v>
      </c>
      <c r="H27" s="27">
        <v>17</v>
      </c>
      <c r="I27" s="27">
        <f t="shared" si="2"/>
        <v>1870</v>
      </c>
      <c r="J27" s="27">
        <v>3</v>
      </c>
      <c r="K27" s="27">
        <v>2</v>
      </c>
      <c r="L27" s="27">
        <f t="shared" si="3"/>
        <v>160</v>
      </c>
      <c r="M27" s="27">
        <v>5</v>
      </c>
      <c r="N27" s="27">
        <v>12</v>
      </c>
      <c r="O27" s="27">
        <f t="shared" si="4"/>
        <v>3420</v>
      </c>
      <c r="P27" s="30">
        <v>1</v>
      </c>
      <c r="S27" s="4">
        <f>SUM(B4:B31)</f>
        <v>355</v>
      </c>
    </row>
    <row r="28" spans="1:27" x14ac:dyDescent="0.25">
      <c r="A28" s="29">
        <v>44982</v>
      </c>
      <c r="B28" s="27">
        <v>8</v>
      </c>
      <c r="C28" s="27">
        <f t="shared" si="0"/>
        <v>2400</v>
      </c>
      <c r="D28" s="27">
        <v>5</v>
      </c>
      <c r="E28" s="27">
        <v>8</v>
      </c>
      <c r="F28" s="27">
        <f t="shared" si="1"/>
        <v>960</v>
      </c>
      <c r="G28" s="27">
        <v>4</v>
      </c>
      <c r="H28" s="27">
        <v>18</v>
      </c>
      <c r="I28" s="27">
        <f t="shared" si="2"/>
        <v>1980</v>
      </c>
      <c r="J28" s="27">
        <v>1</v>
      </c>
      <c r="K28" s="27">
        <v>1</v>
      </c>
      <c r="L28" s="27">
        <f t="shared" si="3"/>
        <v>80</v>
      </c>
      <c r="M28" s="27">
        <v>5</v>
      </c>
      <c r="N28" s="27">
        <v>8</v>
      </c>
      <c r="O28" s="27">
        <f t="shared" si="4"/>
        <v>2280</v>
      </c>
      <c r="P28" s="30">
        <v>3</v>
      </c>
      <c r="S28" s="4">
        <f>SUM(E4:E31)</f>
        <v>248</v>
      </c>
      <c r="Z28" s="4">
        <v>21150</v>
      </c>
    </row>
    <row r="29" spans="1:27" x14ac:dyDescent="0.25">
      <c r="A29" s="29">
        <v>44983</v>
      </c>
      <c r="B29" s="27">
        <v>11</v>
      </c>
      <c r="C29" s="27">
        <f t="shared" si="0"/>
        <v>3300</v>
      </c>
      <c r="D29" s="27">
        <v>5</v>
      </c>
      <c r="E29" s="27">
        <v>11</v>
      </c>
      <c r="F29" s="27">
        <f t="shared" si="1"/>
        <v>1320</v>
      </c>
      <c r="G29" s="27">
        <v>5</v>
      </c>
      <c r="H29" s="27">
        <v>17</v>
      </c>
      <c r="I29" s="27">
        <f t="shared" si="2"/>
        <v>1870</v>
      </c>
      <c r="J29" s="27">
        <v>4</v>
      </c>
      <c r="K29" s="27">
        <v>3</v>
      </c>
      <c r="L29" s="27">
        <f t="shared" si="3"/>
        <v>240</v>
      </c>
      <c r="M29" s="27">
        <v>4</v>
      </c>
      <c r="N29" s="27">
        <v>9</v>
      </c>
      <c r="O29" s="27">
        <f t="shared" si="4"/>
        <v>2565</v>
      </c>
      <c r="P29" s="30">
        <v>2</v>
      </c>
      <c r="S29" s="4">
        <f>SUM(H4:H31)</f>
        <v>392</v>
      </c>
    </row>
    <row r="30" spans="1:27" x14ac:dyDescent="0.25">
      <c r="A30" s="29">
        <v>44984</v>
      </c>
      <c r="B30" s="27">
        <v>8</v>
      </c>
      <c r="C30" s="27">
        <f t="shared" si="0"/>
        <v>2400</v>
      </c>
      <c r="D30" s="27">
        <v>1</v>
      </c>
      <c r="E30" s="27">
        <v>6</v>
      </c>
      <c r="F30" s="27">
        <f t="shared" si="1"/>
        <v>720</v>
      </c>
      <c r="G30" s="27">
        <v>3</v>
      </c>
      <c r="H30" s="27">
        <v>6</v>
      </c>
      <c r="I30" s="27">
        <f t="shared" si="2"/>
        <v>660</v>
      </c>
      <c r="J30" s="27">
        <v>2</v>
      </c>
      <c r="K30" s="27">
        <v>5</v>
      </c>
      <c r="L30" s="27">
        <f t="shared" si="3"/>
        <v>400</v>
      </c>
      <c r="M30" s="27">
        <v>1</v>
      </c>
      <c r="N30" s="27">
        <v>6</v>
      </c>
      <c r="O30" s="27">
        <f t="shared" si="4"/>
        <v>1710</v>
      </c>
      <c r="P30" s="30">
        <v>3</v>
      </c>
      <c r="S30" s="4">
        <f>SUM(K4:K31)</f>
        <v>97</v>
      </c>
    </row>
    <row r="31" spans="1:27" x14ac:dyDescent="0.25">
      <c r="A31" s="29">
        <v>44985</v>
      </c>
      <c r="B31" s="27">
        <v>12</v>
      </c>
      <c r="C31" s="27">
        <f t="shared" si="0"/>
        <v>3600</v>
      </c>
      <c r="D31" s="27">
        <v>5</v>
      </c>
      <c r="E31" s="27">
        <v>7</v>
      </c>
      <c r="F31" s="27">
        <f t="shared" si="1"/>
        <v>840</v>
      </c>
      <c r="G31" s="27">
        <v>2</v>
      </c>
      <c r="H31" s="27">
        <v>14</v>
      </c>
      <c r="I31" s="27">
        <f t="shared" si="2"/>
        <v>1540</v>
      </c>
      <c r="J31" s="27">
        <v>3</v>
      </c>
      <c r="K31" s="27">
        <v>3</v>
      </c>
      <c r="L31" s="27">
        <f t="shared" si="3"/>
        <v>240</v>
      </c>
      <c r="M31" s="27">
        <v>1</v>
      </c>
      <c r="N31" s="27">
        <v>15</v>
      </c>
      <c r="O31" s="27">
        <f t="shared" si="4"/>
        <v>4275</v>
      </c>
      <c r="P31" s="30">
        <v>2</v>
      </c>
      <c r="S31" s="4">
        <f>SUM(N4:N31)</f>
        <v>396</v>
      </c>
    </row>
    <row r="32" spans="1:27" ht="14.4" customHeight="1" x14ac:dyDescent="0.25">
      <c r="A32" s="138" t="s">
        <v>22</v>
      </c>
      <c r="B32" s="140">
        <f>SUM(C4:C31)</f>
        <v>106500</v>
      </c>
      <c r="C32" s="141"/>
      <c r="D32" s="142"/>
      <c r="E32" s="140">
        <f>SUM(F4:F31)</f>
        <v>29760</v>
      </c>
      <c r="F32" s="141"/>
      <c r="G32" s="142"/>
      <c r="H32" s="140">
        <f>SUM(I4:I31)</f>
        <v>43120</v>
      </c>
      <c r="I32" s="141"/>
      <c r="J32" s="142"/>
      <c r="K32" s="140">
        <f>SUM(L4:L31)</f>
        <v>7760</v>
      </c>
      <c r="L32" s="141"/>
      <c r="M32" s="142"/>
      <c r="N32" s="140">
        <f>SUM(O4:O31)</f>
        <v>112860</v>
      </c>
      <c r="O32" s="141"/>
      <c r="P32" s="143"/>
    </row>
    <row r="33" spans="1:19" ht="15" customHeight="1" thickBot="1" x14ac:dyDescent="0.3">
      <c r="A33" s="139"/>
      <c r="B33" s="112"/>
      <c r="C33" s="110"/>
      <c r="D33" s="111"/>
      <c r="E33" s="112"/>
      <c r="F33" s="110"/>
      <c r="G33" s="111"/>
      <c r="H33" s="112"/>
      <c r="I33" s="110"/>
      <c r="J33" s="111"/>
      <c r="K33" s="112"/>
      <c r="L33" s="110"/>
      <c r="M33" s="111"/>
      <c r="N33" s="112"/>
      <c r="O33" s="110"/>
      <c r="P33" s="113"/>
      <c r="R33" s="4" t="s">
        <v>77</v>
      </c>
      <c r="S33" s="4">
        <f>SUM(S27:S31)</f>
        <v>1488</v>
      </c>
    </row>
    <row r="34" spans="1:19" x14ac:dyDescent="0.25">
      <c r="A34" s="25"/>
    </row>
  </sheetData>
  <mergeCells count="20">
    <mergeCell ref="N32:P33"/>
    <mergeCell ref="S13:T14"/>
    <mergeCell ref="U13:U14"/>
    <mergeCell ref="S15:T16"/>
    <mergeCell ref="U15:U16"/>
    <mergeCell ref="S17:T18"/>
    <mergeCell ref="U17:U18"/>
    <mergeCell ref="S19:T20"/>
    <mergeCell ref="U19:U20"/>
    <mergeCell ref="A32:A33"/>
    <mergeCell ref="B32:D33"/>
    <mergeCell ref="E32:G33"/>
    <mergeCell ref="H32:J33"/>
    <mergeCell ref="K32:M33"/>
    <mergeCell ref="N1:P2"/>
    <mergeCell ref="A1:A3"/>
    <mergeCell ref="B1:D2"/>
    <mergeCell ref="E1:G2"/>
    <mergeCell ref="H1:J2"/>
    <mergeCell ref="K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Clean Data</vt:lpstr>
      <vt:lpstr>Survey reg- customer</vt:lpstr>
      <vt:lpstr>Dropdown-data</vt:lpstr>
      <vt:lpstr>Rough worls</vt:lpstr>
      <vt:lpstr>M1</vt:lpstr>
      <vt:lpstr>Raw data</vt:lpstr>
      <vt:lpstr>Sheet9</vt:lpstr>
      <vt:lpstr>month2 raw</vt:lpstr>
      <vt:lpstr>M2</vt:lpstr>
      <vt:lpstr>M3</vt:lpstr>
      <vt:lpstr>M4</vt:lpstr>
      <vt:lpstr>M5</vt:lpstr>
      <vt:lpstr>Op-E</vt:lpstr>
      <vt:lpstr>COGS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swenc</dc:creator>
  <cp:lastModifiedBy>swenc</cp:lastModifiedBy>
  <dcterms:created xsi:type="dcterms:W3CDTF">2023-08-14T09:45:05Z</dcterms:created>
  <dcterms:modified xsi:type="dcterms:W3CDTF">2023-08-15T11:01:39Z</dcterms:modified>
</cp:coreProperties>
</file>