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.good\Desktop\RSI\runescapeidle-restructure-objects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7" i="1" s="1"/>
  <c r="G16" i="1"/>
  <c r="H16" i="1" s="1"/>
  <c r="G15" i="1"/>
  <c r="H15" i="1" s="1"/>
  <c r="G13" i="1"/>
  <c r="H13" i="1" s="1"/>
  <c r="G11" i="1"/>
  <c r="H11" i="1" s="1"/>
  <c r="J11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I17" i="1"/>
  <c r="I16" i="1"/>
  <c r="I15" i="1"/>
  <c r="I11" i="1"/>
  <c r="I13" i="1"/>
  <c r="I3" i="1"/>
  <c r="I4" i="1"/>
  <c r="I5" i="1"/>
  <c r="I6" i="1"/>
  <c r="I7" i="1"/>
  <c r="I8" i="1"/>
  <c r="I9" i="1"/>
  <c r="I2" i="1"/>
  <c r="J8" i="1" l="1"/>
  <c r="K8" i="1" s="1"/>
  <c r="J9" i="1"/>
  <c r="J13" i="1"/>
  <c r="L2" i="1"/>
  <c r="L6" i="1"/>
  <c r="L3" i="1"/>
  <c r="L4" i="1"/>
  <c r="L8" i="1"/>
  <c r="L5" i="1"/>
  <c r="L7" i="1"/>
  <c r="L9" i="1"/>
  <c r="L11" i="1"/>
  <c r="L13" i="1"/>
  <c r="L15" i="1"/>
  <c r="O15" i="1" s="1"/>
  <c r="L16" i="1"/>
  <c r="L17" i="1"/>
  <c r="J16" i="1"/>
  <c r="K16" i="1" s="1"/>
  <c r="J15" i="1"/>
  <c r="K15" i="1" s="1"/>
  <c r="J17" i="1"/>
  <c r="K17" i="1" s="1"/>
  <c r="K11" i="1"/>
  <c r="K13" i="1"/>
  <c r="M13" i="1" s="1"/>
  <c r="J6" i="1"/>
  <c r="K6" i="1" s="1"/>
  <c r="J7" i="1"/>
  <c r="K7" i="1" s="1"/>
  <c r="K9" i="1"/>
  <c r="J2" i="1"/>
  <c r="K2" i="1" s="1"/>
  <c r="J4" i="1"/>
  <c r="K4" i="1" s="1"/>
  <c r="J5" i="1"/>
  <c r="J3" i="1"/>
  <c r="M16" i="1" l="1"/>
  <c r="M17" i="1" s="1"/>
  <c r="O17" i="1" s="1"/>
  <c r="K5" i="1"/>
  <c r="K3" i="1"/>
  <c r="O16" i="1" l="1"/>
  <c r="N17" i="1"/>
</calcChain>
</file>

<file path=xl/sharedStrings.xml><?xml version="1.0" encoding="utf-8"?>
<sst xmlns="http://schemas.openxmlformats.org/spreadsheetml/2006/main" count="70" uniqueCount="55">
  <si>
    <t>Movement</t>
  </si>
  <si>
    <t>Scenario</t>
  </si>
  <si>
    <t>Miner %</t>
  </si>
  <si>
    <t>Rock</t>
  </si>
  <si>
    <t>6 iron</t>
  </si>
  <si>
    <t>#miner</t>
  </si>
  <si>
    <t>iron</t>
  </si>
  <si>
    <t>#rocks</t>
  </si>
  <si>
    <t>Cycle Length</t>
  </si>
  <si>
    <t>Respawn</t>
  </si>
  <si>
    <t>Wait Time</t>
  </si>
  <si>
    <t>1 iron</t>
  </si>
  <si>
    <t>12 iron</t>
  </si>
  <si>
    <t>multiple rocks: use silver and iron. Longest respawn always prioritized</t>
  </si>
  <si>
    <t>2 silver</t>
  </si>
  <si>
    <t>silver</t>
  </si>
  <si>
    <t>the WAIT TIME statistic will be used to determine how much time to spend on cycles for the second rock</t>
  </si>
  <si>
    <t>THREE ROCK METHOD: Rune @ 10%, Adamant @ 20%, iron @ 100%</t>
  </si>
  <si>
    <t>1 runite</t>
  </si>
  <si>
    <t>2 adamant</t>
  </si>
  <si>
    <t>4 iron</t>
  </si>
  <si>
    <t>runite</t>
  </si>
  <si>
    <t>adamant</t>
  </si>
  <si>
    <t>Cycles per above</t>
  </si>
  <si>
    <t>Ticks/Cycle/miner</t>
  </si>
  <si>
    <t>Length.T</t>
  </si>
  <si>
    <t>Ticks</t>
  </si>
  <si>
    <t xml:space="preserve">METHOD: </t>
  </si>
  <si>
    <t>easier way: get # ticks to mine a rock, then multiply for eahc rock? Was I just doing it to calculate cycle length?</t>
  </si>
  <si>
    <t>Ticks/miner/1rock</t>
  </si>
  <si>
    <t>ticks/miner/rest</t>
  </si>
  <si>
    <t>PSEUDO CODE:</t>
  </si>
  <si>
    <t>% chance to mine rock</t>
  </si>
  <si>
    <t>ticks per rock to mine</t>
  </si>
  <si>
    <t>ticks to mine the rest</t>
  </si>
  <si>
    <t>ticks spent on movement</t>
  </si>
  <si>
    <t>wait time</t>
  </si>
  <si>
    <t>cycle length</t>
  </si>
  <si>
    <t>ticks per cycle per miner</t>
  </si>
  <si>
    <t>first entry, calculate:</t>
  </si>
  <si>
    <t>each entry after the first, calculate the above, then:</t>
  </si>
  <si>
    <t>number of cycles (wait time / cycle length, rounded)</t>
  </si>
  <si>
    <t>number of ticks per cycle (first entry's cycle length)</t>
  </si>
  <si>
    <t>we now have cycle length and number of ticks for each: calculate number of swings (mining chances) per type of ore per tick</t>
  </si>
  <si>
    <t>e.g. 0.13 swings per tick -&gt; 1 swing every 8 ticks (rounded). Clean output)</t>
  </si>
  <si>
    <t>add another cycle: wait time for travel.</t>
  </si>
  <si>
    <t>while walking, you travel at 1 square per tick. Running; 2 squares per tick</t>
  </si>
  <si>
    <t>at 120 agility, every 56 squares of distance (28 EACH WAY) adds 1 tick per item of wait time.</t>
  </si>
  <si>
    <t>at 20 agility (50%), you will run 28 squares @ 14 ticks and you will walk 14 squares at 14 ticks, so every 42 squares adds 1 tick of wait time</t>
  </si>
  <si>
    <t>at 1 agility, assume you're running 40.5% of the time (ore is heavy). At 120 agility, assume you're running  100% of the time</t>
  </si>
  <si>
    <t>wait time per item = distance(sq, both ways)/((0.4+agi*0.05)*84)</t>
  </si>
  <si>
    <t>go from last entry (runite) to first (copper) (known: rock difficulty, number of rocks)</t>
  </si>
  <si>
    <t>Build rocks profile from mining site + check boxes (mine distance from bank is here)</t>
  </si>
  <si>
    <t>manual items for mines: additional distances added based on doors, stairs, ladders etc.</t>
  </si>
  <si>
    <t>add distance to this based on agility calc below: if there are 5 ticks of wait time per item, now 1 swing every 13 ticks.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</si>
</sst>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9" workbookViewId="0">
      <selection activeCell="E33" sqref="E33"/>
    </sheetView>
  </sheetViews>
  <sheetFormatPr defaultRowHeight="15" x14ac:dyDescent="0.25"/>
  <cols>
    <col min="2" max="2" width="7.28515625" bestFit="1" customWidth="1"/>
    <col min="3" max="3" width="8.28515625" style="1" bestFit="1" customWidth="1"/>
    <col min="4" max="4" width="6.5703125" bestFit="1" customWidth="1"/>
    <col min="5" max="5" width="8.7109375" bestFit="1" customWidth="1"/>
    <col min="6" max="6" width="9" bestFit="1" customWidth="1"/>
    <col min="7" max="7" width="17.28515625" bestFit="1" customWidth="1"/>
    <col min="8" max="8" width="15.42578125" customWidth="1"/>
    <col min="9" max="9" width="10.7109375" bestFit="1" customWidth="1"/>
    <col min="10" max="10" width="10" bestFit="1" customWidth="1"/>
    <col min="11" max="11" width="12.140625" customWidth="1"/>
    <col min="12" max="12" width="17.28515625" bestFit="1" customWidth="1"/>
    <col min="13" max="13" width="14.7109375" bestFit="1" customWidth="1"/>
  </cols>
  <sheetData>
    <row r="1" spans="1:15" x14ac:dyDescent="0.25">
      <c r="A1" t="s">
        <v>1</v>
      </c>
      <c r="B1" t="s">
        <v>5</v>
      </c>
      <c r="C1" t="s">
        <v>2</v>
      </c>
      <c r="D1" t="s">
        <v>7</v>
      </c>
      <c r="E1" t="s">
        <v>3</v>
      </c>
      <c r="F1" t="s">
        <v>9</v>
      </c>
      <c r="G1" t="s">
        <v>29</v>
      </c>
      <c r="H1" t="s">
        <v>30</v>
      </c>
      <c r="I1" t="s">
        <v>0</v>
      </c>
      <c r="J1" t="s">
        <v>10</v>
      </c>
      <c r="K1" t="s">
        <v>8</v>
      </c>
      <c r="L1" t="s">
        <v>24</v>
      </c>
      <c r="M1" t="s">
        <v>23</v>
      </c>
      <c r="N1" t="s">
        <v>25</v>
      </c>
      <c r="O1" t="s">
        <v>26</v>
      </c>
    </row>
    <row r="2" spans="1:15" x14ac:dyDescent="0.25">
      <c r="A2" t="s">
        <v>4</v>
      </c>
      <c r="B2">
        <v>1</v>
      </c>
      <c r="C2" s="1">
        <v>1</v>
      </c>
      <c r="D2">
        <v>6</v>
      </c>
      <c r="E2" t="s">
        <v>6</v>
      </c>
      <c r="F2">
        <v>16</v>
      </c>
      <c r="G2">
        <f>ROUNDUP(1/(C2*B2),0)</f>
        <v>1</v>
      </c>
      <c r="H2">
        <f t="shared" ref="H2:H9" si="0">IF(ROUNDUP((D2-C2*B2*G2)/(C2*B2),0)&gt;0,ROUNDUP((D2-C2*B2*G2)/(C2*B2),0),0)</f>
        <v>5</v>
      </c>
      <c r="I2">
        <f>2*(D2-1)</f>
        <v>10</v>
      </c>
      <c r="J2">
        <f t="shared" ref="J2:J9" si="1">IF(F2-(H2+I2)&lt;0, 0, F2-(H2+I2))</f>
        <v>1</v>
      </c>
      <c r="K2">
        <f t="shared" ref="K2:K9" si="2">G2+H2+I2+J2</f>
        <v>17</v>
      </c>
      <c r="L2">
        <f t="shared" ref="L2:L9" si="3">(G2+H2)</f>
        <v>6</v>
      </c>
    </row>
    <row r="3" spans="1:15" x14ac:dyDescent="0.25">
      <c r="A3" t="s">
        <v>11</v>
      </c>
      <c r="B3">
        <v>1</v>
      </c>
      <c r="C3" s="1">
        <v>1</v>
      </c>
      <c r="D3">
        <v>1</v>
      </c>
      <c r="E3" t="s">
        <v>6</v>
      </c>
      <c r="F3">
        <v>16</v>
      </c>
      <c r="G3">
        <f t="shared" ref="G3:G9" si="4">ROUNDUP(1/(C3*B3),0)</f>
        <v>1</v>
      </c>
      <c r="H3">
        <f t="shared" si="0"/>
        <v>0</v>
      </c>
      <c r="I3">
        <f t="shared" ref="I3:I9" si="5">2*(D3-1)</f>
        <v>0</v>
      </c>
      <c r="J3">
        <f t="shared" si="1"/>
        <v>16</v>
      </c>
      <c r="K3">
        <f t="shared" si="2"/>
        <v>17</v>
      </c>
      <c r="L3">
        <f t="shared" si="3"/>
        <v>1</v>
      </c>
    </row>
    <row r="4" spans="1:15" x14ac:dyDescent="0.25">
      <c r="A4" t="s">
        <v>4</v>
      </c>
      <c r="B4">
        <v>2</v>
      </c>
      <c r="C4" s="1">
        <v>1</v>
      </c>
      <c r="D4">
        <v>6</v>
      </c>
      <c r="E4" t="s">
        <v>6</v>
      </c>
      <c r="F4">
        <v>16</v>
      </c>
      <c r="G4">
        <f t="shared" si="4"/>
        <v>1</v>
      </c>
      <c r="H4">
        <f t="shared" si="0"/>
        <v>2</v>
      </c>
      <c r="I4">
        <f t="shared" si="5"/>
        <v>10</v>
      </c>
      <c r="J4">
        <f t="shared" si="1"/>
        <v>4</v>
      </c>
      <c r="K4">
        <f t="shared" si="2"/>
        <v>17</v>
      </c>
      <c r="L4">
        <f t="shared" si="3"/>
        <v>3</v>
      </c>
    </row>
    <row r="5" spans="1:15" x14ac:dyDescent="0.25">
      <c r="A5" t="s">
        <v>12</v>
      </c>
      <c r="B5">
        <v>12</v>
      </c>
      <c r="C5" s="1">
        <v>1</v>
      </c>
      <c r="D5">
        <v>12</v>
      </c>
      <c r="E5" t="s">
        <v>6</v>
      </c>
      <c r="F5">
        <v>16</v>
      </c>
      <c r="G5">
        <f t="shared" si="4"/>
        <v>1</v>
      </c>
      <c r="H5">
        <f t="shared" si="0"/>
        <v>0</v>
      </c>
      <c r="I5">
        <f t="shared" si="5"/>
        <v>22</v>
      </c>
      <c r="J5">
        <f t="shared" si="1"/>
        <v>0</v>
      </c>
      <c r="K5">
        <f t="shared" si="2"/>
        <v>23</v>
      </c>
      <c r="L5">
        <f t="shared" si="3"/>
        <v>1</v>
      </c>
    </row>
    <row r="6" spans="1:15" x14ac:dyDescent="0.25">
      <c r="A6" t="s">
        <v>4</v>
      </c>
      <c r="B6">
        <v>1</v>
      </c>
      <c r="C6" s="1">
        <v>0.15</v>
      </c>
      <c r="D6">
        <v>6</v>
      </c>
      <c r="E6" t="s">
        <v>6</v>
      </c>
      <c r="F6">
        <v>16</v>
      </c>
      <c r="G6">
        <f t="shared" si="4"/>
        <v>7</v>
      </c>
      <c r="H6">
        <f t="shared" si="0"/>
        <v>33</v>
      </c>
      <c r="I6">
        <f t="shared" si="5"/>
        <v>10</v>
      </c>
      <c r="J6">
        <f t="shared" si="1"/>
        <v>0</v>
      </c>
      <c r="K6">
        <f t="shared" si="2"/>
        <v>50</v>
      </c>
      <c r="L6">
        <f t="shared" si="3"/>
        <v>40</v>
      </c>
    </row>
    <row r="7" spans="1:15" x14ac:dyDescent="0.25">
      <c r="A7" t="s">
        <v>11</v>
      </c>
      <c r="B7">
        <v>1</v>
      </c>
      <c r="C7" s="1">
        <v>0.15</v>
      </c>
      <c r="D7">
        <v>1</v>
      </c>
      <c r="E7" t="s">
        <v>6</v>
      </c>
      <c r="F7">
        <v>16</v>
      </c>
      <c r="G7">
        <f t="shared" si="4"/>
        <v>7</v>
      </c>
      <c r="H7">
        <f t="shared" si="0"/>
        <v>0</v>
      </c>
      <c r="I7">
        <f t="shared" si="5"/>
        <v>0</v>
      </c>
      <c r="J7">
        <f t="shared" si="1"/>
        <v>16</v>
      </c>
      <c r="K7">
        <f t="shared" si="2"/>
        <v>23</v>
      </c>
      <c r="L7">
        <f t="shared" si="3"/>
        <v>7</v>
      </c>
    </row>
    <row r="8" spans="1:15" x14ac:dyDescent="0.25">
      <c r="A8" t="s">
        <v>4</v>
      </c>
      <c r="B8">
        <v>2</v>
      </c>
      <c r="C8" s="1">
        <v>0.15</v>
      </c>
      <c r="D8">
        <v>6</v>
      </c>
      <c r="E8" t="s">
        <v>6</v>
      </c>
      <c r="F8">
        <v>16</v>
      </c>
      <c r="G8">
        <f t="shared" si="4"/>
        <v>4</v>
      </c>
      <c r="H8">
        <f t="shared" si="0"/>
        <v>16</v>
      </c>
      <c r="I8">
        <f t="shared" si="5"/>
        <v>10</v>
      </c>
      <c r="J8">
        <f t="shared" si="1"/>
        <v>0</v>
      </c>
      <c r="K8">
        <f t="shared" si="2"/>
        <v>30</v>
      </c>
      <c r="L8">
        <f t="shared" si="3"/>
        <v>20</v>
      </c>
    </row>
    <row r="9" spans="1:15" x14ac:dyDescent="0.25">
      <c r="A9" t="s">
        <v>12</v>
      </c>
      <c r="B9">
        <v>12</v>
      </c>
      <c r="C9" s="1">
        <v>0.15</v>
      </c>
      <c r="D9">
        <v>12</v>
      </c>
      <c r="E9" t="s">
        <v>6</v>
      </c>
      <c r="F9">
        <v>16</v>
      </c>
      <c r="G9">
        <f t="shared" si="4"/>
        <v>1</v>
      </c>
      <c r="H9">
        <f t="shared" si="0"/>
        <v>6</v>
      </c>
      <c r="I9">
        <f t="shared" si="5"/>
        <v>22</v>
      </c>
      <c r="J9">
        <f t="shared" si="1"/>
        <v>0</v>
      </c>
      <c r="K9">
        <f t="shared" si="2"/>
        <v>29</v>
      </c>
      <c r="L9">
        <f t="shared" si="3"/>
        <v>7</v>
      </c>
    </row>
    <row r="10" spans="1:15" x14ac:dyDescent="0.25">
      <c r="A10" t="s">
        <v>13</v>
      </c>
    </row>
    <row r="11" spans="1:15" x14ac:dyDescent="0.25">
      <c r="A11" t="s">
        <v>14</v>
      </c>
      <c r="B11">
        <v>1</v>
      </c>
      <c r="C11" s="1">
        <v>0.75</v>
      </c>
      <c r="D11">
        <v>2</v>
      </c>
      <c r="E11" t="s">
        <v>15</v>
      </c>
      <c r="F11">
        <v>100</v>
      </c>
      <c r="G11">
        <f>ROUNDUP(1/(C11*B11),0)</f>
        <v>2</v>
      </c>
      <c r="H11">
        <f>IF(ROUNDUP((D11-C11*B11*G11)/(C11*B11),0)&gt;0,ROUNDUP((D11-C11*B11*G11)/(C11*B11),0),0)</f>
        <v>1</v>
      </c>
      <c r="I11">
        <f>2*(D11-1)</f>
        <v>2</v>
      </c>
      <c r="J11">
        <f>IF(F11-(H11+I11)&lt;0, 0, F11-(H11+I11))</f>
        <v>97</v>
      </c>
      <c r="K11">
        <f>G11+H11+I11+J11</f>
        <v>102</v>
      </c>
      <c r="L11">
        <f>(G11+H11)</f>
        <v>3</v>
      </c>
      <c r="M11">
        <v>1</v>
      </c>
    </row>
    <row r="12" spans="1:15" x14ac:dyDescent="0.25">
      <c r="A12" t="s">
        <v>16</v>
      </c>
    </row>
    <row r="13" spans="1:15" x14ac:dyDescent="0.25">
      <c r="A13" t="s">
        <v>4</v>
      </c>
      <c r="B13">
        <v>1</v>
      </c>
      <c r="C13" s="1">
        <v>1</v>
      </c>
      <c r="D13">
        <v>6</v>
      </c>
      <c r="E13" t="s">
        <v>6</v>
      </c>
      <c r="F13">
        <v>16</v>
      </c>
      <c r="G13">
        <f>ROUNDUP(1/(C13*B13),0)</f>
        <v>1</v>
      </c>
      <c r="H13">
        <f>IF(ROUNDUP((D13-C13*B13*G13)/(C13*B13),0)&gt;0,ROUNDUP((D13-C13*B13*G13)/(C13*B13),0),0)</f>
        <v>5</v>
      </c>
      <c r="I13">
        <f>2*(D13-1)</f>
        <v>10</v>
      </c>
      <c r="J13">
        <f>IF(F13-(H13+I13)&lt;0, 0, F13-(H13+I13))</f>
        <v>1</v>
      </c>
      <c r="K13">
        <f>G13+H13+I13+J13</f>
        <v>17</v>
      </c>
      <c r="L13">
        <f>(G13+H13)</f>
        <v>6</v>
      </c>
      <c r="M13">
        <f>ROUND(96/K13,0)</f>
        <v>6</v>
      </c>
    </row>
    <row r="14" spans="1:15" x14ac:dyDescent="0.25">
      <c r="A14" t="s">
        <v>17</v>
      </c>
    </row>
    <row r="15" spans="1:15" x14ac:dyDescent="0.25">
      <c r="A15" t="s">
        <v>18</v>
      </c>
      <c r="B15">
        <v>4</v>
      </c>
      <c r="C15" s="1">
        <v>0.05</v>
      </c>
      <c r="D15">
        <v>1</v>
      </c>
      <c r="E15" t="s">
        <v>21</v>
      </c>
      <c r="F15">
        <v>2500</v>
      </c>
      <c r="G15">
        <f>ROUNDUP(1/(C15*B15),0)</f>
        <v>5</v>
      </c>
      <c r="H15">
        <f>IF(ROUNDUP((D15-C15*B15*G15)/(C15*B15),0)&gt;0,ROUNDUP((D15-C15*B15*G15)/(C15*B15),0),0)</f>
        <v>0</v>
      </c>
      <c r="I15">
        <f t="shared" ref="I15:I17" si="6">2*(D15-1)</f>
        <v>0</v>
      </c>
      <c r="J15">
        <f>IF(F15-(H15+I15)&lt;0, 0, F15-(H15+I15))</f>
        <v>2500</v>
      </c>
      <c r="K15">
        <f t="shared" ref="K15:K17" si="7">G15+H15+I15+J15</f>
        <v>2505</v>
      </c>
      <c r="L15">
        <f>(G15+H15)</f>
        <v>5</v>
      </c>
      <c r="M15">
        <v>1</v>
      </c>
      <c r="O15">
        <f>B15*L15*M15</f>
        <v>20</v>
      </c>
    </row>
    <row r="16" spans="1:15" x14ac:dyDescent="0.25">
      <c r="A16" t="s">
        <v>19</v>
      </c>
      <c r="B16">
        <v>4</v>
      </c>
      <c r="C16" s="1">
        <v>0.1</v>
      </c>
      <c r="D16">
        <v>2</v>
      </c>
      <c r="E16" t="s">
        <v>22</v>
      </c>
      <c r="F16">
        <v>800</v>
      </c>
      <c r="G16">
        <f>ROUNDUP(1/(C16*B16),0)</f>
        <v>3</v>
      </c>
      <c r="H16">
        <f>IF(ROUNDUP((D16-C16*B16*G16)/(C16*B16),0)&gt;0,ROUNDUP((D16-C16*B16*G16)/(C16*B16),0),0)</f>
        <v>2</v>
      </c>
      <c r="I16">
        <f t="shared" si="6"/>
        <v>2</v>
      </c>
      <c r="J16">
        <f>IF(F16-(H16+I16)&lt;0, 0, F16-(H16+I16))</f>
        <v>796</v>
      </c>
      <c r="K16">
        <f t="shared" si="7"/>
        <v>803</v>
      </c>
      <c r="L16">
        <f>(G16+H16)</f>
        <v>5</v>
      </c>
      <c r="M16">
        <f>ROUND(J15/K16,0)</f>
        <v>3</v>
      </c>
      <c r="O16">
        <f>B16*L16*M16</f>
        <v>60</v>
      </c>
    </row>
    <row r="17" spans="1:15" x14ac:dyDescent="0.25">
      <c r="A17" t="s">
        <v>20</v>
      </c>
      <c r="B17">
        <v>4</v>
      </c>
      <c r="C17" s="1">
        <v>0.5</v>
      </c>
      <c r="D17">
        <v>4</v>
      </c>
      <c r="E17" t="s">
        <v>6</v>
      </c>
      <c r="F17">
        <v>16</v>
      </c>
      <c r="G17">
        <f>ROUNDUP(1/(C17*B17),0)</f>
        <v>1</v>
      </c>
      <c r="H17">
        <f>IF(ROUNDUP((D17-C17*B17*G17)/(C17*B17),0)&gt;0,ROUNDUP((D17-C17*B17*G17)/(C17*B17),0),0)</f>
        <v>1</v>
      </c>
      <c r="I17">
        <f t="shared" si="6"/>
        <v>6</v>
      </c>
      <c r="J17">
        <f>IF(F17-(H17+I17)&lt;0, 0, F17-(H17+I17))</f>
        <v>9</v>
      </c>
      <c r="K17">
        <f t="shared" si="7"/>
        <v>17</v>
      </c>
      <c r="L17">
        <f>(G17+H17)</f>
        <v>2</v>
      </c>
      <c r="M17">
        <f>ROUND(J16/K17,0)*M16</f>
        <v>141</v>
      </c>
      <c r="N17">
        <f>MAX(K15*M15,K16*M16,K17*M17)</f>
        <v>2505</v>
      </c>
      <c r="O17">
        <f>B17*L17*M17</f>
        <v>1128</v>
      </c>
    </row>
    <row r="19" spans="1:15" x14ac:dyDescent="0.25">
      <c r="A19" t="s">
        <v>27</v>
      </c>
      <c r="H19" t="s">
        <v>28</v>
      </c>
    </row>
    <row r="21" spans="1:15" x14ac:dyDescent="0.25">
      <c r="A21" t="s">
        <v>31</v>
      </c>
    </row>
    <row r="22" spans="1:15" x14ac:dyDescent="0.25">
      <c r="A22" t="s">
        <v>52</v>
      </c>
    </row>
    <row r="23" spans="1:15" x14ac:dyDescent="0.25">
      <c r="B23" t="s">
        <v>51</v>
      </c>
    </row>
    <row r="24" spans="1:15" x14ac:dyDescent="0.25">
      <c r="C24" s="1" t="s">
        <v>39</v>
      </c>
    </row>
    <row r="25" spans="1:15" x14ac:dyDescent="0.25">
      <c r="D25" t="s">
        <v>32</v>
      </c>
    </row>
    <row r="26" spans="1:15" x14ac:dyDescent="0.25">
      <c r="E26" t="s">
        <v>33</v>
      </c>
    </row>
    <row r="27" spans="1:15" x14ac:dyDescent="0.25">
      <c r="E27" t="s">
        <v>34</v>
      </c>
    </row>
    <row r="28" spans="1:15" x14ac:dyDescent="0.25">
      <c r="D28" t="s">
        <v>35</v>
      </c>
    </row>
    <row r="29" spans="1:15" x14ac:dyDescent="0.25">
      <c r="D29" t="s">
        <v>36</v>
      </c>
    </row>
    <row r="30" spans="1:15" x14ac:dyDescent="0.25">
      <c r="D30" t="s">
        <v>37</v>
      </c>
    </row>
    <row r="31" spans="1:15" x14ac:dyDescent="0.25">
      <c r="D31" t="s">
        <v>38</v>
      </c>
    </row>
    <row r="32" spans="1:15" x14ac:dyDescent="0.25">
      <c r="C32" s="1" t="s">
        <v>40</v>
      </c>
    </row>
    <row r="33" spans="1:4" x14ac:dyDescent="0.25">
      <c r="D33" t="s">
        <v>41</v>
      </c>
    </row>
    <row r="34" spans="1:4" x14ac:dyDescent="0.25">
      <c r="D34" t="s">
        <v>42</v>
      </c>
    </row>
    <row r="35" spans="1:4" x14ac:dyDescent="0.25">
      <c r="B35" t="s">
        <v>43</v>
      </c>
    </row>
    <row r="36" spans="1:4" x14ac:dyDescent="0.25">
      <c r="B36" t="s">
        <v>44</v>
      </c>
    </row>
    <row r="37" spans="1:4" x14ac:dyDescent="0.25">
      <c r="C37" s="1" t="s">
        <v>54</v>
      </c>
    </row>
    <row r="39" spans="1:4" x14ac:dyDescent="0.25">
      <c r="A39" t="s">
        <v>45</v>
      </c>
    </row>
    <row r="40" spans="1:4" x14ac:dyDescent="0.25">
      <c r="A40" t="s">
        <v>46</v>
      </c>
    </row>
    <row r="41" spans="1:4" x14ac:dyDescent="0.25">
      <c r="A41" t="s">
        <v>49</v>
      </c>
    </row>
    <row r="42" spans="1:4" x14ac:dyDescent="0.25">
      <c r="A42" t="s">
        <v>47</v>
      </c>
    </row>
    <row r="43" spans="1:4" x14ac:dyDescent="0.25">
      <c r="A43" t="s">
        <v>48</v>
      </c>
    </row>
    <row r="44" spans="1:4" x14ac:dyDescent="0.25">
      <c r="A44" t="s">
        <v>50</v>
      </c>
    </row>
    <row r="45" spans="1:4" x14ac:dyDescent="0.25">
      <c r="A45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Good</dc:creator>
  <cp:lastModifiedBy>Good, Ryan</cp:lastModifiedBy>
  <dcterms:created xsi:type="dcterms:W3CDTF">2016-08-12T22:20:21Z</dcterms:created>
  <dcterms:modified xsi:type="dcterms:W3CDTF">2016-08-15T21:00:30Z</dcterms:modified>
</cp:coreProperties>
</file>