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selcan\Desktop\DR-EMRE-TEKIN-\BORSA-ISTANBUL-ORNEK-BWM-FUCOM\"/>
    </mc:Choice>
  </mc:AlternateContent>
  <xr:revisionPtr revIDLastSave="0" documentId="8_{FBD29784-CBC1-1843-ACE4-149D702141F6}" xr6:coauthVersionLast="47" xr6:coauthVersionMax="47" xr10:uidLastSave="{00000000-0000-0000-0000-000000000000}"/>
  <bookViews>
    <workbookView xWindow="0" yWindow="0" windowWidth="23040" windowHeight="9072" activeTab="6" xr2:uid="{00000000-000D-0000-FFFF-FFFF00000000}"/>
  </bookViews>
  <sheets>
    <sheet name="Açıklamalar" sheetId="22" r:id="rId1"/>
    <sheet name="C=3" sheetId="20" state="hidden" r:id="rId2"/>
    <sheet name="C=4" sheetId="19" state="hidden" r:id="rId3"/>
    <sheet name="C=5" sheetId="18" state="hidden" r:id="rId4"/>
    <sheet name="C=6" sheetId="17" state="hidden" r:id="rId5"/>
    <sheet name="C=7" sheetId="16" state="hidden" r:id="rId6"/>
    <sheet name="C=8" sheetId="15" r:id="rId7"/>
    <sheet name="C=9" sheetId="7" state="hidden" r:id="rId8"/>
  </sheets>
  <definedNames>
    <definedName name="_xlnm._FilterDatabase" localSheetId="1" hidden="1">'C=3'!#REF!</definedName>
    <definedName name="_xlnm._FilterDatabase" localSheetId="2" hidden="1">'C=4'!$A$5:$B$5</definedName>
    <definedName name="_xlnm._FilterDatabase" localSheetId="3" hidden="1">'C=5'!$A$5:$B$5</definedName>
    <definedName name="_xlnm._FilterDatabase" localSheetId="4" hidden="1">'C=6'!$A$5:$B$5</definedName>
    <definedName name="_xlnm._FilterDatabase" localSheetId="5" hidden="1">'C=7'!$A$5:$B$5</definedName>
    <definedName name="_xlnm._FilterDatabase" localSheetId="6" hidden="1">'C=8'!$A$5:$B$5</definedName>
    <definedName name="_xlnm._FilterDatabase" localSheetId="7" hidden="1">'C=9'!$A$5:$B$5</definedName>
    <definedName name="solver_adj" localSheetId="0" hidden="1">Açıklamalar!#REF!,Açıklamalar!#REF!</definedName>
    <definedName name="solver_adj" localSheetId="1" hidden="1">'C=3'!$B$12:$D$12,'C=3'!$B$14</definedName>
    <definedName name="solver_adj" localSheetId="2" hidden="1">'C=4'!$B$12:$E$12,'C=4'!$B$14</definedName>
    <definedName name="solver_adj" localSheetId="3" hidden="1">'C=5'!$B$12:$F$12,'C=5'!$B$14</definedName>
    <definedName name="solver_adj" localSheetId="4" hidden="1">'C=6'!$B$12:$G$12,'C=6'!$B$14</definedName>
    <definedName name="solver_adj" localSheetId="5" hidden="1">'C=7'!$B$12:$H$12,'C=7'!$B$14</definedName>
    <definedName name="solver_adj" localSheetId="6" hidden="1">'C=8'!$B$12:$I$12,'C=8'!$B$14</definedName>
    <definedName name="solver_adj" localSheetId="7" hidden="1">'C=9'!$B$12:$J$12,'C=9'!$B$14</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drv" localSheetId="0" hidden="1">2</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ng" localSheetId="7"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lhs0" localSheetId="3" hidden="1">'C=5'!$B$12:$F$12</definedName>
    <definedName name="solver_lhs0" localSheetId="7" hidden="1">'C=9'!$B$12:$J$12</definedName>
    <definedName name="solver_lhs1" localSheetId="0" hidden="1">Açıklamalar!$B$23</definedName>
    <definedName name="solver_lhs1" localSheetId="1" hidden="1">'C=3'!$B$12:$D$12</definedName>
    <definedName name="solver_lhs1" localSheetId="2" hidden="1">'C=4'!$B$12:$E$12</definedName>
    <definedName name="solver_lhs1" localSheetId="3" hidden="1">'C=5'!$B$12:$F$12</definedName>
    <definedName name="solver_lhs1" localSheetId="4" hidden="1">'C=6'!$B$12:$G$12</definedName>
    <definedName name="solver_lhs1" localSheetId="5" hidden="1">'C=7'!$B$12:$H$12</definedName>
    <definedName name="solver_lhs1" localSheetId="6" hidden="1">'C=8'!$B$12:$I$12</definedName>
    <definedName name="solver_lhs1" localSheetId="7" hidden="1">'C=9'!$B$12:$J$12</definedName>
    <definedName name="solver_lhs2" localSheetId="0" hidden="1">Açıklamalar!$B$25:$F$26</definedName>
    <definedName name="solver_lhs2" localSheetId="1" hidden="1">'C=3'!$G$12</definedName>
    <definedName name="solver_lhs2" localSheetId="2" hidden="1">'C=4'!$G$12</definedName>
    <definedName name="solver_lhs2" localSheetId="3" hidden="1">'C=5'!$I$12</definedName>
    <definedName name="solver_lhs2" localSheetId="4" hidden="1">'C=6'!$I$12</definedName>
    <definedName name="solver_lhs2" localSheetId="5" hidden="1">'C=7'!$J$12</definedName>
    <definedName name="solver_lhs2" localSheetId="6" hidden="1">'C=8'!$K$12</definedName>
    <definedName name="solver_lhs2" localSheetId="7" hidden="1">'C=9'!$L$12</definedName>
    <definedName name="solver_lhs3" localSheetId="0" hidden="1">Açıklamalar!$B$28:$F$29</definedName>
    <definedName name="solver_lhs3" localSheetId="1" hidden="1">'C=3'!$G$14:$I$15</definedName>
    <definedName name="solver_lhs3" localSheetId="2" hidden="1">'C=4'!$G$14:$K$15</definedName>
    <definedName name="solver_lhs3" localSheetId="3" hidden="1">'C=5'!$I$14:$O$15</definedName>
    <definedName name="solver_lhs3" localSheetId="4" hidden="1">'C=6'!$I$14:$Q$15</definedName>
    <definedName name="solver_lhs3" localSheetId="5" hidden="1">'C=7'!$J$14:$T$15</definedName>
    <definedName name="solver_lhs3" localSheetId="6" hidden="1">'C=8'!$K$14:$W$15</definedName>
    <definedName name="solver_lhs3" localSheetId="7" hidden="1">'C=9'!$L$14:$Z$15</definedName>
    <definedName name="solver_lhs4" localSheetId="1" hidden="1">'C=3'!$G$14:$I$15</definedName>
    <definedName name="solver_lhs4" localSheetId="2" hidden="1">'C=4'!$G$14:$K$15</definedName>
    <definedName name="solver_lhs4" localSheetId="3" hidden="1">'C=5'!$I$14:$N$15</definedName>
    <definedName name="solver_lhs4" localSheetId="4" hidden="1">'C=6'!$I$14:$Q$15</definedName>
    <definedName name="solver_lhs4" localSheetId="5" hidden="1">'C=7'!$J$14:$T$15</definedName>
    <definedName name="solver_lhs4" localSheetId="6" hidden="1">'C=8'!$K$14:$W$15</definedName>
    <definedName name="solver_lhs4" localSheetId="7" hidden="1">'C=9'!$L$14:$Z$15</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eg" localSheetId="7"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um" localSheetId="0" hidden="1">3</definedName>
    <definedName name="solver_num" localSheetId="1" hidden="1">3</definedName>
    <definedName name="solver_num" localSheetId="2" hidden="1">3</definedName>
    <definedName name="solver_num" localSheetId="3" hidden="1">3</definedName>
    <definedName name="solver_num" localSheetId="4" hidden="1">3</definedName>
    <definedName name="solver_num" localSheetId="5" hidden="1">3</definedName>
    <definedName name="solver_num" localSheetId="6" hidden="1">3</definedName>
    <definedName name="solver_num" localSheetId="7" hidden="1">3</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opt" localSheetId="0" hidden="1">Açıklamalar!#REF!</definedName>
    <definedName name="solver_opt" localSheetId="1" hidden="1">'C=3'!$B$14</definedName>
    <definedName name="solver_opt" localSheetId="2" hidden="1">'C=4'!$B$14</definedName>
    <definedName name="solver_opt" localSheetId="3" hidden="1">'C=5'!$B$14</definedName>
    <definedName name="solver_opt" localSheetId="4" hidden="1">'C=6'!$B$14</definedName>
    <definedName name="solver_opt" localSheetId="5" hidden="1">'C=7'!$B$14</definedName>
    <definedName name="solver_opt" localSheetId="6" hidden="1">'C=8'!$B$14</definedName>
    <definedName name="solver_opt" localSheetId="7" hidden="1">'C=9'!$B$14</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rbv" localSheetId="0" hidden="1">2</definedName>
    <definedName name="solver_rbv" localSheetId="1" hidden="1">2</definedName>
    <definedName name="solver_rbv" localSheetId="2" hidden="1">2</definedName>
    <definedName name="solver_rbv" localSheetId="3" hidden="1">2</definedName>
    <definedName name="solver_rbv" localSheetId="4" hidden="1">2</definedName>
    <definedName name="solver_rbv" localSheetId="5" hidden="1">2</definedName>
    <definedName name="solver_rbv" localSheetId="6" hidden="1">2</definedName>
    <definedName name="solver_rbv" localSheetId="7" hidden="1">2</definedName>
    <definedName name="solver_rel0" localSheetId="3" hidden="1">3</definedName>
    <definedName name="solver_rel0" localSheetId="7" hidden="1">3</definedName>
    <definedName name="solver_rel1" localSheetId="0" hidden="1">2</definedName>
    <definedName name="solver_rel1" localSheetId="1" hidden="1">3</definedName>
    <definedName name="solver_rel1" localSheetId="2" hidden="1">3</definedName>
    <definedName name="solver_rel1" localSheetId="3" hidden="1">3</definedName>
    <definedName name="solver_rel1" localSheetId="4" hidden="1">3</definedName>
    <definedName name="solver_rel1" localSheetId="5" hidden="1">3</definedName>
    <definedName name="solver_rel1" localSheetId="6" hidden="1">3</definedName>
    <definedName name="solver_rel1" localSheetId="7" hidden="1">3</definedName>
    <definedName name="solver_rel2" localSheetId="0" hidden="1">1</definedName>
    <definedName name="solver_rel2" localSheetId="1" hidden="1">2</definedName>
    <definedName name="solver_rel2" localSheetId="2" hidden="1">2</definedName>
    <definedName name="solver_rel2" localSheetId="3" hidden="1">2</definedName>
    <definedName name="solver_rel2" localSheetId="4" hidden="1">2</definedName>
    <definedName name="solver_rel2" localSheetId="5" hidden="1">2</definedName>
    <definedName name="solver_rel2" localSheetId="6" hidden="1">2</definedName>
    <definedName name="solver_rel2" localSheetId="7" hidden="1">2</definedName>
    <definedName name="solver_rel3" localSheetId="0" hidden="1">1</definedName>
    <definedName name="solver_rel3" localSheetId="1" hidden="1">1</definedName>
    <definedName name="solver_rel3" localSheetId="2" hidden="1">1</definedName>
    <definedName name="solver_rel3" localSheetId="3" hidden="1">1</definedName>
    <definedName name="solver_rel3" localSheetId="4" hidden="1">1</definedName>
    <definedName name="solver_rel3" localSheetId="5" hidden="1">1</definedName>
    <definedName name="solver_rel3" localSheetId="6" hidden="1">1</definedName>
    <definedName name="solver_rel3" localSheetId="7" hidden="1">1</definedName>
    <definedName name="solver_rel4" localSheetId="1" hidden="1">1</definedName>
    <definedName name="solver_rel4" localSheetId="2" hidden="1">1</definedName>
    <definedName name="solver_rel4" localSheetId="3" hidden="1">1</definedName>
    <definedName name="solver_rel4" localSheetId="4" hidden="1">1</definedName>
    <definedName name="solver_rel4" localSheetId="5" hidden="1">1</definedName>
    <definedName name="solver_rel4" localSheetId="6" hidden="1">1</definedName>
    <definedName name="solver_rel4" localSheetId="7" hidden="1">1</definedName>
    <definedName name="solver_rhs0" localSheetId="3" hidden="1">0</definedName>
    <definedName name="solver_rhs0" localSheetId="7" hidden="1">0</definedName>
    <definedName name="solver_rhs1" localSheetId="0" hidden="1">1</definedName>
    <definedName name="solver_rhs1" localSheetId="1" hidden="1">0</definedName>
    <definedName name="solver_rhs1" localSheetId="2" hidden="1">0</definedName>
    <definedName name="solver_rhs1" localSheetId="3" hidden="1">0</definedName>
    <definedName name="solver_rhs1" localSheetId="4" hidden="1">0</definedName>
    <definedName name="solver_rhs1" localSheetId="5" hidden="1">0</definedName>
    <definedName name="solver_rhs1" localSheetId="6" hidden="1">0</definedName>
    <definedName name="solver_rhs1" localSheetId="7" hidden="1">0</definedName>
    <definedName name="solver_rhs2" localSheetId="0" hidden="1">Açıklamalar!#REF!</definedName>
    <definedName name="solver_rhs2" localSheetId="1" hidden="1">1</definedName>
    <definedName name="solver_rhs2" localSheetId="2" hidden="1">1</definedName>
    <definedName name="solver_rhs2" localSheetId="3" hidden="1">1</definedName>
    <definedName name="solver_rhs2" localSheetId="4" hidden="1">1</definedName>
    <definedName name="solver_rhs2" localSheetId="5" hidden="1">1</definedName>
    <definedName name="solver_rhs2" localSheetId="6" hidden="1">1</definedName>
    <definedName name="solver_rhs2" localSheetId="7" hidden="1">1</definedName>
    <definedName name="solver_rhs3" localSheetId="0" hidden="1">Açıklamalar!#REF!</definedName>
    <definedName name="solver_rhs3" localSheetId="1" hidden="1">'C=3'!$B$14</definedName>
    <definedName name="solver_rhs3" localSheetId="2" hidden="1">'C=4'!$B$14</definedName>
    <definedName name="solver_rhs3" localSheetId="3" hidden="1">'C=5'!$B$14</definedName>
    <definedName name="solver_rhs3" localSheetId="4" hidden="1">'C=6'!$B$14</definedName>
    <definedName name="solver_rhs3" localSheetId="5" hidden="1">'C=7'!$B$14</definedName>
    <definedName name="solver_rhs3" localSheetId="6" hidden="1">'C=8'!$B$14</definedName>
    <definedName name="solver_rhs3" localSheetId="7" hidden="1">'C=9'!$B$14</definedName>
    <definedName name="solver_rhs4" localSheetId="1" hidden="1">'C=3'!$B$14</definedName>
    <definedName name="solver_rhs4" localSheetId="2" hidden="1">'C=4'!$B$14</definedName>
    <definedName name="solver_rhs4" localSheetId="3" hidden="1">'C=5'!$B$14</definedName>
    <definedName name="solver_rhs4" localSheetId="4" hidden="1">'C=6'!$B$14</definedName>
    <definedName name="solver_rhs4" localSheetId="5" hidden="1">'C=7'!$B$14</definedName>
    <definedName name="solver_rhs4" localSheetId="6" hidden="1">'C=8'!$B$14</definedName>
    <definedName name="solver_rhs4" localSheetId="7" hidden="1">'C=9'!$B$14</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scl" localSheetId="0" hidden="1">2</definedName>
    <definedName name="solver_scl" localSheetId="1" hidden="1">2</definedName>
    <definedName name="solver_scl" localSheetId="2" hidden="1">2</definedName>
    <definedName name="solver_scl" localSheetId="3" hidden="1">2</definedName>
    <definedName name="solver_scl" localSheetId="4" hidden="1">2</definedName>
    <definedName name="solver_scl" localSheetId="5" hidden="1">2</definedName>
    <definedName name="solver_scl" localSheetId="6" hidden="1">2</definedName>
    <definedName name="solver_scl" localSheetId="7"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sz" localSheetId="0" hidden="1">100</definedName>
    <definedName name="solver_ssz" localSheetId="1" hidden="1">0</definedName>
    <definedName name="solver_ssz" localSheetId="2" hidden="1">0</definedName>
    <definedName name="solver_ssz" localSheetId="3" hidden="1">0</definedName>
    <definedName name="solver_ssz" localSheetId="4" hidden="1">0</definedName>
    <definedName name="solver_ssz" localSheetId="5" hidden="1">0</definedName>
    <definedName name="solver_ssz" localSheetId="6" hidden="1">0</definedName>
    <definedName name="solver_ssz" localSheetId="7" hidden="1">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ol" localSheetId="0" hidden="1">0.01</definedName>
    <definedName name="solver_tol" localSheetId="1" hidden="1">1</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yp" localSheetId="0" hidden="1">2</definedName>
    <definedName name="solver_typ" localSheetId="1" hidden="1">2</definedName>
    <definedName name="solver_typ" localSheetId="2" hidden="1">2</definedName>
    <definedName name="solver_typ" localSheetId="3" hidden="1">2</definedName>
    <definedName name="solver_typ" localSheetId="4" hidden="1">2</definedName>
    <definedName name="solver_typ" localSheetId="5" hidden="1">2</definedName>
    <definedName name="solver_typ" localSheetId="6" hidden="1">2</definedName>
    <definedName name="solver_typ" localSheetId="7"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22" l="1"/>
  <c r="D15" i="22"/>
  <c r="E15" i="22"/>
  <c r="F15" i="22"/>
  <c r="B15" i="22"/>
  <c r="G12" i="20"/>
  <c r="G12" i="19"/>
  <c r="I12" i="18"/>
  <c r="J12" i="16"/>
  <c r="K12" i="15"/>
  <c r="L12" i="7"/>
  <c r="I12" i="17"/>
  <c r="L18" i="7"/>
  <c r="L14" i="7"/>
  <c r="L15" i="7"/>
  <c r="B7" i="7"/>
  <c r="C7" i="7"/>
  <c r="D7" i="7"/>
  <c r="E7" i="7"/>
  <c r="F7" i="7"/>
  <c r="G7" i="7"/>
  <c r="H7" i="7"/>
  <c r="I7" i="7"/>
  <c r="Q18" i="15"/>
  <c r="Q14" i="15"/>
  <c r="K18" i="15"/>
  <c r="K14" i="15"/>
  <c r="K18" i="16"/>
  <c r="J18" i="16"/>
  <c r="J14" i="16"/>
  <c r="J18" i="17"/>
  <c r="I18" i="17"/>
  <c r="I14" i="17"/>
  <c r="L19" i="18"/>
  <c r="L14" i="18"/>
  <c r="K19" i="18"/>
  <c r="K14" i="18"/>
  <c r="I19" i="18"/>
  <c r="I14" i="18"/>
  <c r="Q20" i="7"/>
  <c r="M20" i="7"/>
  <c r="P17" i="7"/>
  <c r="L17" i="7"/>
  <c r="O20" i="7"/>
  <c r="Q17" i="7"/>
  <c r="R17" i="7"/>
  <c r="N17" i="7"/>
  <c r="M17" i="7"/>
  <c r="L20" i="7"/>
  <c r="O17" i="7"/>
  <c r="N20" i="7"/>
  <c r="P20" i="7"/>
  <c r="K14" i="16"/>
  <c r="J21" i="16"/>
  <c r="P14" i="16"/>
  <c r="I21" i="17"/>
  <c r="N14" i="17"/>
  <c r="J14" i="17"/>
  <c r="J15" i="17"/>
  <c r="S18" i="7"/>
  <c r="S14" i="7"/>
  <c r="S15" i="7"/>
  <c r="J7" i="7"/>
  <c r="J11" i="7"/>
  <c r="I11" i="7"/>
  <c r="H11" i="7"/>
  <c r="G11" i="7"/>
  <c r="F11" i="7"/>
  <c r="E11" i="7"/>
  <c r="D11" i="7"/>
  <c r="B11" i="7"/>
  <c r="R18" i="7"/>
  <c r="R14" i="7"/>
  <c r="R15" i="7"/>
  <c r="Q18" i="7"/>
  <c r="Q14" i="7"/>
  <c r="Q15" i="7"/>
  <c r="P18" i="7"/>
  <c r="P14" i="7"/>
  <c r="P15" i="7"/>
  <c r="O18" i="7"/>
  <c r="O14" i="7"/>
  <c r="O15" i="7"/>
  <c r="N18" i="7"/>
  <c r="N14" i="7"/>
  <c r="N15" i="7"/>
  <c r="M18" i="7"/>
  <c r="C11" i="7"/>
  <c r="Q15" i="15"/>
  <c r="I7" i="15"/>
  <c r="I11" i="15"/>
  <c r="H7" i="15"/>
  <c r="G7" i="15"/>
  <c r="F7" i="15"/>
  <c r="E7" i="15"/>
  <c r="D7" i="15"/>
  <c r="C7" i="15"/>
  <c r="B7" i="15"/>
  <c r="P18" i="15"/>
  <c r="O18" i="15"/>
  <c r="N18" i="15"/>
  <c r="N14" i="15"/>
  <c r="M18" i="15"/>
  <c r="M14" i="15"/>
  <c r="L18" i="15"/>
  <c r="O18" i="16"/>
  <c r="N18" i="16"/>
  <c r="H7" i="16"/>
  <c r="H11" i="16"/>
  <c r="G7" i="16"/>
  <c r="F7" i="16"/>
  <c r="E7" i="16"/>
  <c r="D7" i="16"/>
  <c r="C7" i="16"/>
  <c r="B7" i="16"/>
  <c r="J15" i="16"/>
  <c r="M18" i="16"/>
  <c r="L18" i="16"/>
  <c r="L14" i="16"/>
  <c r="M18" i="17"/>
  <c r="G7" i="17"/>
  <c r="G11" i="17"/>
  <c r="F7" i="17"/>
  <c r="E7" i="17"/>
  <c r="D7" i="17"/>
  <c r="B7" i="17"/>
  <c r="C7" i="17"/>
  <c r="L18" i="17"/>
  <c r="L14" i="17"/>
  <c r="K18" i="17"/>
  <c r="K14" i="17"/>
  <c r="L21" i="15"/>
  <c r="L14" i="15"/>
  <c r="L15" i="15"/>
  <c r="K21" i="15"/>
  <c r="R14" i="15"/>
  <c r="R15" i="15"/>
  <c r="D11" i="15"/>
  <c r="M20" i="15"/>
  <c r="M17" i="15"/>
  <c r="H11" i="15"/>
  <c r="Q17" i="15"/>
  <c r="E11" i="15"/>
  <c r="N17" i="15"/>
  <c r="N20" i="15"/>
  <c r="B11" i="15"/>
  <c r="K17" i="15"/>
  <c r="K20" i="15"/>
  <c r="F11" i="15"/>
  <c r="O17" i="15"/>
  <c r="O20" i="15"/>
  <c r="C11" i="15"/>
  <c r="L20" i="15"/>
  <c r="L17" i="15"/>
  <c r="G11" i="15"/>
  <c r="P20" i="15"/>
  <c r="P17" i="15"/>
  <c r="O14" i="16"/>
  <c r="O15" i="16"/>
  <c r="D11" i="16"/>
  <c r="L17" i="16"/>
  <c r="L20" i="16"/>
  <c r="E11" i="16"/>
  <c r="M20" i="16"/>
  <c r="M17" i="16"/>
  <c r="B11" i="16"/>
  <c r="J20" i="16"/>
  <c r="J17" i="16"/>
  <c r="F11" i="16"/>
  <c r="N17" i="16"/>
  <c r="N20" i="16"/>
  <c r="C11" i="16"/>
  <c r="K17" i="16"/>
  <c r="K20" i="16"/>
  <c r="G11" i="16"/>
  <c r="O17" i="16"/>
  <c r="M14" i="17"/>
  <c r="M15" i="17"/>
  <c r="R20" i="7"/>
  <c r="S17" i="7"/>
  <c r="L21" i="7"/>
  <c r="T14" i="7"/>
  <c r="T15" i="7"/>
  <c r="M14" i="7"/>
  <c r="M15" i="7"/>
  <c r="R21" i="7"/>
  <c r="Z14" i="7"/>
  <c r="Z15" i="7"/>
  <c r="P21" i="7"/>
  <c r="X14" i="7"/>
  <c r="X15" i="7"/>
  <c r="O21" i="15"/>
  <c r="V14" i="15"/>
  <c r="V15" i="15"/>
  <c r="O14" i="15"/>
  <c r="O15" i="15"/>
  <c r="P14" i="15"/>
  <c r="P15" i="15"/>
  <c r="P21" i="15"/>
  <c r="N21" i="15"/>
  <c r="K15" i="15"/>
  <c r="K21" i="16"/>
  <c r="Q14" i="16"/>
  <c r="Q15" i="16"/>
  <c r="L21" i="16"/>
  <c r="R14" i="16"/>
  <c r="M14" i="16"/>
  <c r="M15" i="16"/>
  <c r="M21" i="16"/>
  <c r="S14" i="16"/>
  <c r="S15" i="16"/>
  <c r="N14" i="16"/>
  <c r="N15" i="16"/>
  <c r="N21" i="16"/>
  <c r="T14" i="16"/>
  <c r="T15" i="16"/>
  <c r="D11" i="17"/>
  <c r="K20" i="17"/>
  <c r="K17" i="17"/>
  <c r="E11" i="17"/>
  <c r="L17" i="17"/>
  <c r="L20" i="17"/>
  <c r="C11" i="17"/>
  <c r="J20" i="17"/>
  <c r="J17" i="17"/>
  <c r="F11" i="17"/>
  <c r="M17" i="17"/>
  <c r="B11" i="17"/>
  <c r="I20" i="17"/>
  <c r="I17" i="17"/>
  <c r="N21" i="7"/>
  <c r="V14" i="7"/>
  <c r="V15" i="7"/>
  <c r="Q21" i="7"/>
  <c r="Y14" i="7"/>
  <c r="Y15" i="7"/>
  <c r="M21" i="7"/>
  <c r="U14" i="7"/>
  <c r="U15" i="7"/>
  <c r="O21" i="7"/>
  <c r="W14" i="7"/>
  <c r="W15" i="7"/>
  <c r="M15" i="15"/>
  <c r="M21" i="15"/>
  <c r="N15" i="15"/>
  <c r="K15" i="16"/>
  <c r="L21" i="17"/>
  <c r="K21" i="17"/>
  <c r="L15" i="17"/>
  <c r="J21" i="17"/>
  <c r="I15" i="17"/>
  <c r="K22" i="18"/>
  <c r="F7" i="18"/>
  <c r="F11" i="18"/>
  <c r="E7" i="18"/>
  <c r="E11" i="18"/>
  <c r="D7" i="18"/>
  <c r="C7" i="18"/>
  <c r="B7" i="18"/>
  <c r="J19" i="18"/>
  <c r="C7" i="19"/>
  <c r="C11" i="19"/>
  <c r="I18" i="19"/>
  <c r="I14" i="19"/>
  <c r="H18" i="19"/>
  <c r="G18" i="19"/>
  <c r="G14" i="19"/>
  <c r="E7" i="19"/>
  <c r="E11" i="19"/>
  <c r="D7" i="19"/>
  <c r="B7" i="19"/>
  <c r="B7" i="20"/>
  <c r="H18" i="20"/>
  <c r="H14" i="20"/>
  <c r="G18" i="20"/>
  <c r="D7" i="20"/>
  <c r="D11" i="20"/>
  <c r="C7" i="20"/>
  <c r="T14" i="15"/>
  <c r="T15" i="15"/>
  <c r="S14" i="15"/>
  <c r="S15" i="15"/>
  <c r="B11" i="18"/>
  <c r="I21" i="18"/>
  <c r="D11" i="18"/>
  <c r="K18" i="18"/>
  <c r="K21" i="18"/>
  <c r="L18" i="18"/>
  <c r="C11" i="18"/>
  <c r="J21" i="18"/>
  <c r="H20" i="19"/>
  <c r="C11" i="20"/>
  <c r="H17" i="20"/>
  <c r="B11" i="20"/>
  <c r="G20" i="20"/>
  <c r="G17" i="20"/>
  <c r="G14" i="20"/>
  <c r="G15" i="20"/>
  <c r="H14" i="19"/>
  <c r="H15" i="19"/>
  <c r="H21" i="19"/>
  <c r="G17" i="19"/>
  <c r="I17" i="19"/>
  <c r="D11" i="19"/>
  <c r="H17" i="19"/>
  <c r="B11" i="19"/>
  <c r="W14" i="15"/>
  <c r="W15" i="15"/>
  <c r="U14" i="15"/>
  <c r="U15" i="15"/>
  <c r="O14" i="17"/>
  <c r="O15" i="17"/>
  <c r="P14" i="17"/>
  <c r="P15" i="17"/>
  <c r="Q14" i="17"/>
  <c r="Q15" i="17"/>
  <c r="O14" i="18"/>
  <c r="O15" i="18"/>
  <c r="J22" i="18"/>
  <c r="J14" i="18"/>
  <c r="J15" i="18"/>
  <c r="I22" i="18"/>
  <c r="M14" i="18"/>
  <c r="M15" i="18"/>
  <c r="I15" i="18"/>
  <c r="K15" i="18"/>
  <c r="R15" i="16"/>
  <c r="L15" i="16"/>
  <c r="P15" i="16"/>
  <c r="K15" i="17"/>
  <c r="N15" i="17"/>
  <c r="G21" i="19"/>
  <c r="G15" i="19"/>
  <c r="G21" i="20"/>
  <c r="G20" i="19"/>
  <c r="J18" i="18"/>
  <c r="I18" i="18"/>
  <c r="I14" i="20"/>
  <c r="I15" i="20"/>
  <c r="K14" i="19"/>
  <c r="K15" i="19"/>
  <c r="I15" i="19"/>
  <c r="J14" i="19"/>
  <c r="J15" i="19"/>
  <c r="L15" i="18"/>
  <c r="N14" i="18"/>
  <c r="N15" i="18"/>
  <c r="H15" i="20"/>
</calcChain>
</file>

<file path=xl/sharedStrings.xml><?xml version="1.0" encoding="utf-8"?>
<sst xmlns="http://schemas.openxmlformats.org/spreadsheetml/2006/main" count="160" uniqueCount="57">
  <si>
    <t>Constraint 1</t>
  </si>
  <si>
    <t>Constraint 2</t>
  </si>
  <si>
    <t>Criterion 1</t>
  </si>
  <si>
    <t>Criterion 2</t>
  </si>
  <si>
    <t>Criterion 3</t>
  </si>
  <si>
    <t>Criterion 4</t>
  </si>
  <si>
    <t>Criterion 5</t>
  </si>
  <si>
    <t>Sum of weights</t>
  </si>
  <si>
    <t>Σwj</t>
  </si>
  <si>
    <t>Constraint</t>
  </si>
  <si>
    <t>C1</t>
  </si>
  <si>
    <t>C2</t>
  </si>
  <si>
    <t>C3</t>
  </si>
  <si>
    <t>C4</t>
  </si>
  <si>
    <t>C5</t>
  </si>
  <si>
    <t xml:space="preserve"> </t>
  </si>
  <si>
    <t>Kriter Sayısı= 3</t>
  </si>
  <si>
    <t>Kriter Adı</t>
  </si>
  <si>
    <t>Sıralama</t>
  </si>
  <si>
    <t>Kriterler (Önem sırasına göre)</t>
  </si>
  <si>
    <t>Karşılaştırmalı Öncelikler</t>
  </si>
  <si>
    <t>Ağırlıklar</t>
  </si>
  <si>
    <r>
      <t>TTS (</t>
    </r>
    <r>
      <rPr>
        <sz val="11"/>
        <color theme="1"/>
        <rFont val="Calibri"/>
        <family val="2"/>
        <charset val="238"/>
      </rPr>
      <t>χ</t>
    </r>
    <r>
      <rPr>
        <sz val="11"/>
        <color theme="1"/>
        <rFont val="Calibri"/>
        <family val="2"/>
      </rPr>
      <t>)</t>
    </r>
  </si>
  <si>
    <t>Kriter 2</t>
  </si>
  <si>
    <t>Kriter 3</t>
  </si>
  <si>
    <t>Kriter 1</t>
  </si>
  <si>
    <t>Kriter Sayısı= 4</t>
  </si>
  <si>
    <t>Kriter Sayısı= 5</t>
  </si>
  <si>
    <t>Kriter Sayısı= 6</t>
  </si>
  <si>
    <t>Kriter Sayısı= 9</t>
  </si>
  <si>
    <t>Kriter Sayısı= 8</t>
  </si>
  <si>
    <t>Kriter Sayısı= 7</t>
  </si>
  <si>
    <t>Kriter 4</t>
  </si>
  <si>
    <t>Kriter 5</t>
  </si>
  <si>
    <t>Kriter 6</t>
  </si>
  <si>
    <t>Kriter4</t>
  </si>
  <si>
    <t>Kriter 7</t>
  </si>
  <si>
    <t>Kriter 8</t>
  </si>
  <si>
    <t>Kriter 9</t>
  </si>
  <si>
    <t>FUCOM-Solver Kullanım Açıklamaları</t>
  </si>
  <si>
    <t>K1</t>
  </si>
  <si>
    <t>K2</t>
  </si>
  <si>
    <t>K3</t>
  </si>
  <si>
    <t>K4</t>
  </si>
  <si>
    <t>K5</t>
  </si>
  <si>
    <t>K6</t>
  </si>
  <si>
    <t>K7</t>
  </si>
  <si>
    <t>K8</t>
  </si>
  <si>
    <t>Toplam aktifler</t>
  </si>
  <si>
    <t>Krediler</t>
  </si>
  <si>
    <t>Toplam mevduatlar</t>
  </si>
  <si>
    <t>İhraç edilen menkul kıymetler</t>
  </si>
  <si>
    <t>Toplam öz kaynaklar</t>
  </si>
  <si>
    <t>Dönem net kar ve zararı</t>
  </si>
  <si>
    <t>Bilanço dışı hesaplar toplamı</t>
  </si>
  <si>
    <t>Net faiz gelir/gideri</t>
  </si>
  <si>
    <t>Kriterler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</si>
</sst>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1"/>
      <color theme="1"/>
      <name val="Calibri"/>
      <family val="2"/>
      <scheme val="minor"/>
    </font>
    <font>
      <sz val="1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sz val="12"/>
      <color theme="1"/>
      <name val="Calibri"/>
      <family val="2"/>
      <scheme val="minor"/>
    </font>
    <font>
      <sz val="11"/>
      <color theme="1"/>
      <name val="Calibri"/>
      <family val="2"/>
      <charset val="238"/>
    </font>
    <font>
      <sz val="11"/>
      <color theme="1"/>
      <name val="Calibri"/>
      <family val="2"/>
    </font>
    <font>
      <sz val="11"/>
      <name val="Calibri"/>
      <family val="2"/>
    </font>
    <font>
      <sz val="11"/>
      <color rgb="FFFF0000"/>
      <name val="Calibri"/>
      <family val="2"/>
    </font>
    <font>
      <b/>
      <sz val="11"/>
      <color theme="1"/>
      <name val="Calibri"/>
      <family val="2"/>
      <charset val="162"/>
      <scheme val="minor"/>
    </font>
    <font>
      <b/>
      <sz val="11"/>
      <name val="Calibri"/>
      <family val="2"/>
      <charset val="16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FFFF99"/>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74">
    <xf numFmtId="0" fontId="0" fillId="0" borderId="0" xfId="0"/>
    <xf numFmtId="0" fontId="0" fillId="0" borderId="1" xfId="0" applyBorder="1" applyAlignment="1">
      <alignment horizontal="center"/>
    </xf>
    <xf numFmtId="0" fontId="0" fillId="0" borderId="0" xfId="0" applyFill="1" applyBorder="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1" fillId="0" borderId="1" xfId="0" applyFont="1" applyFill="1" applyBorder="1" applyAlignment="1">
      <alignment horizontal="center" wrapText="1"/>
    </xf>
    <xf numFmtId="0" fontId="3" fillId="0" borderId="0" xfId="0" applyFont="1" applyAlignment="1">
      <alignment horizontal="center" wrapText="1"/>
    </xf>
    <xf numFmtId="0" fontId="1" fillId="0" borderId="0" xfId="0" applyFont="1" applyFill="1" applyBorder="1" applyAlignment="1">
      <alignment horizontal="center" wrapText="1"/>
    </xf>
    <xf numFmtId="0" fontId="0" fillId="0" borderId="0" xfId="0" applyFill="1" applyAlignment="1">
      <alignment horizontal="center" wrapText="1"/>
    </xf>
    <xf numFmtId="10" fontId="3" fillId="0" borderId="0" xfId="1" applyNumberFormat="1" applyFont="1" applyFill="1" applyBorder="1" applyAlignment="1">
      <alignment horizontal="center" wrapText="1"/>
    </xf>
    <xf numFmtId="0" fontId="0" fillId="0" borderId="1" xfId="0" applyFill="1" applyBorder="1" applyAlignment="1">
      <alignment horizontal="center" wrapText="1"/>
    </xf>
    <xf numFmtId="0" fontId="4" fillId="0" borderId="0" xfId="0" applyFont="1" applyAlignment="1">
      <alignment horizontal="center" wrapText="1"/>
    </xf>
    <xf numFmtId="0" fontId="4" fillId="0" borderId="0" xfId="0" applyFont="1" applyFill="1" applyAlignment="1">
      <alignment horizontal="center" wrapText="1"/>
    </xf>
    <xf numFmtId="0" fontId="0" fillId="0" borderId="0" xfId="0" applyFont="1" applyFill="1" applyBorder="1" applyAlignment="1" applyProtection="1">
      <alignment horizontal="center" wrapText="1"/>
      <protection hidden="1"/>
    </xf>
    <xf numFmtId="0" fontId="0" fillId="0" borderId="0" xfId="0" applyFont="1" applyAlignment="1" applyProtection="1">
      <alignment horizontal="center" wrapText="1"/>
      <protection hidden="1"/>
    </xf>
    <xf numFmtId="0" fontId="0" fillId="0" borderId="0" xfId="0" applyAlignment="1" applyProtection="1">
      <alignment horizontal="center" wrapText="1"/>
      <protection hidden="1"/>
    </xf>
    <xf numFmtId="0" fontId="0" fillId="0" borderId="0" xfId="0" applyFont="1" applyFill="1" applyAlignment="1" applyProtection="1">
      <alignment horizontal="center" wrapText="1"/>
      <protection hidden="1"/>
    </xf>
    <xf numFmtId="0" fontId="3" fillId="0" borderId="0" xfId="0" applyFont="1" applyFill="1" applyBorder="1" applyAlignment="1" applyProtection="1">
      <alignment horizontal="center" wrapText="1"/>
    </xf>
    <xf numFmtId="0" fontId="3" fillId="0" borderId="0" xfId="0" applyFont="1" applyBorder="1" applyAlignment="1" applyProtection="1">
      <alignment horizontal="center" wrapText="1"/>
    </xf>
    <xf numFmtId="0" fontId="0" fillId="3" borderId="0" xfId="0" applyFill="1" applyAlignment="1">
      <alignment horizontal="center" wrapText="1"/>
    </xf>
    <xf numFmtId="0" fontId="0" fillId="3" borderId="0" xfId="0" applyFill="1" applyBorder="1" applyAlignment="1">
      <alignment horizontal="center" wrapText="1"/>
    </xf>
    <xf numFmtId="0" fontId="0" fillId="3" borderId="0" xfId="0" applyFill="1"/>
    <xf numFmtId="0" fontId="0" fillId="3" borderId="0" xfId="0" applyFill="1" applyAlignment="1">
      <alignment horizontal="left" wrapText="1"/>
    </xf>
    <xf numFmtId="0" fontId="0" fillId="3" borderId="0" xfId="0" applyFill="1" applyBorder="1"/>
    <xf numFmtId="0" fontId="0" fillId="3" borderId="0" xfId="0" applyFill="1" applyBorder="1" applyAlignment="1">
      <alignment horizontal="left" wrapText="1"/>
    </xf>
    <xf numFmtId="0" fontId="5" fillId="3" borderId="4" xfId="0" applyFont="1" applyFill="1" applyBorder="1" applyAlignment="1">
      <alignment horizontal="center" vertical="center" wrapText="1"/>
    </xf>
    <xf numFmtId="0" fontId="3" fillId="3" borderId="0" xfId="0" applyFont="1" applyFill="1" applyAlignment="1">
      <alignment horizontal="center" wrapText="1"/>
    </xf>
    <xf numFmtId="0" fontId="1" fillId="3" borderId="0" xfId="0" applyFont="1" applyFill="1" applyBorder="1" applyAlignment="1">
      <alignment horizontal="center" wrapText="1"/>
    </xf>
    <xf numFmtId="10" fontId="3" fillId="3" borderId="0" xfId="1" applyNumberFormat="1" applyFont="1" applyFill="1" applyBorder="1" applyAlignment="1">
      <alignment horizontal="center" wrapText="1"/>
    </xf>
    <xf numFmtId="0" fontId="3" fillId="3" borderId="0" xfId="0" applyFont="1" applyFill="1" applyBorder="1" applyAlignment="1" applyProtection="1">
      <alignment horizontal="center" wrapText="1"/>
    </xf>
    <xf numFmtId="0" fontId="0" fillId="0" borderId="0" xfId="0" applyFill="1" applyBorder="1" applyAlignment="1">
      <alignment horizontal="right" wrapText="1"/>
    </xf>
    <xf numFmtId="0" fontId="1" fillId="3" borderId="0" xfId="0" applyFont="1" applyFill="1" applyBorder="1"/>
    <xf numFmtId="0" fontId="1" fillId="3" borderId="0" xfId="0" applyFont="1" applyFill="1"/>
    <xf numFmtId="0" fontId="1" fillId="3" borderId="0" xfId="0" applyFont="1" applyFill="1" applyAlignment="1">
      <alignment horizontal="center" wrapText="1"/>
    </xf>
    <xf numFmtId="0" fontId="3" fillId="3" borderId="0" xfId="0" applyFont="1" applyFill="1" applyBorder="1" applyAlignment="1" applyProtection="1">
      <alignment horizontal="center" wrapText="1"/>
      <protection hidden="1"/>
    </xf>
    <xf numFmtId="0" fontId="3" fillId="3" borderId="0" xfId="0" applyFont="1" applyFill="1" applyBorder="1"/>
    <xf numFmtId="0" fontId="3" fillId="3" borderId="0" xfId="0" applyFont="1" applyFill="1" applyBorder="1" applyAlignment="1">
      <alignment horizontal="center" wrapText="1"/>
    </xf>
    <xf numFmtId="0" fontId="0" fillId="0" borderId="0" xfId="0" applyFill="1" applyBorder="1" applyAlignment="1">
      <alignment horizontal="center" wrapText="1"/>
    </xf>
    <xf numFmtId="0" fontId="4" fillId="0" borderId="0" xfId="0" applyFont="1" applyFill="1" applyBorder="1" applyAlignment="1" applyProtection="1">
      <alignment horizontal="center" wrapText="1"/>
      <protection hidden="1"/>
    </xf>
    <xf numFmtId="0" fontId="4" fillId="0" borderId="0" xfId="0" applyFont="1" applyFill="1" applyBorder="1" applyAlignment="1" applyProtection="1">
      <alignment horizontal="center" wrapText="1"/>
    </xf>
    <xf numFmtId="0" fontId="4" fillId="0" borderId="0" xfId="0" applyFont="1" applyBorder="1" applyAlignment="1" applyProtection="1">
      <alignment horizontal="center" wrapText="1"/>
    </xf>
    <xf numFmtId="0" fontId="4" fillId="0" borderId="0" xfId="0" applyFont="1" applyAlignment="1" applyProtection="1">
      <alignment horizontal="center" wrapText="1"/>
      <protection hidden="1"/>
    </xf>
    <xf numFmtId="0" fontId="4" fillId="0" borderId="0" xfId="0" applyFont="1" applyFill="1" applyAlignment="1" applyProtection="1">
      <alignment horizontal="center" wrapText="1"/>
      <protection hidden="1"/>
    </xf>
    <xf numFmtId="0" fontId="0" fillId="0" borderId="1" xfId="0" applyBorder="1" applyAlignment="1">
      <alignment horizontal="center" vertical="center" wrapText="1"/>
    </xf>
    <xf numFmtId="0" fontId="0" fillId="3" borderId="0" xfId="0" applyFill="1" applyBorder="1" applyAlignment="1">
      <alignment horizontal="center" wrapText="1"/>
    </xf>
    <xf numFmtId="0" fontId="0" fillId="0" borderId="0" xfId="0" applyFill="1" applyBorder="1" applyAlignment="1">
      <alignment horizontal="center" wrapText="1"/>
    </xf>
    <xf numFmtId="0" fontId="0" fillId="0" borderId="1" xfId="0" applyBorder="1" applyAlignment="1">
      <alignment horizontal="left" wrapText="1"/>
    </xf>
    <xf numFmtId="0" fontId="0" fillId="0" borderId="0" xfId="0" applyAlignment="1">
      <alignment horizontal="left" wrapText="1"/>
    </xf>
    <xf numFmtId="0" fontId="1" fillId="0" borderId="1" xfId="0" applyFont="1" applyFill="1" applyBorder="1" applyAlignment="1">
      <alignment horizontal="left"/>
    </xf>
    <xf numFmtId="0" fontId="1" fillId="0" borderId="1" xfId="0" applyFont="1" applyFill="1" applyBorder="1" applyAlignment="1">
      <alignment horizontal="left" wrapText="1"/>
    </xf>
    <xf numFmtId="0" fontId="1" fillId="0" borderId="0" xfId="0" applyFont="1" applyAlignment="1">
      <alignment horizontal="center" wrapText="1"/>
    </xf>
    <xf numFmtId="0" fontId="8" fillId="0" borderId="0" xfId="0" applyFont="1" applyFill="1" applyBorder="1" applyAlignment="1" applyProtection="1">
      <alignment horizontal="center" wrapText="1"/>
    </xf>
    <xf numFmtId="0" fontId="1" fillId="0" borderId="0" xfId="0" applyFont="1" applyFill="1" applyBorder="1" applyAlignment="1" applyProtection="1">
      <alignment horizontal="center" wrapText="1"/>
    </xf>
    <xf numFmtId="0" fontId="1" fillId="0" borderId="0" xfId="0" applyFont="1" applyBorder="1" applyAlignment="1" applyProtection="1">
      <alignment horizontal="center" wrapText="1"/>
    </xf>
    <xf numFmtId="0" fontId="1" fillId="0" borderId="0" xfId="0" applyFont="1" applyAlignment="1" applyProtection="1">
      <alignment horizontal="center" wrapText="1"/>
      <protection hidden="1"/>
    </xf>
    <xf numFmtId="164" fontId="1" fillId="0" borderId="0" xfId="0" applyNumberFormat="1" applyFont="1" applyFill="1" applyBorder="1" applyAlignment="1" applyProtection="1">
      <alignment horizontal="center" wrapText="1"/>
    </xf>
    <xf numFmtId="0" fontId="1" fillId="2" borderId="0" xfId="0" applyFont="1" applyFill="1" applyBorder="1" applyAlignment="1" applyProtection="1">
      <alignment horizontal="center" wrapText="1"/>
    </xf>
    <xf numFmtId="0" fontId="9" fillId="0" borderId="0" xfId="0" applyFont="1" applyFill="1" applyBorder="1" applyAlignment="1" applyProtection="1">
      <alignment horizontal="center" wrapText="1"/>
    </xf>
    <xf numFmtId="164" fontId="4" fillId="0" borderId="0" xfId="0" applyNumberFormat="1" applyFont="1" applyFill="1" applyBorder="1" applyAlignment="1" applyProtection="1">
      <alignment horizontal="center" wrapText="1"/>
    </xf>
    <xf numFmtId="0" fontId="4" fillId="0" borderId="0" xfId="0" applyFont="1" applyFill="1" applyBorder="1" applyAlignment="1" applyProtection="1">
      <alignment horizontal="center" wrapText="1"/>
      <protection locked="0"/>
    </xf>
    <xf numFmtId="0" fontId="4" fillId="2" borderId="0" xfId="0" applyFont="1" applyFill="1" applyAlignment="1">
      <alignment horizontal="center" wrapText="1"/>
    </xf>
    <xf numFmtId="164" fontId="1" fillId="0" borderId="0" xfId="0" applyNumberFormat="1" applyFont="1" applyFill="1" applyBorder="1" applyAlignment="1" applyProtection="1">
      <alignment horizontal="center" wrapText="1"/>
      <protection hidden="1"/>
    </xf>
    <xf numFmtId="0" fontId="0" fillId="3" borderId="0" xfId="0" applyFill="1" applyBorder="1" applyAlignment="1">
      <alignment horizontal="right" wrapText="1"/>
    </xf>
    <xf numFmtId="0" fontId="0" fillId="5" borderId="1" xfId="0" applyFill="1" applyBorder="1" applyAlignment="1" applyProtection="1">
      <alignment horizontal="center" wrapText="1"/>
      <protection locked="0"/>
    </xf>
    <xf numFmtId="0" fontId="0" fillId="6" borderId="1" xfId="0" applyFill="1" applyBorder="1" applyAlignment="1">
      <alignment horizontal="center" wrapText="1"/>
    </xf>
    <xf numFmtId="0" fontId="0" fillId="7" borderId="1" xfId="0" applyFont="1" applyFill="1" applyBorder="1" applyAlignment="1" applyProtection="1">
      <alignment horizontal="center" wrapText="1"/>
      <protection locked="0"/>
    </xf>
    <xf numFmtId="164" fontId="0" fillId="4" borderId="1" xfId="0" applyNumberFormat="1" applyFill="1" applyBorder="1" applyAlignment="1">
      <alignment horizontal="center" wrapText="1"/>
    </xf>
    <xf numFmtId="164" fontId="0" fillId="8" borderId="1" xfId="0" applyNumberFormat="1" applyFill="1" applyBorder="1" applyAlignment="1">
      <alignment horizontal="center" wrapText="1"/>
    </xf>
    <xf numFmtId="0" fontId="0" fillId="0" borderId="4" xfId="0" applyBorder="1" applyAlignment="1">
      <alignment horizontal="left"/>
    </xf>
    <xf numFmtId="0" fontId="11" fillId="0" borderId="4" xfId="0" applyFont="1" applyFill="1" applyBorder="1" applyAlignment="1">
      <alignment horizontal="center" wrapText="1"/>
    </xf>
    <xf numFmtId="0" fontId="0" fillId="0" borderId="4" xfId="0" applyBorder="1" applyAlignment="1">
      <alignment horizontal="right"/>
    </xf>
    <xf numFmtId="0" fontId="10" fillId="3" borderId="0" xfId="0" applyFont="1" applyFill="1" applyAlignment="1">
      <alignment horizontal="left"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cellXfs>
  <cellStyles count="2">
    <cellStyle name="Normal" xfId="0" builtinId="0"/>
    <cellStyle name="Yüzde" xfId="1" builtinId="5"/>
  </cellStyles>
  <dxfs count="16">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
      <fill>
        <patternFill>
          <bgColor rgb="FFC00000"/>
        </patternFill>
      </fill>
    </dxf>
    <dxf>
      <fill>
        <patternFill>
          <bgColor rgb="FFFFFF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sharedStrings" Target="sharedStrings.xml" /><Relationship Id="rId5" Type="http://schemas.openxmlformats.org/officeDocument/2006/relationships/worksheet" Target="worksheets/sheet5.xml" /><Relationship Id="rId10"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theme" Target="theme/theme1.xml" /></Relationships>
</file>

<file path=xl/charts/_rels/chart2.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3.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4.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5.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6.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7.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157533058113906"/>
          <c:y val="4.9339127918827046E-2"/>
        </c:manualLayout>
      </c:layout>
      <c:overlay val="0"/>
      <c:spPr>
        <a:noFill/>
        <a:ln>
          <a:noFill/>
        </a:ln>
      </c:spPr>
      <c:txPr>
        <a:bodyPr/>
        <a:lstStyle/>
        <a:p>
          <a:pPr>
            <a:defRPr sz="1200"/>
          </a:pPr>
          <a:endParaRPr lang="tr-TR"/>
        </a:p>
      </c:txPr>
    </c:title>
    <c:autoTitleDeleted val="0"/>
    <c:plotArea>
      <c:layout>
        <c:manualLayout>
          <c:layoutTarget val="inner"/>
          <c:xMode val="edge"/>
          <c:yMode val="edge"/>
          <c:x val="0.13944451030011287"/>
          <c:y val="0.1987709182940858"/>
          <c:w val="0.80381733813678857"/>
          <c:h val="0.65744577525347725"/>
        </c:manualLayout>
      </c:layout>
      <c:barChart>
        <c:barDir val="col"/>
        <c:grouping val="clustered"/>
        <c:varyColors val="0"/>
        <c:ser>
          <c:idx val="0"/>
          <c:order val="0"/>
          <c:tx>
            <c:strRef>
              <c:f>'C=3'!$A$11</c:f>
              <c:strCache>
                <c:ptCount val="1"/>
                <c:pt idx="0">
                  <c:v>Ağırlıklar</c:v>
                </c:pt>
              </c:strCache>
            </c:strRef>
          </c:tx>
          <c:invertIfNegative val="0"/>
          <c:cat>
            <c:strRef>
              <c:f>'C=3'!$B$11:$D$11</c:f>
              <c:strCache>
                <c:ptCount val="3"/>
                <c:pt idx="0">
                  <c:v>Kriter 1</c:v>
                </c:pt>
                <c:pt idx="1">
                  <c:v>Kriter 2</c:v>
                </c:pt>
                <c:pt idx="2">
                  <c:v>Kriter 3</c:v>
                </c:pt>
              </c:strCache>
            </c:strRef>
          </c:cat>
          <c:val>
            <c:numRef>
              <c:f>'C=3'!$B$12:$D$12</c:f>
              <c:numCache>
                <c:formatCode>0.000</c:formatCode>
                <c:ptCount val="3"/>
              </c:numCache>
            </c:numRef>
          </c:val>
          <c:extLst>
            <c:ext xmlns:c16="http://schemas.microsoft.com/office/drawing/2014/chart" uri="{C3380CC4-5D6E-409C-BE32-E72D297353CC}">
              <c16:uniqueId val="{00000000-9703-457E-B40A-442529DEE73A}"/>
            </c:ext>
          </c:extLst>
        </c:ser>
        <c:dLbls>
          <c:showLegendKey val="0"/>
          <c:showVal val="0"/>
          <c:showCatName val="0"/>
          <c:showSerName val="0"/>
          <c:showPercent val="0"/>
          <c:showBubbleSize val="0"/>
        </c:dLbls>
        <c:gapWidth val="100"/>
        <c:axId val="-53537216"/>
        <c:axId val="-53545920"/>
      </c:barChart>
      <c:catAx>
        <c:axId val="-53537216"/>
        <c:scaling>
          <c:orientation val="minMax"/>
        </c:scaling>
        <c:delete val="0"/>
        <c:axPos val="b"/>
        <c:numFmt formatCode="General" sourceLinked="0"/>
        <c:majorTickMark val="out"/>
        <c:minorTickMark val="none"/>
        <c:tickLblPos val="nextTo"/>
        <c:crossAx val="-53545920"/>
        <c:crosses val="autoZero"/>
        <c:auto val="1"/>
        <c:lblAlgn val="ctr"/>
        <c:lblOffset val="100"/>
        <c:noMultiLvlLbl val="0"/>
      </c:catAx>
      <c:valAx>
        <c:axId val="-53545920"/>
        <c:scaling>
          <c:orientation val="minMax"/>
        </c:scaling>
        <c:delete val="0"/>
        <c:axPos val="l"/>
        <c:majorGridlines/>
        <c:numFmt formatCode="0.000" sourceLinked="1"/>
        <c:majorTickMark val="out"/>
        <c:minorTickMark val="none"/>
        <c:tickLblPos val="nextTo"/>
        <c:crossAx val="-5353721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stacked"/>
        <c:varyColors val="0"/>
        <c:ser>
          <c:idx val="0"/>
          <c:order val="0"/>
          <c:tx>
            <c:strRef>
              <c:f>'C=4'!$A$11:$A$12</c:f>
              <c:strCache>
                <c:ptCount val="1"/>
                <c:pt idx="0">
                  <c:v>Ağırlıklar</c:v>
                </c:pt>
              </c:strCache>
            </c:strRef>
          </c:tx>
          <c:spPr>
            <a:solidFill>
              <a:schemeClr val="accent1"/>
            </a:solidFill>
            <a:ln>
              <a:noFill/>
            </a:ln>
            <a:effectLst/>
          </c:spPr>
          <c:invertIfNegative val="0"/>
          <c:cat>
            <c:strRef>
              <c:f>'C=4'!$B$11:$E$11</c:f>
              <c:strCache>
                <c:ptCount val="4"/>
                <c:pt idx="0">
                  <c:v>Kriter 1</c:v>
                </c:pt>
                <c:pt idx="1">
                  <c:v>Kriter 2</c:v>
                </c:pt>
                <c:pt idx="2">
                  <c:v>Kriter 3</c:v>
                </c:pt>
                <c:pt idx="3">
                  <c:v>Kriter 4</c:v>
                </c:pt>
              </c:strCache>
            </c:strRef>
          </c:cat>
          <c:val>
            <c:numRef>
              <c:f>'C=4'!$B$12:$E$12</c:f>
              <c:numCache>
                <c:formatCode>0.000</c:formatCode>
                <c:ptCount val="4"/>
              </c:numCache>
            </c:numRef>
          </c:val>
          <c:extLst>
            <c:ext xmlns:c16="http://schemas.microsoft.com/office/drawing/2014/chart" uri="{C3380CC4-5D6E-409C-BE32-E72D297353CC}">
              <c16:uniqueId val="{00000000-2E13-49BA-B723-6C9C94179E93}"/>
            </c:ext>
          </c:extLst>
        </c:ser>
        <c:dLbls>
          <c:showLegendKey val="0"/>
          <c:showVal val="0"/>
          <c:showCatName val="0"/>
          <c:showSerName val="0"/>
          <c:showPercent val="0"/>
          <c:showBubbleSize val="0"/>
        </c:dLbls>
        <c:gapWidth val="150"/>
        <c:overlap val="100"/>
        <c:axId val="-53546464"/>
        <c:axId val="-53535584"/>
      </c:barChart>
      <c:catAx>
        <c:axId val="-5354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35584"/>
        <c:crosses val="autoZero"/>
        <c:auto val="1"/>
        <c:lblAlgn val="ctr"/>
        <c:lblOffset val="100"/>
        <c:noMultiLvlLbl val="0"/>
      </c:catAx>
      <c:valAx>
        <c:axId val="-5353558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'C=5'!$A$11:$A$12</c:f>
              <c:strCache>
                <c:ptCount val="1"/>
                <c:pt idx="0">
                  <c:v>Ağırlıklar</c:v>
                </c:pt>
              </c:strCache>
            </c:strRef>
          </c:tx>
          <c:spPr>
            <a:solidFill>
              <a:schemeClr val="accent1"/>
            </a:solidFill>
            <a:ln>
              <a:noFill/>
            </a:ln>
            <a:effectLst/>
          </c:spPr>
          <c:invertIfNegative val="0"/>
          <c:cat>
            <c:strRef>
              <c:f>'C=5'!$B$11:$F$11</c:f>
              <c:strCache>
                <c:ptCount val="5"/>
                <c:pt idx="0">
                  <c:v>Kriter 1</c:v>
                </c:pt>
                <c:pt idx="1">
                  <c:v>Kriter 2</c:v>
                </c:pt>
                <c:pt idx="2">
                  <c:v>Kriter 3</c:v>
                </c:pt>
                <c:pt idx="3">
                  <c:v>Kriter 4</c:v>
                </c:pt>
                <c:pt idx="4">
                  <c:v>Kriter 5</c:v>
                </c:pt>
              </c:strCache>
            </c:strRef>
          </c:cat>
          <c:val>
            <c:numRef>
              <c:f>'C=5'!$B$12:$F$12</c:f>
              <c:numCache>
                <c:formatCode>0.000</c:formatCode>
                <c:ptCount val="5"/>
              </c:numCache>
            </c:numRef>
          </c:val>
          <c:extLst>
            <c:ext xmlns:c16="http://schemas.microsoft.com/office/drawing/2014/chart" uri="{C3380CC4-5D6E-409C-BE32-E72D297353CC}">
              <c16:uniqueId val="{00000000-B112-4141-9BB9-DC09E4CFD863}"/>
            </c:ext>
          </c:extLst>
        </c:ser>
        <c:dLbls>
          <c:showLegendKey val="0"/>
          <c:showVal val="0"/>
          <c:showCatName val="0"/>
          <c:showSerName val="0"/>
          <c:showPercent val="0"/>
          <c:showBubbleSize val="0"/>
        </c:dLbls>
        <c:gapWidth val="219"/>
        <c:overlap val="-27"/>
        <c:axId val="-53550816"/>
        <c:axId val="-53549728"/>
      </c:barChart>
      <c:catAx>
        <c:axId val="-5355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728"/>
        <c:crosses val="autoZero"/>
        <c:auto val="1"/>
        <c:lblAlgn val="ctr"/>
        <c:lblOffset val="100"/>
        <c:noMultiLvlLbl val="0"/>
      </c:catAx>
      <c:valAx>
        <c:axId val="-5354972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50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'C=6'!$A$11:$A$12</c:f>
              <c:strCache>
                <c:ptCount val="1"/>
                <c:pt idx="0">
                  <c:v>Ağırlıklar</c:v>
                </c:pt>
              </c:strCache>
            </c:strRef>
          </c:tx>
          <c:spPr>
            <a:solidFill>
              <a:schemeClr val="accent1"/>
            </a:solidFill>
            <a:ln>
              <a:noFill/>
            </a:ln>
            <a:effectLst/>
          </c:spPr>
          <c:invertIfNegative val="0"/>
          <c:cat>
            <c:strRef>
              <c:f>'C=6'!$B$11:$G$11</c:f>
              <c:strCache>
                <c:ptCount val="6"/>
                <c:pt idx="0">
                  <c:v>Kriter 1</c:v>
                </c:pt>
                <c:pt idx="1">
                  <c:v>Kriter 2</c:v>
                </c:pt>
                <c:pt idx="2">
                  <c:v>Kriter 3</c:v>
                </c:pt>
                <c:pt idx="3">
                  <c:v>Kriter 4</c:v>
                </c:pt>
                <c:pt idx="4">
                  <c:v>Kriter 5</c:v>
                </c:pt>
                <c:pt idx="5">
                  <c:v>Kriter 6</c:v>
                </c:pt>
              </c:strCache>
            </c:strRef>
          </c:cat>
          <c:val>
            <c:numRef>
              <c:f>'C=6'!$B$12:$G$12</c:f>
              <c:numCache>
                <c:formatCode>0.000</c:formatCode>
                <c:ptCount val="6"/>
              </c:numCache>
            </c:numRef>
          </c:val>
          <c:extLst>
            <c:ext xmlns:c16="http://schemas.microsoft.com/office/drawing/2014/chart" uri="{C3380CC4-5D6E-409C-BE32-E72D297353CC}">
              <c16:uniqueId val="{00000000-2DDA-476D-9781-6EA9B58A538E}"/>
            </c:ext>
          </c:extLst>
        </c:ser>
        <c:dLbls>
          <c:showLegendKey val="0"/>
          <c:showVal val="0"/>
          <c:showCatName val="0"/>
          <c:showSerName val="0"/>
          <c:showPercent val="0"/>
          <c:showBubbleSize val="0"/>
        </c:dLbls>
        <c:gapWidth val="219"/>
        <c:overlap val="-27"/>
        <c:axId val="-53549184"/>
        <c:axId val="-53547008"/>
      </c:barChart>
      <c:catAx>
        <c:axId val="-5354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7008"/>
        <c:crosses val="autoZero"/>
        <c:auto val="1"/>
        <c:lblAlgn val="ctr"/>
        <c:lblOffset val="100"/>
        <c:noMultiLvlLbl val="0"/>
      </c:catAx>
      <c:valAx>
        <c:axId val="-535470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354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'C=7'!$A$11:$A$12</c:f>
              <c:strCache>
                <c:ptCount val="1"/>
                <c:pt idx="0">
                  <c:v>Ağırlıklar</c:v>
                </c:pt>
              </c:strCache>
            </c:strRef>
          </c:tx>
          <c:spPr>
            <a:solidFill>
              <a:schemeClr val="accent1"/>
            </a:solidFill>
            <a:ln>
              <a:noFill/>
            </a:ln>
            <a:effectLst/>
          </c:spPr>
          <c:invertIfNegative val="0"/>
          <c:cat>
            <c:strRef>
              <c:f>'C=7'!$B$11:$H$11</c:f>
              <c:strCache>
                <c:ptCount val="7"/>
                <c:pt idx="0">
                  <c:v>Kriter 1</c:v>
                </c:pt>
                <c:pt idx="1">
                  <c:v>Kriter 2</c:v>
                </c:pt>
                <c:pt idx="2">
                  <c:v>Kriter 3</c:v>
                </c:pt>
                <c:pt idx="3">
                  <c:v>Kriter4</c:v>
                </c:pt>
                <c:pt idx="4">
                  <c:v>Kriter 5</c:v>
                </c:pt>
                <c:pt idx="5">
                  <c:v>Kriter 6</c:v>
                </c:pt>
                <c:pt idx="6">
                  <c:v>Kriter 7</c:v>
                </c:pt>
              </c:strCache>
            </c:strRef>
          </c:cat>
          <c:val>
            <c:numRef>
              <c:f>'C=7'!$B$12:$H$12</c:f>
              <c:numCache>
                <c:formatCode>0.000</c:formatCode>
                <c:ptCount val="7"/>
              </c:numCache>
            </c:numRef>
          </c:val>
          <c:extLst>
            <c:ext xmlns:c16="http://schemas.microsoft.com/office/drawing/2014/chart" uri="{C3380CC4-5D6E-409C-BE32-E72D297353CC}">
              <c16:uniqueId val="{00000000-A178-4B62-8CB9-E554C6F26DB0}"/>
            </c:ext>
          </c:extLst>
        </c:ser>
        <c:dLbls>
          <c:showLegendKey val="0"/>
          <c:showVal val="0"/>
          <c:showCatName val="0"/>
          <c:showSerName val="0"/>
          <c:showPercent val="0"/>
          <c:showBubbleSize val="0"/>
        </c:dLbls>
        <c:gapWidth val="219"/>
        <c:overlap val="-27"/>
        <c:axId val="-348267392"/>
        <c:axId val="-1905862320"/>
      </c:barChart>
      <c:catAx>
        <c:axId val="-34826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05862320"/>
        <c:crosses val="autoZero"/>
        <c:auto val="1"/>
        <c:lblAlgn val="ctr"/>
        <c:lblOffset val="100"/>
        <c:noMultiLvlLbl val="0"/>
      </c:catAx>
      <c:valAx>
        <c:axId val="-19058623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4826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'C=8'!$A$11:$A$12</c:f>
              <c:strCache>
                <c:ptCount val="1"/>
                <c:pt idx="0">
                  <c:v>Ağırlıklar</c:v>
                </c:pt>
              </c:strCache>
            </c:strRef>
          </c:tx>
          <c:spPr>
            <a:solidFill>
              <a:schemeClr val="accent1"/>
            </a:solidFill>
            <a:ln>
              <a:noFill/>
            </a:ln>
            <a:effectLst/>
          </c:spPr>
          <c:invertIfNegative val="0"/>
          <c:cat>
            <c:strRef>
              <c:f>'C=8'!$B$11:$I$11</c:f>
              <c:strCache>
                <c:ptCount val="8"/>
                <c:pt idx="0">
                  <c:v>K4</c:v>
                </c:pt>
                <c:pt idx="1">
                  <c:v>K7</c:v>
                </c:pt>
                <c:pt idx="2">
                  <c:v>K6</c:v>
                </c:pt>
                <c:pt idx="3">
                  <c:v>K5</c:v>
                </c:pt>
                <c:pt idx="4">
                  <c:v>K2</c:v>
                </c:pt>
                <c:pt idx="5">
                  <c:v>K3</c:v>
                </c:pt>
                <c:pt idx="6">
                  <c:v>K8</c:v>
                </c:pt>
                <c:pt idx="7">
                  <c:v>K1</c:v>
                </c:pt>
              </c:strCache>
            </c:strRef>
          </c:cat>
          <c:val>
            <c:numRef>
              <c:f>'C=8'!$B$12:$I$12</c:f>
              <c:numCache>
                <c:formatCode>0.000</c:formatCode>
                <c:ptCount val="8"/>
                <c:pt idx="0">
                  <c:v>0.32923961327410511</c:v>
                </c:pt>
                <c:pt idx="1">
                  <c:v>0.21949307551607</c:v>
                </c:pt>
                <c:pt idx="2">
                  <c:v>0.16461980663705253</c:v>
                </c:pt>
                <c:pt idx="3">
                  <c:v>8.2309903318526251E-2</c:v>
                </c:pt>
                <c:pt idx="4">
                  <c:v>6.5847922654821006E-2</c:v>
                </c:pt>
                <c:pt idx="5">
                  <c:v>5.4873268879017487E-2</c:v>
                </c:pt>
                <c:pt idx="6">
                  <c:v>4.7034230467729254E-2</c:v>
                </c:pt>
                <c:pt idx="7">
                  <c:v>3.6582179252678287E-2</c:v>
                </c:pt>
              </c:numCache>
            </c:numRef>
          </c:val>
          <c:extLst>
            <c:ext xmlns:c16="http://schemas.microsoft.com/office/drawing/2014/chart" uri="{C3380CC4-5D6E-409C-BE32-E72D297353CC}">
              <c16:uniqueId val="{00000000-DF72-4E9E-A81C-A4F46B13A79C}"/>
            </c:ext>
          </c:extLst>
        </c:ser>
        <c:dLbls>
          <c:showLegendKey val="0"/>
          <c:showVal val="0"/>
          <c:showCatName val="0"/>
          <c:showSerName val="0"/>
          <c:showPercent val="0"/>
          <c:showBubbleSize val="0"/>
        </c:dLbls>
        <c:gapWidth val="219"/>
        <c:overlap val="-27"/>
        <c:axId val="-1905849264"/>
        <c:axId val="-1905856880"/>
      </c:barChart>
      <c:catAx>
        <c:axId val="-190584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05856880"/>
        <c:crosses val="autoZero"/>
        <c:auto val="1"/>
        <c:lblAlgn val="ctr"/>
        <c:lblOffset val="100"/>
        <c:noMultiLvlLbl val="0"/>
      </c:catAx>
      <c:valAx>
        <c:axId val="-1905856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0584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'C=9'!$A$11:$A$12</c:f>
              <c:strCache>
                <c:ptCount val="1"/>
                <c:pt idx="0">
                  <c:v>Ağırlıklar</c:v>
                </c:pt>
              </c:strCache>
            </c:strRef>
          </c:tx>
          <c:spPr>
            <a:solidFill>
              <a:schemeClr val="accent1"/>
            </a:solidFill>
            <a:ln>
              <a:noFill/>
            </a:ln>
            <a:effectLst/>
          </c:spPr>
          <c:invertIfNegative val="0"/>
          <c:cat>
            <c:strRef>
              <c:f>'C=9'!$B$11:$J$11</c:f>
              <c:strCache>
                <c:ptCount val="9"/>
                <c:pt idx="0">
                  <c:v>Kriter 1</c:v>
                </c:pt>
                <c:pt idx="1">
                  <c:v>Kriter 2</c:v>
                </c:pt>
                <c:pt idx="2">
                  <c:v>Kriter 3</c:v>
                </c:pt>
                <c:pt idx="3">
                  <c:v>Kriter 4</c:v>
                </c:pt>
                <c:pt idx="4">
                  <c:v>Kriter 5</c:v>
                </c:pt>
                <c:pt idx="5">
                  <c:v>Kriter 6</c:v>
                </c:pt>
                <c:pt idx="6">
                  <c:v>Kriter 7</c:v>
                </c:pt>
                <c:pt idx="7">
                  <c:v>Kriter 8</c:v>
                </c:pt>
                <c:pt idx="8">
                  <c:v>Kriter 9</c:v>
                </c:pt>
              </c:strCache>
            </c:strRef>
          </c:cat>
          <c:val>
            <c:numRef>
              <c:f>'C=9'!$B$12:$J$12</c:f>
              <c:numCache>
                <c:formatCode>0.000</c:formatCode>
                <c:ptCount val="9"/>
              </c:numCache>
            </c:numRef>
          </c:val>
          <c:extLst>
            <c:ext xmlns:c16="http://schemas.microsoft.com/office/drawing/2014/chart" uri="{C3380CC4-5D6E-409C-BE32-E72D297353CC}">
              <c16:uniqueId val="{00000000-826A-4CD1-B9B6-121CC11B90FA}"/>
            </c:ext>
          </c:extLst>
        </c:ser>
        <c:dLbls>
          <c:showLegendKey val="0"/>
          <c:showVal val="0"/>
          <c:showCatName val="0"/>
          <c:showSerName val="0"/>
          <c:showPercent val="0"/>
          <c:showBubbleSize val="0"/>
        </c:dLbls>
        <c:gapWidth val="219"/>
        <c:overlap val="-27"/>
        <c:axId val="-1905859600"/>
        <c:axId val="-1905855248"/>
      </c:barChart>
      <c:catAx>
        <c:axId val="-190585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05855248"/>
        <c:crosses val="autoZero"/>
        <c:auto val="1"/>
        <c:lblAlgn val="ctr"/>
        <c:lblOffset val="100"/>
        <c:noMultiLvlLbl val="0"/>
      </c:catAx>
      <c:valAx>
        <c:axId val="-19058552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0585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 /></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 /></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 /></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dr:twoCellAnchor>
    <xdr:from>
      <xdr:col>5</xdr:col>
      <xdr:colOff>712471</xdr:colOff>
      <xdr:row>5</xdr:row>
      <xdr:rowOff>112713</xdr:rowOff>
    </xdr:from>
    <xdr:to>
      <xdr:col>6</xdr:col>
      <xdr:colOff>473075</xdr:colOff>
      <xdr:row>8</xdr:row>
      <xdr:rowOff>85726</xdr:rowOff>
    </xdr:to>
    <xdr:cxnSp macro="">
      <xdr:nvCxnSpPr>
        <xdr:cNvPr id="43" name="Straight Arrow Connector 42">
          <a:extLst>
            <a:ext uri="{FF2B5EF4-FFF2-40B4-BE49-F238E27FC236}">
              <a16:creationId xmlns:a16="http://schemas.microsoft.com/office/drawing/2014/main" id="{00000000-0008-0000-0000-00002B000000}"/>
            </a:ext>
          </a:extLst>
        </xdr:cNvPr>
        <xdr:cNvCxnSpPr>
          <a:stCxn id="44" idx="1"/>
          <a:endCxn id="45" idx="3"/>
        </xdr:cNvCxnSpPr>
      </xdr:nvCxnSpPr>
      <xdr:spPr>
        <a:xfrm flipH="1">
          <a:off x="5269231" y="1514793"/>
          <a:ext cx="492124" cy="536893"/>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473075</xdr:colOff>
      <xdr:row>4</xdr:row>
      <xdr:rowOff>133350</xdr:rowOff>
    </xdr:from>
    <xdr:to>
      <xdr:col>12</xdr:col>
      <xdr:colOff>590551</xdr:colOff>
      <xdr:row>6</xdr:row>
      <xdr:rowOff>92075</xdr:rowOff>
    </xdr:to>
    <xdr:sp macro="" textlink="">
      <xdr:nvSpPr>
        <xdr:cNvPr id="44" name="Rectangle 43">
          <a:extLst>
            <a:ext uri="{FF2B5EF4-FFF2-40B4-BE49-F238E27FC236}">
              <a16:creationId xmlns:a16="http://schemas.microsoft.com/office/drawing/2014/main" id="{00000000-0008-0000-0000-00002C000000}"/>
            </a:ext>
          </a:extLst>
        </xdr:cNvPr>
        <xdr:cNvSpPr/>
      </xdr:nvSpPr>
      <xdr:spPr>
        <a:xfrm>
          <a:off x="5616575" y="1362075"/>
          <a:ext cx="3775076" cy="339725"/>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baseline="0">
              <a:solidFill>
                <a:schemeClr val="tx2"/>
              </a:solidFill>
            </a:rPr>
            <a:t>Adım</a:t>
          </a:r>
          <a:r>
            <a:rPr lang="nl-NL" sz="1100" b="1" baseline="0">
              <a:solidFill>
                <a:schemeClr val="tx2"/>
              </a:solidFill>
            </a:rPr>
            <a:t> 1</a:t>
          </a:r>
          <a:r>
            <a:rPr lang="sr-Latn-RS" sz="1100" b="1" baseline="0">
              <a:solidFill>
                <a:schemeClr val="tx2"/>
              </a:solidFill>
            </a:rPr>
            <a:t>: </a:t>
          </a:r>
          <a:r>
            <a:rPr lang="tr-TR" sz="1100" b="1" baseline="0">
              <a:solidFill>
                <a:schemeClr val="tx2"/>
              </a:solidFill>
            </a:rPr>
            <a:t>Karar problemindeki kriter adları tanımlanır.</a:t>
          </a:r>
          <a:endParaRPr lang="nl-NL" sz="1100" b="1" baseline="0">
            <a:solidFill>
              <a:schemeClr val="tx2"/>
            </a:solidFill>
          </a:endParaRPr>
        </a:p>
      </xdr:txBody>
    </xdr:sp>
    <xdr:clientData/>
  </xdr:twoCellAnchor>
  <xdr:twoCellAnchor>
    <xdr:from>
      <xdr:col>1</xdr:col>
      <xdr:colOff>10796</xdr:colOff>
      <xdr:row>8</xdr:row>
      <xdr:rowOff>1</xdr:rowOff>
    </xdr:from>
    <xdr:to>
      <xdr:col>5</xdr:col>
      <xdr:colOff>712471</xdr:colOff>
      <xdr:row>8</xdr:row>
      <xdr:rowOff>171451</xdr:rowOff>
    </xdr:to>
    <xdr:sp macro="" textlink="">
      <xdr:nvSpPr>
        <xdr:cNvPr id="45" name="Rectangle 44">
          <a:extLst>
            <a:ext uri="{FF2B5EF4-FFF2-40B4-BE49-F238E27FC236}">
              <a16:creationId xmlns:a16="http://schemas.microsoft.com/office/drawing/2014/main" id="{00000000-0008-0000-0000-00002D000000}"/>
            </a:ext>
          </a:extLst>
        </xdr:cNvPr>
        <xdr:cNvSpPr/>
      </xdr:nvSpPr>
      <xdr:spPr>
        <a:xfrm>
          <a:off x="1717676" y="1965961"/>
          <a:ext cx="3551555" cy="1714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70486</xdr:colOff>
      <xdr:row>9</xdr:row>
      <xdr:rowOff>106680</xdr:rowOff>
    </xdr:from>
    <xdr:to>
      <xdr:col>6</xdr:col>
      <xdr:colOff>411480</xdr:colOff>
      <xdr:row>9</xdr:row>
      <xdr:rowOff>114300</xdr:rowOff>
    </xdr:to>
    <xdr:cxnSp macro="">
      <xdr:nvCxnSpPr>
        <xdr:cNvPr id="47" name="Straight Arrow Connector 46">
          <a:extLst>
            <a:ext uri="{FF2B5EF4-FFF2-40B4-BE49-F238E27FC236}">
              <a16:creationId xmlns:a16="http://schemas.microsoft.com/office/drawing/2014/main" id="{00000000-0008-0000-0000-00002F000000}"/>
            </a:ext>
          </a:extLst>
        </xdr:cNvPr>
        <xdr:cNvCxnSpPr/>
      </xdr:nvCxnSpPr>
      <xdr:spPr>
        <a:xfrm flipH="1">
          <a:off x="5358766" y="2255520"/>
          <a:ext cx="340994" cy="7620"/>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1691640</xdr:colOff>
      <xdr:row>12</xdr:row>
      <xdr:rowOff>9525</xdr:rowOff>
    </xdr:from>
    <xdr:to>
      <xdr:col>5</xdr:col>
      <xdr:colOff>716280</xdr:colOff>
      <xdr:row>13</xdr:row>
      <xdr:rowOff>0</xdr:rowOff>
    </xdr:to>
    <xdr:sp macro="" textlink="">
      <xdr:nvSpPr>
        <xdr:cNvPr id="52" name="Rectangle 51">
          <a:extLst>
            <a:ext uri="{FF2B5EF4-FFF2-40B4-BE49-F238E27FC236}">
              <a16:creationId xmlns:a16="http://schemas.microsoft.com/office/drawing/2014/main" id="{00000000-0008-0000-0000-000034000000}"/>
            </a:ext>
          </a:extLst>
        </xdr:cNvPr>
        <xdr:cNvSpPr/>
      </xdr:nvSpPr>
      <xdr:spPr>
        <a:xfrm>
          <a:off x="1691640" y="2760345"/>
          <a:ext cx="3581400" cy="219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1</xdr:col>
      <xdr:colOff>5080</xdr:colOff>
      <xdr:row>15</xdr:row>
      <xdr:rowOff>1905</xdr:rowOff>
    </xdr:from>
    <xdr:to>
      <xdr:col>6</xdr:col>
      <xdr:colOff>1905</xdr:colOff>
      <xdr:row>15</xdr:row>
      <xdr:rowOff>173355</xdr:rowOff>
    </xdr:to>
    <xdr:sp macro="" textlink="">
      <xdr:nvSpPr>
        <xdr:cNvPr id="55" name="Rectangle 54">
          <a:extLst>
            <a:ext uri="{FF2B5EF4-FFF2-40B4-BE49-F238E27FC236}">
              <a16:creationId xmlns:a16="http://schemas.microsoft.com/office/drawing/2014/main" id="{00000000-0008-0000-0000-000037000000}"/>
            </a:ext>
          </a:extLst>
        </xdr:cNvPr>
        <xdr:cNvSpPr/>
      </xdr:nvSpPr>
      <xdr:spPr>
        <a:xfrm>
          <a:off x="1711960" y="3347085"/>
          <a:ext cx="3578225" cy="1714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501649</xdr:colOff>
      <xdr:row>17</xdr:row>
      <xdr:rowOff>41274</xdr:rowOff>
    </xdr:from>
    <xdr:to>
      <xdr:col>14</xdr:col>
      <xdr:colOff>358140</xdr:colOff>
      <xdr:row>20</xdr:row>
      <xdr:rowOff>15240</xdr:rowOff>
    </xdr:to>
    <xdr:sp macro="" textlink="">
      <xdr:nvSpPr>
        <xdr:cNvPr id="56" name="Rectangle 55">
          <a:extLst>
            <a:ext uri="{FF2B5EF4-FFF2-40B4-BE49-F238E27FC236}">
              <a16:creationId xmlns:a16="http://schemas.microsoft.com/office/drawing/2014/main" id="{00000000-0008-0000-0000-000038000000}"/>
            </a:ext>
          </a:extLst>
        </xdr:cNvPr>
        <xdr:cNvSpPr/>
      </xdr:nvSpPr>
      <xdr:spPr>
        <a:xfrm>
          <a:off x="5789929" y="3752214"/>
          <a:ext cx="4855211" cy="522606"/>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050" b="1">
              <a:solidFill>
                <a:schemeClr val="tx2"/>
              </a:solidFill>
            </a:rPr>
            <a:t>Adım</a:t>
          </a:r>
          <a:r>
            <a:rPr lang="tr-TR" sz="1050" b="1" baseline="0">
              <a:solidFill>
                <a:schemeClr val="tx2"/>
              </a:solidFill>
            </a:rPr>
            <a:t> 4: "Veri" sekmesi altındaki "Çözücü" ve ardından "Çöz" işlevine tıklanır. </a:t>
          </a:r>
          <a:r>
            <a:rPr lang="tr-TR" sz="1100" b="1" baseline="0">
              <a:solidFill>
                <a:schemeClr val="tx2"/>
              </a:solidFill>
              <a:effectLst/>
              <a:latin typeface="+mn-lt"/>
              <a:ea typeface="+mn-ea"/>
              <a:cs typeface="+mn-cs"/>
            </a:rPr>
            <a:t>Otomatik olarak hesaplanan </a:t>
          </a:r>
          <a:r>
            <a:rPr lang="tr-TR" sz="1050" b="1" baseline="0">
              <a:solidFill>
                <a:schemeClr val="tx2"/>
              </a:solidFill>
              <a:effectLst/>
              <a:latin typeface="+mn-lt"/>
              <a:ea typeface="+mn-ea"/>
              <a:cs typeface="+mn-cs"/>
            </a:rPr>
            <a:t>ni</a:t>
          </a:r>
          <a:r>
            <a:rPr lang="tr-TR" sz="1050" b="1" baseline="0">
              <a:solidFill>
                <a:schemeClr val="tx2"/>
              </a:solidFill>
            </a:rPr>
            <a:t>hai kriter ağırlıkları bu alanda elde edilir.</a:t>
          </a:r>
          <a:endParaRPr lang="nl-NL" sz="1050" b="1" baseline="0">
            <a:solidFill>
              <a:schemeClr val="tx2"/>
            </a:solidFill>
          </a:endParaRPr>
        </a:p>
      </xdr:txBody>
    </xdr:sp>
    <xdr:clientData/>
  </xdr:twoCellAnchor>
  <xdr:twoCellAnchor>
    <xdr:from>
      <xdr:col>1</xdr:col>
      <xdr:colOff>365760</xdr:colOff>
      <xdr:row>18</xdr:row>
      <xdr:rowOff>114300</xdr:rowOff>
    </xdr:from>
    <xdr:to>
      <xdr:col>1</xdr:col>
      <xdr:colOff>365760</xdr:colOff>
      <xdr:row>22</xdr:row>
      <xdr:rowOff>45721</xdr:rowOff>
    </xdr:to>
    <xdr:cxnSp macro="">
      <xdr:nvCxnSpPr>
        <xdr:cNvPr id="58" name="Straight Arrow Connector 57">
          <a:extLst>
            <a:ext uri="{FF2B5EF4-FFF2-40B4-BE49-F238E27FC236}">
              <a16:creationId xmlns:a16="http://schemas.microsoft.com/office/drawing/2014/main" id="{00000000-0008-0000-0000-00003A000000}"/>
            </a:ext>
          </a:extLst>
        </xdr:cNvPr>
        <xdr:cNvCxnSpPr/>
      </xdr:nvCxnSpPr>
      <xdr:spPr>
        <a:xfrm flipV="1">
          <a:off x="2072640" y="4008120"/>
          <a:ext cx="0" cy="662941"/>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50797</xdr:colOff>
      <xdr:row>22</xdr:row>
      <xdr:rowOff>85726</xdr:rowOff>
    </xdr:from>
    <xdr:to>
      <xdr:col>4</xdr:col>
      <xdr:colOff>200025</xdr:colOff>
      <xdr:row>28</xdr:row>
      <xdr:rowOff>95250</xdr:rowOff>
    </xdr:to>
    <xdr:sp macro="" textlink="">
      <xdr:nvSpPr>
        <xdr:cNvPr id="59" name="Rectangle 58">
          <a:extLst>
            <a:ext uri="{FF2B5EF4-FFF2-40B4-BE49-F238E27FC236}">
              <a16:creationId xmlns:a16="http://schemas.microsoft.com/office/drawing/2014/main" id="{00000000-0008-0000-0000-00003B000000}"/>
            </a:ext>
          </a:extLst>
        </xdr:cNvPr>
        <xdr:cNvSpPr/>
      </xdr:nvSpPr>
      <xdr:spPr>
        <a:xfrm>
          <a:off x="50797" y="4711066"/>
          <a:ext cx="3989708" cy="1106804"/>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i="0">
              <a:solidFill>
                <a:schemeClr val="tx2"/>
              </a:solidFill>
              <a:effectLst/>
              <a:latin typeface="+mn-lt"/>
              <a:ea typeface="+mn-ea"/>
              <a:cs typeface="+mn-cs"/>
            </a:rPr>
            <a:t>TTS derecesi (tam tutarlılıktan sapma), kriterlerin tahmini karşılaştırmalı önceliklerinden elde edilen önem ağırlık katsayılarının sapma değeridir. TTS sıfır ise, yani </a:t>
          </a:r>
          <a:r>
            <a:rPr lang="el-GR" sz="1100" b="1" i="0">
              <a:solidFill>
                <a:schemeClr val="tx2"/>
              </a:solidFill>
              <a:effectLst/>
              <a:latin typeface="+mn-lt"/>
              <a:ea typeface="+mn-ea"/>
              <a:cs typeface="+mn-cs"/>
            </a:rPr>
            <a:t>χ=0,00 </a:t>
          </a:r>
          <a:r>
            <a:rPr lang="tr-TR" sz="1100" b="1" i="0">
              <a:solidFill>
                <a:schemeClr val="tx2"/>
              </a:solidFill>
              <a:effectLst/>
              <a:latin typeface="+mn-lt"/>
              <a:ea typeface="+mn-ea"/>
              <a:cs typeface="+mn-cs"/>
            </a:rPr>
            <a:t>ise maksimum tutarlılık gereksinimi karşılanır. TTS, elde edilen kriterlerin önem ağırlıklarının güvenilirliğini</a:t>
          </a:r>
          <a:r>
            <a:rPr lang="tr-TR" sz="1100" b="1" i="0" baseline="0">
              <a:solidFill>
                <a:schemeClr val="tx2"/>
              </a:solidFill>
              <a:effectLst/>
              <a:latin typeface="+mn-lt"/>
              <a:ea typeface="+mn-ea"/>
              <a:cs typeface="+mn-cs"/>
            </a:rPr>
            <a:t> gösterir.</a:t>
          </a:r>
          <a:endParaRPr lang="nl-NL" sz="1050" b="1" baseline="0">
            <a:solidFill>
              <a:schemeClr val="tx2"/>
            </a:solidFill>
          </a:endParaRPr>
        </a:p>
      </xdr:txBody>
    </xdr:sp>
    <xdr:clientData/>
  </xdr:twoCellAnchor>
  <xdr:twoCellAnchor>
    <xdr:from>
      <xdr:col>0</xdr:col>
      <xdr:colOff>1692277</xdr:colOff>
      <xdr:row>17</xdr:row>
      <xdr:rowOff>11429</xdr:rowOff>
    </xdr:from>
    <xdr:to>
      <xdr:col>2</xdr:col>
      <xdr:colOff>11431</xdr:colOff>
      <xdr:row>17</xdr:row>
      <xdr:rowOff>173355</xdr:rowOff>
    </xdr:to>
    <xdr:sp macro="" textlink="">
      <xdr:nvSpPr>
        <xdr:cNvPr id="60" name="Rectangle 59">
          <a:extLst>
            <a:ext uri="{FF2B5EF4-FFF2-40B4-BE49-F238E27FC236}">
              <a16:creationId xmlns:a16="http://schemas.microsoft.com/office/drawing/2014/main" id="{00000000-0008-0000-0000-00003C000000}"/>
            </a:ext>
          </a:extLst>
        </xdr:cNvPr>
        <xdr:cNvSpPr/>
      </xdr:nvSpPr>
      <xdr:spPr>
        <a:xfrm>
          <a:off x="1692277" y="3722369"/>
          <a:ext cx="757554" cy="1619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1905</xdr:colOff>
      <xdr:row>15</xdr:row>
      <xdr:rowOff>87630</xdr:rowOff>
    </xdr:from>
    <xdr:to>
      <xdr:col>6</xdr:col>
      <xdr:colOff>501649</xdr:colOff>
      <xdr:row>18</xdr:row>
      <xdr:rowOff>119697</xdr:rowOff>
    </xdr:to>
    <xdr:cxnSp macro="">
      <xdr:nvCxnSpPr>
        <xdr:cNvPr id="61" name="Straight Arrow Connector 60">
          <a:extLst>
            <a:ext uri="{FF2B5EF4-FFF2-40B4-BE49-F238E27FC236}">
              <a16:creationId xmlns:a16="http://schemas.microsoft.com/office/drawing/2014/main" id="{00000000-0008-0000-0000-00003D000000}"/>
            </a:ext>
          </a:extLst>
        </xdr:cNvPr>
        <xdr:cNvCxnSpPr>
          <a:stCxn id="56" idx="1"/>
          <a:endCxn id="55" idx="3"/>
        </xdr:cNvCxnSpPr>
      </xdr:nvCxnSpPr>
      <xdr:spPr>
        <a:xfrm flipH="1" flipV="1">
          <a:off x="5290185" y="3432810"/>
          <a:ext cx="499744" cy="580707"/>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476248</xdr:colOff>
      <xdr:row>12</xdr:row>
      <xdr:rowOff>9524</xdr:rowOff>
    </xdr:from>
    <xdr:to>
      <xdr:col>14</xdr:col>
      <xdr:colOff>373379</xdr:colOff>
      <xdr:row>15</xdr:row>
      <xdr:rowOff>91440</xdr:rowOff>
    </xdr:to>
    <mc:AlternateContent xmlns:mc="http://schemas.openxmlformats.org/markup-compatibility/2006" xmlns:a14="http://schemas.microsoft.com/office/drawing/2010/main">
      <mc:Choice Requires="a14">
        <xdr:sp macro="" textlink="">
          <xdr:nvSpPr>
            <xdr:cNvPr id="80" name="Rectangle 79">
              <a:extLst>
                <a:ext uri="{FF2B5EF4-FFF2-40B4-BE49-F238E27FC236}">
                  <a16:creationId xmlns:a16="http://schemas.microsoft.com/office/drawing/2014/main" id="{00000000-0008-0000-0000-000050000000}"/>
                </a:ext>
              </a:extLst>
            </xdr:cNvPr>
            <xdr:cNvSpPr/>
          </xdr:nvSpPr>
          <xdr:spPr>
            <a:xfrm>
              <a:off x="5764528" y="2760344"/>
              <a:ext cx="4895851" cy="676276"/>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r-TR" sz="1050" b="1" baseline="0">
                  <a:solidFill>
                    <a:schemeClr val="tx2"/>
                  </a:solidFill>
                </a:rPr>
                <a:t>Adım 3: Sıralanan kriterlerin karşılaştırmalı öncelikleri belirlenir. Karşılaştırmalı öncelik </a:t>
              </a:r>
              <a14:m>
                <m:oMath xmlns:m="http://schemas.openxmlformats.org/officeDocument/2006/math">
                  <m:sSub>
                    <m:sSubPr>
                      <m:ctrlPr>
                        <a:rPr lang="tr-TR" sz="1100" b="1" i="1">
                          <a:solidFill>
                            <a:schemeClr val="tx2"/>
                          </a:solidFill>
                          <a:effectLst/>
                          <a:latin typeface="Cambria Math" panose="02040503050406030204" pitchFamily="18" charset="0"/>
                          <a:ea typeface="+mn-ea"/>
                          <a:cs typeface="+mn-cs"/>
                        </a:rPr>
                      </m:ctrlPr>
                    </m:sSubPr>
                    <m:e>
                      <m:r>
                        <a:rPr lang="tr-TR" sz="1100" b="1" i="1">
                          <a:solidFill>
                            <a:schemeClr val="tx2"/>
                          </a:solidFill>
                          <a:effectLst/>
                          <a:latin typeface="Cambria Math" panose="02040503050406030204" pitchFamily="18" charset="0"/>
                          <a:ea typeface="+mn-ea"/>
                          <a:cs typeface="+mn-cs"/>
                        </a:rPr>
                        <m:t>𝑪</m:t>
                      </m:r>
                    </m:e>
                    <m:sub>
                      <m:r>
                        <a:rPr lang="tr-TR" sz="1100" b="1" i="1">
                          <a:solidFill>
                            <a:schemeClr val="tx2"/>
                          </a:solidFill>
                          <a:effectLst/>
                          <a:latin typeface="Cambria Math" panose="02040503050406030204" pitchFamily="18" charset="0"/>
                          <a:ea typeface="+mn-ea"/>
                          <a:cs typeface="+mn-cs"/>
                        </a:rPr>
                        <m:t>𝒋</m:t>
                      </m:r>
                      <m:r>
                        <a:rPr lang="tr-TR" sz="1100" b="1" i="1">
                          <a:solidFill>
                            <a:schemeClr val="tx2"/>
                          </a:solidFill>
                          <a:effectLst/>
                          <a:latin typeface="Cambria Math" panose="02040503050406030204" pitchFamily="18" charset="0"/>
                          <a:ea typeface="+mn-ea"/>
                          <a:cs typeface="+mn-cs"/>
                        </a:rPr>
                        <m:t>(</m:t>
                      </m:r>
                      <m:r>
                        <a:rPr lang="tr-TR" sz="1100" b="1" i="1">
                          <a:solidFill>
                            <a:schemeClr val="tx2"/>
                          </a:solidFill>
                          <a:effectLst/>
                          <a:latin typeface="Cambria Math" panose="02040503050406030204" pitchFamily="18" charset="0"/>
                          <a:ea typeface="+mn-ea"/>
                          <a:cs typeface="+mn-cs"/>
                        </a:rPr>
                        <m:t>𝒌</m:t>
                      </m:r>
                      <m:r>
                        <a:rPr lang="tr-TR" sz="1100" b="1" i="1">
                          <a:solidFill>
                            <a:schemeClr val="tx2"/>
                          </a:solidFill>
                          <a:effectLst/>
                          <a:latin typeface="Cambria Math" panose="02040503050406030204" pitchFamily="18" charset="0"/>
                          <a:ea typeface="+mn-ea"/>
                          <a:cs typeface="+mn-cs"/>
                        </a:rPr>
                        <m:t>)</m:t>
                      </m:r>
                    </m:sub>
                  </m:sSub>
                </m:oMath>
              </a14:m>
              <a:r>
                <a:rPr lang="tr-TR" sz="1100" b="1">
                  <a:solidFill>
                    <a:schemeClr val="tx2"/>
                  </a:solidFill>
                  <a:effectLst/>
                  <a:latin typeface="+mn-lt"/>
                  <a:ea typeface="+mn-ea"/>
                  <a:cs typeface="+mn-cs"/>
                </a:rPr>
                <a:t> kriterinin sıralamasının, </a:t>
              </a:r>
              <a14:m>
                <m:oMath xmlns:m="http://schemas.openxmlformats.org/officeDocument/2006/math">
                  <m:sSub>
                    <m:sSubPr>
                      <m:ctrlPr>
                        <a:rPr lang="tr-TR" sz="1100" b="1" i="1">
                          <a:solidFill>
                            <a:schemeClr val="tx2"/>
                          </a:solidFill>
                          <a:effectLst/>
                          <a:latin typeface="Cambria Math" panose="02040503050406030204" pitchFamily="18" charset="0"/>
                          <a:ea typeface="+mn-ea"/>
                          <a:cs typeface="+mn-cs"/>
                        </a:rPr>
                      </m:ctrlPr>
                    </m:sSubPr>
                    <m:e>
                      <m:r>
                        <a:rPr lang="tr-TR" sz="1100" b="1" i="1">
                          <a:solidFill>
                            <a:schemeClr val="tx2"/>
                          </a:solidFill>
                          <a:effectLst/>
                          <a:latin typeface="Cambria Math" panose="02040503050406030204" pitchFamily="18" charset="0"/>
                          <a:ea typeface="+mn-ea"/>
                          <a:cs typeface="+mn-cs"/>
                        </a:rPr>
                        <m:t>𝑪</m:t>
                      </m:r>
                    </m:e>
                    <m:sub>
                      <m:r>
                        <a:rPr lang="tr-TR" sz="1100" b="1" i="1">
                          <a:solidFill>
                            <a:schemeClr val="tx2"/>
                          </a:solidFill>
                          <a:effectLst/>
                          <a:latin typeface="Cambria Math" panose="02040503050406030204" pitchFamily="18" charset="0"/>
                          <a:ea typeface="+mn-ea"/>
                          <a:cs typeface="+mn-cs"/>
                        </a:rPr>
                        <m:t>𝒋</m:t>
                      </m:r>
                      <m:r>
                        <a:rPr lang="tr-TR" sz="1100" b="1" i="1">
                          <a:solidFill>
                            <a:schemeClr val="tx2"/>
                          </a:solidFill>
                          <a:effectLst/>
                          <a:latin typeface="Cambria Math" panose="02040503050406030204" pitchFamily="18" charset="0"/>
                          <a:ea typeface="+mn-ea"/>
                          <a:cs typeface="+mn-cs"/>
                        </a:rPr>
                        <m:t>(</m:t>
                      </m:r>
                      <m:r>
                        <a:rPr lang="tr-TR" sz="1100" b="1" i="1">
                          <a:solidFill>
                            <a:schemeClr val="tx2"/>
                          </a:solidFill>
                          <a:effectLst/>
                          <a:latin typeface="Cambria Math" panose="02040503050406030204" pitchFamily="18" charset="0"/>
                          <a:ea typeface="+mn-ea"/>
                          <a:cs typeface="+mn-cs"/>
                        </a:rPr>
                        <m:t>𝒌</m:t>
                      </m:r>
                      <m:r>
                        <a:rPr lang="tr-TR" sz="1100" b="1" i="1">
                          <a:solidFill>
                            <a:schemeClr val="tx2"/>
                          </a:solidFill>
                          <a:effectLst/>
                          <a:latin typeface="Cambria Math" panose="02040503050406030204" pitchFamily="18" charset="0"/>
                          <a:ea typeface="+mn-ea"/>
                          <a:cs typeface="+mn-cs"/>
                        </a:rPr>
                        <m:t>+</m:t>
                      </m:r>
                      <m:r>
                        <a:rPr lang="tr-TR" sz="1100" b="1" i="1">
                          <a:solidFill>
                            <a:schemeClr val="tx2"/>
                          </a:solidFill>
                          <a:effectLst/>
                          <a:latin typeface="Cambria Math" panose="02040503050406030204" pitchFamily="18" charset="0"/>
                          <a:ea typeface="+mn-ea"/>
                          <a:cs typeface="+mn-cs"/>
                        </a:rPr>
                        <m:t>𝟏</m:t>
                      </m:r>
                      <m:r>
                        <a:rPr lang="tr-TR" sz="1100" b="1" i="1">
                          <a:solidFill>
                            <a:schemeClr val="tx2"/>
                          </a:solidFill>
                          <a:effectLst/>
                          <a:latin typeface="Cambria Math" panose="02040503050406030204" pitchFamily="18" charset="0"/>
                          <a:ea typeface="+mn-ea"/>
                          <a:cs typeface="+mn-cs"/>
                        </a:rPr>
                        <m:t>)</m:t>
                      </m:r>
                    </m:sub>
                  </m:sSub>
                </m:oMath>
              </a14:m>
              <a:r>
                <a:rPr lang="tr-TR" sz="1100" b="1">
                  <a:solidFill>
                    <a:schemeClr val="tx2"/>
                  </a:solidFill>
                  <a:effectLst/>
                  <a:latin typeface="+mn-lt"/>
                  <a:ea typeface="+mn-ea"/>
                  <a:cs typeface="+mn-cs"/>
                </a:rPr>
                <a:t> kriterinin sıralamasına göre avantajını temsil etmektedir.</a:t>
              </a:r>
            </a:p>
            <a:p>
              <a:pPr algn="l"/>
              <a:r>
                <a:rPr lang="tr-TR" sz="1050" b="1" baseline="0">
                  <a:solidFill>
                    <a:schemeClr val="tx2"/>
                  </a:solidFill>
                </a:rPr>
                <a:t> </a:t>
              </a:r>
              <a:endParaRPr lang="nl-NL" sz="1050" b="1" baseline="0">
                <a:solidFill>
                  <a:schemeClr val="tx2"/>
                </a:solidFill>
              </a:endParaRPr>
            </a:p>
          </xdr:txBody>
        </xdr:sp>
      </mc:Choice>
      <mc:Fallback xmlns="">
        <xdr:sp macro="" textlink="">
          <xdr:nvSpPr>
            <xdr:cNvPr id="80" name="Rectangle 79">
              <a:extLst>
                <a:ext uri="{FF2B5EF4-FFF2-40B4-BE49-F238E27FC236}">
                  <a16:creationId xmlns:a16="http://schemas.microsoft.com/office/drawing/2014/main" id="{00000000-0008-0000-0000-000050000000}"/>
                </a:ext>
              </a:extLst>
            </xdr:cNvPr>
            <xdr:cNvSpPr/>
          </xdr:nvSpPr>
          <xdr:spPr>
            <a:xfrm>
              <a:off x="5764528" y="2760344"/>
              <a:ext cx="4895851" cy="676276"/>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tr-TR" sz="1050" b="1" baseline="0">
                  <a:solidFill>
                    <a:schemeClr val="tx2"/>
                  </a:solidFill>
                </a:rPr>
                <a:t>Adım 3: Sıralanan kriterlerin karşılaştırmalı öncelikleri belirlenir. Karşılaştırmalı öncelik </a:t>
              </a:r>
              <a:r>
                <a:rPr lang="tr-TR" sz="1100" b="1" i="0">
                  <a:solidFill>
                    <a:schemeClr val="tx2"/>
                  </a:solidFill>
                  <a:effectLst/>
                  <a:latin typeface="+mn-lt"/>
                  <a:ea typeface="+mn-ea"/>
                  <a:cs typeface="+mn-cs"/>
                </a:rPr>
                <a:t>𝑪_(𝒋(𝒌))</a:t>
              </a:r>
              <a:r>
                <a:rPr lang="tr-TR" sz="1100" b="1">
                  <a:solidFill>
                    <a:schemeClr val="tx2"/>
                  </a:solidFill>
                  <a:effectLst/>
                  <a:latin typeface="+mn-lt"/>
                  <a:ea typeface="+mn-ea"/>
                  <a:cs typeface="+mn-cs"/>
                </a:rPr>
                <a:t> kriterinin sıralamasının, </a:t>
              </a:r>
              <a:r>
                <a:rPr lang="tr-TR" sz="1100" b="1" i="0">
                  <a:solidFill>
                    <a:schemeClr val="tx2"/>
                  </a:solidFill>
                  <a:effectLst/>
                  <a:latin typeface="+mn-lt"/>
                  <a:ea typeface="+mn-ea"/>
                  <a:cs typeface="+mn-cs"/>
                </a:rPr>
                <a:t>𝑪_(𝒋(𝒌+𝟏))</a:t>
              </a:r>
              <a:r>
                <a:rPr lang="tr-TR" sz="1100" b="1">
                  <a:solidFill>
                    <a:schemeClr val="tx2"/>
                  </a:solidFill>
                  <a:effectLst/>
                  <a:latin typeface="+mn-lt"/>
                  <a:ea typeface="+mn-ea"/>
                  <a:cs typeface="+mn-cs"/>
                </a:rPr>
                <a:t> kriterinin sıralamasına göre avantajını temsil etmektedir.</a:t>
              </a:r>
            </a:p>
            <a:p>
              <a:pPr algn="l"/>
              <a:r>
                <a:rPr lang="tr-TR" sz="1050" b="1" baseline="0">
                  <a:solidFill>
                    <a:schemeClr val="tx2"/>
                  </a:solidFill>
                </a:rPr>
                <a:t> </a:t>
              </a:r>
              <a:endParaRPr lang="nl-NL" sz="1050" b="1" baseline="0">
                <a:solidFill>
                  <a:schemeClr val="tx2"/>
                </a:solidFill>
              </a:endParaRPr>
            </a:p>
          </xdr:txBody>
        </xdr:sp>
      </mc:Fallback>
    </mc:AlternateContent>
    <xdr:clientData/>
  </xdr:twoCellAnchor>
  <xdr:twoCellAnchor>
    <xdr:from>
      <xdr:col>5</xdr:col>
      <xdr:colOff>716280</xdr:colOff>
      <xdr:row>12</xdr:row>
      <xdr:rowOff>119063</xdr:rowOff>
    </xdr:from>
    <xdr:to>
      <xdr:col>6</xdr:col>
      <xdr:colOff>476248</xdr:colOff>
      <xdr:row>13</xdr:row>
      <xdr:rowOff>119062</xdr:rowOff>
    </xdr:to>
    <xdr:cxnSp macro="">
      <xdr:nvCxnSpPr>
        <xdr:cNvPr id="81" name="Straight Arrow Connector 80">
          <a:extLst>
            <a:ext uri="{FF2B5EF4-FFF2-40B4-BE49-F238E27FC236}">
              <a16:creationId xmlns:a16="http://schemas.microsoft.com/office/drawing/2014/main" id="{00000000-0008-0000-0000-000051000000}"/>
            </a:ext>
          </a:extLst>
        </xdr:cNvPr>
        <xdr:cNvCxnSpPr>
          <a:stCxn id="80" idx="1"/>
          <a:endCxn id="52" idx="3"/>
        </xdr:cNvCxnSpPr>
      </xdr:nvCxnSpPr>
      <xdr:spPr>
        <a:xfrm flipH="1" flipV="1">
          <a:off x="5273040" y="2869883"/>
          <a:ext cx="491488" cy="228599"/>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104774</xdr:colOff>
      <xdr:row>3</xdr:row>
      <xdr:rowOff>57150</xdr:rowOff>
    </xdr:from>
    <xdr:to>
      <xdr:col>2</xdr:col>
      <xdr:colOff>514350</xdr:colOff>
      <xdr:row>5</xdr:row>
      <xdr:rowOff>123825</xdr:rowOff>
    </xdr:to>
    <xdr:sp macro="" textlink="">
      <xdr:nvSpPr>
        <xdr:cNvPr id="90" name="Rectangle 89">
          <a:extLst>
            <a:ext uri="{FF2B5EF4-FFF2-40B4-BE49-F238E27FC236}">
              <a16:creationId xmlns:a16="http://schemas.microsoft.com/office/drawing/2014/main" id="{00000000-0008-0000-0000-00005A000000}"/>
            </a:ext>
          </a:extLst>
        </xdr:cNvPr>
        <xdr:cNvSpPr/>
      </xdr:nvSpPr>
      <xdr:spPr>
        <a:xfrm>
          <a:off x="104774" y="1095375"/>
          <a:ext cx="2390776" cy="447675"/>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a:solidFill>
                <a:schemeClr val="tx2"/>
              </a:solidFill>
            </a:rPr>
            <a:t>Alttaki sekmeler yardımı ile karar problemine uygun kriter sayısı seçilir.</a:t>
          </a:r>
          <a:endParaRPr lang="nl-NL" sz="1100" b="1" baseline="0">
            <a:solidFill>
              <a:schemeClr val="tx2"/>
            </a:solidFill>
          </a:endParaRPr>
        </a:p>
      </xdr:txBody>
    </xdr:sp>
    <xdr:clientData/>
  </xdr:twoCellAnchor>
  <xdr:twoCellAnchor>
    <xdr:from>
      <xdr:col>0</xdr:col>
      <xdr:colOff>863283</xdr:colOff>
      <xdr:row>5</xdr:row>
      <xdr:rowOff>129540</xdr:rowOff>
    </xdr:from>
    <xdr:to>
      <xdr:col>0</xdr:col>
      <xdr:colOff>868680</xdr:colOff>
      <xdr:row>7</xdr:row>
      <xdr:rowOff>20955</xdr:rowOff>
    </xdr:to>
    <xdr:cxnSp macro="">
      <xdr:nvCxnSpPr>
        <xdr:cNvPr id="91" name="Straight Arrow Connector 90">
          <a:extLst>
            <a:ext uri="{FF2B5EF4-FFF2-40B4-BE49-F238E27FC236}">
              <a16:creationId xmlns:a16="http://schemas.microsoft.com/office/drawing/2014/main" id="{00000000-0008-0000-0000-00005B000000}"/>
            </a:ext>
          </a:extLst>
        </xdr:cNvPr>
        <xdr:cNvCxnSpPr>
          <a:endCxn id="72" idx="0"/>
        </xdr:cNvCxnSpPr>
      </xdr:nvCxnSpPr>
      <xdr:spPr>
        <a:xfrm flipH="1">
          <a:off x="863283" y="1531620"/>
          <a:ext cx="5397" cy="272415"/>
        </a:xfrm>
        <a:prstGeom prst="straightConnector1">
          <a:avLst/>
        </a:prstGeom>
        <a:ln>
          <a:solidFill>
            <a:schemeClr val="tx2"/>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6986</xdr:colOff>
      <xdr:row>9</xdr:row>
      <xdr:rowOff>3810</xdr:rowOff>
    </xdr:from>
    <xdr:to>
      <xdr:col>5</xdr:col>
      <xdr:colOff>725806</xdr:colOff>
      <xdr:row>9</xdr:row>
      <xdr:rowOff>194310</xdr:rowOff>
    </xdr:to>
    <xdr:sp macro="" textlink="">
      <xdr:nvSpPr>
        <xdr:cNvPr id="25" name="Rectangle 24">
          <a:extLst>
            <a:ext uri="{FF2B5EF4-FFF2-40B4-BE49-F238E27FC236}">
              <a16:creationId xmlns:a16="http://schemas.microsoft.com/office/drawing/2014/main" id="{00000000-0008-0000-0000-000019000000}"/>
            </a:ext>
          </a:extLst>
        </xdr:cNvPr>
        <xdr:cNvSpPr/>
      </xdr:nvSpPr>
      <xdr:spPr>
        <a:xfrm>
          <a:off x="1713866" y="2152650"/>
          <a:ext cx="3568700" cy="190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xdr:from>
      <xdr:col>6</xdr:col>
      <xdr:colOff>485776</xdr:colOff>
      <xdr:row>7</xdr:row>
      <xdr:rowOff>38100</xdr:rowOff>
    </xdr:from>
    <xdr:to>
      <xdr:col>14</xdr:col>
      <xdr:colOff>365760</xdr:colOff>
      <xdr:row>11</xdr:row>
      <xdr:rowOff>83819</xdr:rowOff>
    </xdr:to>
    <xdr:sp macro="" textlink="">
      <xdr:nvSpPr>
        <xdr:cNvPr id="27" name="Rectangle 26">
          <a:extLst>
            <a:ext uri="{FF2B5EF4-FFF2-40B4-BE49-F238E27FC236}">
              <a16:creationId xmlns:a16="http://schemas.microsoft.com/office/drawing/2014/main" id="{00000000-0008-0000-0000-00001B000000}"/>
            </a:ext>
          </a:extLst>
        </xdr:cNvPr>
        <xdr:cNvSpPr/>
      </xdr:nvSpPr>
      <xdr:spPr>
        <a:xfrm>
          <a:off x="5774056" y="1821180"/>
          <a:ext cx="4878704" cy="807719"/>
        </a:xfrm>
        <a:prstGeom prst="rect">
          <a:avLst/>
        </a:prstGeom>
        <a:solidFill>
          <a:srgbClr val="FFFF00"/>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tr-TR" sz="1100" b="1" baseline="0">
              <a:solidFill>
                <a:schemeClr val="tx2"/>
              </a:solidFill>
            </a:rPr>
            <a:t>Adım 2</a:t>
          </a:r>
          <a:r>
            <a:rPr lang="sr-Latn-RS" sz="1100" b="1" baseline="0">
              <a:solidFill>
                <a:schemeClr val="tx2"/>
              </a:solidFill>
            </a:rPr>
            <a:t>: </a:t>
          </a:r>
          <a:r>
            <a:rPr lang="tr-TR" sz="1100" b="1">
              <a:solidFill>
                <a:schemeClr val="tx2"/>
              </a:solidFill>
              <a:effectLst/>
              <a:latin typeface="+mn-lt"/>
              <a:ea typeface="+mn-ea"/>
              <a:cs typeface="+mn-cs"/>
            </a:rPr>
            <a:t>Karar probleminde yer alan kriterlerin</a:t>
          </a:r>
          <a:r>
            <a:rPr lang="tr-TR" sz="1100" b="1" baseline="0">
              <a:solidFill>
                <a:schemeClr val="tx2"/>
              </a:solidFill>
              <a:effectLst/>
              <a:latin typeface="+mn-lt"/>
              <a:ea typeface="+mn-ea"/>
              <a:cs typeface="+mn-cs"/>
            </a:rPr>
            <a:t> önem sıraları belirtilir. </a:t>
          </a:r>
          <a:r>
            <a:rPr lang="tr-TR" sz="1100" b="1" i="0">
              <a:solidFill>
                <a:schemeClr val="tx2"/>
              </a:solidFill>
              <a:effectLst/>
              <a:latin typeface="+mn-lt"/>
              <a:ea typeface="+mn-ea"/>
              <a:cs typeface="+mn-cs"/>
            </a:rPr>
            <a:t>Sıralama, kriterlerin önemine göre en yüksek ağırlık katsayısına sahip olması beklenen kriterden en düşük önem ağırlıklı kritere doğru yapılır. Soldaki örnekte en önemli kriter C3, en az önemli kriter ise C2 olarak belirlenmiştir.</a:t>
          </a:r>
          <a:endParaRPr lang="nl-NL" sz="1100" b="1" baseline="0">
            <a:solidFill>
              <a:schemeClr val="tx2"/>
            </a:solidFill>
          </a:endParaRPr>
        </a:p>
      </xdr:txBody>
    </xdr:sp>
    <xdr:clientData/>
  </xdr:twoCellAnchor>
  <xdr:twoCellAnchor>
    <xdr:from>
      <xdr:col>0</xdr:col>
      <xdr:colOff>8256</xdr:colOff>
      <xdr:row>7</xdr:row>
      <xdr:rowOff>20955</xdr:rowOff>
    </xdr:from>
    <xdr:to>
      <xdr:col>1</xdr:col>
      <xdr:colOff>11429</xdr:colOff>
      <xdr:row>7</xdr:row>
      <xdr:rowOff>173355</xdr:rowOff>
    </xdr:to>
    <xdr:sp macro="" textlink="">
      <xdr:nvSpPr>
        <xdr:cNvPr id="72" name="Rectangle 71">
          <a:extLst>
            <a:ext uri="{FF2B5EF4-FFF2-40B4-BE49-F238E27FC236}">
              <a16:creationId xmlns:a16="http://schemas.microsoft.com/office/drawing/2014/main" id="{00000000-0008-0000-0000-000048000000}"/>
            </a:ext>
          </a:extLst>
        </xdr:cNvPr>
        <xdr:cNvSpPr/>
      </xdr:nvSpPr>
      <xdr:spPr>
        <a:xfrm>
          <a:off x="8256" y="1804035"/>
          <a:ext cx="1710053"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nl-NL" sz="1100"/>
        </a:p>
      </xdr:txBody>
    </xdr:sp>
    <xdr:clientData/>
  </xdr:twoCellAnchor>
  <xdr:twoCellAnchor editAs="oneCell">
    <xdr:from>
      <xdr:col>20</xdr:col>
      <xdr:colOff>0</xdr:colOff>
      <xdr:row>15</xdr:row>
      <xdr:rowOff>0</xdr:rowOff>
    </xdr:from>
    <xdr:to>
      <xdr:col>26</xdr:col>
      <xdr:colOff>461598</xdr:colOff>
      <xdr:row>28</xdr:row>
      <xdr:rowOff>4142</xdr:rowOff>
    </xdr:to>
    <xdr:pic>
      <xdr:nvPicPr>
        <xdr:cNvPr id="7" name="Resim 6">
          <a:extLst>
            <a:ext uri="{FF2B5EF4-FFF2-40B4-BE49-F238E27FC236}">
              <a16:creationId xmlns:a16="http://schemas.microsoft.com/office/drawing/2014/main" id="{5BF5577F-2C18-43D3-A346-33DC1C64C239}"/>
            </a:ext>
          </a:extLst>
        </xdr:cNvPr>
        <xdr:cNvPicPr>
          <a:picLocks noChangeAspect="1"/>
        </xdr:cNvPicPr>
      </xdr:nvPicPr>
      <xdr:blipFill>
        <a:blip xmlns:r="http://schemas.openxmlformats.org/officeDocument/2006/relationships" r:embed="rId1"/>
        <a:stretch>
          <a:fillRect/>
        </a:stretch>
      </xdr:blipFill>
      <xdr:spPr>
        <a:xfrm>
          <a:off x="14036040" y="3345180"/>
          <a:ext cx="4210638" cy="2381582"/>
        </a:xfrm>
        <a:prstGeom prst="rect">
          <a:avLst/>
        </a:prstGeom>
      </xdr:spPr>
    </xdr:pic>
    <xdr:clientData/>
  </xdr:twoCellAnchor>
  <xdr:twoCellAnchor editAs="oneCell">
    <xdr:from>
      <xdr:col>14</xdr:col>
      <xdr:colOff>457200</xdr:colOff>
      <xdr:row>7</xdr:row>
      <xdr:rowOff>76200</xdr:rowOff>
    </xdr:from>
    <xdr:to>
      <xdr:col>20</xdr:col>
      <xdr:colOff>202518</xdr:colOff>
      <xdr:row>19</xdr:row>
      <xdr:rowOff>164162</xdr:rowOff>
    </xdr:to>
    <xdr:pic>
      <xdr:nvPicPr>
        <xdr:cNvPr id="8" name="Resim 7">
          <a:extLst>
            <a:ext uri="{FF2B5EF4-FFF2-40B4-BE49-F238E27FC236}">
              <a16:creationId xmlns:a16="http://schemas.microsoft.com/office/drawing/2014/main" id="{6D8102F6-F729-4D0A-BDBF-CE7698F89C2D}"/>
            </a:ext>
          </a:extLst>
        </xdr:cNvPr>
        <xdr:cNvPicPr>
          <a:picLocks noChangeAspect="1"/>
        </xdr:cNvPicPr>
      </xdr:nvPicPr>
      <xdr:blipFill>
        <a:blip xmlns:r="http://schemas.openxmlformats.org/officeDocument/2006/relationships" r:embed="rId1"/>
        <a:stretch>
          <a:fillRect/>
        </a:stretch>
      </xdr:blipFill>
      <xdr:spPr>
        <a:xfrm>
          <a:off x="10744200" y="1859280"/>
          <a:ext cx="3494358" cy="23815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289995</xdr:colOff>
      <xdr:row>15</xdr:row>
      <xdr:rowOff>57150</xdr:rowOff>
    </xdr:from>
    <xdr:to>
      <xdr:col>4</xdr:col>
      <xdr:colOff>123825</xdr:colOff>
      <xdr:row>28</xdr:row>
      <xdr:rowOff>104775</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714375</xdr:colOff>
      <xdr:row>13</xdr:row>
      <xdr:rowOff>94297</xdr:rowOff>
    </xdr:from>
    <xdr:to>
      <xdr:col>14</xdr:col>
      <xdr:colOff>436245</xdr:colOff>
      <xdr:row>28</xdr:row>
      <xdr:rowOff>122872</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628650</xdr:colOff>
      <xdr:row>17</xdr:row>
      <xdr:rowOff>4762</xdr:rowOff>
    </xdr:from>
    <xdr:to>
      <xdr:col>6</xdr:col>
      <xdr:colOff>104775</xdr:colOff>
      <xdr:row>32</xdr:row>
      <xdr:rowOff>33337</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971550</xdr:colOff>
      <xdr:row>18</xdr:row>
      <xdr:rowOff>14287</xdr:rowOff>
    </xdr:from>
    <xdr:to>
      <xdr:col>6</xdr:col>
      <xdr:colOff>447675</xdr:colOff>
      <xdr:row>33</xdr:row>
      <xdr:rowOff>42862</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489585</xdr:colOff>
      <xdr:row>15</xdr:row>
      <xdr:rowOff>132397</xdr:rowOff>
    </xdr:from>
    <xdr:to>
      <xdr:col>20</xdr:col>
      <xdr:colOff>232410</xdr:colOff>
      <xdr:row>30</xdr:row>
      <xdr:rowOff>160972</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1150620</xdr:colOff>
      <xdr:row>14</xdr:row>
      <xdr:rowOff>174307</xdr:rowOff>
    </xdr:from>
    <xdr:to>
      <xdr:col>7</xdr:col>
      <xdr:colOff>80010</xdr:colOff>
      <xdr:row>27</xdr:row>
      <xdr:rowOff>53341</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323849</xdr:colOff>
      <xdr:row>16</xdr:row>
      <xdr:rowOff>4761</xdr:rowOff>
    </xdr:from>
    <xdr:to>
      <xdr:col>9</xdr:col>
      <xdr:colOff>219074</xdr:colOff>
      <xdr:row>31</xdr:row>
      <xdr:rowOff>171449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2.bin"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3.bin"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 /><Relationship Id="rId1" Type="http://schemas.openxmlformats.org/officeDocument/2006/relationships/printerSettings" Target="../printerSettings/printerSettings4.bin"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 /><Relationship Id="rId1" Type="http://schemas.openxmlformats.org/officeDocument/2006/relationships/printerSettings" Target="../printerSettings/printerSettings5.bin" /></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 /><Relationship Id="rId1" Type="http://schemas.openxmlformats.org/officeDocument/2006/relationships/printerSettings" Target="../printerSettings/printerSettings6.bin" /></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1"/>
  <sheetViews>
    <sheetView topLeftCell="A4" workbookViewId="0">
      <selection activeCell="G20" sqref="G20"/>
    </sheetView>
  </sheetViews>
  <sheetFormatPr defaultColWidth="9.14453125" defaultRowHeight="15" x14ac:dyDescent="0.2"/>
  <cols>
    <col min="1" max="1" width="24.88671875" style="21" bestFit="1" customWidth="1"/>
    <col min="2" max="2" width="10.625" style="21" customWidth="1"/>
    <col min="3" max="3" width="10.0859375" style="21" customWidth="1"/>
    <col min="4" max="4" width="10.35546875" style="21" customWidth="1"/>
    <col min="5" max="5" width="10.4921875" style="21" customWidth="1"/>
    <col min="6" max="6" width="10.625" style="21" customWidth="1"/>
    <col min="7" max="7" width="9.14453125" style="21"/>
    <col min="8" max="8" width="9.14453125" style="23"/>
    <col min="9" max="16384" width="9.14453125" style="21"/>
  </cols>
  <sheetData>
    <row r="1" spans="1:10" ht="15" customHeight="1" x14ac:dyDescent="0.2">
      <c r="A1" s="71" t="s">
        <v>39</v>
      </c>
      <c r="B1" s="71"/>
      <c r="C1" s="71"/>
      <c r="D1" s="71"/>
      <c r="E1" s="71"/>
      <c r="F1" s="71"/>
      <c r="G1" s="71"/>
      <c r="H1" s="71"/>
      <c r="I1" s="71"/>
    </row>
    <row r="2" spans="1:10" ht="51.75" customHeight="1" x14ac:dyDescent="0.2">
      <c r="A2" s="71"/>
      <c r="B2" s="71"/>
      <c r="C2" s="71"/>
      <c r="D2" s="71"/>
      <c r="E2" s="71"/>
      <c r="F2" s="71"/>
      <c r="G2" s="71"/>
      <c r="H2" s="71"/>
      <c r="I2" s="71"/>
    </row>
    <row r="3" spans="1:10" x14ac:dyDescent="0.2">
      <c r="A3" s="22"/>
      <c r="B3" s="22"/>
      <c r="C3" s="22"/>
      <c r="D3" s="22"/>
      <c r="E3" s="22"/>
      <c r="F3" s="22"/>
      <c r="G3" s="22"/>
      <c r="H3" s="24"/>
      <c r="I3" s="22"/>
    </row>
    <row r="4" spans="1:10" ht="15" customHeight="1" x14ac:dyDescent="0.2">
      <c r="A4" s="22"/>
      <c r="B4" s="22"/>
      <c r="C4" s="22"/>
      <c r="D4" s="22"/>
      <c r="E4" s="22"/>
      <c r="F4" s="22"/>
      <c r="G4" s="22"/>
      <c r="H4" s="24"/>
      <c r="I4" s="22"/>
      <c r="J4" s="22"/>
    </row>
    <row r="5" spans="1:10" x14ac:dyDescent="0.2">
      <c r="A5" s="22"/>
      <c r="B5" s="22"/>
      <c r="C5" s="22"/>
      <c r="D5" s="22"/>
      <c r="E5" s="22"/>
      <c r="F5" s="22"/>
      <c r="G5" s="22"/>
      <c r="H5" s="24"/>
      <c r="I5" s="22"/>
      <c r="J5" s="22"/>
    </row>
    <row r="6" spans="1:10" x14ac:dyDescent="0.2">
      <c r="J6" s="22"/>
    </row>
    <row r="7" spans="1:10" x14ac:dyDescent="0.2">
      <c r="A7" s="25"/>
      <c r="B7" s="25"/>
      <c r="C7" s="25"/>
      <c r="D7" s="25"/>
      <c r="E7" s="25"/>
      <c r="F7" s="25"/>
      <c r="G7" s="20"/>
      <c r="J7" s="22"/>
    </row>
    <row r="8" spans="1:10" x14ac:dyDescent="0.2">
      <c r="A8" s="46" t="s">
        <v>27</v>
      </c>
      <c r="B8" s="1" t="s">
        <v>2</v>
      </c>
      <c r="C8" s="1" t="s">
        <v>3</v>
      </c>
      <c r="D8" s="1" t="s">
        <v>4</v>
      </c>
      <c r="E8" s="1" t="s">
        <v>5</v>
      </c>
      <c r="F8" s="1" t="s">
        <v>6</v>
      </c>
      <c r="G8" s="20"/>
    </row>
    <row r="9" spans="1:10" x14ac:dyDescent="0.2">
      <c r="A9" s="46" t="s">
        <v>17</v>
      </c>
      <c r="B9" s="63" t="s">
        <v>10</v>
      </c>
      <c r="C9" s="63" t="s">
        <v>11</v>
      </c>
      <c r="D9" s="63" t="s">
        <v>12</v>
      </c>
      <c r="E9" s="63" t="s">
        <v>13</v>
      </c>
      <c r="F9" s="63" t="s">
        <v>14</v>
      </c>
      <c r="G9" s="20"/>
    </row>
    <row r="10" spans="1:10" ht="17.25" customHeight="1" x14ac:dyDescent="0.2">
      <c r="A10" s="46" t="s">
        <v>18</v>
      </c>
      <c r="B10" s="64">
        <v>3</v>
      </c>
      <c r="C10" s="64">
        <v>5</v>
      </c>
      <c r="D10" s="64">
        <v>1</v>
      </c>
      <c r="E10" s="64">
        <v>4</v>
      </c>
      <c r="F10" s="64">
        <v>2</v>
      </c>
      <c r="G10" s="20"/>
    </row>
    <row r="11" spans="1:10" x14ac:dyDescent="0.2">
      <c r="A11" s="47"/>
      <c r="B11" s="19"/>
      <c r="C11" s="19"/>
      <c r="D11" s="19"/>
      <c r="E11" s="19"/>
      <c r="F11" s="19"/>
      <c r="G11" s="20"/>
    </row>
    <row r="12" spans="1:10" ht="16.5" customHeight="1" x14ac:dyDescent="0.2">
      <c r="A12" s="47"/>
      <c r="B12" s="5" t="s">
        <v>12</v>
      </c>
      <c r="C12" s="5" t="s">
        <v>14</v>
      </c>
      <c r="D12" s="5" t="s">
        <v>10</v>
      </c>
      <c r="E12" s="5" t="s">
        <v>13</v>
      </c>
      <c r="F12" s="5" t="s">
        <v>11</v>
      </c>
      <c r="G12" s="20"/>
    </row>
    <row r="13" spans="1:10" ht="18" customHeight="1" x14ac:dyDescent="0.2">
      <c r="A13" s="48" t="s">
        <v>19</v>
      </c>
      <c r="B13" s="65">
        <v>1</v>
      </c>
      <c r="C13" s="65">
        <v>1.5</v>
      </c>
      <c r="D13" s="65">
        <v>2</v>
      </c>
      <c r="E13" s="65">
        <v>3</v>
      </c>
      <c r="F13" s="65">
        <v>4</v>
      </c>
      <c r="G13" s="20"/>
    </row>
    <row r="14" spans="1:10" x14ac:dyDescent="0.2">
      <c r="A14" s="49" t="s">
        <v>20</v>
      </c>
      <c r="B14" s="26"/>
      <c r="C14" s="26"/>
      <c r="D14" s="26"/>
      <c r="E14" s="26"/>
      <c r="F14" s="26"/>
      <c r="G14" s="20"/>
    </row>
    <row r="15" spans="1:10" x14ac:dyDescent="0.2">
      <c r="A15" s="4"/>
      <c r="B15" s="43" t="str">
        <f>B12</f>
        <v>C3</v>
      </c>
      <c r="C15" s="43" t="str">
        <f>C12</f>
        <v>C5</v>
      </c>
      <c r="D15" s="43" t="str">
        <f>D12</f>
        <v>C1</v>
      </c>
      <c r="E15" s="43" t="str">
        <f>E12</f>
        <v>C4</v>
      </c>
      <c r="F15" s="43" t="str">
        <f>F12</f>
        <v>C2</v>
      </c>
      <c r="G15" s="20"/>
    </row>
    <row r="16" spans="1:10" x14ac:dyDescent="0.2">
      <c r="A16" s="7"/>
      <c r="B16" s="66">
        <v>0.36363636363636365</v>
      </c>
      <c r="C16" s="66">
        <v>0.24242424242424243</v>
      </c>
      <c r="D16" s="66">
        <v>0.18181818181818182</v>
      </c>
      <c r="E16" s="66">
        <v>0.12121212121212122</v>
      </c>
      <c r="F16" s="66">
        <v>9.0909090909090912E-2</v>
      </c>
      <c r="G16" s="20"/>
    </row>
    <row r="17" spans="1:13" x14ac:dyDescent="0.2">
      <c r="A17" s="72" t="s">
        <v>21</v>
      </c>
      <c r="B17" s="28"/>
      <c r="C17" s="44"/>
      <c r="D17" s="44"/>
      <c r="E17" s="44"/>
      <c r="F17" s="19"/>
      <c r="G17" s="20"/>
    </row>
    <row r="18" spans="1:13" x14ac:dyDescent="0.2">
      <c r="A18" s="73"/>
      <c r="B18" s="67">
        <v>0</v>
      </c>
      <c r="C18" s="62"/>
      <c r="D18" s="44"/>
      <c r="E18" s="44"/>
      <c r="F18" s="19"/>
      <c r="G18" s="20"/>
    </row>
    <row r="19" spans="1:13" x14ac:dyDescent="0.2">
      <c r="A19" s="45"/>
      <c r="B19" s="28"/>
      <c r="C19" s="28"/>
      <c r="D19" s="20"/>
      <c r="E19" s="20"/>
      <c r="F19" s="20"/>
      <c r="G19" s="20"/>
    </row>
    <row r="20" spans="1:13" x14ac:dyDescent="0.2">
      <c r="A20" s="10" t="s">
        <v>22</v>
      </c>
      <c r="B20" s="33"/>
      <c r="C20" s="33"/>
      <c r="D20" s="33"/>
      <c r="E20" s="33"/>
      <c r="F20" s="33"/>
      <c r="G20" s="27"/>
      <c r="H20" s="31"/>
    </row>
    <row r="21" spans="1:13" x14ac:dyDescent="0.2">
      <c r="A21" s="26"/>
      <c r="B21" s="26"/>
      <c r="C21" s="26"/>
      <c r="D21" s="26"/>
      <c r="E21" s="26"/>
      <c r="F21" s="26"/>
      <c r="G21" s="34"/>
      <c r="H21" s="35"/>
    </row>
    <row r="22" spans="1:13" x14ac:dyDescent="0.2">
      <c r="A22" s="34"/>
      <c r="B22" s="34"/>
      <c r="C22" s="34"/>
      <c r="D22" s="34"/>
      <c r="E22" s="34"/>
      <c r="F22" s="34"/>
      <c r="G22" s="34"/>
      <c r="H22" s="35"/>
    </row>
    <row r="23" spans="1:13" x14ac:dyDescent="0.2">
      <c r="A23" s="29" t="s">
        <v>7</v>
      </c>
      <c r="B23" s="29"/>
      <c r="C23" s="29"/>
      <c r="D23" s="29"/>
      <c r="E23" s="29"/>
      <c r="F23" s="29"/>
      <c r="G23" s="34"/>
      <c r="H23" s="35"/>
    </row>
    <row r="24" spans="1:13" x14ac:dyDescent="0.2">
      <c r="A24" s="29"/>
      <c r="B24" s="29"/>
      <c r="C24" s="29"/>
      <c r="D24" s="29"/>
      <c r="E24" s="29"/>
      <c r="F24" s="29"/>
      <c r="G24" s="34"/>
      <c r="H24" s="35"/>
    </row>
    <row r="25" spans="1:13" x14ac:dyDescent="0.2">
      <c r="A25" s="29" t="s">
        <v>0</v>
      </c>
      <c r="B25" s="29"/>
      <c r="C25" s="29"/>
      <c r="D25" s="29"/>
      <c r="E25" s="29"/>
      <c r="F25" s="29"/>
      <c r="G25" s="34"/>
      <c r="H25" s="35"/>
    </row>
    <row r="26" spans="1:13" x14ac:dyDescent="0.2">
      <c r="A26" s="29"/>
      <c r="B26" s="29"/>
      <c r="C26" s="29"/>
      <c r="D26" s="29"/>
      <c r="E26" s="29"/>
      <c r="F26" s="29"/>
      <c r="G26" s="34"/>
      <c r="H26" s="35"/>
    </row>
    <row r="27" spans="1:13" x14ac:dyDescent="0.2">
      <c r="A27" s="29"/>
      <c r="B27" s="29"/>
      <c r="C27" s="29"/>
      <c r="D27" s="29"/>
      <c r="E27" s="29"/>
      <c r="F27" s="29"/>
      <c r="G27" s="34"/>
      <c r="H27" s="35"/>
      <c r="I27" s="32"/>
      <c r="J27" s="32"/>
      <c r="M27"/>
    </row>
    <row r="28" spans="1:13" x14ac:dyDescent="0.2">
      <c r="A28" s="29" t="s">
        <v>1</v>
      </c>
      <c r="B28" s="29"/>
      <c r="C28" s="29"/>
      <c r="D28" s="29"/>
      <c r="E28" s="29"/>
      <c r="F28" s="29"/>
      <c r="G28" s="34"/>
      <c r="H28" s="35"/>
      <c r="I28" s="32"/>
      <c r="J28" s="32"/>
    </row>
    <row r="29" spans="1:13" x14ac:dyDescent="0.2">
      <c r="A29" s="29"/>
      <c r="B29" s="29"/>
      <c r="C29" s="29"/>
      <c r="D29" s="29"/>
      <c r="E29" s="29"/>
      <c r="F29" s="29"/>
      <c r="G29" s="34"/>
      <c r="H29" s="35"/>
      <c r="I29" s="32"/>
      <c r="J29" s="32"/>
    </row>
    <row r="30" spans="1:13" x14ac:dyDescent="0.2">
      <c r="A30" s="34"/>
      <c r="B30" s="34"/>
      <c r="C30" s="34"/>
      <c r="D30" s="34"/>
      <c r="E30" s="34"/>
      <c r="F30" s="34"/>
      <c r="G30" s="34"/>
      <c r="H30" s="35"/>
      <c r="I30" s="32"/>
      <c r="J30" s="32"/>
    </row>
    <row r="31" spans="1:13" x14ac:dyDescent="0.2">
      <c r="A31" s="34"/>
      <c r="B31" s="34"/>
      <c r="C31" s="36"/>
      <c r="D31" s="34"/>
      <c r="E31" s="34"/>
      <c r="F31" s="34"/>
      <c r="G31" s="36"/>
      <c r="H31" s="35"/>
      <c r="I31" s="32"/>
      <c r="J31" s="32"/>
    </row>
    <row r="32" spans="1:13" x14ac:dyDescent="0.2">
      <c r="A32" s="26"/>
      <c r="B32" s="26"/>
      <c r="C32" s="26"/>
      <c r="D32" s="26"/>
      <c r="E32" s="26"/>
      <c r="F32" s="26"/>
      <c r="G32" s="36"/>
      <c r="H32" s="35"/>
      <c r="I32" s="32"/>
      <c r="J32" s="32"/>
    </row>
    <row r="33" spans="1:10" x14ac:dyDescent="0.2">
      <c r="A33" s="32"/>
      <c r="B33" s="32"/>
      <c r="C33" s="32"/>
      <c r="D33" s="32"/>
      <c r="E33" s="32"/>
      <c r="F33" s="32"/>
      <c r="G33" s="32"/>
      <c r="H33" s="31"/>
      <c r="I33" s="32"/>
      <c r="J33" s="32"/>
    </row>
    <row r="34" spans="1:10" x14ac:dyDescent="0.2">
      <c r="A34" s="32"/>
      <c r="B34" s="32"/>
      <c r="C34" s="32"/>
      <c r="D34" s="32"/>
      <c r="E34" s="32"/>
      <c r="F34" s="32"/>
      <c r="G34" s="32"/>
      <c r="H34" s="31"/>
      <c r="I34" s="32"/>
      <c r="J34" s="32"/>
    </row>
    <row r="35" spans="1:10" x14ac:dyDescent="0.2">
      <c r="A35" s="32"/>
      <c r="B35" s="32"/>
      <c r="C35" s="32"/>
      <c r="D35" s="32"/>
      <c r="E35" s="32"/>
      <c r="F35" s="32"/>
      <c r="G35" s="32"/>
      <c r="H35" s="31"/>
      <c r="I35" s="32"/>
      <c r="J35" s="32"/>
    </row>
    <row r="36" spans="1:10" x14ac:dyDescent="0.2">
      <c r="A36" s="32"/>
      <c r="B36" s="32"/>
      <c r="C36" s="32"/>
      <c r="D36" s="32"/>
      <c r="E36" s="32"/>
      <c r="F36" s="32"/>
      <c r="G36" s="32"/>
      <c r="H36" s="31"/>
      <c r="I36" s="32"/>
      <c r="J36" s="32"/>
    </row>
    <row r="37" spans="1:10" x14ac:dyDescent="0.2">
      <c r="A37" s="32"/>
      <c r="B37" s="32"/>
      <c r="C37" s="32"/>
      <c r="D37" s="32"/>
      <c r="E37" s="32"/>
      <c r="F37" s="32"/>
      <c r="G37" s="32"/>
      <c r="H37" s="31"/>
      <c r="I37" s="32"/>
      <c r="J37" s="32"/>
    </row>
    <row r="38" spans="1:10" x14ac:dyDescent="0.2">
      <c r="A38" s="32"/>
      <c r="B38" s="32"/>
      <c r="C38" s="32"/>
      <c r="D38" s="32"/>
      <c r="E38" s="32"/>
      <c r="F38" s="32"/>
      <c r="G38" s="32"/>
      <c r="H38" s="31"/>
      <c r="I38" s="32"/>
      <c r="J38" s="32"/>
    </row>
    <row r="39" spans="1:10" x14ac:dyDescent="0.2">
      <c r="A39" s="32"/>
      <c r="B39" s="32"/>
      <c r="C39" s="32"/>
      <c r="D39" s="32"/>
      <c r="E39" s="32"/>
      <c r="F39" s="32"/>
      <c r="G39" s="32"/>
      <c r="H39" s="31"/>
      <c r="I39" s="32"/>
      <c r="J39" s="32"/>
    </row>
    <row r="40" spans="1:10" x14ac:dyDescent="0.2">
      <c r="A40" s="32"/>
      <c r="B40" s="32"/>
      <c r="C40" s="32"/>
      <c r="D40" s="32"/>
      <c r="E40" s="32"/>
      <c r="F40" s="32"/>
      <c r="G40" s="32"/>
      <c r="H40" s="31"/>
      <c r="I40" s="32"/>
      <c r="J40" s="32"/>
    </row>
    <row r="41" spans="1:10" x14ac:dyDescent="0.2">
      <c r="A41" s="32"/>
      <c r="B41" s="32"/>
      <c r="C41" s="32"/>
      <c r="D41" s="32"/>
      <c r="E41" s="32"/>
      <c r="F41" s="32"/>
      <c r="G41" s="32"/>
      <c r="H41" s="31"/>
      <c r="I41" s="32"/>
      <c r="J41" s="32"/>
    </row>
  </sheetData>
  <mergeCells count="2">
    <mergeCell ref="A1:I2"/>
    <mergeCell ref="A17:A18"/>
  </mergeCells>
  <conditionalFormatting sqref="D18">
    <cfRule type="cellIs" dxfId="15" priority="1" operator="equal">
      <formula>"YES"</formula>
    </cfRule>
    <cfRule type="cellIs" dxfId="14" priority="2" operator="equal">
      <formula>"NO"</formula>
    </cfRule>
  </conditionalFormatting>
  <dataValidations count="1">
    <dataValidation type="list" allowBlank="1" showInputMessage="1" showErrorMessage="1" sqref="B18" xr:uid="{00000000-0002-0000-0000-000000000000}">
      <formula1>"1,2,3,4,5,6,7,8,9"</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33"/>
  <sheetViews>
    <sheetView zoomScaleNormal="100" workbookViewId="0">
      <selection activeCell="B14" sqref="B14"/>
    </sheetView>
  </sheetViews>
  <sheetFormatPr defaultColWidth="8.875" defaultRowHeight="14.45" customHeight="1" x14ac:dyDescent="0.2"/>
  <cols>
    <col min="1" max="1" width="26.76953125" style="4" bestFit="1" customWidth="1"/>
    <col min="2" max="4" width="11.43359375" style="4" customWidth="1"/>
    <col min="5" max="5" width="8.875" style="4"/>
    <col min="6" max="9" width="8.875" style="50" hidden="1" customWidth="1"/>
    <col min="10" max="10" width="8.875" style="50" customWidth="1"/>
    <col min="11" max="11" width="8.875" style="50"/>
    <col min="12" max="16384" width="8.875" style="4"/>
  </cols>
  <sheetData>
    <row r="2" spans="1:11" ht="14.45" customHeight="1" x14ac:dyDescent="0.2">
      <c r="A2" s="46" t="s">
        <v>16</v>
      </c>
      <c r="B2" s="1" t="s">
        <v>25</v>
      </c>
      <c r="C2" s="1" t="s">
        <v>23</v>
      </c>
      <c r="D2" s="1" t="s">
        <v>24</v>
      </c>
    </row>
    <row r="3" spans="1:11" ht="14.45" customHeight="1" x14ac:dyDescent="0.2">
      <c r="A3" s="46" t="s">
        <v>17</v>
      </c>
      <c r="B3" s="63"/>
      <c r="C3" s="63"/>
      <c r="D3" s="63"/>
    </row>
    <row r="4" spans="1:11" ht="14.45" customHeight="1" x14ac:dyDescent="0.2">
      <c r="A4" s="46" t="s">
        <v>18</v>
      </c>
      <c r="B4" s="64"/>
      <c r="C4" s="64"/>
      <c r="D4" s="64"/>
    </row>
    <row r="5" spans="1:11" ht="14.45" customHeight="1" x14ac:dyDescent="0.2">
      <c r="A5" s="47"/>
    </row>
    <row r="6" spans="1:11" ht="14.45" customHeight="1" x14ac:dyDescent="0.2">
      <c r="A6" s="47"/>
    </row>
    <row r="7" spans="1:11" ht="14.45" customHeight="1" x14ac:dyDescent="0.2">
      <c r="A7" s="48" t="s">
        <v>19</v>
      </c>
      <c r="B7" s="5" t="str">
        <f>IF($B$4=1,$B$3,IF($C$4=1,$C$3,IF($D$4=1,$D$3,"")))</f>
        <v/>
      </c>
      <c r="C7" s="5" t="str">
        <f>IF($B$4=2,$B$3,IF($C$4=2,$C$3,IF($D$4=2,$D$3,"")))</f>
        <v/>
      </c>
      <c r="D7" s="5" t="str">
        <f>IF($B$4=3,$B$3,IF($C$4=3,$C$3,IF($D$4=3,$D$3,"")))</f>
        <v/>
      </c>
    </row>
    <row r="8" spans="1:11" ht="14.45" customHeight="1" x14ac:dyDescent="0.2">
      <c r="A8" s="49" t="s">
        <v>20</v>
      </c>
      <c r="B8" s="65"/>
      <c r="C8" s="65"/>
      <c r="D8" s="65"/>
    </row>
    <row r="9" spans="1:11" ht="14.45" customHeight="1" x14ac:dyDescent="0.2">
      <c r="B9" s="6"/>
      <c r="C9" s="6"/>
      <c r="D9" s="6"/>
    </row>
    <row r="10" spans="1:11" ht="14.45" customHeight="1" x14ac:dyDescent="0.2">
      <c r="A10" s="7"/>
      <c r="B10" s="2"/>
      <c r="C10" s="8"/>
      <c r="D10" s="8"/>
    </row>
    <row r="11" spans="1:11" ht="14.45" customHeight="1" x14ac:dyDescent="0.2">
      <c r="A11" s="72" t="s">
        <v>21</v>
      </c>
      <c r="B11" s="3" t="str">
        <f>IF(B7="",B2,B7)</f>
        <v>Kriter 1</v>
      </c>
      <c r="C11" s="3" t="str">
        <f>IF(C7="",C2,C7)</f>
        <v>Kriter 2</v>
      </c>
      <c r="D11" s="3" t="str">
        <f>IF(D7="",D2,D7)</f>
        <v>Kriter 3</v>
      </c>
    </row>
    <row r="12" spans="1:11" ht="14.45" customHeight="1" x14ac:dyDescent="0.2">
      <c r="A12" s="73"/>
      <c r="B12" s="66"/>
      <c r="C12" s="66"/>
      <c r="D12" s="66"/>
      <c r="F12" s="51" t="s">
        <v>8</v>
      </c>
      <c r="G12" s="55">
        <f>SUM(B12:D12)</f>
        <v>0</v>
      </c>
      <c r="H12" s="52"/>
      <c r="I12" s="52"/>
    </row>
    <row r="13" spans="1:11" s="2" customFormat="1" ht="14.45" customHeight="1" x14ac:dyDescent="0.2">
      <c r="B13" s="9"/>
      <c r="F13" s="52"/>
      <c r="G13" s="52"/>
      <c r="H13" s="52"/>
      <c r="I13" s="52"/>
      <c r="J13" s="7"/>
      <c r="K13" s="7"/>
    </row>
    <row r="14" spans="1:11" s="2" customFormat="1" ht="14.45" customHeight="1" x14ac:dyDescent="0.2">
      <c r="A14" s="10" t="s">
        <v>22</v>
      </c>
      <c r="B14" s="67"/>
      <c r="C14" s="30"/>
      <c r="F14" s="53" t="s">
        <v>0</v>
      </c>
      <c r="G14" s="52" t="e">
        <f>B12-C12*G18</f>
        <v>#DIV/0!</v>
      </c>
      <c r="H14" s="52" t="e">
        <f>C12-D12*H18</f>
        <v>#DIV/0!</v>
      </c>
      <c r="I14" s="52" t="e">
        <f>B12-D12*G21</f>
        <v>#DIV/0!</v>
      </c>
      <c r="J14" s="7"/>
      <c r="K14" s="7"/>
    </row>
    <row r="15" spans="1:11" ht="14.45" customHeight="1" x14ac:dyDescent="0.2">
      <c r="A15" s="11"/>
      <c r="B15" s="11"/>
      <c r="C15" s="11"/>
      <c r="D15" s="11"/>
      <c r="E15" s="11"/>
      <c r="F15" s="53"/>
      <c r="G15" s="52" t="e">
        <f>-G14</f>
        <v>#DIV/0!</v>
      </c>
      <c r="H15" s="52" t="e">
        <f>-H14</f>
        <v>#DIV/0!</v>
      </c>
      <c r="I15" s="52" t="e">
        <f>-I14</f>
        <v>#DIV/0!</v>
      </c>
    </row>
    <row r="16" spans="1:11" ht="14.45" customHeight="1" x14ac:dyDescent="0.2">
      <c r="A16" s="11"/>
      <c r="B16" s="11"/>
      <c r="C16" s="11"/>
      <c r="D16" s="11"/>
      <c r="E16" s="11"/>
      <c r="F16" s="53"/>
      <c r="G16" s="52"/>
      <c r="H16" s="52"/>
      <c r="I16" s="52"/>
    </row>
    <row r="17" spans="1:13" s="2" customFormat="1" ht="14.45" customHeight="1" x14ac:dyDescent="0.2">
      <c r="A17" s="38"/>
      <c r="B17" s="38"/>
      <c r="C17" s="38"/>
      <c r="D17" s="38"/>
      <c r="E17" s="38"/>
      <c r="F17" s="53"/>
      <c r="G17" s="4" t="str">
        <f>B7&amp;"/"&amp;C7</f>
        <v>/</v>
      </c>
      <c r="H17" s="4" t="str">
        <f>C7&amp;"/"&amp;D7</f>
        <v>/</v>
      </c>
      <c r="J17" s="7"/>
      <c r="K17" s="7"/>
    </row>
    <row r="18" spans="1:13" ht="14.45" customHeight="1" x14ac:dyDescent="0.2">
      <c r="E18" s="41"/>
      <c r="F18" s="54"/>
      <c r="G18" s="52" t="e">
        <f>C8/B8</f>
        <v>#DIV/0!</v>
      </c>
      <c r="H18" s="52" t="e">
        <f>D8/C8</f>
        <v>#DIV/0!</v>
      </c>
    </row>
    <row r="19" spans="1:13" ht="14.45" customHeight="1" x14ac:dyDescent="0.2">
      <c r="E19" s="41"/>
      <c r="F19" s="54"/>
    </row>
    <row r="20" spans="1:13" ht="14.45" customHeight="1" x14ac:dyDescent="0.2">
      <c r="E20" s="41"/>
      <c r="F20" s="54"/>
      <c r="G20" s="4" t="str">
        <f>B7&amp;"/"&amp;D7</f>
        <v>/</v>
      </c>
      <c r="M20" s="4" t="s">
        <v>15</v>
      </c>
    </row>
    <row r="21" spans="1:13" ht="14.45" customHeight="1" x14ac:dyDescent="0.2">
      <c r="E21" s="41"/>
      <c r="F21" s="54"/>
      <c r="G21" s="52" t="e">
        <f>G18*H18</f>
        <v>#DIV/0!</v>
      </c>
    </row>
    <row r="22" spans="1:13" ht="14.45" customHeight="1" x14ac:dyDescent="0.2">
      <c r="E22" s="41"/>
      <c r="F22" s="54"/>
    </row>
    <row r="23" spans="1:13" ht="14.45" customHeight="1" x14ac:dyDescent="0.2">
      <c r="E23" s="41"/>
      <c r="F23" s="54"/>
    </row>
    <row r="24" spans="1:13" ht="14.45" customHeight="1" x14ac:dyDescent="0.2">
      <c r="A24" s="40"/>
      <c r="B24" s="39"/>
      <c r="C24" s="39"/>
      <c r="D24" s="39"/>
      <c r="E24" s="41"/>
      <c r="F24" s="54"/>
    </row>
    <row r="25" spans="1:13" ht="14.45" customHeight="1" x14ac:dyDescent="0.2">
      <c r="A25" s="41"/>
      <c r="B25" s="41"/>
      <c r="C25" s="41"/>
      <c r="D25" s="41"/>
      <c r="E25" s="41"/>
      <c r="F25" s="54"/>
    </row>
    <row r="26" spans="1:13" ht="14.45" customHeight="1" x14ac:dyDescent="0.2">
      <c r="A26" s="42"/>
      <c r="B26" s="42"/>
      <c r="C26" s="41"/>
      <c r="D26" s="41"/>
      <c r="E26" s="41"/>
      <c r="F26" s="54"/>
    </row>
    <row r="27" spans="1:13" ht="14.45" customHeight="1" x14ac:dyDescent="0.2">
      <c r="A27" s="12"/>
      <c r="B27" s="12"/>
      <c r="C27" s="11"/>
      <c r="D27" s="11"/>
      <c r="E27" s="11"/>
    </row>
    <row r="28" spans="1:13" ht="14.45" customHeight="1" x14ac:dyDescent="0.2">
      <c r="A28" s="12"/>
      <c r="B28" s="12"/>
      <c r="C28" s="11"/>
      <c r="D28" s="11"/>
      <c r="E28" s="11"/>
    </row>
    <row r="29" spans="1:13" ht="14.45" customHeight="1" x14ac:dyDescent="0.2">
      <c r="A29" s="11"/>
      <c r="B29" s="11"/>
      <c r="C29" s="11"/>
      <c r="D29" s="11"/>
      <c r="E29" s="11"/>
    </row>
    <row r="30" spans="1:13" ht="14.45" customHeight="1" x14ac:dyDescent="0.2">
      <c r="A30" s="11"/>
      <c r="B30" s="11"/>
      <c r="C30" s="11"/>
      <c r="D30" s="11"/>
      <c r="E30" s="11"/>
    </row>
    <row r="31" spans="1:13" ht="14.45" customHeight="1" x14ac:dyDescent="0.2">
      <c r="A31" s="11"/>
      <c r="B31" s="11"/>
      <c r="C31" s="11"/>
      <c r="D31" s="11"/>
      <c r="E31" s="11"/>
    </row>
    <row r="32" spans="1:13" ht="14.45" customHeight="1" x14ac:dyDescent="0.2">
      <c r="A32" s="11"/>
      <c r="B32" s="11"/>
      <c r="C32" s="11"/>
      <c r="D32" s="11"/>
      <c r="E32" s="11"/>
    </row>
    <row r="33" spans="1:5" ht="14.45" customHeight="1" x14ac:dyDescent="0.2">
      <c r="A33" s="11"/>
      <c r="B33" s="11"/>
      <c r="C33" s="11"/>
      <c r="D33" s="11"/>
      <c r="E33" s="11"/>
    </row>
  </sheetData>
  <mergeCells count="1">
    <mergeCell ref="A11:A12"/>
  </mergeCells>
  <conditionalFormatting sqref="D14">
    <cfRule type="cellIs" dxfId="13" priority="1" operator="equal">
      <formula>"YES"</formula>
    </cfRule>
    <cfRule type="cellIs" dxfId="12" priority="2" operator="equal">
      <formula>"NO"</formula>
    </cfRule>
  </conditionalFormatting>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0"/>
  <sheetViews>
    <sheetView zoomScaleNormal="100" workbookViewId="0">
      <selection activeCell="B14" sqref="B14"/>
    </sheetView>
  </sheetViews>
  <sheetFormatPr defaultColWidth="8.875" defaultRowHeight="14.45" customHeight="1" x14ac:dyDescent="0.2"/>
  <cols>
    <col min="1" max="1" width="26.76953125" style="4" bestFit="1" customWidth="1"/>
    <col min="2" max="5" width="11.43359375" style="4" customWidth="1"/>
    <col min="6" max="6" width="10.35546875" style="4" hidden="1" customWidth="1"/>
    <col min="7" max="11" width="8.875" style="4" hidden="1" customWidth="1"/>
    <col min="12" max="16384" width="8.875" style="4"/>
  </cols>
  <sheetData>
    <row r="1" spans="1:11" ht="14.45" customHeight="1" x14ac:dyDescent="0.2">
      <c r="F1" s="50"/>
      <c r="G1" s="50"/>
      <c r="H1" s="50"/>
      <c r="I1" s="50"/>
    </row>
    <row r="2" spans="1:11" ht="14.45" customHeight="1" x14ac:dyDescent="0.2">
      <c r="A2" s="46" t="s">
        <v>26</v>
      </c>
      <c r="B2" s="1" t="s">
        <v>25</v>
      </c>
      <c r="C2" s="1" t="s">
        <v>23</v>
      </c>
      <c r="D2" s="1" t="s">
        <v>24</v>
      </c>
      <c r="E2" s="1" t="s">
        <v>32</v>
      </c>
      <c r="F2" s="50"/>
      <c r="G2" s="50"/>
      <c r="H2" s="50"/>
      <c r="I2" s="50"/>
    </row>
    <row r="3" spans="1:11" ht="14.45" customHeight="1" x14ac:dyDescent="0.2">
      <c r="A3" s="46" t="s">
        <v>17</v>
      </c>
      <c r="B3" s="63"/>
      <c r="C3" s="63"/>
      <c r="D3" s="63"/>
      <c r="E3" s="63"/>
      <c r="F3" s="50"/>
      <c r="G3" s="50"/>
      <c r="H3" s="50"/>
      <c r="I3" s="50"/>
    </row>
    <row r="4" spans="1:11" ht="14.45" customHeight="1" x14ac:dyDescent="0.2">
      <c r="A4" s="46" t="s">
        <v>18</v>
      </c>
      <c r="B4" s="64"/>
      <c r="C4" s="64"/>
      <c r="D4" s="64"/>
      <c r="E4" s="64"/>
      <c r="F4" s="50"/>
      <c r="G4" s="50"/>
      <c r="H4" s="50"/>
      <c r="I4" s="50"/>
    </row>
    <row r="5" spans="1:11" ht="14.45" customHeight="1" x14ac:dyDescent="0.2">
      <c r="A5" s="47"/>
      <c r="F5" s="50"/>
      <c r="G5" s="50"/>
      <c r="H5" s="50"/>
      <c r="I5" s="50"/>
    </row>
    <row r="6" spans="1:11" ht="14.45" customHeight="1" x14ac:dyDescent="0.2">
      <c r="A6" s="47"/>
      <c r="F6" s="50"/>
      <c r="G6" s="50"/>
      <c r="H6" s="50"/>
      <c r="I6" s="50"/>
    </row>
    <row r="7" spans="1:11" ht="14.45" customHeight="1" x14ac:dyDescent="0.2">
      <c r="A7" s="48" t="s">
        <v>19</v>
      </c>
      <c r="B7" s="5" t="str">
        <f>IF($B$4=1,$B$3,IF($C$4=1,$C$3,IF($D$4=1,$D$3,IF($E$4=1,$E$3,""))))</f>
        <v/>
      </c>
      <c r="C7" s="5" t="str">
        <f>IF($B$4=2,$B$3,IF($C$4=2,$C$3,IF($D$4=2,$D$3,IF($E$4=2,$E$3,""))))</f>
        <v/>
      </c>
      <c r="D7" s="5" t="str">
        <f>IF($B$4=3,$B$3,IF($C$4=3,$C$3,IF($D$4=3,$D$3,IF($E$4=3,$E$3,""))))</f>
        <v/>
      </c>
      <c r="E7" s="5" t="str">
        <f>IF($B$4=4,$B$3,IF($C$4=4,$C$3,IF($D$4=4,$D$3,IF($E$4=4,$E$3,""))))</f>
        <v/>
      </c>
      <c r="F7" s="50"/>
      <c r="G7" s="50"/>
      <c r="H7" s="50"/>
      <c r="I7" s="50"/>
    </row>
    <row r="8" spans="1:11" ht="14.45" customHeight="1" x14ac:dyDescent="0.2">
      <c r="A8" s="49" t="s">
        <v>20</v>
      </c>
      <c r="B8" s="65"/>
      <c r="C8" s="65"/>
      <c r="D8" s="65"/>
      <c r="E8" s="65"/>
      <c r="F8" s="50"/>
      <c r="G8" s="50"/>
      <c r="H8" s="50"/>
      <c r="I8" s="50"/>
    </row>
    <row r="9" spans="1:11" ht="14.45" customHeight="1" x14ac:dyDescent="0.2">
      <c r="B9" s="6"/>
      <c r="C9" s="6"/>
      <c r="D9" s="6"/>
      <c r="F9" s="50"/>
      <c r="G9" s="50"/>
      <c r="H9" s="50"/>
      <c r="I9" s="50"/>
    </row>
    <row r="10" spans="1:11" ht="14.45" customHeight="1" x14ac:dyDescent="0.2">
      <c r="A10" s="7"/>
      <c r="B10" s="37"/>
      <c r="C10" s="8"/>
      <c r="D10" s="8"/>
      <c r="F10" s="50"/>
      <c r="G10" s="50"/>
      <c r="H10" s="50"/>
      <c r="I10" s="50"/>
    </row>
    <row r="11" spans="1:11" ht="14.45" customHeight="1" x14ac:dyDescent="0.2">
      <c r="A11" s="72" t="s">
        <v>21</v>
      </c>
      <c r="B11" s="3" t="str">
        <f>IF(B7="",B2,B7)</f>
        <v>Kriter 1</v>
      </c>
      <c r="C11" s="3" t="str">
        <f>IF(C7="",C2,C7)</f>
        <v>Kriter 2</v>
      </c>
      <c r="D11" s="3" t="str">
        <f>IF(D7="",D2,D7)</f>
        <v>Kriter 3</v>
      </c>
      <c r="E11" s="3" t="str">
        <f>IF(E7="",E2,E7)</f>
        <v>Kriter 4</v>
      </c>
      <c r="F11" s="50"/>
      <c r="G11" s="50"/>
      <c r="H11" s="50"/>
      <c r="I11" s="50"/>
    </row>
    <row r="12" spans="1:11" ht="14.45" customHeight="1" x14ac:dyDescent="0.2">
      <c r="A12" s="73"/>
      <c r="B12" s="66"/>
      <c r="C12" s="66"/>
      <c r="D12" s="66"/>
      <c r="E12" s="66"/>
      <c r="F12" s="51" t="s">
        <v>8</v>
      </c>
      <c r="G12" s="55">
        <f>SUM(B12:E12)</f>
        <v>0</v>
      </c>
      <c r="H12" s="52"/>
      <c r="I12" s="52"/>
    </row>
    <row r="13" spans="1:11" ht="14.45" customHeight="1" x14ac:dyDescent="0.2">
      <c r="A13" s="45"/>
      <c r="B13" s="9"/>
      <c r="C13" s="37"/>
      <c r="D13" s="37"/>
      <c r="E13" s="37"/>
      <c r="F13" s="52"/>
      <c r="G13" s="52"/>
      <c r="H13" s="52"/>
      <c r="I13" s="56"/>
    </row>
    <row r="14" spans="1:11" ht="14.45" customHeight="1" x14ac:dyDescent="0.2">
      <c r="A14" s="10" t="s">
        <v>22</v>
      </c>
      <c r="B14" s="67"/>
      <c r="C14" s="30"/>
      <c r="D14" s="37"/>
      <c r="E14" s="37"/>
      <c r="F14" s="53" t="s">
        <v>9</v>
      </c>
      <c r="G14" s="52" t="e">
        <f>B12-C12*G18</f>
        <v>#DIV/0!</v>
      </c>
      <c r="H14" s="52" t="e">
        <f>C12-D12*H18</f>
        <v>#DIV/0!</v>
      </c>
      <c r="I14" s="52" t="e">
        <f>D12-E12*I18</f>
        <v>#DIV/0!</v>
      </c>
      <c r="J14" s="52" t="e">
        <f>B12-D12*G21</f>
        <v>#DIV/0!</v>
      </c>
      <c r="K14" s="52" t="e">
        <f>C12-E12*H21</f>
        <v>#DIV/0!</v>
      </c>
    </row>
    <row r="15" spans="1:11" ht="14.45" customHeight="1" x14ac:dyDescent="0.2">
      <c r="A15" s="11"/>
      <c r="B15" s="11"/>
      <c r="C15" s="11"/>
      <c r="D15" s="11"/>
      <c r="E15" s="11"/>
      <c r="F15" s="53"/>
      <c r="G15" s="52" t="e">
        <f>-G14</f>
        <v>#DIV/0!</v>
      </c>
      <c r="H15" s="52" t="e">
        <f>-H14</f>
        <v>#DIV/0!</v>
      </c>
      <c r="I15" s="52" t="e">
        <f>-I14</f>
        <v>#DIV/0!</v>
      </c>
      <c r="J15" s="52" t="e">
        <f>-J14</f>
        <v>#DIV/0!</v>
      </c>
      <c r="K15" s="52" t="e">
        <f>-K14</f>
        <v>#DIV/0!</v>
      </c>
    </row>
    <row r="16" spans="1:11" ht="14.45" customHeight="1" x14ac:dyDescent="0.2">
      <c r="A16" s="11"/>
      <c r="B16" s="11"/>
      <c r="C16" s="11"/>
      <c r="D16" s="11"/>
      <c r="E16" s="11"/>
      <c r="F16" s="53"/>
      <c r="G16" s="52"/>
      <c r="H16" s="52"/>
      <c r="I16" s="52"/>
    </row>
    <row r="17" spans="1:9" ht="14.45" customHeight="1" x14ac:dyDescent="0.2">
      <c r="A17" s="38"/>
      <c r="B17" s="38"/>
      <c r="C17" s="38"/>
      <c r="D17" s="38"/>
      <c r="E17" s="38"/>
      <c r="F17" s="53"/>
      <c r="G17" s="4" t="str">
        <f>B7&amp;"/"&amp;C7</f>
        <v>/</v>
      </c>
      <c r="H17" s="4" t="str">
        <f>C7&amp;"/"&amp;D7</f>
        <v>/</v>
      </c>
      <c r="I17" s="4" t="str">
        <f>D7&amp;"/"&amp;E7</f>
        <v>/</v>
      </c>
    </row>
    <row r="18" spans="1:9" ht="14.45" customHeight="1" x14ac:dyDescent="0.2">
      <c r="A18" s="11"/>
      <c r="B18" s="11"/>
      <c r="C18" s="11"/>
      <c r="D18" s="11"/>
      <c r="E18" s="11"/>
      <c r="F18" s="11"/>
      <c r="G18" s="52" t="e">
        <f>C8/B8</f>
        <v>#DIV/0!</v>
      </c>
      <c r="H18" s="52" t="e">
        <f>D8/C8</f>
        <v>#DIV/0!</v>
      </c>
      <c r="I18" s="52" t="e">
        <f>E8/D8</f>
        <v>#DIV/0!</v>
      </c>
    </row>
    <row r="19" spans="1:9" s="2" customFormat="1" ht="14.45" customHeight="1" x14ac:dyDescent="0.2">
      <c r="A19" s="13"/>
      <c r="B19" s="13"/>
      <c r="C19" s="13"/>
      <c r="D19" s="13"/>
      <c r="E19" s="13"/>
      <c r="F19" s="13"/>
      <c r="G19" s="4"/>
      <c r="H19" s="4"/>
      <c r="I19" s="4"/>
    </row>
    <row r="20" spans="1:9" ht="14.45" customHeight="1" x14ac:dyDescent="0.2">
      <c r="A20" s="17"/>
      <c r="B20" s="17"/>
      <c r="C20" s="17"/>
      <c r="D20" s="17"/>
      <c r="E20" s="17"/>
      <c r="F20" s="14"/>
      <c r="G20" s="4" t="str">
        <f>B11&amp;"/"&amp;D11</f>
        <v>Kriter 1/Kriter 3</v>
      </c>
      <c r="H20" s="4" t="str">
        <f>C11&amp;"/"&amp;E11</f>
        <v>Kriter 2/Kriter 4</v>
      </c>
      <c r="I20" s="2"/>
    </row>
    <row r="21" spans="1:9" ht="14.45" customHeight="1" x14ac:dyDescent="0.2">
      <c r="A21" s="17"/>
      <c r="B21" s="17"/>
      <c r="C21" s="17"/>
      <c r="D21" s="17"/>
      <c r="E21" s="17"/>
      <c r="F21" s="14"/>
      <c r="G21" s="52" t="e">
        <f>G18*H18</f>
        <v>#DIV/0!</v>
      </c>
      <c r="H21" s="52" t="e">
        <f>H18*I18</f>
        <v>#DIV/0!</v>
      </c>
    </row>
    <row r="22" spans="1:9" ht="14.45" customHeight="1" x14ac:dyDescent="0.2">
      <c r="A22" s="18"/>
      <c r="B22" s="17"/>
      <c r="C22" s="17"/>
      <c r="D22" s="17"/>
      <c r="E22" s="17"/>
      <c r="F22" s="14"/>
      <c r="G22" s="15"/>
    </row>
    <row r="23" spans="1:9" ht="14.45" customHeight="1" x14ac:dyDescent="0.2">
      <c r="A23" s="18"/>
      <c r="B23" s="17"/>
      <c r="C23" s="17"/>
      <c r="D23" s="17"/>
      <c r="E23" s="17"/>
      <c r="F23" s="14"/>
      <c r="G23" s="15"/>
    </row>
    <row r="24" spans="1:9" ht="14.45" customHeight="1" x14ac:dyDescent="0.2">
      <c r="A24" s="18"/>
      <c r="B24" s="17"/>
      <c r="C24" s="17"/>
      <c r="D24" s="17"/>
      <c r="E24" s="17"/>
      <c r="F24" s="14"/>
      <c r="G24" s="15"/>
    </row>
    <row r="25" spans="1:9" ht="14.45" customHeight="1" x14ac:dyDescent="0.2">
      <c r="A25" s="18"/>
      <c r="B25" s="17"/>
      <c r="C25" s="17"/>
      <c r="D25" s="17"/>
      <c r="E25" s="17"/>
      <c r="F25" s="14"/>
      <c r="G25" s="15"/>
    </row>
    <row r="26" spans="1:9" ht="14.45" customHeight="1" x14ac:dyDescent="0.2">
      <c r="A26" s="18"/>
      <c r="B26" s="17"/>
      <c r="C26" s="17"/>
      <c r="D26" s="17"/>
      <c r="E26" s="17"/>
      <c r="F26" s="14"/>
      <c r="G26" s="15"/>
    </row>
    <row r="27" spans="1:9" ht="14.45" customHeight="1" x14ac:dyDescent="0.2">
      <c r="A27" s="14"/>
      <c r="B27" s="14"/>
      <c r="C27" s="14"/>
      <c r="D27" s="14"/>
      <c r="E27" s="14"/>
      <c r="F27" s="14"/>
      <c r="G27" s="15"/>
    </row>
    <row r="28" spans="1:9" ht="14.45" customHeight="1" x14ac:dyDescent="0.2">
      <c r="A28" s="16"/>
      <c r="B28" s="16"/>
      <c r="C28" s="14"/>
      <c r="D28" s="14"/>
      <c r="E28" s="14"/>
      <c r="F28" s="14"/>
      <c r="G28" s="15"/>
    </row>
    <row r="29" spans="1:9" ht="14.45" customHeight="1" x14ac:dyDescent="0.2">
      <c r="A29" s="12"/>
      <c r="B29" s="12"/>
      <c r="C29" s="11"/>
      <c r="D29" s="11"/>
      <c r="E29" s="11"/>
      <c r="F29" s="11"/>
    </row>
    <row r="30" spans="1:9" ht="14.45" customHeight="1" x14ac:dyDescent="0.2">
      <c r="A30" s="8"/>
      <c r="B30" s="8"/>
    </row>
  </sheetData>
  <mergeCells count="1">
    <mergeCell ref="A11:A12"/>
  </mergeCells>
  <conditionalFormatting sqref="D14">
    <cfRule type="cellIs" dxfId="11" priority="1" operator="equal">
      <formula>"YES"</formula>
    </cfRule>
    <cfRule type="cellIs" dxfId="10" priority="2" operator="equal">
      <formula>"NO"</formula>
    </cfRule>
  </conditionalFormatting>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6"/>
  <sheetViews>
    <sheetView zoomScaleNormal="100" workbookViewId="0">
      <selection activeCell="B14" sqref="B14"/>
    </sheetView>
  </sheetViews>
  <sheetFormatPr defaultColWidth="8.875" defaultRowHeight="14.45" customHeight="1" x14ac:dyDescent="0.2"/>
  <cols>
    <col min="1" max="1" width="26.76953125" style="4" bestFit="1" customWidth="1"/>
    <col min="2" max="6" width="11.43359375" style="4" customWidth="1"/>
    <col min="7" max="7" width="8.875" style="4"/>
    <col min="8" max="15" width="8.875" style="4" hidden="1" customWidth="1"/>
    <col min="16" max="16384" width="8.875" style="4"/>
  </cols>
  <sheetData>
    <row r="1" spans="1:15" ht="14.45" customHeight="1" x14ac:dyDescent="0.2">
      <c r="F1" s="50"/>
      <c r="G1" s="50"/>
      <c r="H1" s="50"/>
      <c r="I1" s="50"/>
    </row>
    <row r="2" spans="1:15" ht="14.45" customHeight="1" x14ac:dyDescent="0.2">
      <c r="A2" s="46" t="s">
        <v>27</v>
      </c>
      <c r="B2" s="1" t="s">
        <v>25</v>
      </c>
      <c r="C2" s="1" t="s">
        <v>23</v>
      </c>
      <c r="D2" s="1" t="s">
        <v>24</v>
      </c>
      <c r="E2" s="1" t="s">
        <v>32</v>
      </c>
      <c r="F2" s="1" t="s">
        <v>33</v>
      </c>
      <c r="G2" s="50"/>
      <c r="H2" s="50"/>
      <c r="I2" s="50"/>
    </row>
    <row r="3" spans="1:15" ht="14.45" customHeight="1" x14ac:dyDescent="0.2">
      <c r="A3" s="46" t="s">
        <v>17</v>
      </c>
      <c r="B3" s="63"/>
      <c r="C3" s="63"/>
      <c r="D3" s="63"/>
      <c r="E3" s="63"/>
      <c r="F3" s="63"/>
      <c r="G3" s="50"/>
      <c r="H3" s="50"/>
      <c r="I3" s="50"/>
    </row>
    <row r="4" spans="1:15" ht="14.45" customHeight="1" x14ac:dyDescent="0.2">
      <c r="A4" s="46" t="s">
        <v>18</v>
      </c>
      <c r="B4" s="64"/>
      <c r="C4" s="64"/>
      <c r="D4" s="64"/>
      <c r="E4" s="64"/>
      <c r="F4" s="64"/>
      <c r="G4" s="50"/>
      <c r="H4" s="50"/>
      <c r="I4" s="50"/>
    </row>
    <row r="5" spans="1:15" ht="14.45" customHeight="1" x14ac:dyDescent="0.2">
      <c r="A5" s="47"/>
      <c r="F5" s="50"/>
      <c r="G5" s="50"/>
      <c r="H5" s="50"/>
      <c r="I5" s="50"/>
    </row>
    <row r="6" spans="1:15" ht="14.45" customHeight="1" x14ac:dyDescent="0.2">
      <c r="A6" s="47"/>
      <c r="F6" s="50"/>
      <c r="G6" s="50"/>
      <c r="H6" s="50"/>
      <c r="I6" s="50"/>
    </row>
    <row r="7" spans="1:15" ht="14.45" customHeight="1" x14ac:dyDescent="0.2">
      <c r="A7" s="48" t="s">
        <v>19</v>
      </c>
      <c r="B7" s="5" t="str">
        <f>IF($B$4=1,$B$3,IF($C$4=1,$C$3,IF($D$4=1,$D$3,IF($E$4=1,$E$3,IF($F$4=1,$F$3,"")))))</f>
        <v/>
      </c>
      <c r="C7" s="5" t="str">
        <f>IF($B$4=2,$B$3,IF($C$4=2,$C$3,IF($D$4=2,$D$3,IF($E$4=2,$E$3,IF($F$4=2,$F$3,"")))))</f>
        <v/>
      </c>
      <c r="D7" s="5" t="str">
        <f>IF($B$4=3,$B$3,IF($C$4=3,$C$3,IF($D$4=3,$D$3,IF($E$4=3,$E$3,IF($F$4=3,$F$3,"")))))</f>
        <v/>
      </c>
      <c r="E7" s="5" t="str">
        <f>IF($B$4=4,$B$3,IF($C$4=4,$C$3,IF($D$4=4,$D$3,IF($E$4=4,$E$3,IF($F$4=4,$F$3,"")))))</f>
        <v/>
      </c>
      <c r="F7" s="5" t="str">
        <f>IF($B$4=5,$B$3,IF($C$4=5,$C$3,IF($D$4=5,$D$3,IF($E$4=5,$E$3,IF($F$4=5,$F$3,"")))))</f>
        <v/>
      </c>
      <c r="G7" s="50"/>
      <c r="H7" s="50"/>
      <c r="I7" s="50"/>
    </row>
    <row r="8" spans="1:15" ht="14.45" customHeight="1" x14ac:dyDescent="0.2">
      <c r="A8" s="49" t="s">
        <v>20</v>
      </c>
      <c r="B8" s="65"/>
      <c r="C8" s="65"/>
      <c r="D8" s="65"/>
      <c r="E8" s="65"/>
      <c r="F8" s="65"/>
      <c r="G8" s="50"/>
      <c r="H8" s="50"/>
      <c r="I8" s="50"/>
    </row>
    <row r="9" spans="1:15" ht="14.45" customHeight="1" x14ac:dyDescent="0.2">
      <c r="B9" s="6"/>
      <c r="C9" s="6"/>
      <c r="D9" s="6"/>
      <c r="G9" s="50"/>
      <c r="H9" s="50"/>
      <c r="I9" s="50"/>
    </row>
    <row r="10" spans="1:15" ht="14.45" customHeight="1" x14ac:dyDescent="0.2">
      <c r="A10" s="7"/>
      <c r="B10" s="37"/>
      <c r="C10" s="8"/>
      <c r="D10" s="8"/>
      <c r="G10" s="50"/>
      <c r="H10" s="50"/>
      <c r="I10" s="50"/>
    </row>
    <row r="11" spans="1:15" ht="14.45" customHeight="1" x14ac:dyDescent="0.2">
      <c r="A11" s="72" t="s">
        <v>21</v>
      </c>
      <c r="B11" s="3" t="str">
        <f>IF(B7="",B2,B7)</f>
        <v>Kriter 1</v>
      </c>
      <c r="C11" s="3" t="str">
        <f>IF(C7="",C2,C7)</f>
        <v>Kriter 2</v>
      </c>
      <c r="D11" s="3" t="str">
        <f>IF(D7="",D2,D7)</f>
        <v>Kriter 3</v>
      </c>
      <c r="E11" s="3" t="str">
        <f>IF(E7="",E2,E7)</f>
        <v>Kriter 4</v>
      </c>
      <c r="F11" s="3" t="str">
        <f>IF(F7="",F2,F7)</f>
        <v>Kriter 5</v>
      </c>
      <c r="G11" s="50"/>
      <c r="H11" s="50"/>
      <c r="I11" s="50"/>
    </row>
    <row r="12" spans="1:15" ht="14.45" customHeight="1" x14ac:dyDescent="0.2">
      <c r="A12" s="73"/>
      <c r="B12" s="66"/>
      <c r="C12" s="66"/>
      <c r="D12" s="66"/>
      <c r="E12" s="66"/>
      <c r="F12" s="66"/>
      <c r="H12" s="51" t="s">
        <v>8</v>
      </c>
      <c r="I12" s="61">
        <f>SUM(B12:F12)</f>
        <v>0</v>
      </c>
      <c r="J12" s="52"/>
      <c r="K12" s="52"/>
    </row>
    <row r="13" spans="1:15" ht="14.45" customHeight="1" x14ac:dyDescent="0.2">
      <c r="A13" s="45"/>
      <c r="B13" s="9"/>
      <c r="C13" s="37"/>
      <c r="D13" s="37"/>
      <c r="E13" s="37"/>
      <c r="H13" s="52"/>
      <c r="I13" s="52"/>
      <c r="J13" s="52"/>
      <c r="K13" s="52"/>
    </row>
    <row r="14" spans="1:15" ht="14.45" customHeight="1" x14ac:dyDescent="0.2">
      <c r="A14" s="10" t="s">
        <v>22</v>
      </c>
      <c r="B14" s="67"/>
      <c r="C14" s="30"/>
      <c r="D14" s="37"/>
      <c r="E14" s="37"/>
      <c r="H14" s="53" t="s">
        <v>9</v>
      </c>
      <c r="I14" s="52" t="e">
        <f>B12-C12*I19</f>
        <v>#DIV/0!</v>
      </c>
      <c r="J14" s="52" t="e">
        <f>C12-D12*J19</f>
        <v>#DIV/0!</v>
      </c>
      <c r="K14" s="52" t="e">
        <f>D12-E12*K19</f>
        <v>#DIV/0!</v>
      </c>
      <c r="L14" s="52" t="e">
        <f>E12-F12*L19</f>
        <v>#DIV/0!</v>
      </c>
      <c r="M14" s="52" t="e">
        <f>B12-D12*I22</f>
        <v>#DIV/0!</v>
      </c>
      <c r="N14" s="52" t="e">
        <f>C12-E12*J22</f>
        <v>#DIV/0!</v>
      </c>
      <c r="O14" s="52" t="e">
        <f>D12-F12*K22</f>
        <v>#DIV/0!</v>
      </c>
    </row>
    <row r="15" spans="1:15" ht="14.45" customHeight="1" x14ac:dyDescent="0.2">
      <c r="A15" s="11"/>
      <c r="B15" s="11"/>
      <c r="C15" s="11"/>
      <c r="D15" s="11"/>
      <c r="E15" s="11"/>
      <c r="H15" s="53"/>
      <c r="I15" s="52" t="e">
        <f>-I14</f>
        <v>#DIV/0!</v>
      </c>
      <c r="J15" s="52" t="e">
        <f t="shared" ref="J15:O15" si="0">-J14</f>
        <v>#DIV/0!</v>
      </c>
      <c r="K15" s="52" t="e">
        <f t="shared" si="0"/>
        <v>#DIV/0!</v>
      </c>
      <c r="L15" s="52" t="e">
        <f t="shared" si="0"/>
        <v>#DIV/0!</v>
      </c>
      <c r="M15" s="52" t="e">
        <f t="shared" si="0"/>
        <v>#DIV/0!</v>
      </c>
      <c r="N15" s="52" t="e">
        <f t="shared" si="0"/>
        <v>#DIV/0!</v>
      </c>
      <c r="O15" s="52" t="e">
        <f t="shared" si="0"/>
        <v>#DIV/0!</v>
      </c>
    </row>
    <row r="16" spans="1:15" ht="14.45" customHeight="1" x14ac:dyDescent="0.2">
      <c r="A16" s="11"/>
      <c r="B16" s="11"/>
      <c r="C16" s="11"/>
      <c r="D16" s="11"/>
      <c r="E16" s="11"/>
      <c r="H16" s="53"/>
      <c r="I16" s="52"/>
      <c r="J16" s="52"/>
      <c r="K16" s="52"/>
    </row>
    <row r="17" spans="1:12" ht="14.45" customHeight="1" x14ac:dyDescent="0.2">
      <c r="A17" s="38"/>
      <c r="B17" s="38"/>
      <c r="C17" s="38"/>
      <c r="D17" s="38"/>
      <c r="E17" s="38"/>
      <c r="H17" s="53"/>
    </row>
    <row r="18" spans="1:12" ht="14.45" customHeight="1" x14ac:dyDescent="0.2">
      <c r="A18" s="7"/>
      <c r="B18" s="2"/>
      <c r="C18" s="8"/>
      <c r="D18" s="8"/>
      <c r="E18" s="8"/>
      <c r="F18" s="8"/>
      <c r="I18" s="4" t="str">
        <f>B11&amp;"/"&amp;C11</f>
        <v>Kriter 1/Kriter 2</v>
      </c>
      <c r="J18" s="4" t="str">
        <f>C11&amp;"/"&amp;D11</f>
        <v>Kriter 2/Kriter 3</v>
      </c>
      <c r="K18" s="4" t="str">
        <f>D11&amp;"/"&amp;E11</f>
        <v>Kriter 3/Kriter 4</v>
      </c>
      <c r="L18" s="4" t="str">
        <f>E11&amp;"/"&amp;F11</f>
        <v>Kriter 4/Kriter 5</v>
      </c>
    </row>
    <row r="19" spans="1:12" ht="14.45" customHeight="1" x14ac:dyDescent="0.2">
      <c r="A19" s="42"/>
      <c r="B19" s="42"/>
      <c r="C19" s="41"/>
      <c r="D19" s="41"/>
      <c r="E19" s="41"/>
      <c r="F19" s="41"/>
      <c r="G19" s="41"/>
      <c r="H19" s="15"/>
      <c r="I19" s="52" t="e">
        <f>C8/B8</f>
        <v>#DIV/0!</v>
      </c>
      <c r="J19" s="52" t="e">
        <f>D8/C8</f>
        <v>#DIV/0!</v>
      </c>
      <c r="K19" s="52" t="e">
        <f>E8/D8</f>
        <v>#DIV/0!</v>
      </c>
      <c r="L19" s="52" t="e">
        <f>F8/E8</f>
        <v>#DIV/0!</v>
      </c>
    </row>
    <row r="20" spans="1:12" ht="14.45" customHeight="1" x14ac:dyDescent="0.2">
      <c r="A20" s="12"/>
      <c r="B20" s="12"/>
      <c r="C20" s="11"/>
      <c r="D20" s="11"/>
      <c r="E20" s="11"/>
      <c r="F20" s="11"/>
      <c r="G20" s="11"/>
    </row>
    <row r="21" spans="1:12" ht="14.45" customHeight="1" x14ac:dyDescent="0.2">
      <c r="A21" s="12"/>
      <c r="B21" s="12"/>
      <c r="C21" s="11"/>
      <c r="D21" s="11"/>
      <c r="E21" s="11"/>
      <c r="F21" s="11"/>
      <c r="G21" s="11"/>
      <c r="I21" s="4" t="str">
        <f>B7&amp;"/"&amp;D7</f>
        <v>/</v>
      </c>
      <c r="J21" s="4" t="str">
        <f>C7&amp;"/"&amp;E7</f>
        <v>/</v>
      </c>
      <c r="K21" s="4" t="str">
        <f>D7&amp;"/"&amp;F7</f>
        <v>/</v>
      </c>
    </row>
    <row r="22" spans="1:12" ht="14.45" customHeight="1" x14ac:dyDescent="0.2">
      <c r="A22" s="11"/>
      <c r="B22" s="11"/>
      <c r="C22" s="11"/>
      <c r="D22" s="11"/>
      <c r="E22" s="11"/>
      <c r="F22" s="11"/>
      <c r="G22" s="11"/>
      <c r="I22" s="52" t="e">
        <f>I19*J19</f>
        <v>#DIV/0!</v>
      </c>
      <c r="J22" s="52" t="e">
        <f>J19*K19</f>
        <v>#DIV/0!</v>
      </c>
      <c r="K22" s="52" t="e">
        <f>K19*L19</f>
        <v>#DIV/0!</v>
      </c>
    </row>
    <row r="23" spans="1:12" ht="14.45" customHeight="1" x14ac:dyDescent="0.2">
      <c r="A23" s="11"/>
      <c r="B23" s="11"/>
      <c r="C23" s="11"/>
      <c r="D23" s="11"/>
      <c r="E23" s="11"/>
      <c r="F23" s="11"/>
      <c r="G23" s="11"/>
    </row>
    <row r="24" spans="1:12" ht="14.45" customHeight="1" x14ac:dyDescent="0.2">
      <c r="A24" s="11"/>
      <c r="B24" s="11"/>
      <c r="C24" s="11"/>
      <c r="D24" s="11"/>
      <c r="E24" s="11"/>
      <c r="F24" s="11"/>
      <c r="G24" s="11"/>
    </row>
    <row r="25" spans="1:12" ht="14.45" customHeight="1" x14ac:dyDescent="0.2">
      <c r="A25" s="11"/>
      <c r="B25" s="11"/>
      <c r="C25" s="11"/>
      <c r="D25" s="11"/>
      <c r="E25" s="11"/>
      <c r="F25" s="11"/>
      <c r="G25" s="11"/>
    </row>
    <row r="26" spans="1:12" ht="14.45" customHeight="1" x14ac:dyDescent="0.2">
      <c r="A26" s="11"/>
      <c r="B26" s="11"/>
      <c r="C26" s="11"/>
      <c r="D26" s="11"/>
      <c r="E26" s="11"/>
      <c r="F26" s="11"/>
      <c r="G26" s="11"/>
    </row>
  </sheetData>
  <mergeCells count="1">
    <mergeCell ref="A11:A12"/>
  </mergeCells>
  <conditionalFormatting sqref="D14">
    <cfRule type="cellIs" dxfId="9" priority="1" operator="equal">
      <formula>"YES"</formula>
    </cfRule>
    <cfRule type="cellIs" dxfId="8" priority="2" operator="equal">
      <formula>"NO"</formula>
    </cfRule>
  </conditionalFormatting>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1"/>
  <sheetViews>
    <sheetView zoomScaleNormal="100" workbookViewId="0">
      <selection activeCell="B14" sqref="B14"/>
    </sheetView>
  </sheetViews>
  <sheetFormatPr defaultColWidth="8.875" defaultRowHeight="14.45" customHeight="1" x14ac:dyDescent="0.2"/>
  <cols>
    <col min="1" max="1" width="26.76953125" style="4" bestFit="1" customWidth="1"/>
    <col min="2" max="7" width="11.43359375" style="4" customWidth="1"/>
    <col min="8" max="17" width="8.875" style="4" hidden="1" customWidth="1"/>
    <col min="18" max="16384" width="8.875" style="4"/>
  </cols>
  <sheetData>
    <row r="1" spans="1:17" ht="14.45" customHeight="1" x14ac:dyDescent="0.2">
      <c r="F1" s="50"/>
      <c r="G1" s="50"/>
      <c r="H1" s="50"/>
      <c r="I1" s="50"/>
    </row>
    <row r="2" spans="1:17" ht="14.45" customHeight="1" x14ac:dyDescent="0.2">
      <c r="A2" s="46" t="s">
        <v>28</v>
      </c>
      <c r="B2" s="1" t="s">
        <v>25</v>
      </c>
      <c r="C2" s="1" t="s">
        <v>23</v>
      </c>
      <c r="D2" s="1" t="s">
        <v>24</v>
      </c>
      <c r="E2" s="1" t="s">
        <v>32</v>
      </c>
      <c r="F2" s="1" t="s">
        <v>33</v>
      </c>
      <c r="G2" s="1" t="s">
        <v>34</v>
      </c>
      <c r="H2" s="50"/>
      <c r="I2" s="50"/>
    </row>
    <row r="3" spans="1:17" ht="14.45" customHeight="1" x14ac:dyDescent="0.2">
      <c r="A3" s="46" t="s">
        <v>17</v>
      </c>
      <c r="B3" s="63"/>
      <c r="C3" s="63"/>
      <c r="D3" s="63"/>
      <c r="E3" s="63"/>
      <c r="F3" s="63"/>
      <c r="G3" s="63"/>
      <c r="H3" s="50"/>
      <c r="I3" s="50"/>
    </row>
    <row r="4" spans="1:17" ht="14.45" customHeight="1" x14ac:dyDescent="0.2">
      <c r="A4" s="46" t="s">
        <v>18</v>
      </c>
      <c r="B4" s="64"/>
      <c r="C4" s="64"/>
      <c r="D4" s="64"/>
      <c r="E4" s="64"/>
      <c r="F4" s="64"/>
      <c r="G4" s="64"/>
      <c r="H4" s="50"/>
      <c r="I4" s="50"/>
    </row>
    <row r="5" spans="1:17" ht="14.45" customHeight="1" x14ac:dyDescent="0.2">
      <c r="A5" s="47"/>
      <c r="F5" s="50"/>
      <c r="G5" s="50"/>
      <c r="H5" s="50"/>
      <c r="I5" s="50"/>
    </row>
    <row r="6" spans="1:17" ht="14.45" customHeight="1" x14ac:dyDescent="0.2">
      <c r="A6" s="47"/>
      <c r="F6" s="50"/>
      <c r="G6" s="50"/>
      <c r="H6" s="50"/>
      <c r="I6" s="50"/>
    </row>
    <row r="7" spans="1:17" ht="14.45" customHeight="1" x14ac:dyDescent="0.2">
      <c r="A7" s="48" t="s">
        <v>19</v>
      </c>
      <c r="B7" s="5" t="str">
        <f>IF($B$4=1,$B$3,IF($C$4=1,$C$3,IF($D$4=1,$D$3,IF($E$4=1,$E$3,IF($F$4=1,$F$3,IF($G$4=1,$G$3,""))))))</f>
        <v/>
      </c>
      <c r="C7" s="5" t="str">
        <f>IF($B$4=2,$B$3,IF($C$4=2,$C$3,IF($D$4=2,$D$3,IF($E$4=2,$E$3,IF($F$4=2,$F$3,IF($G$4=2,$G$3,""))))))</f>
        <v/>
      </c>
      <c r="D7" s="5" t="str">
        <f>IF($B$4=3,$B$3,IF($C$4=3,$C$3,IF($D$4=3,$D$3,IF($E$4=3,$E$3,IF($F$4=3,$F$3,IF($G$4=3,$G$3,""))))))</f>
        <v/>
      </c>
      <c r="E7" s="5" t="str">
        <f>IF($B$4=4,$B$3,IF($C$4=4,$C$3,IF($D$4=4,$D$3,IF($E$4=4,$E$3,IF($F$4=4,$F$3,IF($G$4=4,$G$3,""))))))</f>
        <v/>
      </c>
      <c r="F7" s="5" t="str">
        <f>IF($B$4=5,$B$3,IF($C$4=5,$C$3,IF($D$4=5,$D$3,IF($E$4=5,$E$3,IF($F$4=5,$F$3,IF($G$4=5,$G$3,""))))))</f>
        <v/>
      </c>
      <c r="G7" s="5" t="str">
        <f>IF($B$4=6,$B$3,IF($C$4=6,$C$3,IF($D$4=6,$D$3,IF($E$4=6,$E$3,IF($F$4=6,$F$3,IF($G$4=6,$G$3,""))))))</f>
        <v/>
      </c>
      <c r="H7" s="50"/>
      <c r="I7" s="50"/>
      <c r="N7" s="52"/>
      <c r="O7" s="52"/>
    </row>
    <row r="8" spans="1:17" ht="14.45" customHeight="1" x14ac:dyDescent="0.2">
      <c r="A8" s="49" t="s">
        <v>20</v>
      </c>
      <c r="B8" s="65"/>
      <c r="C8" s="65"/>
      <c r="D8" s="65"/>
      <c r="E8" s="65"/>
      <c r="F8" s="65"/>
      <c r="G8" s="65"/>
      <c r="H8" s="50"/>
      <c r="I8" s="50"/>
    </row>
    <row r="9" spans="1:17" ht="14.45" customHeight="1" x14ac:dyDescent="0.2">
      <c r="B9" s="6"/>
      <c r="C9" s="6"/>
      <c r="D9" s="6"/>
      <c r="H9" s="50"/>
      <c r="I9" s="50"/>
    </row>
    <row r="10" spans="1:17" ht="14.45" customHeight="1" x14ac:dyDescent="0.2">
      <c r="A10" s="7"/>
      <c r="B10" s="45"/>
      <c r="C10" s="8"/>
      <c r="D10" s="8"/>
      <c r="H10" s="50"/>
      <c r="I10" s="50"/>
    </row>
    <row r="11" spans="1:17" ht="14.45" customHeight="1" x14ac:dyDescent="0.2">
      <c r="A11" s="72" t="s">
        <v>21</v>
      </c>
      <c r="B11" s="3" t="str">
        <f t="shared" ref="B11:G11" si="0">IF(B7="",B2,B7)</f>
        <v>Kriter 1</v>
      </c>
      <c r="C11" s="3" t="str">
        <f t="shared" si="0"/>
        <v>Kriter 2</v>
      </c>
      <c r="D11" s="3" t="str">
        <f t="shared" si="0"/>
        <v>Kriter 3</v>
      </c>
      <c r="E11" s="3" t="str">
        <f t="shared" si="0"/>
        <v>Kriter 4</v>
      </c>
      <c r="F11" s="3" t="str">
        <f t="shared" si="0"/>
        <v>Kriter 5</v>
      </c>
      <c r="G11" s="3" t="str">
        <f t="shared" si="0"/>
        <v>Kriter 6</v>
      </c>
      <c r="H11" s="50"/>
      <c r="I11" s="50"/>
    </row>
    <row r="12" spans="1:17" ht="14.45" customHeight="1" x14ac:dyDescent="0.2">
      <c r="A12" s="73"/>
      <c r="B12" s="66"/>
      <c r="C12" s="66"/>
      <c r="D12" s="66"/>
      <c r="E12" s="66"/>
      <c r="F12" s="66"/>
      <c r="G12" s="66"/>
      <c r="H12" s="51" t="s">
        <v>8</v>
      </c>
      <c r="I12" s="55">
        <f>SUM(B12:G12)</f>
        <v>0</v>
      </c>
      <c r="J12" s="52"/>
      <c r="K12" s="52"/>
    </row>
    <row r="13" spans="1:17" ht="14.45" customHeight="1" x14ac:dyDescent="0.2">
      <c r="A13" s="45"/>
      <c r="B13" s="9"/>
      <c r="C13" s="45"/>
      <c r="D13" s="45"/>
      <c r="E13" s="45"/>
      <c r="H13" s="52"/>
      <c r="I13" s="52"/>
      <c r="J13" s="52"/>
      <c r="K13" s="52"/>
    </row>
    <row r="14" spans="1:17" ht="14.45" customHeight="1" x14ac:dyDescent="0.2">
      <c r="A14" s="10" t="s">
        <v>22</v>
      </c>
      <c r="B14" s="67"/>
      <c r="C14" s="30"/>
      <c r="D14" s="45"/>
      <c r="E14" s="45"/>
      <c r="H14" s="53" t="s">
        <v>9</v>
      </c>
      <c r="I14" s="52" t="e">
        <f>B12-C12*I18</f>
        <v>#DIV/0!</v>
      </c>
      <c r="J14" s="52" t="e">
        <f>C12-D12*J18</f>
        <v>#DIV/0!</v>
      </c>
      <c r="K14" s="52" t="e">
        <f>D12-E12*K18</f>
        <v>#DIV/0!</v>
      </c>
      <c r="L14" s="52" t="e">
        <f>E12-F12*L18</f>
        <v>#DIV/0!</v>
      </c>
      <c r="M14" s="52" t="e">
        <f>F12-G12*M18</f>
        <v>#DIV/0!</v>
      </c>
      <c r="N14" s="52" t="e">
        <f>B12-D12*I21</f>
        <v>#DIV/0!</v>
      </c>
      <c r="O14" s="52" t="e">
        <f>C12-E12*J21</f>
        <v>#DIV/0!</v>
      </c>
      <c r="P14" s="52" t="e">
        <f>D12-F12*K21</f>
        <v>#DIV/0!</v>
      </c>
      <c r="Q14" s="52" t="e">
        <f>E12-G12*L21</f>
        <v>#DIV/0!</v>
      </c>
    </row>
    <row r="15" spans="1:17" ht="14.45" customHeight="1" x14ac:dyDescent="0.2">
      <c r="A15" s="11"/>
      <c r="B15" s="11"/>
      <c r="C15" s="11"/>
      <c r="D15" s="11"/>
      <c r="E15" s="11"/>
      <c r="H15" s="53"/>
      <c r="I15" s="52" t="e">
        <f>-I14</f>
        <v>#DIV/0!</v>
      </c>
      <c r="J15" s="52" t="e">
        <f t="shared" ref="J15:Q15" si="1">-J14</f>
        <v>#DIV/0!</v>
      </c>
      <c r="K15" s="52" t="e">
        <f t="shared" si="1"/>
        <v>#DIV/0!</v>
      </c>
      <c r="L15" s="52" t="e">
        <f t="shared" si="1"/>
        <v>#DIV/0!</v>
      </c>
      <c r="M15" s="52" t="e">
        <f t="shared" si="1"/>
        <v>#DIV/0!</v>
      </c>
      <c r="N15" s="52" t="e">
        <f t="shared" si="1"/>
        <v>#DIV/0!</v>
      </c>
      <c r="O15" s="52" t="e">
        <f t="shared" si="1"/>
        <v>#DIV/0!</v>
      </c>
      <c r="P15" s="52" t="e">
        <f t="shared" si="1"/>
        <v>#DIV/0!</v>
      </c>
      <c r="Q15" s="52" t="e">
        <f t="shared" si="1"/>
        <v>#DIV/0!</v>
      </c>
    </row>
    <row r="16" spans="1:17" ht="14.45" customHeight="1" x14ac:dyDescent="0.2">
      <c r="A16" s="11"/>
      <c r="B16" s="11"/>
      <c r="C16" s="11"/>
      <c r="D16" s="11"/>
      <c r="E16" s="11"/>
      <c r="H16" s="53"/>
      <c r="I16" s="52"/>
      <c r="J16" s="52"/>
      <c r="K16" s="52"/>
    </row>
    <row r="17" spans="1:18" ht="14.45" customHeight="1" x14ac:dyDescent="0.2">
      <c r="A17" s="38"/>
      <c r="B17" s="38"/>
      <c r="C17" s="38"/>
      <c r="D17" s="38"/>
      <c r="E17" s="38"/>
      <c r="H17" s="53"/>
      <c r="I17" s="4" t="str">
        <f>B7&amp;"/"&amp;C7</f>
        <v>/</v>
      </c>
      <c r="J17" s="4" t="str">
        <f>C7&amp;"/"&amp;D7</f>
        <v>/</v>
      </c>
      <c r="K17" s="4" t="str">
        <f>D7&amp;"/"&amp;E7</f>
        <v>/</v>
      </c>
      <c r="L17" s="4" t="str">
        <f>E7&amp;"/"&amp;F7</f>
        <v>/</v>
      </c>
      <c r="M17" s="4" t="str">
        <f>F7&amp;"/"&amp;G7</f>
        <v>/</v>
      </c>
      <c r="R17" s="52"/>
    </row>
    <row r="18" spans="1:18" ht="14.45" customHeight="1" x14ac:dyDescent="0.2">
      <c r="A18" s="11"/>
      <c r="B18" s="11"/>
      <c r="C18" s="11"/>
      <c r="D18" s="11"/>
      <c r="E18" s="11"/>
      <c r="F18" s="11"/>
      <c r="G18" s="11"/>
      <c r="H18" s="11"/>
      <c r="I18" s="52" t="e">
        <f>C8/B8</f>
        <v>#DIV/0!</v>
      </c>
      <c r="J18" s="52" t="e">
        <f>D8/C8</f>
        <v>#DIV/0!</v>
      </c>
      <c r="K18" s="52" t="e">
        <f>E8/D8</f>
        <v>#DIV/0!</v>
      </c>
      <c r="L18" s="52" t="e">
        <f>F8/E8</f>
        <v>#DIV/0!</v>
      </c>
      <c r="M18" s="56" t="e">
        <f>G8/F8</f>
        <v>#DIV/0!</v>
      </c>
    </row>
    <row r="19" spans="1:18" ht="14.45" customHeight="1" x14ac:dyDescent="0.2">
      <c r="A19" s="11"/>
      <c r="B19" s="11"/>
      <c r="C19" s="11"/>
      <c r="D19" s="11"/>
      <c r="E19" s="11"/>
      <c r="F19" s="11"/>
      <c r="G19" s="11"/>
      <c r="H19" s="11"/>
    </row>
    <row r="20" spans="1:18" s="2" customFormat="1" ht="14.45" customHeight="1" x14ac:dyDescent="0.2">
      <c r="A20" s="13"/>
      <c r="B20" s="13"/>
      <c r="C20" s="13"/>
      <c r="D20" s="13"/>
      <c r="E20" s="13"/>
      <c r="F20" s="13"/>
      <c r="G20" s="13"/>
      <c r="H20" s="13"/>
      <c r="I20" s="4" t="str">
        <f>B7&amp;"/"&amp;D7</f>
        <v>/</v>
      </c>
      <c r="J20" s="4" t="str">
        <f>C7&amp;"/"&amp;E7</f>
        <v>/</v>
      </c>
      <c r="K20" s="4" t="str">
        <f>D7&amp;"/"&amp;F7</f>
        <v>/</v>
      </c>
      <c r="L20" s="4" t="str">
        <f>E7&amp;"/"&amp;G7</f>
        <v>/</v>
      </c>
    </row>
    <row r="21" spans="1:18" ht="14.45" customHeight="1" x14ac:dyDescent="0.2">
      <c r="A21" s="17"/>
      <c r="B21" s="17"/>
      <c r="C21" s="17"/>
      <c r="D21" s="17"/>
      <c r="E21" s="17"/>
      <c r="F21" s="17"/>
      <c r="G21" s="17"/>
      <c r="H21" s="14"/>
      <c r="I21" s="52" t="e">
        <f>I18*J18</f>
        <v>#DIV/0!</v>
      </c>
      <c r="J21" s="52" t="e">
        <f>J18*K18</f>
        <v>#DIV/0!</v>
      </c>
      <c r="K21" s="52" t="e">
        <f>K18*L18</f>
        <v>#DIV/0!</v>
      </c>
      <c r="L21" s="52" t="e">
        <f>L18*M18</f>
        <v>#DIV/0!</v>
      </c>
    </row>
    <row r="22" spans="1:18" ht="14.45" customHeight="1" x14ac:dyDescent="0.2">
      <c r="A22" s="17"/>
      <c r="B22" s="17"/>
      <c r="C22" s="17"/>
      <c r="D22" s="17"/>
      <c r="E22" s="17"/>
      <c r="F22" s="17"/>
      <c r="G22" s="17"/>
      <c r="H22" s="14"/>
      <c r="I22" s="15"/>
    </row>
    <row r="23" spans="1:18" ht="14.45" customHeight="1" x14ac:dyDescent="0.2">
      <c r="A23" s="18"/>
      <c r="B23" s="17"/>
      <c r="C23" s="17"/>
      <c r="D23" s="17"/>
      <c r="E23" s="17"/>
      <c r="F23" s="17"/>
      <c r="G23" s="17"/>
      <c r="H23" s="14"/>
      <c r="I23" s="15"/>
    </row>
    <row r="24" spans="1:18" ht="14.45" customHeight="1" x14ac:dyDescent="0.2">
      <c r="A24" s="18"/>
      <c r="B24" s="17"/>
      <c r="C24" s="17"/>
      <c r="D24" s="17"/>
      <c r="E24" s="17"/>
      <c r="F24" s="17"/>
      <c r="G24" s="17"/>
      <c r="H24" s="14"/>
      <c r="I24" s="15"/>
    </row>
    <row r="25" spans="1:18" ht="14.45" customHeight="1" x14ac:dyDescent="0.2">
      <c r="A25" s="18"/>
      <c r="B25" s="17"/>
      <c r="C25" s="17"/>
      <c r="D25" s="17"/>
      <c r="E25" s="17"/>
      <c r="F25" s="17"/>
      <c r="G25" s="17"/>
      <c r="H25" s="14"/>
      <c r="I25" s="15"/>
    </row>
    <row r="26" spans="1:18" ht="14.45" customHeight="1" x14ac:dyDescent="0.2">
      <c r="A26" s="18"/>
      <c r="B26" s="17"/>
      <c r="C26" s="17"/>
      <c r="D26" s="17"/>
      <c r="E26" s="17"/>
      <c r="F26" s="17"/>
      <c r="G26" s="17"/>
      <c r="H26" s="14"/>
      <c r="I26" s="15"/>
    </row>
    <row r="27" spans="1:18" ht="14.45" customHeight="1" x14ac:dyDescent="0.2">
      <c r="A27" s="18"/>
      <c r="B27" s="17"/>
      <c r="C27" s="17"/>
      <c r="D27" s="17"/>
      <c r="E27" s="17"/>
      <c r="F27" s="17"/>
      <c r="G27" s="17"/>
      <c r="H27" s="14"/>
      <c r="I27" s="15"/>
    </row>
    <row r="28" spans="1:18" ht="14.45" customHeight="1" x14ac:dyDescent="0.2">
      <c r="A28" s="14"/>
      <c r="B28" s="14"/>
      <c r="C28" s="14"/>
      <c r="D28" s="14"/>
      <c r="E28" s="14"/>
      <c r="F28" s="14"/>
      <c r="G28" s="14"/>
      <c r="H28" s="14"/>
      <c r="I28" s="15"/>
    </row>
    <row r="29" spans="1:18" ht="14.45" customHeight="1" x14ac:dyDescent="0.2">
      <c r="A29" s="16"/>
      <c r="B29" s="16"/>
      <c r="C29" s="14"/>
      <c r="D29" s="14"/>
      <c r="E29" s="14"/>
      <c r="F29" s="14"/>
      <c r="G29" s="14"/>
      <c r="H29" s="14"/>
      <c r="I29" s="15"/>
    </row>
    <row r="30" spans="1:18" ht="14.45" customHeight="1" x14ac:dyDescent="0.2">
      <c r="A30" s="12"/>
      <c r="B30" s="12"/>
      <c r="C30" s="11"/>
      <c r="D30" s="11"/>
      <c r="E30" s="11"/>
      <c r="F30" s="11"/>
      <c r="G30" s="11"/>
      <c r="H30" s="11"/>
    </row>
    <row r="31" spans="1:18" ht="14.45" customHeight="1" x14ac:dyDescent="0.2">
      <c r="A31" s="8"/>
      <c r="B31" s="8"/>
    </row>
  </sheetData>
  <mergeCells count="1">
    <mergeCell ref="A11:A12"/>
  </mergeCells>
  <conditionalFormatting sqref="D14">
    <cfRule type="cellIs" dxfId="7" priority="1" operator="equal">
      <formula>"YES"</formula>
    </cfRule>
    <cfRule type="cellIs" dxfId="6" priority="2" operator="equal">
      <formula>"NO"</formula>
    </cfRule>
  </conditionalFormatting>
  <dataValidations count="3">
    <dataValidation type="list" allowBlank="1" showInputMessage="1" showErrorMessage="1" sqref="B10:G10 B13 B15:B17" xr:uid="{00000000-0002-0000-0400-000000000000}">
      <formula1>"1,2,3,4,5,6,7,8,9"</formula1>
    </dataValidation>
    <dataValidation type="list" allowBlank="1" showInputMessage="1" showErrorMessage="1" sqref="B5" xr:uid="{00000000-0002-0000-0400-000001000000}">
      <formula1>$B$3:$G$3</formula1>
    </dataValidation>
    <dataValidation allowBlank="1" showInputMessage="1" showErrorMessage="1" sqref="B14" xr:uid="{00000000-0002-0000-0400-000002000000}"/>
  </dataValidations>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31"/>
  <sheetViews>
    <sheetView zoomScaleNormal="100" workbookViewId="0">
      <selection activeCell="B14" sqref="B14"/>
    </sheetView>
  </sheetViews>
  <sheetFormatPr defaultColWidth="8.875" defaultRowHeight="14.45" customHeight="1" x14ac:dyDescent="0.2"/>
  <cols>
    <col min="1" max="1" width="26.76953125" style="4" bestFit="1" customWidth="1"/>
    <col min="2" max="8" width="11.43359375" style="4" customWidth="1"/>
    <col min="9" max="20" width="8.875" style="4" hidden="1" customWidth="1"/>
    <col min="21" max="16384" width="8.875" style="4"/>
  </cols>
  <sheetData>
    <row r="1" spans="1:20" ht="14.45" customHeight="1" x14ac:dyDescent="0.2">
      <c r="F1" s="50"/>
      <c r="G1" s="50"/>
      <c r="H1" s="50"/>
      <c r="I1" s="50"/>
    </row>
    <row r="2" spans="1:20" ht="14.45" customHeight="1" x14ac:dyDescent="0.2">
      <c r="A2" s="46" t="s">
        <v>31</v>
      </c>
      <c r="B2" s="1" t="s">
        <v>25</v>
      </c>
      <c r="C2" s="1" t="s">
        <v>23</v>
      </c>
      <c r="D2" s="1" t="s">
        <v>24</v>
      </c>
      <c r="E2" s="1" t="s">
        <v>35</v>
      </c>
      <c r="F2" s="1" t="s">
        <v>33</v>
      </c>
      <c r="G2" s="1" t="s">
        <v>34</v>
      </c>
      <c r="H2" s="1" t="s">
        <v>36</v>
      </c>
      <c r="I2" s="50"/>
    </row>
    <row r="3" spans="1:20" ht="14.45" customHeight="1" x14ac:dyDescent="0.2">
      <c r="A3" s="46" t="s">
        <v>17</v>
      </c>
      <c r="B3" s="63"/>
      <c r="C3" s="63"/>
      <c r="D3" s="63"/>
      <c r="E3" s="63"/>
      <c r="F3" s="63"/>
      <c r="G3" s="63"/>
      <c r="H3" s="63"/>
      <c r="I3" s="50"/>
    </row>
    <row r="4" spans="1:20" ht="14.45" customHeight="1" x14ac:dyDescent="0.2">
      <c r="A4" s="46" t="s">
        <v>18</v>
      </c>
      <c r="B4" s="64"/>
      <c r="C4" s="64"/>
      <c r="D4" s="64"/>
      <c r="E4" s="64"/>
      <c r="F4" s="64"/>
      <c r="G4" s="64"/>
      <c r="H4" s="64"/>
      <c r="I4" s="50"/>
    </row>
    <row r="5" spans="1:20" ht="14.45" customHeight="1" x14ac:dyDescent="0.2">
      <c r="A5" s="47"/>
      <c r="F5" s="50"/>
      <c r="G5" s="50"/>
      <c r="H5" s="50"/>
      <c r="I5" s="50"/>
    </row>
    <row r="6" spans="1:20" ht="14.45" customHeight="1" x14ac:dyDescent="0.2">
      <c r="A6" s="47"/>
      <c r="F6" s="50"/>
      <c r="G6" s="50"/>
      <c r="H6" s="50"/>
      <c r="I6" s="50"/>
    </row>
    <row r="7" spans="1:20" ht="14.45" customHeight="1" x14ac:dyDescent="0.2">
      <c r="A7" s="48" t="s">
        <v>19</v>
      </c>
      <c r="B7" s="5" t="str">
        <f>IF($B$4=1,$B$3,IF($C$4=1,$C$3,IF($D$4=1,$D$3,IF($E$4=1,$E$3,IF($F$4=1,$F$3,IF($G$4=1,$G$3,IF($H$4=1,$H$3,"")))))))</f>
        <v/>
      </c>
      <c r="C7" s="5" t="str">
        <f>IF($B$4=2,$B$3,IF($C$4=2,$C$3,IF($D$4=2,$D$3,IF($E$4=2,$E$3,IF($F$4=2,$F$3,IF($G$4=2,$G$3,IF($H$4=2,$H$3,"")))))))</f>
        <v/>
      </c>
      <c r="D7" s="5" t="str">
        <f>IF($B$4=3,$B$3,IF($C$4=3,$C$3,IF($D$4=3,$D$3,IF($E$4=3,$E$3,IF($F$4=3,$F$3,IF($G$4=3,$G$3,IF($H$4=3,$H$3,"")))))))</f>
        <v/>
      </c>
      <c r="E7" s="5" t="str">
        <f>IF($B$4=4,$B$3,IF($C$4=4,$C$3,IF($D$4=4,$D$3,IF($E$4=4,$E$3,IF($F$4=4,$F$3,IF($G$4=4,$G$3,IF($H$4=4,$H$3,"")))))))</f>
        <v/>
      </c>
      <c r="F7" s="5" t="str">
        <f>IF($B$4=5,$B$3,IF($C$4=5,$C$3,IF($D$4=5,$D$3,IF($E$4=5,$E$3,IF($F$4=5,$F$3,IF($G$4=5,$G$3,IF($H$4=5,$H$3,"")))))))</f>
        <v/>
      </c>
      <c r="G7" s="5" t="str">
        <f>IF($B$4=6,$B$3,IF($C$4=6,$C$3,IF($D$4=6,$D$3,IF($E$4=6,$E$3,IF($F$4=6,$F$3,IF($G$4=6,$G$3,IF($H$4=6,$H$3,"")))))))</f>
        <v/>
      </c>
      <c r="H7" s="5" t="str">
        <f>IF($B$4=7,$B$3,IF($C$4=7,$C$3,IF($D$4=7,$D$3,IF($E$4=7,$E$3,IF($F$4=7,$F$3,IF($G$4=7,$G$3,IF($H$4=7,$H$3,"")))))))</f>
        <v/>
      </c>
      <c r="I7" s="50"/>
      <c r="N7" s="52"/>
      <c r="O7" s="52"/>
    </row>
    <row r="8" spans="1:20" ht="14.45" customHeight="1" x14ac:dyDescent="0.2">
      <c r="A8" s="49" t="s">
        <v>20</v>
      </c>
      <c r="B8" s="65"/>
      <c r="C8" s="65"/>
      <c r="D8" s="65"/>
      <c r="E8" s="65"/>
      <c r="F8" s="65"/>
      <c r="G8" s="65"/>
      <c r="H8" s="65"/>
      <c r="I8" s="50"/>
    </row>
    <row r="9" spans="1:20" ht="14.45" customHeight="1" x14ac:dyDescent="0.2">
      <c r="B9" s="6"/>
      <c r="C9" s="6"/>
      <c r="D9" s="6"/>
      <c r="I9" s="50"/>
    </row>
    <row r="10" spans="1:20" ht="14.45" customHeight="1" x14ac:dyDescent="0.2">
      <c r="A10" s="7"/>
      <c r="B10" s="45"/>
      <c r="C10" s="8"/>
      <c r="D10" s="8"/>
      <c r="I10" s="50"/>
    </row>
    <row r="11" spans="1:20" ht="14.45" customHeight="1" x14ac:dyDescent="0.2">
      <c r="A11" s="72" t="s">
        <v>21</v>
      </c>
      <c r="B11" s="3" t="str">
        <f t="shared" ref="B11:H11" si="0">IF(B7="",B2,B7)</f>
        <v>Kriter 1</v>
      </c>
      <c r="C11" s="3" t="str">
        <f t="shared" si="0"/>
        <v>Kriter 2</v>
      </c>
      <c r="D11" s="3" t="str">
        <f t="shared" si="0"/>
        <v>Kriter 3</v>
      </c>
      <c r="E11" s="3" t="str">
        <f t="shared" si="0"/>
        <v>Kriter4</v>
      </c>
      <c r="F11" s="3" t="str">
        <f t="shared" si="0"/>
        <v>Kriter 5</v>
      </c>
      <c r="G11" s="3" t="str">
        <f t="shared" si="0"/>
        <v>Kriter 6</v>
      </c>
      <c r="H11" s="3" t="str">
        <f t="shared" si="0"/>
        <v>Kriter 7</v>
      </c>
      <c r="I11" s="50"/>
    </row>
    <row r="12" spans="1:20" ht="14.45" customHeight="1" x14ac:dyDescent="0.2">
      <c r="A12" s="73"/>
      <c r="B12" s="66"/>
      <c r="C12" s="66"/>
      <c r="D12" s="66"/>
      <c r="E12" s="66"/>
      <c r="F12" s="66"/>
      <c r="G12" s="66"/>
      <c r="H12" s="66"/>
      <c r="I12" s="51" t="s">
        <v>8</v>
      </c>
      <c r="J12" s="55">
        <f>SUM(B12:H12)</f>
        <v>0</v>
      </c>
      <c r="K12" s="52"/>
      <c r="L12" s="52"/>
    </row>
    <row r="13" spans="1:20" ht="14.45" customHeight="1" x14ac:dyDescent="0.2">
      <c r="A13" s="45"/>
      <c r="B13" s="9"/>
      <c r="C13" s="45"/>
      <c r="D13" s="45"/>
      <c r="E13" s="45"/>
      <c r="I13" s="52"/>
      <c r="J13" s="52"/>
      <c r="K13" s="52"/>
      <c r="L13" s="52"/>
    </row>
    <row r="14" spans="1:20" ht="14.45" customHeight="1" x14ac:dyDescent="0.2">
      <c r="A14" s="10" t="s">
        <v>22</v>
      </c>
      <c r="B14" s="67"/>
      <c r="C14" s="30"/>
      <c r="D14" s="45"/>
      <c r="E14" s="45"/>
      <c r="I14" s="53" t="s">
        <v>9</v>
      </c>
      <c r="J14" s="52" t="e">
        <f t="shared" ref="J14:O14" si="1">B12-C12*J18</f>
        <v>#DIV/0!</v>
      </c>
      <c r="K14" s="52" t="e">
        <f t="shared" si="1"/>
        <v>#DIV/0!</v>
      </c>
      <c r="L14" s="52" t="e">
        <f t="shared" si="1"/>
        <v>#DIV/0!</v>
      </c>
      <c r="M14" s="52" t="e">
        <f t="shared" si="1"/>
        <v>#DIV/0!</v>
      </c>
      <c r="N14" s="52" t="e">
        <f t="shared" si="1"/>
        <v>#DIV/0!</v>
      </c>
      <c r="O14" s="52" t="e">
        <f t="shared" si="1"/>
        <v>#DIV/0!</v>
      </c>
      <c r="P14" s="52" t="e">
        <f>B12-D12*J21</f>
        <v>#DIV/0!</v>
      </c>
      <c r="Q14" s="52" t="e">
        <f>C12-E12*K21</f>
        <v>#DIV/0!</v>
      </c>
      <c r="R14" s="52" t="e">
        <f>D12-F12*L21</f>
        <v>#DIV/0!</v>
      </c>
      <c r="S14" s="52" t="e">
        <f>E12-G12*M21</f>
        <v>#DIV/0!</v>
      </c>
      <c r="T14" s="52" t="e">
        <f>F12-H12*N21</f>
        <v>#DIV/0!</v>
      </c>
    </row>
    <row r="15" spans="1:20" ht="14.45" customHeight="1" x14ac:dyDescent="0.2">
      <c r="A15" s="11"/>
      <c r="B15" s="11"/>
      <c r="C15" s="11"/>
      <c r="D15" s="11"/>
      <c r="E15" s="11"/>
      <c r="I15" s="53"/>
      <c r="J15" s="52" t="e">
        <f t="shared" ref="J15:T15" si="2">-J14</f>
        <v>#DIV/0!</v>
      </c>
      <c r="K15" s="52" t="e">
        <f t="shared" si="2"/>
        <v>#DIV/0!</v>
      </c>
      <c r="L15" s="52" t="e">
        <f t="shared" si="2"/>
        <v>#DIV/0!</v>
      </c>
      <c r="M15" s="52" t="e">
        <f t="shared" si="2"/>
        <v>#DIV/0!</v>
      </c>
      <c r="N15" s="52" t="e">
        <f t="shared" si="2"/>
        <v>#DIV/0!</v>
      </c>
      <c r="O15" s="52" t="e">
        <f t="shared" si="2"/>
        <v>#DIV/0!</v>
      </c>
      <c r="P15" s="52" t="e">
        <f t="shared" si="2"/>
        <v>#DIV/0!</v>
      </c>
      <c r="Q15" s="52" t="e">
        <f t="shared" si="2"/>
        <v>#DIV/0!</v>
      </c>
      <c r="R15" s="52" t="e">
        <f t="shared" si="2"/>
        <v>#DIV/0!</v>
      </c>
      <c r="S15" s="52" t="e">
        <f t="shared" si="2"/>
        <v>#DIV/0!</v>
      </c>
      <c r="T15" s="52" t="e">
        <f t="shared" si="2"/>
        <v>#DIV/0!</v>
      </c>
    </row>
    <row r="16" spans="1:20" ht="14.45" customHeight="1" x14ac:dyDescent="0.2">
      <c r="A16" s="11"/>
      <c r="B16" s="11"/>
      <c r="C16" s="11"/>
      <c r="D16" s="11"/>
      <c r="E16" s="11"/>
      <c r="I16" s="53"/>
      <c r="J16" s="52"/>
      <c r="K16" s="52"/>
      <c r="L16" s="52"/>
    </row>
    <row r="17" spans="1:15" ht="14.45" customHeight="1" x14ac:dyDescent="0.2">
      <c r="A17" s="38"/>
      <c r="B17" s="38"/>
      <c r="C17" s="38"/>
      <c r="D17" s="38"/>
      <c r="E17" s="38"/>
      <c r="I17" s="53"/>
      <c r="J17" s="4" t="str">
        <f t="shared" ref="J17:O17" si="3">B7&amp;"/"&amp;C7</f>
        <v>/</v>
      </c>
      <c r="K17" s="4" t="str">
        <f t="shared" si="3"/>
        <v>/</v>
      </c>
      <c r="L17" s="4" t="str">
        <f t="shared" si="3"/>
        <v>/</v>
      </c>
      <c r="M17" s="4" t="str">
        <f t="shared" si="3"/>
        <v>/</v>
      </c>
      <c r="N17" s="4" t="str">
        <f t="shared" si="3"/>
        <v>/</v>
      </c>
      <c r="O17" s="4" t="str">
        <f t="shared" si="3"/>
        <v>/</v>
      </c>
    </row>
    <row r="18" spans="1:15" ht="14.45" customHeight="1" x14ac:dyDescent="0.2">
      <c r="A18" s="11"/>
      <c r="B18" s="11"/>
      <c r="C18" s="11"/>
      <c r="D18" s="11"/>
      <c r="E18" s="11"/>
      <c r="F18" s="11"/>
      <c r="G18" s="11"/>
      <c r="H18" s="11"/>
      <c r="I18" s="11"/>
      <c r="J18" s="52" t="e">
        <f t="shared" ref="J18:O18" si="4">C8/B8</f>
        <v>#DIV/0!</v>
      </c>
      <c r="K18" s="52" t="e">
        <f t="shared" si="4"/>
        <v>#DIV/0!</v>
      </c>
      <c r="L18" s="52" t="e">
        <f t="shared" si="4"/>
        <v>#DIV/0!</v>
      </c>
      <c r="M18" s="52" t="e">
        <f t="shared" si="4"/>
        <v>#DIV/0!</v>
      </c>
      <c r="N18" s="52" t="e">
        <f t="shared" si="4"/>
        <v>#DIV/0!</v>
      </c>
      <c r="O18" s="56" t="e">
        <f t="shared" si="4"/>
        <v>#DIV/0!</v>
      </c>
    </row>
    <row r="19" spans="1:15" ht="14.45" customHeight="1" x14ac:dyDescent="0.2">
      <c r="A19" s="11"/>
      <c r="B19" s="11"/>
      <c r="C19" s="11"/>
      <c r="D19" s="11"/>
      <c r="E19" s="11"/>
      <c r="F19" s="11"/>
      <c r="G19" s="11"/>
      <c r="H19" s="11"/>
      <c r="I19" s="11"/>
    </row>
    <row r="20" spans="1:15" s="2" customFormat="1" ht="14.45" customHeight="1" x14ac:dyDescent="0.2">
      <c r="A20" s="13"/>
      <c r="B20" s="13"/>
      <c r="C20" s="13"/>
      <c r="D20" s="13"/>
      <c r="E20" s="13"/>
      <c r="F20" s="13"/>
      <c r="G20" s="13"/>
      <c r="H20" s="13"/>
      <c r="I20" s="13"/>
      <c r="J20" s="4" t="str">
        <f>B7&amp;"/"&amp;D7</f>
        <v>/</v>
      </c>
      <c r="K20" s="4" t="str">
        <f>C7&amp;"/"&amp;E7</f>
        <v>/</v>
      </c>
      <c r="L20" s="4" t="str">
        <f>D7&amp;"/"&amp;F7</f>
        <v>/</v>
      </c>
      <c r="M20" s="4" t="str">
        <f>E7&amp;"/"&amp;G7</f>
        <v>/</v>
      </c>
      <c r="N20" s="4" t="str">
        <f>F7&amp;"/"&amp;H7</f>
        <v>/</v>
      </c>
    </row>
    <row r="21" spans="1:15" ht="14.45" customHeight="1" x14ac:dyDescent="0.2">
      <c r="A21" s="17"/>
      <c r="B21" s="17"/>
      <c r="C21" s="17"/>
      <c r="D21" s="17"/>
      <c r="E21" s="17"/>
      <c r="F21" s="17"/>
      <c r="G21" s="17"/>
      <c r="H21" s="17"/>
      <c r="I21" s="14"/>
      <c r="J21" s="52" t="e">
        <f>J18*K18</f>
        <v>#DIV/0!</v>
      </c>
      <c r="K21" s="52" t="e">
        <f>K18*L18</f>
        <v>#DIV/0!</v>
      </c>
      <c r="L21" s="52" t="e">
        <f>L18*M18</f>
        <v>#DIV/0!</v>
      </c>
      <c r="M21" s="52" t="e">
        <f>M18*N18</f>
        <v>#DIV/0!</v>
      </c>
      <c r="N21" s="52" t="e">
        <f>N18*O18</f>
        <v>#DIV/0!</v>
      </c>
    </row>
    <row r="22" spans="1:15" ht="14.45" customHeight="1" x14ac:dyDescent="0.2">
      <c r="A22" s="17"/>
      <c r="B22" s="17"/>
      <c r="C22" s="17"/>
      <c r="D22" s="17"/>
      <c r="E22" s="17"/>
      <c r="F22" s="17"/>
      <c r="G22" s="17"/>
      <c r="H22" s="17"/>
      <c r="I22" s="14"/>
    </row>
    <row r="23" spans="1:15" ht="14.45" customHeight="1" x14ac:dyDescent="0.2">
      <c r="A23" s="18"/>
      <c r="B23" s="17"/>
      <c r="C23" s="17"/>
      <c r="D23" s="17"/>
      <c r="E23" s="17"/>
      <c r="F23" s="17"/>
      <c r="G23" s="17"/>
      <c r="H23" s="17"/>
      <c r="I23" s="14"/>
      <c r="J23" s="15"/>
    </row>
    <row r="24" spans="1:15" ht="14.45" customHeight="1" x14ac:dyDescent="0.2">
      <c r="A24" s="18"/>
      <c r="B24" s="17"/>
      <c r="C24" s="17"/>
      <c r="D24" s="17"/>
      <c r="E24" s="17"/>
      <c r="F24" s="17"/>
      <c r="G24" s="17"/>
      <c r="H24" s="17"/>
      <c r="I24" s="14"/>
      <c r="J24" s="15"/>
    </row>
    <row r="25" spans="1:15" ht="14.45" customHeight="1" x14ac:dyDescent="0.2">
      <c r="A25" s="18"/>
      <c r="B25" s="17"/>
      <c r="C25" s="17"/>
      <c r="D25" s="17"/>
      <c r="E25" s="17"/>
      <c r="F25" s="17"/>
      <c r="G25" s="17"/>
      <c r="H25" s="17"/>
      <c r="I25" s="14"/>
      <c r="J25" s="15"/>
    </row>
    <row r="26" spans="1:15" ht="14.45" customHeight="1" x14ac:dyDescent="0.2">
      <c r="A26" s="18"/>
      <c r="B26" s="17"/>
      <c r="C26" s="17"/>
      <c r="D26" s="17"/>
      <c r="E26" s="17"/>
      <c r="F26" s="17"/>
      <c r="G26" s="17"/>
      <c r="H26" s="17"/>
      <c r="I26" s="14"/>
      <c r="J26" s="15"/>
    </row>
    <row r="27" spans="1:15" ht="14.45" customHeight="1" x14ac:dyDescent="0.2">
      <c r="A27" s="18"/>
      <c r="B27" s="17"/>
      <c r="C27" s="17"/>
      <c r="D27" s="17"/>
      <c r="E27" s="17"/>
      <c r="F27" s="17"/>
      <c r="G27" s="17"/>
      <c r="H27" s="17"/>
      <c r="I27" s="14"/>
      <c r="J27" s="15"/>
    </row>
    <row r="28" spans="1:15" ht="14.45" customHeight="1" x14ac:dyDescent="0.2">
      <c r="A28" s="14"/>
      <c r="B28" s="14"/>
      <c r="C28" s="14"/>
      <c r="D28" s="14"/>
      <c r="E28" s="14"/>
      <c r="F28" s="14"/>
      <c r="G28" s="14"/>
      <c r="H28" s="14"/>
      <c r="I28" s="14"/>
      <c r="J28" s="15"/>
    </row>
    <row r="29" spans="1:15" ht="14.45" customHeight="1" x14ac:dyDescent="0.2">
      <c r="A29" s="16"/>
      <c r="B29" s="16"/>
      <c r="C29" s="14"/>
      <c r="D29" s="14"/>
      <c r="E29" s="14"/>
      <c r="F29" s="14"/>
      <c r="G29" s="14"/>
      <c r="H29" s="14"/>
      <c r="I29" s="14"/>
      <c r="J29" s="15"/>
    </row>
    <row r="30" spans="1:15" ht="14.45" customHeight="1" x14ac:dyDescent="0.2">
      <c r="A30" s="12"/>
      <c r="B30" s="12"/>
      <c r="C30" s="11"/>
      <c r="D30" s="11"/>
      <c r="E30" s="11"/>
      <c r="F30" s="11"/>
      <c r="G30" s="11"/>
      <c r="H30" s="11"/>
      <c r="I30" s="11"/>
    </row>
    <row r="31" spans="1:15" ht="14.45" customHeight="1" x14ac:dyDescent="0.2">
      <c r="A31" s="8"/>
      <c r="B31" s="8"/>
    </row>
  </sheetData>
  <mergeCells count="1">
    <mergeCell ref="A11:A12"/>
  </mergeCells>
  <conditionalFormatting sqref="D14">
    <cfRule type="cellIs" dxfId="5" priority="1" operator="equal">
      <formula>"YES"</formula>
    </cfRule>
    <cfRule type="cellIs" dxfId="4" priority="2" operator="equal">
      <formula>"NO"</formula>
    </cfRule>
  </conditionalFormatting>
  <dataValidations count="2">
    <dataValidation type="list" allowBlank="1" showInputMessage="1" showErrorMessage="1" sqref="B10:H10 B13 B15:B17" xr:uid="{00000000-0002-0000-0500-000000000000}">
      <formula1>"1,2,3,4,5,6,7,8,9"</formula1>
    </dataValidation>
    <dataValidation type="list" allowBlank="1" showInputMessage="1" showErrorMessage="1" sqref="B5" xr:uid="{00000000-0002-0000-0500-000001000000}">
      <formula1>$B$3:$G$3</formula1>
    </dataValidation>
  </dataValidations>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30"/>
  <sheetViews>
    <sheetView showGridLines="0" tabSelected="1" zoomScale="81" zoomScaleNormal="81" workbookViewId="0">
      <selection activeCell="P4" sqref="P4"/>
    </sheetView>
  </sheetViews>
  <sheetFormatPr defaultColWidth="8.875" defaultRowHeight="14.45" customHeight="1" x14ac:dyDescent="0.2"/>
  <cols>
    <col min="1" max="1" width="26.76953125" style="4" bestFit="1" customWidth="1"/>
    <col min="2" max="9" width="11.43359375" style="4" customWidth="1"/>
    <col min="10" max="23" width="8.875" style="4" customWidth="1"/>
    <col min="24" max="16384" width="8.875" style="4"/>
  </cols>
  <sheetData>
    <row r="1" spans="1:23" ht="14.45" customHeight="1" x14ac:dyDescent="0.2">
      <c r="F1" s="50"/>
      <c r="G1" s="50"/>
      <c r="H1" s="50"/>
      <c r="I1" s="50"/>
      <c r="N1" s="69" t="s">
        <v>56</v>
      </c>
      <c r="O1" s="68"/>
    </row>
    <row r="2" spans="1:23" ht="14.45" customHeight="1" x14ac:dyDescent="0.2">
      <c r="A2" s="46" t="s">
        <v>30</v>
      </c>
      <c r="B2" s="1" t="s">
        <v>25</v>
      </c>
      <c r="C2" s="1" t="s">
        <v>23</v>
      </c>
      <c r="D2" s="1" t="s">
        <v>24</v>
      </c>
      <c r="E2" s="1" t="s">
        <v>32</v>
      </c>
      <c r="F2" s="1" t="s">
        <v>33</v>
      </c>
      <c r="G2" s="1" t="s">
        <v>34</v>
      </c>
      <c r="H2" s="1" t="s">
        <v>36</v>
      </c>
      <c r="I2" s="1" t="s">
        <v>37</v>
      </c>
      <c r="L2" s="70"/>
      <c r="M2" s="70"/>
      <c r="N2" s="70" t="s">
        <v>48</v>
      </c>
      <c r="O2" s="69" t="s">
        <v>40</v>
      </c>
    </row>
    <row r="3" spans="1:23" ht="14.45" customHeight="1" x14ac:dyDescent="0.2">
      <c r="A3" s="46" t="s">
        <v>17</v>
      </c>
      <c r="B3" s="63" t="s">
        <v>40</v>
      </c>
      <c r="C3" s="63" t="s">
        <v>41</v>
      </c>
      <c r="D3" s="63" t="s">
        <v>42</v>
      </c>
      <c r="E3" s="63" t="s">
        <v>43</v>
      </c>
      <c r="F3" s="63" t="s">
        <v>44</v>
      </c>
      <c r="G3" s="63" t="s">
        <v>45</v>
      </c>
      <c r="H3" s="63" t="s">
        <v>46</v>
      </c>
      <c r="I3" s="63" t="s">
        <v>47</v>
      </c>
      <c r="L3" s="70"/>
      <c r="M3" s="70"/>
      <c r="N3" s="70" t="s">
        <v>49</v>
      </c>
      <c r="O3" s="69" t="s">
        <v>41</v>
      </c>
    </row>
    <row r="4" spans="1:23" ht="14.45" customHeight="1" x14ac:dyDescent="0.2">
      <c r="A4" s="46" t="s">
        <v>18</v>
      </c>
      <c r="B4" s="64">
        <v>8</v>
      </c>
      <c r="C4" s="64">
        <v>5</v>
      </c>
      <c r="D4" s="64">
        <v>6</v>
      </c>
      <c r="E4" s="64">
        <v>1</v>
      </c>
      <c r="F4" s="64">
        <v>4</v>
      </c>
      <c r="G4" s="64">
        <v>3</v>
      </c>
      <c r="H4" s="64">
        <v>2</v>
      </c>
      <c r="I4" s="64">
        <v>7</v>
      </c>
      <c r="L4" s="70"/>
      <c r="M4" s="70"/>
      <c r="N4" s="70" t="s">
        <v>50</v>
      </c>
      <c r="O4" s="69" t="s">
        <v>42</v>
      </c>
    </row>
    <row r="5" spans="1:23" ht="14.45" customHeight="1" x14ac:dyDescent="0.2">
      <c r="A5" s="47"/>
      <c r="F5" s="50"/>
      <c r="G5" s="50"/>
      <c r="H5" s="50"/>
      <c r="I5" s="50"/>
      <c r="L5" s="70"/>
      <c r="M5" s="70"/>
      <c r="N5" s="70" t="s">
        <v>51</v>
      </c>
      <c r="O5" s="69" t="s">
        <v>43</v>
      </c>
    </row>
    <row r="6" spans="1:23" ht="14.45" customHeight="1" x14ac:dyDescent="0.2">
      <c r="A6" s="47"/>
      <c r="F6" s="50"/>
      <c r="G6" s="50"/>
      <c r="H6" s="50"/>
      <c r="I6" s="50"/>
      <c r="L6" s="70"/>
      <c r="M6" s="70"/>
      <c r="N6" s="70" t="s">
        <v>52</v>
      </c>
      <c r="O6" s="69" t="s">
        <v>44</v>
      </c>
    </row>
    <row r="7" spans="1:23" ht="14.45" customHeight="1" x14ac:dyDescent="0.2">
      <c r="A7" s="48" t="s">
        <v>19</v>
      </c>
      <c r="B7" s="5" t="str">
        <f>IF($B$4=1,$B$3,IF($C$4=1,$C$3,IF($D$4=1,$D$3,IF($E$4=1,$E$3,IF($F$4=1,$F$3,IF($G$4=1,$G$3,IF($H$4=1,$H$3,IF($I$4=1,$I$3,""))))))))</f>
        <v>K4</v>
      </c>
      <c r="C7" s="5" t="str">
        <f>IF($B$4=2,$B$3,IF($C$4=2,$C$3,IF($D$4=2,$D$3,IF($E$4=2,$E$3,IF($F$4=2,$F$3,IF($G$4=2,$G$3,IF($H$4=2,$H$3,IF($I$4=2,$I$3,""))))))))</f>
        <v>K7</v>
      </c>
      <c r="D7" s="5" t="str">
        <f>IF($B$4=3,$B$3,IF($C$4=3,$C$3,IF($D$4=3,$D$3,IF($E$4=3,$E$3,IF($F$4=3,$F$3,IF($G$4=3,$G$3,IF($H$4=3,$H$3,IF($I$4=3,$I$3,""))))))))</f>
        <v>K6</v>
      </c>
      <c r="E7" s="5" t="str">
        <f>IF($B$4=4,$B$3,IF($C$4=4,$C$3,IF($D$4=4,$D$3,IF($E$4=4,$E$3,IF($F$4=4,$F$3,IF($G$4=4,$G$3,IF($H$4=4,$H$3,IF($I$4=4,$I$3,""))))))))</f>
        <v>K5</v>
      </c>
      <c r="F7" s="5" t="str">
        <f>IF($B$4=5,$B$3,IF($C$4=5,$C$3,IF($D$4=5,$D$3,IF($E$4=5,$E$3,IF($F$4=5,$F$3,IF($G$4=5,$G$3,IF($H$4=5,$H$3,IF($I$4=5,$I$3,""))))))))</f>
        <v>K2</v>
      </c>
      <c r="G7" s="5" t="str">
        <f>IF($B$4=6,$B$3,IF($C$4=6,$C$3,IF($D$4=6,$D$3,IF($E$4=6,$E$3,IF($F$4=6,$F$3,IF($G$4=6,$G$3,IF($H$4=6,$H$3,IF($I$4=6,$I$3,""))))))))</f>
        <v>K3</v>
      </c>
      <c r="H7" s="5" t="str">
        <f>IF($B$4=7,$B$3,IF($C$4=7,$C$3,IF($D$4=7,$D$3,IF($E$4=7,$E$3,IF($F$4=7,$F$3,IF($G$4=7,$G$3,IF($H$4=7,$H$3,IF($I$4=7,$I$3,""))))))))</f>
        <v>K8</v>
      </c>
      <c r="I7" s="5" t="str">
        <f>IF($B$4=8,$B$3,IF($C$4=8,$C$3,IF($D$4=8,$D$3,IF($E$4=8,$E$3,IF($F$4=8,$F$3,IF($G$4=8,$G$3,IF($H$4=8,$H$3,IF($I$4=8,$I$3,""))))))))</f>
        <v>K1</v>
      </c>
      <c r="L7" s="70"/>
      <c r="M7" s="70"/>
      <c r="N7" s="70" t="s">
        <v>53</v>
      </c>
      <c r="O7" s="69" t="s">
        <v>45</v>
      </c>
    </row>
    <row r="8" spans="1:23" ht="14.45" customHeight="1" x14ac:dyDescent="0.2">
      <c r="A8" s="49" t="s">
        <v>20</v>
      </c>
      <c r="B8" s="65">
        <v>1</v>
      </c>
      <c r="C8" s="65">
        <v>1.5</v>
      </c>
      <c r="D8" s="65">
        <v>2</v>
      </c>
      <c r="E8" s="65">
        <v>4</v>
      </c>
      <c r="F8" s="65">
        <v>5</v>
      </c>
      <c r="G8" s="65">
        <v>6</v>
      </c>
      <c r="H8" s="65">
        <v>7</v>
      </c>
      <c r="I8" s="65">
        <v>9</v>
      </c>
      <c r="L8" s="70"/>
      <c r="M8" s="70"/>
      <c r="N8" s="70" t="s">
        <v>54</v>
      </c>
      <c r="O8" s="69" t="s">
        <v>46</v>
      </c>
    </row>
    <row r="9" spans="1:23" ht="14.45" customHeight="1" x14ac:dyDescent="0.2">
      <c r="B9" s="6"/>
      <c r="C9" s="6"/>
      <c r="D9" s="6"/>
      <c r="L9" s="70"/>
      <c r="M9" s="70"/>
      <c r="N9" s="70" t="s">
        <v>55</v>
      </c>
      <c r="O9" s="69" t="s">
        <v>47</v>
      </c>
    </row>
    <row r="10" spans="1:23" ht="14.45" customHeight="1" x14ac:dyDescent="0.2">
      <c r="A10" s="7"/>
      <c r="B10" s="45"/>
      <c r="C10" s="8"/>
      <c r="D10" s="8"/>
    </row>
    <row r="11" spans="1:23" ht="14.45" customHeight="1" x14ac:dyDescent="0.2">
      <c r="A11" s="72" t="s">
        <v>21</v>
      </c>
      <c r="B11" s="3" t="str">
        <f>IF(B7="",B2,B7)</f>
        <v>K4</v>
      </c>
      <c r="C11" s="3" t="str">
        <f t="shared" ref="C11:H11" si="0">IF(C7="",C2,C7)</f>
        <v>K7</v>
      </c>
      <c r="D11" s="3" t="str">
        <f t="shared" si="0"/>
        <v>K6</v>
      </c>
      <c r="E11" s="3" t="str">
        <f t="shared" si="0"/>
        <v>K5</v>
      </c>
      <c r="F11" s="3" t="str">
        <f t="shared" si="0"/>
        <v>K2</v>
      </c>
      <c r="G11" s="3" t="str">
        <f t="shared" si="0"/>
        <v>K3</v>
      </c>
      <c r="H11" s="3" t="str">
        <f t="shared" si="0"/>
        <v>K8</v>
      </c>
      <c r="I11" s="3" t="str">
        <f>IF(I7="",I2,I7)</f>
        <v>K1</v>
      </c>
    </row>
    <row r="12" spans="1:23" ht="14.45" customHeight="1" x14ac:dyDescent="0.2">
      <c r="A12" s="73"/>
      <c r="B12" s="66">
        <v>0.32923961327410511</v>
      </c>
      <c r="C12" s="66">
        <v>0.21949307551607</v>
      </c>
      <c r="D12" s="66">
        <v>0.16461980663705253</v>
      </c>
      <c r="E12" s="66">
        <v>8.2309903318526251E-2</v>
      </c>
      <c r="F12" s="66">
        <v>6.5847922654821006E-2</v>
      </c>
      <c r="G12" s="66">
        <v>5.4873268879017487E-2</v>
      </c>
      <c r="H12" s="66">
        <v>4.7034230467729254E-2</v>
      </c>
      <c r="I12" s="66">
        <v>3.6582179252678287E-2</v>
      </c>
      <c r="J12" s="51" t="s">
        <v>8</v>
      </c>
      <c r="K12" s="55">
        <f>SUM(B12:I12)</f>
        <v>0.99999999999999989</v>
      </c>
      <c r="L12" s="52"/>
      <c r="M12" s="52"/>
    </row>
    <row r="13" spans="1:23" ht="14.45" customHeight="1" x14ac:dyDescent="0.2">
      <c r="A13" s="45"/>
      <c r="B13" s="9"/>
      <c r="C13" s="45"/>
      <c r="D13" s="45"/>
      <c r="E13" s="45"/>
      <c r="J13" s="52"/>
      <c r="K13" s="52"/>
      <c r="L13" s="52"/>
      <c r="M13" s="52"/>
    </row>
    <row r="14" spans="1:23" ht="14.45" customHeight="1" x14ac:dyDescent="0.2">
      <c r="A14" s="10" t="s">
        <v>22</v>
      </c>
      <c r="B14" s="67">
        <v>2.7755575615628914E-17</v>
      </c>
      <c r="C14" s="30"/>
      <c r="D14" s="45"/>
      <c r="E14" s="45"/>
      <c r="J14" s="53" t="s">
        <v>9</v>
      </c>
      <c r="K14" s="52">
        <f>B12-C12*K18</f>
        <v>0</v>
      </c>
      <c r="L14" s="52">
        <f t="shared" ref="L14:Q14" si="1">C12-D12*L18</f>
        <v>0</v>
      </c>
      <c r="M14" s="52">
        <f t="shared" si="1"/>
        <v>0</v>
      </c>
      <c r="N14" s="52">
        <f t="shared" si="1"/>
        <v>0</v>
      </c>
      <c r="O14" s="52">
        <f t="shared" si="1"/>
        <v>0</v>
      </c>
      <c r="P14" s="52">
        <f t="shared" si="1"/>
        <v>0</v>
      </c>
      <c r="Q14" s="52">
        <f t="shared" si="1"/>
        <v>0</v>
      </c>
      <c r="R14" s="52">
        <f t="shared" ref="R14:W14" si="2">B12-D12*K21</f>
        <v>0</v>
      </c>
      <c r="S14" s="52">
        <f t="shared" si="2"/>
        <v>0</v>
      </c>
      <c r="T14" s="52">
        <f t="shared" si="2"/>
        <v>0</v>
      </c>
      <c r="U14" s="52">
        <f t="shared" si="2"/>
        <v>0</v>
      </c>
      <c r="V14" s="52">
        <f t="shared" si="2"/>
        <v>0</v>
      </c>
      <c r="W14" s="52">
        <f t="shared" si="2"/>
        <v>0</v>
      </c>
    </row>
    <row r="15" spans="1:23" ht="14.45" customHeight="1" x14ac:dyDescent="0.2">
      <c r="A15" s="11"/>
      <c r="B15" s="11"/>
      <c r="C15" s="11"/>
      <c r="D15" s="11"/>
      <c r="E15" s="11"/>
      <c r="J15" s="53"/>
      <c r="K15" s="52">
        <f>-K14</f>
        <v>0</v>
      </c>
      <c r="L15" s="52">
        <f t="shared" ref="L15:Q15" si="3">-L14</f>
        <v>0</v>
      </c>
      <c r="M15" s="52">
        <f t="shared" si="3"/>
        <v>0</v>
      </c>
      <c r="N15" s="52">
        <f t="shared" si="3"/>
        <v>0</v>
      </c>
      <c r="O15" s="52">
        <f t="shared" si="3"/>
        <v>0</v>
      </c>
      <c r="P15" s="52">
        <f t="shared" si="3"/>
        <v>0</v>
      </c>
      <c r="Q15" s="52">
        <f t="shared" si="3"/>
        <v>0</v>
      </c>
      <c r="R15" s="52">
        <f t="shared" ref="R15:W15" si="4">-R14</f>
        <v>0</v>
      </c>
      <c r="S15" s="52">
        <f t="shared" si="4"/>
        <v>0</v>
      </c>
      <c r="T15" s="52">
        <f t="shared" si="4"/>
        <v>0</v>
      </c>
      <c r="U15" s="52">
        <f t="shared" si="4"/>
        <v>0</v>
      </c>
      <c r="V15" s="52">
        <f t="shared" si="4"/>
        <v>0</v>
      </c>
      <c r="W15" s="52">
        <f t="shared" si="4"/>
        <v>0</v>
      </c>
    </row>
    <row r="16" spans="1:23" ht="14.45" customHeight="1" x14ac:dyDescent="0.2">
      <c r="A16" s="11"/>
      <c r="B16" s="11"/>
      <c r="C16" s="11"/>
      <c r="D16" s="11"/>
      <c r="E16" s="11"/>
      <c r="J16" s="53"/>
      <c r="K16" s="52"/>
      <c r="L16" s="52"/>
      <c r="M16" s="52"/>
    </row>
    <row r="17" spans="1:17" ht="14.45" customHeight="1" x14ac:dyDescent="0.2">
      <c r="A17" s="38"/>
      <c r="B17" s="38"/>
      <c r="C17" s="38"/>
      <c r="D17" s="38"/>
      <c r="E17" s="38"/>
      <c r="J17" s="53"/>
      <c r="K17" s="4" t="str">
        <f>B7&amp;"/"&amp;C7</f>
        <v>K4/K7</v>
      </c>
      <c r="L17" s="4" t="str">
        <f t="shared" ref="L17:Q17" si="5">C7&amp;"/"&amp;D7</f>
        <v>K7/K6</v>
      </c>
      <c r="M17" s="4" t="str">
        <f t="shared" si="5"/>
        <v>K6/K5</v>
      </c>
      <c r="N17" s="4" t="str">
        <f t="shared" si="5"/>
        <v>K5/K2</v>
      </c>
      <c r="O17" s="4" t="str">
        <f t="shared" si="5"/>
        <v>K2/K3</v>
      </c>
      <c r="P17" s="4" t="str">
        <f t="shared" si="5"/>
        <v>K3/K8</v>
      </c>
      <c r="Q17" s="4" t="str">
        <f t="shared" si="5"/>
        <v>K8/K1</v>
      </c>
    </row>
    <row r="18" spans="1:17" ht="14.45" customHeight="1" x14ac:dyDescent="0.2">
      <c r="A18" s="11"/>
      <c r="B18" s="11"/>
      <c r="C18" s="11"/>
      <c r="D18" s="11"/>
      <c r="E18" s="11"/>
      <c r="F18" s="11"/>
      <c r="G18" s="11"/>
      <c r="H18" s="11"/>
      <c r="I18" s="11"/>
      <c r="J18" s="11"/>
      <c r="K18" s="52">
        <f t="shared" ref="K18:Q18" si="6">C8/B8</f>
        <v>1.5</v>
      </c>
      <c r="L18" s="52">
        <f t="shared" si="6"/>
        <v>1.3333333333333333</v>
      </c>
      <c r="M18" s="52">
        <f t="shared" si="6"/>
        <v>2</v>
      </c>
      <c r="N18" s="52">
        <f t="shared" si="6"/>
        <v>1.25</v>
      </c>
      <c r="O18" s="52">
        <f t="shared" si="6"/>
        <v>1.2</v>
      </c>
      <c r="P18" s="52">
        <f t="shared" si="6"/>
        <v>1.1666666666666667</v>
      </c>
      <c r="Q18" s="56">
        <f t="shared" si="6"/>
        <v>1.2857142857142858</v>
      </c>
    </row>
    <row r="19" spans="1:17" ht="14.45" customHeight="1" x14ac:dyDescent="0.2">
      <c r="A19" s="11"/>
      <c r="B19" s="11"/>
      <c r="C19" s="11"/>
      <c r="D19" s="11"/>
      <c r="E19" s="11"/>
      <c r="F19" s="11"/>
      <c r="G19" s="11"/>
      <c r="H19" s="11"/>
      <c r="I19" s="11"/>
      <c r="J19" s="11"/>
    </row>
    <row r="20" spans="1:17" s="2" customFormat="1" ht="14.45" customHeight="1" x14ac:dyDescent="0.2">
      <c r="A20" s="13"/>
      <c r="B20" s="13"/>
      <c r="C20" s="13"/>
      <c r="D20" s="13"/>
      <c r="E20" s="13"/>
      <c r="F20" s="13"/>
      <c r="G20" s="13"/>
      <c r="H20" s="13"/>
      <c r="I20" s="13"/>
      <c r="J20" s="13"/>
      <c r="K20" s="4" t="str">
        <f t="shared" ref="K20:P20" si="7">B7&amp;"/"&amp;D7</f>
        <v>K4/K6</v>
      </c>
      <c r="L20" s="4" t="str">
        <f t="shared" si="7"/>
        <v>K7/K5</v>
      </c>
      <c r="M20" s="4" t="str">
        <f t="shared" si="7"/>
        <v>K6/K2</v>
      </c>
      <c r="N20" s="4" t="str">
        <f t="shared" si="7"/>
        <v>K5/K3</v>
      </c>
      <c r="O20" s="4" t="str">
        <f t="shared" si="7"/>
        <v>K2/K8</v>
      </c>
      <c r="P20" s="4" t="str">
        <f t="shared" si="7"/>
        <v>K3/K1</v>
      </c>
    </row>
    <row r="21" spans="1:17" ht="14.45" customHeight="1" x14ac:dyDescent="0.2">
      <c r="A21" s="17" t="s">
        <v>7</v>
      </c>
      <c r="B21" s="17"/>
      <c r="C21" s="17"/>
      <c r="D21" s="17"/>
      <c r="E21" s="17"/>
      <c r="F21" s="17"/>
      <c r="G21" s="17"/>
      <c r="H21" s="17"/>
      <c r="I21" s="17"/>
      <c r="J21" s="14"/>
      <c r="K21" s="52">
        <f t="shared" ref="K21:P21" si="8">K18*L18</f>
        <v>2</v>
      </c>
      <c r="L21" s="52">
        <f t="shared" si="8"/>
        <v>2.6666666666666665</v>
      </c>
      <c r="M21" s="52">
        <f t="shared" si="8"/>
        <v>2.5</v>
      </c>
      <c r="N21" s="52">
        <f t="shared" si="8"/>
        <v>1.5</v>
      </c>
      <c r="O21" s="52">
        <f t="shared" si="8"/>
        <v>1.4000000000000001</v>
      </c>
      <c r="P21" s="52">
        <f t="shared" si="8"/>
        <v>1.5000000000000002</v>
      </c>
    </row>
    <row r="22" spans="1:17" ht="14.45" customHeight="1" x14ac:dyDescent="0.2">
      <c r="A22" s="17"/>
      <c r="B22" s="17"/>
      <c r="C22" s="17"/>
      <c r="D22" s="17"/>
      <c r="E22" s="17"/>
      <c r="F22" s="17"/>
      <c r="G22" s="17"/>
      <c r="H22" s="17"/>
      <c r="I22" s="17"/>
      <c r="J22" s="14"/>
      <c r="K22" s="15"/>
    </row>
    <row r="23" spans="1:17" ht="14.45" customHeight="1" x14ac:dyDescent="0.2">
      <c r="A23" s="18" t="s">
        <v>0</v>
      </c>
      <c r="B23" s="17"/>
      <c r="C23" s="17"/>
      <c r="D23" s="17"/>
      <c r="E23" s="17"/>
      <c r="F23" s="17"/>
      <c r="G23" s="17"/>
      <c r="H23" s="17"/>
      <c r="I23" s="17"/>
      <c r="J23" s="14"/>
      <c r="K23" s="15"/>
    </row>
    <row r="24" spans="1:17" ht="14.45" customHeight="1" x14ac:dyDescent="0.2">
      <c r="A24" s="18"/>
      <c r="B24" s="17"/>
      <c r="C24" s="17"/>
      <c r="D24" s="17"/>
      <c r="E24" s="17"/>
      <c r="F24" s="17"/>
      <c r="G24" s="17"/>
      <c r="H24" s="17"/>
      <c r="I24" s="17"/>
      <c r="J24" s="14"/>
      <c r="K24" s="15"/>
    </row>
    <row r="25" spans="1:17" ht="14.45" customHeight="1" x14ac:dyDescent="0.2">
      <c r="A25" s="18"/>
      <c r="B25" s="17"/>
      <c r="C25" s="17"/>
      <c r="D25" s="17"/>
      <c r="E25" s="17"/>
      <c r="F25" s="17"/>
      <c r="G25" s="17"/>
      <c r="H25" s="17"/>
      <c r="I25" s="17"/>
      <c r="J25" s="14"/>
      <c r="K25" s="15"/>
    </row>
    <row r="26" spans="1:17" ht="14.45" customHeight="1" x14ac:dyDescent="0.2">
      <c r="A26" s="18" t="s">
        <v>1</v>
      </c>
      <c r="B26" s="17"/>
      <c r="C26" s="17"/>
      <c r="D26" s="17"/>
      <c r="E26" s="17"/>
      <c r="F26" s="17"/>
      <c r="G26" s="17"/>
      <c r="H26" s="17"/>
      <c r="I26" s="17"/>
      <c r="J26" s="14"/>
      <c r="K26" s="15"/>
    </row>
    <row r="27" spans="1:17" ht="14.45" customHeight="1" x14ac:dyDescent="0.2">
      <c r="A27" s="18"/>
      <c r="B27" s="17"/>
      <c r="C27" s="17"/>
      <c r="D27" s="17"/>
      <c r="E27" s="17"/>
      <c r="F27" s="17"/>
      <c r="G27" s="17"/>
      <c r="H27" s="17"/>
      <c r="I27" s="17"/>
      <c r="J27" s="14"/>
      <c r="K27" s="15"/>
    </row>
    <row r="28" spans="1:17" ht="14.45" customHeight="1" x14ac:dyDescent="0.2">
      <c r="A28" s="14"/>
      <c r="B28" s="14"/>
      <c r="C28" s="14"/>
      <c r="D28" s="14"/>
      <c r="E28" s="14"/>
      <c r="F28" s="14"/>
      <c r="G28" s="14"/>
      <c r="H28" s="14"/>
      <c r="I28" s="14"/>
      <c r="J28" s="14"/>
      <c r="K28" s="15"/>
    </row>
    <row r="29" spans="1:17" ht="14.45" customHeight="1" x14ac:dyDescent="0.2">
      <c r="C29" s="14"/>
      <c r="D29" s="14"/>
      <c r="E29" s="14"/>
      <c r="F29" s="14"/>
      <c r="G29" s="14"/>
      <c r="H29" s="14"/>
      <c r="I29" s="14"/>
      <c r="J29" s="14"/>
      <c r="K29" s="15"/>
    </row>
    <row r="30" spans="1:17" ht="14.45" customHeight="1" x14ac:dyDescent="0.2">
      <c r="C30" s="11"/>
      <c r="D30" s="11"/>
      <c r="E30" s="11"/>
      <c r="F30" s="11"/>
      <c r="G30" s="11"/>
      <c r="H30" s="11"/>
      <c r="I30" s="11"/>
      <c r="J30" s="11"/>
    </row>
  </sheetData>
  <mergeCells count="1">
    <mergeCell ref="A11:A12"/>
  </mergeCells>
  <conditionalFormatting sqref="D14">
    <cfRule type="cellIs" dxfId="3" priority="1" operator="equal">
      <formula>"YES"</formula>
    </cfRule>
    <cfRule type="cellIs" dxfId="2" priority="2" operator="equal">
      <formula>"NO"</formula>
    </cfRule>
  </conditionalFormatting>
  <dataValidations count="2">
    <dataValidation type="list" allowBlank="1" showInputMessage="1" showErrorMessage="1" sqref="B15:B17 B10:I10 B13" xr:uid="{00000000-0002-0000-0600-000000000000}">
      <formula1>"1,2,3,4,5,6,7,8,9"</formula1>
    </dataValidation>
    <dataValidation type="list" allowBlank="1" showInputMessage="1" showErrorMessage="1" sqref="B5" xr:uid="{00000000-0002-0000-0600-000001000000}">
      <formula1>$B$3:$G$3</formula1>
    </dataValidation>
  </dataValidation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34"/>
  <sheetViews>
    <sheetView zoomScaleNormal="100" workbookViewId="0">
      <selection activeCell="B14" sqref="B14"/>
    </sheetView>
  </sheetViews>
  <sheetFormatPr defaultColWidth="8.875" defaultRowHeight="14.45" customHeight="1" x14ac:dyDescent="0.2"/>
  <cols>
    <col min="1" max="1" width="26.76953125" style="4" bestFit="1" customWidth="1"/>
    <col min="2" max="10" width="11.43359375" style="4" customWidth="1"/>
    <col min="11" max="11" width="15.46875" style="4" hidden="1" customWidth="1"/>
    <col min="12" max="26" width="8.875" style="4" hidden="1" customWidth="1"/>
    <col min="27" max="27" width="8.875" style="4" customWidth="1"/>
    <col min="28" max="16384" width="8.875" style="4"/>
  </cols>
  <sheetData>
    <row r="1" spans="1:28" ht="14.45" customHeight="1" x14ac:dyDescent="0.2">
      <c r="F1" s="50"/>
      <c r="G1" s="50"/>
      <c r="H1" s="50"/>
      <c r="I1" s="50"/>
      <c r="J1" s="50"/>
    </row>
    <row r="2" spans="1:28" ht="14.45" customHeight="1" x14ac:dyDescent="0.2">
      <c r="A2" s="46" t="s">
        <v>29</v>
      </c>
      <c r="B2" s="1" t="s">
        <v>25</v>
      </c>
      <c r="C2" s="1" t="s">
        <v>23</v>
      </c>
      <c r="D2" s="1" t="s">
        <v>24</v>
      </c>
      <c r="E2" s="1" t="s">
        <v>32</v>
      </c>
      <c r="F2" s="1" t="s">
        <v>33</v>
      </c>
      <c r="G2" s="1" t="s">
        <v>34</v>
      </c>
      <c r="H2" s="1" t="s">
        <v>36</v>
      </c>
      <c r="I2" s="1" t="s">
        <v>37</v>
      </c>
      <c r="J2" s="1" t="s">
        <v>38</v>
      </c>
    </row>
    <row r="3" spans="1:28" ht="14.45" customHeight="1" x14ac:dyDescent="0.2">
      <c r="A3" s="46" t="s">
        <v>17</v>
      </c>
      <c r="B3" s="63"/>
      <c r="C3" s="63"/>
      <c r="D3" s="63"/>
      <c r="E3" s="63"/>
      <c r="F3" s="63"/>
      <c r="G3" s="63"/>
      <c r="H3" s="63"/>
      <c r="I3" s="63"/>
      <c r="J3" s="63"/>
    </row>
    <row r="4" spans="1:28" ht="14.45" customHeight="1" x14ac:dyDescent="0.2">
      <c r="A4" s="46" t="s">
        <v>18</v>
      </c>
      <c r="B4" s="64"/>
      <c r="C4" s="64"/>
      <c r="D4" s="64"/>
      <c r="E4" s="64"/>
      <c r="F4" s="64"/>
      <c r="G4" s="64"/>
      <c r="H4" s="64"/>
      <c r="I4" s="64"/>
      <c r="J4" s="64"/>
      <c r="K4" s="11"/>
      <c r="L4" s="11"/>
      <c r="M4" s="11"/>
      <c r="N4" s="11"/>
      <c r="O4" s="11"/>
      <c r="P4" s="11"/>
      <c r="Q4" s="11"/>
      <c r="R4" s="11"/>
      <c r="S4" s="11"/>
      <c r="T4" s="11"/>
      <c r="U4" s="11"/>
      <c r="V4" s="11"/>
      <c r="W4" s="11"/>
      <c r="X4" s="11"/>
      <c r="Y4" s="11"/>
      <c r="Z4" s="11"/>
    </row>
    <row r="5" spans="1:28" ht="14.45" customHeight="1" x14ac:dyDescent="0.2">
      <c r="A5" s="47"/>
      <c r="F5" s="50"/>
      <c r="G5" s="50"/>
      <c r="H5" s="50"/>
      <c r="I5" s="50"/>
      <c r="J5" s="50"/>
      <c r="K5" s="11"/>
      <c r="L5" s="11"/>
      <c r="M5" s="11"/>
      <c r="N5" s="11"/>
      <c r="O5" s="11"/>
      <c r="P5" s="11"/>
      <c r="Q5" s="11"/>
      <c r="R5" s="11"/>
      <c r="S5" s="11"/>
      <c r="T5" s="11"/>
      <c r="U5" s="11"/>
      <c r="V5" s="11"/>
      <c r="W5" s="11"/>
      <c r="X5" s="11"/>
      <c r="Y5" s="11"/>
      <c r="Z5" s="11"/>
    </row>
    <row r="6" spans="1:28" ht="14.45" customHeight="1" x14ac:dyDescent="0.2">
      <c r="A6" s="47"/>
      <c r="F6" s="50"/>
      <c r="G6" s="50"/>
      <c r="H6" s="50"/>
      <c r="I6" s="50"/>
      <c r="J6" s="50"/>
      <c r="K6" s="11"/>
      <c r="L6" s="11"/>
      <c r="M6" s="11"/>
      <c r="N6" s="11"/>
      <c r="O6" s="11"/>
      <c r="P6" s="11"/>
      <c r="Q6" s="11"/>
      <c r="R6" s="11"/>
      <c r="S6" s="11"/>
      <c r="T6" s="11"/>
      <c r="U6" s="11"/>
      <c r="V6" s="11"/>
      <c r="W6" s="11"/>
      <c r="X6" s="11"/>
      <c r="Y6" s="11"/>
      <c r="Z6" s="11"/>
    </row>
    <row r="7" spans="1:28" ht="14.45" customHeight="1" x14ac:dyDescent="0.2">
      <c r="A7" s="48" t="s">
        <v>19</v>
      </c>
      <c r="B7" s="5" t="str">
        <f>IF($B$4=1,$B$3,IF($C$4=1,$C$3,IF($D$4=1,$D$3,IF($E$4=1,$E$3,IF($F$4=1,$F$3,IF($G$4=1,$G$3,IF($H$4=1,$H$3,IF($I$4=1,$I$3,IF($J$4=1,$J$3,"")))))))))</f>
        <v/>
      </c>
      <c r="C7" s="5" t="str">
        <f>IF($B$4=2,$B$3,IF($C$4=2,$C$3,IF($D$4=2,$D$3,IF($E$4=2,$E$3,IF($F$4=2,$F$3,IF($G$4=2,$G$3,IF($H$4=2,$H$3,IF($I$4=2,$I$3,IF($J$4=2,$J$3,"")))))))))</f>
        <v/>
      </c>
      <c r="D7" s="5" t="str">
        <f>IF($B$4=3,$B$3,IF($C$4=3,$C$3,IF($D$4=3,$D$3,IF($E$4=3,$E$3,IF($F$4=3,$F$3,IF($G$4=3,$G$3,IF($H$4=3,$H$3,IF($I$4=3,$I$3,IF($J$4=3,$J$3,"")))))))))</f>
        <v/>
      </c>
      <c r="E7" s="5" t="str">
        <f>IF($B$4=4,$B$3,IF($C$4=4,$C$3,IF($D$4=4,$D$3,IF($E$4=4,$E$3,IF($F$4=4,$F$3,IF($G$4=4,$G$3,IF($H$4=4,$H$3,IF($I$4=4,$I$3,IF($J$4=4,$J$3,"")))))))))</f>
        <v/>
      </c>
      <c r="F7" s="5" t="str">
        <f>IF($B$4=5,$B$3,IF($C$4=5,$C$3,IF($D$4=5,$D$3,IF($E$4=5,$E$3,IF($F$4=5,$F$3,IF($G$4=5,$G$3,IF($H$4=5,$H$3,IF($I$4=5,$I$3,IF($J$4=5,$J$3,"")))))))))</f>
        <v/>
      </c>
      <c r="G7" s="5" t="str">
        <f>IF($B$4=6,$B$3,IF($C$4=6,$C$3,IF($D$4=6,$D$3,IF($E$4=6,$E$3,IF($F$4=6,$F$3,IF($G$4=6,$G$3,IF($H$4=6,$H$3,IF($I$4=6,$I$3,IF($J$4=6,$J$3,"")))))))))</f>
        <v/>
      </c>
      <c r="H7" s="5" t="str">
        <f>IF($B$4=7,$B$3,IF($C$4=7,$C$3,IF($D$4=7,$D$3,IF($E$4=7,$E$3,IF($F$4=7,$F$3,IF($G$4=7,$G$3,IF($H$4=7,$H$3,IF($I$4=7,$I$3,IF($J$4=7,$J$3,"")))))))))</f>
        <v/>
      </c>
      <c r="I7" s="5" t="str">
        <f>IF($B$4=8,$B$3,IF($C$4=8,$C$3,IF($D$4=8,$D$3,IF($E$4=8,$E$3,IF($F$4=8,$F$3,IF($G$4=8,$G$3,IF($H$4=8,$H$3,IF($I$4=8,$I$3,IF($J$4=8,$J$3,"")))))))))</f>
        <v/>
      </c>
      <c r="J7" s="5" t="str">
        <f>IF($B$4=9,$B$3,IF($C$4=9,$C$3,IF($D$4=9,$D$3,IF($E$4=9,$E$3,IF($F$4=9,$F$3,IF($G$4=9,$G$3,IF($H$4=9,$H$3,IF($I$4=9,$I$3,IF($J$4=9,$J$3,"")))))))))</f>
        <v/>
      </c>
      <c r="K7" s="11"/>
      <c r="L7" s="11"/>
      <c r="M7" s="11"/>
      <c r="N7" s="39"/>
      <c r="O7" s="39"/>
      <c r="P7" s="11"/>
      <c r="Q7" s="11"/>
      <c r="R7" s="11"/>
      <c r="S7" s="11"/>
      <c r="T7" s="11"/>
      <c r="U7" s="11"/>
      <c r="V7" s="11"/>
      <c r="W7" s="11"/>
      <c r="X7" s="11"/>
      <c r="Y7" s="11"/>
      <c r="Z7" s="11"/>
    </row>
    <row r="8" spans="1:28" ht="14.45" customHeight="1" x14ac:dyDescent="0.2">
      <c r="A8" s="49" t="s">
        <v>20</v>
      </c>
      <c r="B8" s="65"/>
      <c r="C8" s="65"/>
      <c r="D8" s="65"/>
      <c r="E8" s="65"/>
      <c r="F8" s="65"/>
      <c r="G8" s="65"/>
      <c r="H8" s="65"/>
      <c r="I8" s="65"/>
      <c r="J8" s="65"/>
      <c r="K8" s="11"/>
      <c r="L8" s="11"/>
      <c r="M8" s="11"/>
      <c r="N8" s="11"/>
      <c r="O8" s="11"/>
      <c r="P8" s="11"/>
      <c r="Q8" s="11"/>
      <c r="R8" s="11"/>
      <c r="S8" s="11"/>
      <c r="T8" s="11"/>
      <c r="U8" s="11"/>
      <c r="V8" s="11"/>
      <c r="W8" s="11"/>
      <c r="X8" s="11"/>
      <c r="Y8" s="11"/>
      <c r="Z8" s="11"/>
    </row>
    <row r="9" spans="1:28" ht="14.45" customHeight="1" x14ac:dyDescent="0.2">
      <c r="B9" s="6"/>
      <c r="C9" s="6"/>
      <c r="D9" s="6"/>
      <c r="K9" s="11"/>
      <c r="L9" s="11"/>
      <c r="M9" s="11"/>
      <c r="N9" s="11"/>
      <c r="O9" s="11"/>
      <c r="P9" s="11"/>
      <c r="Q9" s="11"/>
      <c r="R9" s="11"/>
      <c r="S9" s="11"/>
      <c r="T9" s="11"/>
      <c r="U9" s="11"/>
      <c r="V9" s="11"/>
      <c r="W9" s="11"/>
      <c r="X9" s="11"/>
      <c r="Y9" s="11"/>
      <c r="Z9" s="11"/>
      <c r="AA9" s="11"/>
      <c r="AB9" s="11"/>
    </row>
    <row r="10" spans="1:28" ht="14.45" customHeight="1" x14ac:dyDescent="0.2">
      <c r="A10" s="7"/>
      <c r="B10" s="45"/>
      <c r="C10" s="8"/>
      <c r="D10" s="8"/>
      <c r="K10" s="11"/>
      <c r="L10" s="11"/>
      <c r="M10" s="11"/>
      <c r="N10" s="11"/>
      <c r="O10" s="11"/>
      <c r="P10" s="11"/>
      <c r="Q10" s="11"/>
      <c r="R10" s="11"/>
      <c r="S10" s="11"/>
      <c r="T10" s="11"/>
      <c r="U10" s="11"/>
      <c r="V10" s="11"/>
      <c r="W10" s="11"/>
      <c r="X10" s="11"/>
      <c r="Y10" s="11"/>
      <c r="Z10" s="11"/>
      <c r="AA10" s="11"/>
      <c r="AB10" s="11"/>
    </row>
    <row r="11" spans="1:28" ht="14.45" customHeight="1" x14ac:dyDescent="0.2">
      <c r="A11" s="72" t="s">
        <v>21</v>
      </c>
      <c r="B11" s="3" t="str">
        <f>IF(B7="",B2,B7)</f>
        <v>Kriter 1</v>
      </c>
      <c r="C11" s="3" t="str">
        <f t="shared" ref="C11:I11" si="0">IF(C7="",C2,C7)</f>
        <v>Kriter 2</v>
      </c>
      <c r="D11" s="3" t="str">
        <f t="shared" si="0"/>
        <v>Kriter 3</v>
      </c>
      <c r="E11" s="3" t="str">
        <f t="shared" si="0"/>
        <v>Kriter 4</v>
      </c>
      <c r="F11" s="3" t="str">
        <f t="shared" si="0"/>
        <v>Kriter 5</v>
      </c>
      <c r="G11" s="3" t="str">
        <f t="shared" si="0"/>
        <v>Kriter 6</v>
      </c>
      <c r="H11" s="3" t="str">
        <f t="shared" si="0"/>
        <v>Kriter 7</v>
      </c>
      <c r="I11" s="3" t="str">
        <f t="shared" si="0"/>
        <v>Kriter 8</v>
      </c>
      <c r="J11" s="3" t="str">
        <f>IF(J7="",J2,J7)</f>
        <v>Kriter 9</v>
      </c>
      <c r="K11" s="11"/>
      <c r="L11" s="11"/>
      <c r="M11" s="11"/>
      <c r="N11" s="11"/>
      <c r="O11" s="11"/>
      <c r="P11" s="11"/>
      <c r="Q11" s="11"/>
      <c r="R11" s="11"/>
      <c r="S11" s="11"/>
      <c r="T11" s="11"/>
      <c r="U11" s="11"/>
      <c r="V11" s="11"/>
      <c r="W11" s="11"/>
      <c r="X11" s="11"/>
      <c r="Y11" s="11"/>
      <c r="Z11" s="11"/>
      <c r="AA11" s="11"/>
      <c r="AB11" s="11"/>
    </row>
    <row r="12" spans="1:28" ht="14.45" customHeight="1" x14ac:dyDescent="0.2">
      <c r="A12" s="73"/>
      <c r="B12" s="66"/>
      <c r="C12" s="66"/>
      <c r="D12" s="66"/>
      <c r="E12" s="66"/>
      <c r="F12" s="66"/>
      <c r="G12" s="66"/>
      <c r="H12" s="66"/>
      <c r="I12" s="66"/>
      <c r="J12" s="66"/>
      <c r="K12" s="57" t="s">
        <v>8</v>
      </c>
      <c r="L12" s="58">
        <f>SUM(B12:J12)</f>
        <v>0</v>
      </c>
      <c r="M12" s="39"/>
      <c r="N12" s="39"/>
      <c r="O12" s="12"/>
      <c r="P12" s="12"/>
      <c r="Q12" s="12"/>
      <c r="R12" s="12"/>
      <c r="S12" s="12"/>
      <c r="T12" s="12"/>
      <c r="U12" s="12"/>
      <c r="V12" s="12"/>
      <c r="W12" s="12"/>
      <c r="X12" s="12"/>
      <c r="Y12" s="12"/>
      <c r="Z12" s="12"/>
      <c r="AA12" s="11"/>
      <c r="AB12" s="11"/>
    </row>
    <row r="13" spans="1:28" ht="14.45" customHeight="1" x14ac:dyDescent="0.2">
      <c r="A13" s="45"/>
      <c r="B13" s="9"/>
      <c r="C13" s="45"/>
      <c r="D13" s="45"/>
      <c r="E13" s="45"/>
      <c r="K13" s="39"/>
      <c r="L13" s="39"/>
      <c r="M13" s="39"/>
      <c r="N13" s="39"/>
      <c r="O13" s="12"/>
      <c r="P13" s="12"/>
      <c r="Q13" s="12"/>
      <c r="R13" s="12"/>
      <c r="S13" s="60"/>
      <c r="T13" s="12"/>
      <c r="U13" s="12"/>
      <c r="V13" s="12"/>
      <c r="W13" s="12"/>
      <c r="X13" s="12"/>
      <c r="Y13" s="12"/>
      <c r="Z13" s="12"/>
      <c r="AA13" s="11"/>
      <c r="AB13" s="11"/>
    </row>
    <row r="14" spans="1:28" ht="14.45" customHeight="1" x14ac:dyDescent="0.2">
      <c r="A14" s="10" t="s">
        <v>22</v>
      </c>
      <c r="B14" s="67"/>
      <c r="C14" s="30"/>
      <c r="D14" s="45"/>
      <c r="E14" s="45"/>
      <c r="K14" s="59" t="s">
        <v>9</v>
      </c>
      <c r="L14" s="38" t="e">
        <f>B12-C12*L18</f>
        <v>#DIV/0!</v>
      </c>
      <c r="M14" s="38" t="e">
        <f t="shared" ref="M14:S14" si="1">C12-D12*M18</f>
        <v>#DIV/0!</v>
      </c>
      <c r="N14" s="38" t="e">
        <f t="shared" si="1"/>
        <v>#DIV/0!</v>
      </c>
      <c r="O14" s="38" t="e">
        <f t="shared" si="1"/>
        <v>#DIV/0!</v>
      </c>
      <c r="P14" s="38" t="e">
        <f t="shared" si="1"/>
        <v>#DIV/0!</v>
      </c>
      <c r="Q14" s="38" t="e">
        <f t="shared" si="1"/>
        <v>#DIV/0!</v>
      </c>
      <c r="R14" s="38" t="e">
        <f t="shared" si="1"/>
        <v>#DIV/0!</v>
      </c>
      <c r="S14" s="38" t="e">
        <f t="shared" si="1"/>
        <v>#DIV/0!</v>
      </c>
      <c r="T14" s="38" t="e">
        <f>B12-D12*L21</f>
        <v>#DIV/0!</v>
      </c>
      <c r="U14" s="38" t="e">
        <f t="shared" ref="U14:Z14" si="2">C12-E12*M21</f>
        <v>#DIV/0!</v>
      </c>
      <c r="V14" s="38" t="e">
        <f t="shared" si="2"/>
        <v>#DIV/0!</v>
      </c>
      <c r="W14" s="38" t="e">
        <f t="shared" si="2"/>
        <v>#DIV/0!</v>
      </c>
      <c r="X14" s="38" t="e">
        <f t="shared" si="2"/>
        <v>#DIV/0!</v>
      </c>
      <c r="Y14" s="38" t="e">
        <f t="shared" si="2"/>
        <v>#DIV/0!</v>
      </c>
      <c r="Z14" s="38" t="e">
        <f t="shared" si="2"/>
        <v>#DIV/0!</v>
      </c>
      <c r="AA14" s="11"/>
      <c r="AB14" s="11"/>
    </row>
    <row r="15" spans="1:28" ht="14.45" customHeight="1" x14ac:dyDescent="0.2">
      <c r="A15" s="11"/>
      <c r="B15" s="11"/>
      <c r="C15" s="11"/>
      <c r="D15" s="11"/>
      <c r="E15" s="11"/>
      <c r="K15" s="59"/>
      <c r="L15" s="38" t="e">
        <f>-L14</f>
        <v>#DIV/0!</v>
      </c>
      <c r="M15" s="38" t="e">
        <f t="shared" ref="M15:Z15" si="3">-M14</f>
        <v>#DIV/0!</v>
      </c>
      <c r="N15" s="38" t="e">
        <f t="shared" si="3"/>
        <v>#DIV/0!</v>
      </c>
      <c r="O15" s="38" t="e">
        <f t="shared" si="3"/>
        <v>#DIV/0!</v>
      </c>
      <c r="P15" s="38" t="e">
        <f t="shared" si="3"/>
        <v>#DIV/0!</v>
      </c>
      <c r="Q15" s="38" t="e">
        <f t="shared" si="3"/>
        <v>#DIV/0!</v>
      </c>
      <c r="R15" s="38" t="e">
        <f t="shared" si="3"/>
        <v>#DIV/0!</v>
      </c>
      <c r="S15" s="38" t="e">
        <f t="shared" si="3"/>
        <v>#DIV/0!</v>
      </c>
      <c r="T15" s="38" t="e">
        <f t="shared" si="3"/>
        <v>#DIV/0!</v>
      </c>
      <c r="U15" s="38" t="e">
        <f t="shared" si="3"/>
        <v>#DIV/0!</v>
      </c>
      <c r="V15" s="38" t="e">
        <f t="shared" si="3"/>
        <v>#DIV/0!</v>
      </c>
      <c r="W15" s="38" t="e">
        <f t="shared" si="3"/>
        <v>#DIV/0!</v>
      </c>
      <c r="X15" s="38" t="e">
        <f t="shared" si="3"/>
        <v>#DIV/0!</v>
      </c>
      <c r="Y15" s="38" t="e">
        <f t="shared" si="3"/>
        <v>#DIV/0!</v>
      </c>
      <c r="Z15" s="38" t="e">
        <f t="shared" si="3"/>
        <v>#DIV/0!</v>
      </c>
      <c r="AA15" s="11"/>
      <c r="AB15" s="11"/>
    </row>
    <row r="16" spans="1:28" ht="14.45" customHeight="1" x14ac:dyDescent="0.2">
      <c r="A16" s="11"/>
      <c r="B16" s="11"/>
      <c r="C16" s="11"/>
      <c r="D16" s="11"/>
      <c r="E16" s="11"/>
      <c r="K16" s="59"/>
      <c r="L16" s="38"/>
      <c r="M16" s="38"/>
      <c r="N16" s="38"/>
      <c r="O16" s="42"/>
      <c r="P16" s="42"/>
      <c r="Q16" s="42"/>
      <c r="R16" s="42"/>
      <c r="S16" s="42"/>
      <c r="T16" s="42"/>
      <c r="U16" s="42"/>
      <c r="V16" s="42"/>
      <c r="W16" s="42"/>
      <c r="X16" s="42"/>
      <c r="Y16" s="42"/>
      <c r="Z16" s="42"/>
      <c r="AA16" s="11"/>
      <c r="AB16" s="11"/>
    </row>
    <row r="17" spans="1:28" ht="14.45" customHeight="1" x14ac:dyDescent="0.2">
      <c r="A17" s="38"/>
      <c r="B17" s="38"/>
      <c r="C17" s="38"/>
      <c r="D17" s="38"/>
      <c r="E17" s="38"/>
      <c r="K17" s="59"/>
      <c r="L17" s="15" t="str">
        <f>B7&amp;"/"&amp;C7</f>
        <v>/</v>
      </c>
      <c r="M17" s="15" t="str">
        <f t="shared" ref="M17:S17" si="4">C7&amp;"/"&amp;D7</f>
        <v>/</v>
      </c>
      <c r="N17" s="15" t="str">
        <f t="shared" si="4"/>
        <v>/</v>
      </c>
      <c r="O17" s="15" t="str">
        <f t="shared" si="4"/>
        <v>/</v>
      </c>
      <c r="P17" s="15" t="str">
        <f t="shared" si="4"/>
        <v>/</v>
      </c>
      <c r="Q17" s="15" t="str">
        <f t="shared" si="4"/>
        <v>/</v>
      </c>
      <c r="R17" s="15" t="str">
        <f t="shared" si="4"/>
        <v>/</v>
      </c>
      <c r="S17" s="15" t="str">
        <f t="shared" si="4"/>
        <v>/</v>
      </c>
      <c r="T17" s="15"/>
      <c r="U17" s="15"/>
      <c r="V17" s="15"/>
      <c r="W17" s="15"/>
      <c r="X17" s="15"/>
      <c r="Y17" s="15"/>
      <c r="Z17" s="15"/>
      <c r="AA17" s="11"/>
      <c r="AB17" s="11"/>
    </row>
    <row r="18" spans="1:28" ht="14.45" customHeight="1" x14ac:dyDescent="0.2">
      <c r="A18" s="12"/>
      <c r="B18" s="12"/>
      <c r="C18" s="11"/>
      <c r="D18" s="11"/>
      <c r="E18" s="11"/>
      <c r="F18" s="11"/>
      <c r="G18" s="11"/>
      <c r="H18" s="11"/>
      <c r="I18" s="11"/>
      <c r="J18" s="11"/>
      <c r="K18" s="11"/>
      <c r="L18" s="38" t="e">
        <f t="shared" ref="L18:S18" si="5">C8/B8</f>
        <v>#DIV/0!</v>
      </c>
      <c r="M18" s="38" t="e">
        <f t="shared" si="5"/>
        <v>#DIV/0!</v>
      </c>
      <c r="N18" s="38" t="e">
        <f t="shared" si="5"/>
        <v>#DIV/0!</v>
      </c>
      <c r="O18" s="38" t="e">
        <f t="shared" si="5"/>
        <v>#DIV/0!</v>
      </c>
      <c r="P18" s="38" t="e">
        <f t="shared" si="5"/>
        <v>#DIV/0!</v>
      </c>
      <c r="Q18" s="38" t="e">
        <f t="shared" si="5"/>
        <v>#DIV/0!</v>
      </c>
      <c r="R18" s="38" t="e">
        <f t="shared" si="5"/>
        <v>#DIV/0!</v>
      </c>
      <c r="S18" s="38" t="e">
        <f t="shared" si="5"/>
        <v>#DIV/0!</v>
      </c>
      <c r="T18" s="41"/>
      <c r="U18" s="41"/>
      <c r="V18" s="41"/>
      <c r="W18" s="41"/>
      <c r="X18" s="41"/>
      <c r="Y18" s="41"/>
      <c r="Z18" s="41"/>
      <c r="AA18" s="11"/>
      <c r="AB18" s="11"/>
    </row>
    <row r="19" spans="1:28" ht="14.45" customHeight="1" x14ac:dyDescent="0.2">
      <c r="K19" s="11"/>
      <c r="L19" s="41"/>
      <c r="M19" s="41"/>
      <c r="N19" s="41"/>
      <c r="O19" s="41"/>
      <c r="P19" s="41"/>
      <c r="Q19" s="41"/>
      <c r="R19" s="41"/>
      <c r="S19" s="41"/>
      <c r="T19" s="41"/>
      <c r="U19" s="41"/>
      <c r="V19" s="41"/>
      <c r="W19" s="41"/>
      <c r="X19" s="41"/>
      <c r="Y19" s="41"/>
      <c r="Z19" s="41"/>
      <c r="AA19" s="11"/>
      <c r="AB19" s="11"/>
    </row>
    <row r="20" spans="1:28" ht="14.45" customHeight="1" x14ac:dyDescent="0.2">
      <c r="K20" s="11"/>
      <c r="L20" s="15" t="str">
        <f>B7&amp;"/"&amp;D7</f>
        <v>/</v>
      </c>
      <c r="M20" s="15" t="str">
        <f t="shared" ref="M20:R20" si="6">C7&amp;"/"&amp;E7</f>
        <v>/</v>
      </c>
      <c r="N20" s="15" t="str">
        <f t="shared" si="6"/>
        <v>/</v>
      </c>
      <c r="O20" s="15" t="str">
        <f t="shared" si="6"/>
        <v>/</v>
      </c>
      <c r="P20" s="15" t="str">
        <f t="shared" si="6"/>
        <v>/</v>
      </c>
      <c r="Q20" s="15" t="str">
        <f t="shared" si="6"/>
        <v>/</v>
      </c>
      <c r="R20" s="15" t="str">
        <f t="shared" si="6"/>
        <v>/</v>
      </c>
      <c r="S20" s="41"/>
      <c r="T20" s="41"/>
      <c r="U20" s="41"/>
      <c r="V20" s="41"/>
      <c r="W20" s="41"/>
      <c r="X20" s="41"/>
      <c r="Y20" s="41"/>
      <c r="Z20" s="41"/>
      <c r="AA20" s="11"/>
      <c r="AB20" s="11"/>
    </row>
    <row r="21" spans="1:28" ht="14.45" customHeight="1" x14ac:dyDescent="0.2">
      <c r="K21" s="11"/>
      <c r="L21" s="38" t="e">
        <f t="shared" ref="L21:R21" si="7">L18*M18</f>
        <v>#DIV/0!</v>
      </c>
      <c r="M21" s="38" t="e">
        <f t="shared" si="7"/>
        <v>#DIV/0!</v>
      </c>
      <c r="N21" s="38" t="e">
        <f t="shared" si="7"/>
        <v>#DIV/0!</v>
      </c>
      <c r="O21" s="38" t="e">
        <f t="shared" si="7"/>
        <v>#DIV/0!</v>
      </c>
      <c r="P21" s="38" t="e">
        <f t="shared" si="7"/>
        <v>#DIV/0!</v>
      </c>
      <c r="Q21" s="38" t="e">
        <f t="shared" si="7"/>
        <v>#DIV/0!</v>
      </c>
      <c r="R21" s="38" t="e">
        <f t="shared" si="7"/>
        <v>#DIV/0!</v>
      </c>
      <c r="S21" s="41"/>
      <c r="T21" s="41"/>
      <c r="U21" s="41"/>
      <c r="V21" s="41"/>
      <c r="W21" s="41"/>
      <c r="X21" s="41"/>
      <c r="Y21" s="41"/>
      <c r="Z21" s="41"/>
      <c r="AA21" s="11"/>
      <c r="AB21" s="11"/>
    </row>
    <row r="22" spans="1:28" ht="14.45" customHeight="1" x14ac:dyDescent="0.2">
      <c r="K22" s="11"/>
      <c r="L22" s="11"/>
      <c r="M22" s="11"/>
      <c r="N22" s="11"/>
      <c r="O22" s="11"/>
      <c r="P22" s="11"/>
      <c r="Q22" s="11"/>
      <c r="R22" s="11"/>
      <c r="S22" s="11"/>
      <c r="T22" s="11"/>
      <c r="U22" s="11"/>
      <c r="V22" s="11"/>
      <c r="W22" s="11"/>
      <c r="X22" s="11"/>
      <c r="Y22" s="11"/>
      <c r="Z22" s="11"/>
      <c r="AA22" s="11"/>
      <c r="AB22" s="11"/>
    </row>
    <row r="23" spans="1:28" ht="14.45" customHeight="1" x14ac:dyDescent="0.2">
      <c r="K23" s="11"/>
      <c r="L23" s="11"/>
      <c r="M23" s="11"/>
      <c r="N23" s="11"/>
      <c r="O23" s="11"/>
      <c r="P23" s="11"/>
      <c r="Q23" s="11"/>
      <c r="R23" s="11"/>
      <c r="S23" s="11"/>
      <c r="T23" s="11"/>
      <c r="U23" s="11"/>
      <c r="V23" s="11"/>
      <c r="W23" s="11"/>
      <c r="X23" s="11"/>
      <c r="Y23" s="11"/>
      <c r="Z23" s="11"/>
      <c r="AA23" s="11"/>
      <c r="AB23" s="11"/>
    </row>
    <row r="24" spans="1:28" ht="14.45" customHeight="1" x14ac:dyDescent="0.2">
      <c r="K24" s="11"/>
      <c r="L24" s="11"/>
      <c r="M24" s="11"/>
      <c r="N24" s="11"/>
      <c r="O24" s="11"/>
      <c r="P24" s="11"/>
      <c r="Q24" s="11"/>
      <c r="R24" s="11"/>
      <c r="S24" s="11"/>
      <c r="T24" s="11"/>
      <c r="U24" s="11"/>
      <c r="V24" s="11"/>
      <c r="W24" s="11"/>
      <c r="X24" s="11"/>
      <c r="Y24" s="11"/>
      <c r="Z24" s="11"/>
      <c r="AA24" s="11"/>
      <c r="AB24" s="11"/>
    </row>
    <row r="25" spans="1:28" ht="14.45" customHeight="1" x14ac:dyDescent="0.2">
      <c r="K25" s="11"/>
      <c r="L25" s="11"/>
      <c r="M25" s="11"/>
      <c r="N25" s="11"/>
      <c r="O25" s="11"/>
      <c r="P25" s="11"/>
      <c r="Q25" s="11"/>
      <c r="R25" s="11"/>
      <c r="S25" s="11"/>
      <c r="T25" s="11"/>
      <c r="U25" s="11"/>
      <c r="V25" s="11"/>
      <c r="W25" s="11"/>
      <c r="X25" s="11"/>
      <c r="Y25" s="11"/>
      <c r="Z25" s="11"/>
    </row>
    <row r="26" spans="1:28" ht="14.45" customHeight="1" x14ac:dyDescent="0.2">
      <c r="K26" s="11"/>
      <c r="L26" s="11"/>
      <c r="M26" s="11"/>
      <c r="N26" s="11"/>
      <c r="O26" s="11"/>
      <c r="P26" s="11"/>
      <c r="Q26" s="11"/>
      <c r="R26" s="11"/>
      <c r="S26" s="11"/>
      <c r="T26" s="11"/>
      <c r="U26" s="11"/>
      <c r="V26" s="11"/>
      <c r="W26" s="11"/>
      <c r="X26" s="11"/>
      <c r="Y26" s="11"/>
      <c r="Z26" s="11"/>
    </row>
    <row r="27" spans="1:28" ht="14.45" customHeight="1" x14ac:dyDescent="0.2">
      <c r="K27" s="11"/>
      <c r="L27" s="11"/>
      <c r="M27" s="11"/>
      <c r="N27" s="11"/>
      <c r="O27" s="11"/>
      <c r="P27" s="11"/>
      <c r="Q27" s="11"/>
      <c r="R27" s="11"/>
      <c r="S27" s="11"/>
      <c r="T27" s="11"/>
      <c r="U27" s="11"/>
      <c r="V27" s="11"/>
      <c r="W27" s="11"/>
      <c r="X27" s="11"/>
      <c r="Y27" s="11"/>
      <c r="Z27" s="11"/>
    </row>
    <row r="28" spans="1:28" ht="14.45" customHeight="1" x14ac:dyDescent="0.2">
      <c r="K28" s="11"/>
      <c r="L28" s="11"/>
      <c r="M28" s="11"/>
      <c r="N28" s="11"/>
      <c r="O28" s="11"/>
      <c r="P28" s="11"/>
      <c r="Q28" s="11"/>
      <c r="R28" s="11"/>
      <c r="S28" s="11"/>
      <c r="T28" s="11"/>
      <c r="U28" s="11"/>
      <c r="V28" s="11"/>
      <c r="W28" s="11"/>
      <c r="X28" s="11"/>
      <c r="Y28" s="11"/>
      <c r="Z28" s="11"/>
    </row>
    <row r="29" spans="1:28" ht="14.45" customHeight="1" x14ac:dyDescent="0.2">
      <c r="K29" s="11"/>
      <c r="L29" s="11"/>
      <c r="M29" s="11"/>
      <c r="N29" s="11"/>
      <c r="O29" s="11"/>
      <c r="P29" s="11"/>
      <c r="Q29" s="11"/>
      <c r="R29" s="11"/>
      <c r="S29" s="11"/>
      <c r="T29" s="11"/>
      <c r="U29" s="11"/>
      <c r="V29" s="11"/>
      <c r="W29" s="11"/>
      <c r="X29" s="11"/>
      <c r="Y29" s="11"/>
      <c r="Z29" s="11"/>
    </row>
    <row r="30" spans="1:28" ht="14.45" customHeight="1" x14ac:dyDescent="0.2">
      <c r="K30" s="11"/>
      <c r="L30" s="11"/>
      <c r="M30" s="11"/>
      <c r="N30" s="11"/>
      <c r="O30" s="11"/>
      <c r="P30" s="11"/>
      <c r="Q30" s="11"/>
      <c r="R30" s="11"/>
      <c r="S30" s="11"/>
      <c r="T30" s="11"/>
      <c r="U30" s="11"/>
      <c r="V30" s="11"/>
      <c r="W30" s="11"/>
      <c r="X30" s="11"/>
      <c r="Y30" s="11"/>
      <c r="Z30" s="11"/>
    </row>
    <row r="31" spans="1:28" ht="14.45" customHeight="1" x14ac:dyDescent="0.2">
      <c r="K31" s="11"/>
      <c r="L31" s="11"/>
      <c r="M31" s="11"/>
      <c r="N31" s="11"/>
      <c r="O31" s="11"/>
      <c r="P31" s="11"/>
      <c r="Q31" s="11"/>
      <c r="R31" s="11"/>
      <c r="S31" s="11"/>
      <c r="T31" s="11"/>
      <c r="U31" s="11"/>
      <c r="V31" s="11"/>
      <c r="W31" s="11"/>
      <c r="X31" s="11"/>
      <c r="Y31" s="11"/>
      <c r="Z31" s="11"/>
    </row>
    <row r="32" spans="1:28" ht="14.45" customHeight="1" x14ac:dyDescent="0.2">
      <c r="K32" s="11"/>
      <c r="L32" s="11"/>
      <c r="M32" s="11"/>
      <c r="N32" s="11"/>
      <c r="O32" s="11"/>
      <c r="P32" s="11"/>
      <c r="Q32" s="11"/>
      <c r="R32" s="11"/>
      <c r="S32" s="11"/>
      <c r="T32" s="11"/>
      <c r="U32" s="11"/>
      <c r="V32" s="11"/>
      <c r="W32" s="11"/>
      <c r="X32" s="11"/>
      <c r="Y32" s="11"/>
      <c r="Z32" s="11"/>
    </row>
    <row r="33" spans="11:26" ht="14.45" customHeight="1" x14ac:dyDescent="0.2">
      <c r="K33" s="11"/>
      <c r="L33" s="11"/>
      <c r="M33" s="11"/>
      <c r="N33" s="11"/>
      <c r="O33" s="11"/>
      <c r="P33" s="11"/>
      <c r="Q33" s="11"/>
      <c r="R33" s="11"/>
      <c r="S33" s="11"/>
      <c r="T33" s="11"/>
      <c r="U33" s="11"/>
      <c r="V33" s="11"/>
      <c r="W33" s="11"/>
      <c r="X33" s="11"/>
      <c r="Y33" s="11"/>
      <c r="Z33" s="11"/>
    </row>
    <row r="34" spans="11:26" ht="14.45" customHeight="1" x14ac:dyDescent="0.2">
      <c r="K34" s="11"/>
      <c r="L34" s="11"/>
      <c r="M34" s="11"/>
      <c r="N34" s="11"/>
      <c r="O34" s="11"/>
      <c r="P34" s="11"/>
      <c r="Q34" s="11"/>
      <c r="R34" s="11"/>
      <c r="S34" s="11"/>
      <c r="T34" s="11"/>
      <c r="U34" s="11"/>
      <c r="V34" s="11"/>
      <c r="W34" s="11"/>
      <c r="X34" s="11"/>
      <c r="Y34" s="11"/>
      <c r="Z34" s="11"/>
    </row>
  </sheetData>
  <sheetProtection insertColumns="0" insertRows="0" deleteColumns="0" deleteRows="0" selectLockedCells="1"/>
  <mergeCells count="1">
    <mergeCell ref="A11:A12"/>
  </mergeCells>
  <conditionalFormatting sqref="D14">
    <cfRule type="cellIs" dxfId="1" priority="1" operator="equal">
      <formula>"YES"</formula>
    </cfRule>
    <cfRule type="cellIs" dxfId="0" priority="2" operator="equal">
      <formula>"NO"</formula>
    </cfRule>
  </conditionalFormatting>
  <dataValidations count="2">
    <dataValidation type="list" allowBlank="1" showInputMessage="1" showErrorMessage="1" sqref="B15:B17 B10:J10 B13" xr:uid="{00000000-0002-0000-0700-000000000000}">
      <formula1>"1,2,3,4,5,6,7,8,9"</formula1>
    </dataValidation>
    <dataValidation type="list" allowBlank="1" showInputMessage="1" showErrorMessage="1" sqref="B5" xr:uid="{00000000-0002-0000-0700-000001000000}">
      <formula1>$B$3:$G$3</formula1>
    </dataValidation>
  </dataValidation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Çalışma Sayfaları</vt:lpstr>
      </vt:variant>
      <vt:variant>
        <vt:i4>8</vt:i4>
      </vt:variant>
    </vt:vector>
  </HeadingPairs>
  <TitlesOfParts>
    <vt:vector size="8" baseType="lpstr">
      <vt:lpstr>Açıklamalar</vt:lpstr>
      <vt:lpstr>C=3</vt:lpstr>
      <vt:lpstr>C=4</vt:lpstr>
      <vt:lpstr>C=5</vt:lpstr>
      <vt:lpstr>C=6</vt:lpstr>
      <vt:lpstr>C=7</vt:lpstr>
      <vt:lpstr>C=8</vt:lpstr>
      <vt:lpstr>C=9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FUCOM method</dc:title>
  <dc:creator>Ejder Ayçin</dc:creator>
  <cp:lastModifiedBy>selcan</cp:lastModifiedBy>
  <dcterms:created xsi:type="dcterms:W3CDTF">2015-10-01T09:15:47Z</dcterms:created>
  <dcterms:modified xsi:type="dcterms:W3CDTF">2022-07-28T10:59:11Z</dcterms:modified>
</cp:coreProperties>
</file>